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95" windowWidth="15225" windowHeight="2250" tabRatio="861" activeTab="9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3.1.1" sheetId="534" r:id="rId4"/>
    <sheet name="Форма 3.1.2" sheetId="532" r:id="rId5"/>
    <sheet name="Форма 3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3.1.2'!$G$9</definedName>
    <definedName name="_ppL12">'Форма 3.1.2'!$J$9</definedName>
    <definedName name="_ppL2">'Форма 3.1.2'!$H$9</definedName>
    <definedName name="_ppL3">'Форма 3.1.2'!$I$9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3.1.2'!$E$12</definedName>
    <definedName name="add_ved">'Форма 3.1.2'!$F$12</definedName>
    <definedName name="anscount" hidden="1">1</definedName>
    <definedName name="CHECK_LINK_RANGE_1">"Калькуляция!$I$11:$I$132"</definedName>
    <definedName name="checkCell_1">'Форма 3.1.3'!$D$9:$K$16</definedName>
    <definedName name="checkCell_2">'Форма 3.1.2'!$D$10:$I$12</definedName>
    <definedName name="checkCell_4">'Форма 3.1.1'!$F$12:$F$42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3.1.1'!$F$12,'Форма 3.1.1'!$F$16:$F$18,'Форма 3.1.1'!$F$31:$F$43</definedName>
    <definedName name="code">Инструкция!$B$2</definedName>
    <definedName name="data_org">'Форма 3.1.1'!$F$16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3.1.1'!$F$36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3.1.2'!$E$11</definedName>
    <definedName name="FirstLine">Инструкция!$A$6</definedName>
    <definedName name="flag_publication">Титульный!$F$11:$F$11</definedName>
    <definedName name="flagUsedCS_List02">'Форма 3.1.2'!$R$10:$R$12</definedName>
    <definedName name="flagUsedVD_List02">'Форма 3.1.2'!$S$10:$S$12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3.1.3'!$J$9:$J$16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3.1.1'!$E$6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REESTR_MO!#REF!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3.1.3'!$K$9:$K$16</definedName>
    <definedName name="List01_mrid_col">'Форма 3.1.3'!$N:$N</definedName>
    <definedName name="List01_NameCol">'Форма 3.1.3'!$P$1:$R$1</definedName>
    <definedName name="List01_note">'Форма 3.1.3'!$L$9</definedName>
    <definedName name="List02_ActivityCol">'Форма 3.1.2'!$F$10:$F$12</definedName>
    <definedName name="List02_CSCol">'Форма 3.1.2'!$E$10:$E$12</definedName>
    <definedName name="List02_note">'Форма 3.1.2'!$J$10:$J$12</definedName>
    <definedName name="List02_sysid_col">'Форма 3.1.2'!$L:$L</definedName>
    <definedName name="List02_VDCol">'Форма 3.1.2'!$F$10:$F$12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3.1.1'!$G$10:$G$42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3.1.1'!$F$30</definedName>
    <definedName name="mo_List01">'Форма 3.1.3'!$H$9:$H$16</definedName>
    <definedName name="MONTH">TEHSHEET!$E$2:$E$13</definedName>
    <definedName name="MR_23">'Форма 3.1.2'!$12:$12</definedName>
    <definedName name="mr_id">TEHSHEET!$L$2</definedName>
    <definedName name="mr_list">MR_LIST!$A$1</definedName>
    <definedName name="mr_List01">'Форма 3.1.3'!$E$9:$E$16</definedName>
    <definedName name="nalog">Титульный!$F$41</definedName>
    <definedName name="ogrn">'Форма 3.1.1'!$F$15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3.1.1'!$F$26</definedName>
    <definedName name="org_full">'Форма 3.1.1'!$F$12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3.1.3'!$C$9:$C$16</definedName>
    <definedName name="pDel_List01_2">'Форма 3.1.3'!$F$9:$F$16</definedName>
    <definedName name="pDel_List02_3">'Форма 3.1.2'!$C$10:$C$12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3.1.3'!$E$16</definedName>
    <definedName name="pIns_List01_start">'Форма 3.1.3'!$E$9</definedName>
    <definedName name="pIns_List03">'Форма 1.0.2'!$E$13</definedName>
    <definedName name="pIns_List04">'Форма 3.1.1'!$E$42</definedName>
    <definedName name="pIns_List07">'Сведения об изменении'!$E$13</definedName>
    <definedName name="ppL0">'Форма 3.1.2'!$F$9</definedName>
    <definedName name="prd2_q">Титульный!$F$29</definedName>
    <definedName name="prim">'Форма 3.1.1'!$G$12:$G$41</definedName>
    <definedName name="prim_dynamic">'Форма 3.1.1'!$G$38:$G$42</definedName>
    <definedName name="PROT_22">P3_PROT_22,P4_PROT_22,P5_PROT_22</definedName>
    <definedName name="QUARTER">TEHSHEET!$F$2:$F$5</definedName>
    <definedName name="REESTR_ORG_RANGE">REESTR_ORG!$A$2:$J$59</definedName>
    <definedName name="REESTR_VED_RANGE">REESTR_VED!$A$2:$B$4</definedName>
    <definedName name="REGION">TEHSHEET!$A$2:$A$87</definedName>
    <definedName name="region_name">Титульный!$F$7</definedName>
    <definedName name="rejim_row">'Форма 3.1.1'!$F$38:$F$41</definedName>
    <definedName name="rez_rab">'Форма 3.1.1'!$E$47</definedName>
    <definedName name="rez_rab_first">'Форма 3.1.1'!$F$38</definedName>
    <definedName name="rez_rab_list">'Форма 3.1.1'!$F$38:$F$42</definedName>
    <definedName name="ruk_dolz">Титульный!$F$50</definedName>
    <definedName name="ruk_f">'Форма 3.1.1'!$F$27</definedName>
    <definedName name="ruk_fio">Титульный!$F$49</definedName>
    <definedName name="ruk_i">'Форма 3.1.1'!$F$28</definedName>
    <definedName name="ruk_o">'Форма 3.1.1'!$F$29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3.1.1'!$F$32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3.1.1'!$F$35</definedName>
    <definedName name="vdet">Титульный!$F$39</definedName>
    <definedName name="ved_col">'Форма 3.1.2'!$F:$F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calcMode="manual"/>
</workbook>
</file>

<file path=xl/calcChain.xml><?xml version="1.0" encoding="utf-8"?>
<calcChain xmlns="http://schemas.openxmlformats.org/spreadsheetml/2006/main">
  <c r="O9" i="546" l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P15" i="546"/>
  <c r="P12" i="546"/>
  <c r="K11" i="546"/>
  <c r="K8" i="546"/>
  <c r="N8" i="546" s="1"/>
  <c r="R14" i="497"/>
  <c r="Q14" i="497"/>
  <c r="R11" i="497"/>
  <c r="Q11" i="497"/>
  <c r="S11" i="497" s="1"/>
  <c r="I12" i="546"/>
  <c r="I11" i="546"/>
  <c r="I16" i="546"/>
  <c r="I15" i="546"/>
  <c r="I8" i="546"/>
  <c r="I10" i="546"/>
  <c r="I13" i="546"/>
  <c r="P14" i="497"/>
  <c r="I9" i="546"/>
  <c r="P11" i="497"/>
  <c r="S14" i="497" l="1"/>
  <c r="K85" i="471"/>
  <c r="M12" i="547" l="1"/>
  <c r="B2" i="525"/>
  <c r="B3" i="525"/>
  <c r="K7" i="546" l="1"/>
  <c r="I90" i="471"/>
  <c r="I89" i="471"/>
  <c r="I88" i="471"/>
  <c r="I85" i="471"/>
  <c r="I86" i="471"/>
  <c r="I87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<sst xmlns="http://schemas.openxmlformats.org/spreadsheetml/2006/main" count="1544" uniqueCount="826">
  <si>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</si>
  <si>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</si>
  <si>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</si>
  <si>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</si>
  <si>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</si>
  <si>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</si>
  <si>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</si>
  <si>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</si>
  <si>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</si>
  <si>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</si>
  <si>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</si>
  <si>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</si>
  <si>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</si>
  <si>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</si>
  <si>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</si>
  <si>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</si>
  <si>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</si>
  <si>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</si>
  <si>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</si>
  <si>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</si>
  <si>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</si>
  <si>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</si>
  <si>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</si>
  <si>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</si>
  <si>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</si>
  <si>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</si>
  <si>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</si>
  <si>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</si>
  <si>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</si>
  <si>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</si>
  <si>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</si>
  <si>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</si>
  <si>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</si>
  <si>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</si>
  <si>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</si>
  <si>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</si>
  <si>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</si>
  <si>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</si>
  <si>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</si>
  <si>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</si>
  <si>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</si>
  <si>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</si>
  <si>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</si>
  <si>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</si>
  <si>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</si>
  <si>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</si>
  <si>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</si>
  <si>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</si>
  <si>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</si>
  <si>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</si>
  <si>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</si>
  <si>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</si>
  <si>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</si>
  <si>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</si>
  <si>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</si>
  <si>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</si>
  <si>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</si>
  <si>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</si>
  <si>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</si>
  <si>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</si>
  <si>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</si>
  <si>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</si>
  <si>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</si>
  <si>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</si>
  <si>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</si>
  <si>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</si>
  <si>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</si>
  <si>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</si>
  <si>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</si>
  <si>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</si>
  <si>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</si>
  <si>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</si>
  <si>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</si>
  <si>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</si>
  <si>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</si>
  <si>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</si>
  <si>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</si>
  <si>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</si>
  <si>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</si>
  <si>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</si>
  <si>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</si>
  <si>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</si>
  <si>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</si>
  <si>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</si>
  <si>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</si>
  <si>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</si>
  <si>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</si>
  <si>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</si>
  <si>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</si>
  <si>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</si>
  <si>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</si>
  <si>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</si>
  <si>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</si>
  <si>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</si>
  <si>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</si>
  <si>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</si>
  <si>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</si>
  <si>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</si>
  <si>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</si>
  <si>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</si>
  <si>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</si>
  <si>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</si>
  <si>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</si>
  <si>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</si>
  <si>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</si>
  <si>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</si>
  <si>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</si>
  <si>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</si>
  <si>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</si>
  <si>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</si>
  <si>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</si>
  <si>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</si>
  <si>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</si>
  <si>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</si>
  <si>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</si>
  <si>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</si>
  <si>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</si>
  <si>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</si>
  <si>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</si>
  <si>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</si>
  <si>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</si>
  <si>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</si>
  <si>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</si>
  <si>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</si>
  <si>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</si>
  <si>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</si>
  <si>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</si>
  <si>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</si>
  <si>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</si>
  <si>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</si>
  <si>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</si>
  <si>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</si>
  <si>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</si>
  <si>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</si>
  <si>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</si>
  <si>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</si>
  <si>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</si>
  <si>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</si>
  <si>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</si>
  <si>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</si>
  <si>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</si>
  <si>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</si>
  <si>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</si>
  <si>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</si>
  <si>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</si>
  <si>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</si>
  <si>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</si>
  <si>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</si>
  <si>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</si>
  <si>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</si>
  <si>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</si>
  <si>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</si>
  <si>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</si>
  <si>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</si>
  <si>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</si>
  <si>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</si>
  <si>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</si>
  <si>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</si>
  <si>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</si>
  <si>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</si>
  <si>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</si>
  <si>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</si>
  <si>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</si>
  <si>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</si>
  <si>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</si>
  <si>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</si>
  <si>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</si>
  <si>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</si>
  <si>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</si>
  <si>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</si>
  <si>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</si>
  <si>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</si>
  <si>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</si>
  <si>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</si>
  <si>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</si>
  <si>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</si>
  <si>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</si>
  <si>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</si>
  <si>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</si>
  <si>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</si>
  <si>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</si>
  <si>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</si>
  <si>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</si>
  <si>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</si>
  <si>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</si>
  <si>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</si>
  <si>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</si>
  <si>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</si>
  <si>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</si>
  <si>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</si>
  <si>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</si>
  <si>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</si>
  <si>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</si>
  <si>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</si>
  <si>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</si>
  <si>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</si>
  <si>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</si>
  <si>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</si>
  <si>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</si>
  <si>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</si>
  <si>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</si>
  <si>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</si>
  <si>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</si>
  <si>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</si>
  <si>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</si>
  <si>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</si>
  <si>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</si>
  <si>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</si>
  <si>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</si>
  <si>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</si>
  <si>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</si>
  <si>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</si>
  <si>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</si>
  <si>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</si>
  <si>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</si>
  <si>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</si>
  <si>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</si>
  <si>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</si>
  <si>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</si>
  <si>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</si>
  <si>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</si>
  <si>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</si>
  <si>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</si>
  <si>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</si>
  <si>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</si>
  <si>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</si>
  <si>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</si>
  <si>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</si>
  <si>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</si>
  <si>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</si>
  <si>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</si>
  <si>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</si>
  <si>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</si>
  <si>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</si>
  <si>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</si>
  <si>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</si>
  <si>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</si>
  <si>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</si>
  <si>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</si>
  <si>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</si>
  <si>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</si>
  <si>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</si>
  <si>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</si>
  <si>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</si>
  <si>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</si>
  <si>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</si>
  <si>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</si>
  <si>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</si>
  <si>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</si>
  <si>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</si>
  <si>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</si>
  <si>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</si>
  <si>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</si>
  <si>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</si>
  <si>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</si>
  <si>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</si>
  <si>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</si>
  <si>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</si>
  <si>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</si>
  <si>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</si>
  <si>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</si>
  <si>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</si>
  <si>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</si>
  <si>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</si>
  <si>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</si>
  <si>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</si>
  <si>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</si>
  <si>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</si>
  <si>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</si>
  <si>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</si>
  <si>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</si>
  <si>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</si>
  <si>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</si>
  <si>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</si>
  <si>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</si>
  <si>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</si>
  <si>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</si>
  <si>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</si>
  <si>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</si>
  <si>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</si>
  <si>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</si>
  <si>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</si>
  <si>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</si>
  <si>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</si>
  <si>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</si>
  <si>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</si>
  <si>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</si>
  <si>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</si>
  <si>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</si>
  <si>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</si>
  <si>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</si>
  <si>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</si>
  <si>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</si>
  <si>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</si>
  <si>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</si>
  <si>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</si>
  <si>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</si>
  <si>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</si>
  <si>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</si>
  <si>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</si>
  <si>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</si>
  <si>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</si>
  <si>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</si>
  <si>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</si>
  <si>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</si>
  <si>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</si>
  <si>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</si>
  <si>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</si>
  <si>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</si>
  <si>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</si>
  <si>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</si>
  <si>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</si>
  <si>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</si>
  <si>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</si>
  <si>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</si>
  <si>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</si>
  <si>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</si>
  <si>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</si>
  <si>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</si>
  <si>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</si>
  <si>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</si>
  <si>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</si>
  <si>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</si>
  <si>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</si>
  <si>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</si>
  <si>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</si>
  <si>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</si>
  <si>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</si>
  <si>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</si>
  <si>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</si>
  <si>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</si>
  <si>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</si>
  <si>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</si>
  <si>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</si>
  <si>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</si>
  <si>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</si>
  <si>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</si>
  <si>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</si>
  <si>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</si>
  <si>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</si>
  <si>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</si>
  <si>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</si>
  <si>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</si>
  <si>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</si>
  <si>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</si>
  <si>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</si>
  <si>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</si>
  <si>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</si>
  <si>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</si>
  <si>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</si>
  <si>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</si>
  <si>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</si>
  <si>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</si>
  <si>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</si>
  <si>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</si>
  <si>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</si>
  <si>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</si>
  <si>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</si>
  <si>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</si>
  <si>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</si>
  <si>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</si>
  <si>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</si>
  <si>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</si>
  <si>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</si>
  <si>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</si>
  <si>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</si>
  <si>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</si>
  <si>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</si>
  <si>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</si>
  <si>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</si>
  <si>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</si>
  <si>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</si>
  <si>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</si>
  <si>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</si>
  <si>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</si>
  <si>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</si>
  <si>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</si>
  <si>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</si>
  <si>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</si>
  <si>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</si>
  <si>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</si>
  <si>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</si>
  <si>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</si>
  <si>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</si>
  <si>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</si>
  <si>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</si>
  <si>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</si>
  <si>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</si>
  <si>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</si>
  <si>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</si>
  <si>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</si>
  <si>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</si>
  <si>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</si>
  <si>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</si>
  <si>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</si>
  <si>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</si>
  <si>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</si>
  <si>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</si>
  <si>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</si>
  <si>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</si>
  <si>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</si>
  <si>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</si>
  <si>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</si>
  <si>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</si>
  <si>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</si>
  <si>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</si>
  <si>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</si>
  <si>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</si>
  <si>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</si>
  <si>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</si>
  <si>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</si>
  <si>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</si>
  <si>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</si>
  <si>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</si>
  <si>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</si>
  <si>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</si>
  <si>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</si>
  <si>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</si>
  <si>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</si>
  <si>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</si>
  <si>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</si>
  <si>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</si>
  <si>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</si>
  <si>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</si>
  <si>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</si>
  <si>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</si>
  <si>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</si>
  <si>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</si>
  <si>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</si>
  <si>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</si>
  <si>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</si>
  <si>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</si>
  <si>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</si>
  <si>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</si>
  <si>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</si>
  <si>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</si>
  <si>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</si>
  <si>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</si>
  <si>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</si>
  <si>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</si>
  <si>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</si>
  <si>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</si>
  <si>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</si>
  <si>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</si>
  <si>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</si>
  <si>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</si>
  <si>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</si>
  <si>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</si>
  <si>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</si>
  <si>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</si>
  <si>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</si>
  <si>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</si>
  <si>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</si>
  <si>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</si>
  <si>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</si>
  <si>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</si>
  <si>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</si>
  <si>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</si>
  <si>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</si>
  <si>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</si>
  <si>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</si>
  <si>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</si>
  <si>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</si>
  <si>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</si>
  <si>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</si>
  <si>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</si>
  <si>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</si>
  <si>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</si>
  <si>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</si>
  <si>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</si>
  <si>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</si>
  <si>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</si>
  <si>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</si>
  <si>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</si>
  <si>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</si>
  <si>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</si>
  <si>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</si>
  <si>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</si>
  <si>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</si>
  <si>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</si>
  <si>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</si>
  <si>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</si>
  <si>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</si>
  <si>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</si>
  <si>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</si>
  <si>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</si>
  <si>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</si>
  <si>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</si>
  <si>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</si>
  <si>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</si>
  <si>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</si>
  <si>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</si>
  <si>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</si>
  <si>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</si>
  <si>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</si>
  <si>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</si>
  <si>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</si>
  <si>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</si>
  <si>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</si>
  <si>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</si>
  <si>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</si>
  <si>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</si>
  <si>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</si>
  <si>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</si>
  <si>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</si>
  <si>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</si>
  <si>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</si>
  <si>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</si>
  <si>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</si>
  <si>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</si>
  <si>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</si>
  <si>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</si>
  <si>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</si>
  <si>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</si>
  <si>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</si>
  <si>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</si>
  <si>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</si>
  <si>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</si>
  <si>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</si>
  <si>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</si>
  <si>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</si>
  <si>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</si>
  <si>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</si>
  <si>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</si>
  <si>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</si>
  <si>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</si>
  <si>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</si>
  <si>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</si>
  <si>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</si>
  <si>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</si>
  <si>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</si>
  <si>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</si>
  <si>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</si>
  <si>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</si>
  <si>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</si>
  <si>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</si>
  <si>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</si>
  <si>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</si>
  <si>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</si>
  <si>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</si>
  <si>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</si>
  <si>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(ВО)</t>
  </si>
  <si>
    <t>Список ЦСВО</t>
  </si>
  <si>
    <t>Применяется дифференциация тарифа централизованным системам водоотведения</t>
  </si>
  <si>
    <t>Форма 3.1.1</t>
  </si>
  <si>
    <t>Форма 3.1.2</t>
  </si>
  <si>
    <t>Форма 3.1.3</t>
  </si>
  <si>
    <t>Общая информация об объектах водооотведения регулируемой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</si>
  <si>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водоотведения,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  </r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</si>
  <si>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</si>
  <si>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</si>
  <si>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</si>
  <si>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водоотведения.</t>
    </r>
  </si>
  <si>
    <t>Подключение (технологическое присоединение) к централизованной системе водоотведения</t>
  </si>
  <si>
    <t>изменения в раскрытой ранее информации</t>
  </si>
  <si>
    <t>Форма 3.1.2 Общая информация об объектах водоотведения регулируемой организации</t>
  </si>
  <si>
    <r>
      <t>Форма 3.1.3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</si>
  <si>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t>Форма 3.1.1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</si>
  <si>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</si>
  <si>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</si>
  <si>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</si>
  <si>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3.1.2'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</si>
  <si>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</si>
  <si>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</si>
  <si>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2019г\ВиВ\40. Общая инфо ВиВ на 13.12.2019 ВиВ\1.BKP.BKP..xlsb</t>
  </si>
  <si>
    <t>Резервная копия создана: Y:\Шпагина\отчетность\стандарты раскрытия инфо\2019\3. Сведения об организации 2019г\ВиВ\40. Общая инфо ВиВ на 13.12.2019 ВиВ\1.BKP.BKP..xlsb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</si>
  <si>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</si>
  <si>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2019г\ВиВ\40. Общая инфо ВиВ на 13.12.2019 ВиВ\UPDATE.FAS.JKH.OPEN.INFO.ORG.VO.TO.1.0.1.30.xls</t>
  </si>
  <si>
    <t>Значения протяженности сетей, количества насосных станций, количества очистных сооружений указываются в виде неотрицательных чисел.
В случае отсутствия канализационных сетей, насосных станций, очистных сооружений в соответствующей колонке указывается значение 0.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</t>
  </si>
  <si>
    <t>Обновление завершилось удачно! Шаблон FAS.JKH.OPEN.INFO.ORG.VO.xlsb сохранен под именем 'FAS.JKH.OPEN.INFO.ORG.VO(v1.0.1).xlsb'</t>
  </si>
  <si>
    <t>Нет доступных обновлений для шаблона с кодом FAS.JKH.OPEN.INFO.ORG.VO!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</si>
  <si>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</si>
  <si>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</si>
  <si>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</si>
  <si>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</si>
  <si>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</si>
  <si>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</si>
  <si>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</si>
  <si>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</si>
  <si>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</si>
  <si>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31361692</t>
  </si>
  <si>
    <t>АО "АИЖК по Тюменской области"</t>
  </si>
  <si>
    <t>7204099664</t>
  </si>
  <si>
    <t>720301001</t>
  </si>
  <si>
    <t>26320038</t>
  </si>
  <si>
    <t>АО "Аэропорт Рощино"</t>
  </si>
  <si>
    <t>7204660086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</si>
  <si>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</si>
  <si>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</si>
  <si>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</si>
  <si>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</si>
  <si>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</si>
  <si>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</si>
  <si>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</si>
  <si>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</si>
  <si>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</si>
  <si>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</si>
  <si>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</si>
  <si>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</si>
  <si>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</si>
  <si>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</si>
  <si>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</si>
  <si>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</si>
  <si>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</si>
  <si>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</si>
  <si>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</si>
  <si>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</si>
  <si>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</si>
  <si>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</si>
  <si>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</si>
  <si>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</si>
  <si>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</si>
  <si>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</si>
  <si>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АУ СОН Тюменской области центр "Красная гвоздика"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</si>
  <si>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</si>
  <si>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</si>
  <si>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</si>
  <si>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</si>
  <si>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</si>
  <si>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</si>
  <si>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</si>
  <si>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</si>
  <si>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</si>
  <si>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</si>
  <si>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</si>
  <si>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</si>
  <si>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</si>
  <si>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</si>
  <si>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</si>
  <si>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</si>
  <si>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</si>
  <si>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</si>
  <si>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</si>
  <si>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</si>
  <si>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</si>
  <si>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</si>
  <si>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</si>
  <si>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</si>
  <si>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</si>
  <si>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</si>
  <si>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</si>
  <si>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</si>
  <si>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722901001</t>
  </si>
  <si>
    <t>26375311</t>
  </si>
  <si>
    <t>МУ по ОСС и Н "Падунское"</t>
  </si>
  <si>
    <t>7215009831</t>
  </si>
  <si>
    <t>721501001</t>
  </si>
  <si>
    <t>06-10-2014 00:00:00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</si>
  <si>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</si>
  <si>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</si>
  <si>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</si>
  <si>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</si>
  <si>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</si>
  <si>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</si>
  <si>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</si>
  <si>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</si>
  <si>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</si>
  <si>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</si>
  <si>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</si>
  <si>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</si>
  <si>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</si>
  <si>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</si>
  <si>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</si>
  <si>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</si>
  <si>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</si>
  <si>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</si>
  <si>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</si>
  <si>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</si>
  <si>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</si>
  <si>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</si>
  <si>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</si>
  <si>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</si>
  <si>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</si>
  <si>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</si>
  <si>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</si>
  <si>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</si>
  <si>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</si>
  <si>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</si>
  <si>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</si>
  <si>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</si>
  <si>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26628859</t>
  </si>
  <si>
    <t>ООО "Голышмановотеплоцентр"</t>
  </si>
  <si>
    <t>7214009003</t>
  </si>
  <si>
    <t>721401001</t>
  </si>
  <si>
    <t>28-09-2010 00:00:00</t>
  </si>
  <si>
    <t>26320028</t>
  </si>
  <si>
    <t>ООО "ДСК-Энерго"</t>
  </si>
  <si>
    <t>7203144385</t>
  </si>
  <si>
    <t>26375356</t>
  </si>
  <si>
    <t>ООО "Ембаевское ЖКХ"</t>
  </si>
  <si>
    <t>7224043765</t>
  </si>
  <si>
    <t>15-10-2010 00:00:00</t>
  </si>
  <si>
    <t>31-12-2010 00:00:00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</si>
  <si>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</si>
  <si>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</si>
  <si>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</si>
  <si>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</si>
  <si>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</si>
  <si>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</si>
  <si>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</si>
  <si>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</si>
  <si>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</si>
  <si>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</si>
  <si>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</si>
  <si>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</si>
  <si>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</si>
  <si>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</si>
  <si>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</si>
  <si>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</si>
  <si>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</si>
  <si>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722001001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</si>
  <si>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</si>
  <si>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</si>
  <si>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</si>
  <si>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</si>
  <si>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</si>
  <si>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</si>
  <si>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</si>
  <si>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</si>
  <si>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</si>
  <si>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</si>
  <si>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</si>
  <si>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</si>
  <si>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</si>
  <si>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</si>
  <si>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</si>
  <si>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</si>
  <si>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</si>
  <si>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</si>
  <si>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</si>
  <si>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</si>
  <si>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</si>
  <si>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</si>
  <si>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</si>
  <si>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</si>
  <si>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</si>
  <si>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</si>
  <si>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</si>
  <si>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</si>
  <si>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</si>
  <si>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</si>
  <si>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</si>
  <si>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</si>
  <si>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</si>
  <si>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</si>
  <si>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</si>
  <si>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</si>
  <si>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</si>
  <si>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</si>
  <si>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</si>
  <si>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</si>
  <si>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</si>
  <si>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</si>
  <si>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</si>
  <si>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</si>
  <si>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722101001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</si>
  <si>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</si>
  <si>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</si>
  <si>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</si>
  <si>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</si>
  <si>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</si>
  <si>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</si>
  <si>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</si>
  <si>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</si>
  <si>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</si>
  <si>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</si>
  <si>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</si>
  <si>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</si>
  <si>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</si>
  <si>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</si>
  <si>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</si>
  <si>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</si>
  <si>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</si>
  <si>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</si>
  <si>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</si>
  <si>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</si>
  <si>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</si>
  <si>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</si>
  <si>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</si>
  <si>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</si>
  <si>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VO</t>
  </si>
  <si>
    <t>Нижнетавдинский муниципальный район</t>
  </si>
  <si>
    <t>71632000</t>
  </si>
  <si>
    <t>город Тюмень</t>
  </si>
  <si>
    <t>71701000</t>
  </si>
  <si>
    <t>Водоотведение</t>
  </si>
  <si>
    <t>Транспортировка</t>
  </si>
  <si>
    <t>4190415</t>
  </si>
  <si>
    <t>Добавить централизованную систему/вид деятельности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</si>
  <si>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</si>
  <si>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</si>
  <si>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</si>
  <si>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</si>
  <si>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</si>
  <si>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</si>
  <si>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</si>
  <si>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</si>
  <si>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</si>
  <si>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</si>
  <si>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</si>
  <si>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</si>
  <si>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</si>
  <si>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</si>
  <si>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</si>
  <si>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</si>
  <si>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</si>
  <si>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</si>
  <si>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водоотведения</t>
  </si>
  <si>
    <t>О</t>
  </si>
  <si>
    <t>На листе "Титульный" в поле "Дата предоставления информации" указана дата заполнения формы</t>
  </si>
  <si>
    <t>Лист Форма 3.1.1 п.10.1-10.3 гр. 3 Режим работы: пн-чт - 8:00-17:00 пт - 8:00-16:00, сб. вс. - выходные дни</t>
  </si>
  <si>
    <t>город Тюмень (71701000)</t>
  </si>
  <si>
    <t>Нижнетавдинский муниципальный район (71632000)</t>
  </si>
  <si>
    <t>Ведущий экономист отдела тарифообразования</t>
  </si>
  <si>
    <t>26551662</t>
  </si>
  <si>
    <t>997150001</t>
  </si>
  <si>
    <t>01-12-2006 00:00:00</t>
  </si>
  <si>
    <t>Максимов</t>
  </si>
  <si>
    <t>Андрей</t>
  </si>
  <si>
    <t>Анатольевич</t>
  </si>
  <si>
    <t>e.savina@rosvodokanal.ru</t>
  </si>
  <si>
    <t>Савина Елена Сергеевна</t>
  </si>
  <si>
    <t>22.09.2020</t>
  </si>
  <si>
    <t>21.09.2020</t>
  </si>
  <si>
    <t>На листе "Титульный" в поле "Дата внесения изменений в информацию, подлежащую раскрытию" указана дата фактического изменения  в ранее раскрытой информации (дата актов приемки законченных строительством объектов ВиВ)</t>
  </si>
  <si>
    <t>Изменения в части протяженности сетей водоотведения (в связи с принятием к учету законченных строительством объектов водоотведения)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</si>
</sst>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left" wrapText="1"/>
    </xf>
    <xf numFmtId="49" fontId="14" fillId="6" borderId="0" xfId="52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C19" sqref="AC19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6" t="str">
        <f>"Код отчёта: " &amp; GetCode()</f>
        <v>Код отчёта: FAS.JKH.OPEN.INFO.ORG.VO</v>
      </c>
      <c r="C2" s="506"/>
      <c r="D2" s="506"/>
      <c r="E2" s="506"/>
      <c r="F2" s="506"/>
      <c r="G2" s="506"/>
      <c r="V2" s="54"/>
    </row>
    <row r="3" spans="1:27" ht="18" customHeight="1">
      <c r="B3" s="507" t="str">
        <f>"Версия " &amp; GetVersion()</f>
        <v>Версия 1.0.1</v>
      </c>
      <c r="C3" s="507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8" t="s">
        <v>541</v>
      </c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10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11" t="s">
        <v>520</v>
      </c>
      <c r="F7" s="511"/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87"/>
    </row>
    <row r="8" spans="1:27" ht="15" customHeight="1">
      <c r="A8" s="54"/>
      <c r="B8" s="106"/>
      <c r="C8" s="105"/>
      <c r="D8" s="88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1"/>
      <c r="V8" s="511"/>
      <c r="W8" s="511"/>
      <c r="X8" s="511"/>
      <c r="Y8" s="87"/>
    </row>
    <row r="9" spans="1:27" ht="15" customHeight="1">
      <c r="A9" s="54"/>
      <c r="B9" s="106"/>
      <c r="C9" s="105"/>
      <c r="D9" s="88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87"/>
    </row>
    <row r="10" spans="1:27" ht="10.5" customHeight="1">
      <c r="A10" s="54"/>
      <c r="B10" s="106"/>
      <c r="C10" s="105"/>
      <c r="D10" s="88"/>
      <c r="E10" s="511"/>
      <c r="F10" s="511"/>
      <c r="G10" s="511"/>
      <c r="H10" s="511"/>
      <c r="I10" s="511"/>
      <c r="J10" s="511"/>
      <c r="K10" s="511"/>
      <c r="L10" s="511"/>
      <c r="M10" s="511"/>
      <c r="N10" s="511"/>
      <c r="O10" s="511"/>
      <c r="P10" s="511"/>
      <c r="Q10" s="511"/>
      <c r="R10" s="511"/>
      <c r="S10" s="511"/>
      <c r="T10" s="511"/>
      <c r="U10" s="511"/>
      <c r="V10" s="511"/>
      <c r="W10" s="511"/>
      <c r="X10" s="511"/>
      <c r="Y10" s="87"/>
    </row>
    <row r="11" spans="1:27" ht="27" customHeight="1">
      <c r="A11" s="54"/>
      <c r="B11" s="106"/>
      <c r="C11" s="105"/>
      <c r="D11" s="88"/>
      <c r="E11" s="511"/>
      <c r="F11" s="511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87"/>
    </row>
    <row r="12" spans="1:27" ht="12" customHeight="1">
      <c r="A12" s="54"/>
      <c r="B12" s="106"/>
      <c r="C12" s="105"/>
      <c r="D12" s="88"/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U12" s="511"/>
      <c r="V12" s="511"/>
      <c r="W12" s="511"/>
      <c r="X12" s="511"/>
      <c r="Y12" s="87"/>
    </row>
    <row r="13" spans="1:27" ht="38.25" customHeight="1">
      <c r="A13" s="54"/>
      <c r="B13" s="106"/>
      <c r="C13" s="105"/>
      <c r="D13" s="88"/>
      <c r="E13" s="511"/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1"/>
      <c r="Q13" s="511"/>
      <c r="R13" s="511"/>
      <c r="S13" s="511"/>
      <c r="T13" s="511"/>
      <c r="U13" s="511"/>
      <c r="V13" s="511"/>
      <c r="W13" s="511"/>
      <c r="X13" s="511"/>
      <c r="Y13" s="101"/>
    </row>
    <row r="14" spans="1:27" ht="15" customHeight="1">
      <c r="A14" s="54"/>
      <c r="B14" s="106"/>
      <c r="C14" s="105"/>
      <c r="D14" s="88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511"/>
      <c r="R14" s="511"/>
      <c r="S14" s="511"/>
      <c r="T14" s="511"/>
      <c r="U14" s="511"/>
      <c r="V14" s="511"/>
      <c r="W14" s="511"/>
      <c r="X14" s="511"/>
      <c r="Y14" s="87"/>
    </row>
    <row r="15" spans="1:27" ht="15">
      <c r="A15" s="54"/>
      <c r="B15" s="106"/>
      <c r="C15" s="105"/>
      <c r="D15" s="88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87"/>
    </row>
    <row r="16" spans="1:27" ht="15">
      <c r="A16" s="54"/>
      <c r="B16" s="106"/>
      <c r="C16" s="105"/>
      <c r="D16" s="88"/>
      <c r="E16" s="511"/>
      <c r="F16" s="511"/>
      <c r="G16" s="511"/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1"/>
      <c r="T16" s="511"/>
      <c r="U16" s="511"/>
      <c r="V16" s="511"/>
      <c r="W16" s="511"/>
      <c r="X16" s="511"/>
      <c r="Y16" s="87"/>
    </row>
    <row r="17" spans="1:25" ht="15" customHeight="1">
      <c r="A17" s="54"/>
      <c r="B17" s="106"/>
      <c r="C17" s="105"/>
      <c r="D17" s="88"/>
      <c r="E17" s="511"/>
      <c r="F17" s="511"/>
      <c r="G17" s="511"/>
      <c r="H17" s="511"/>
      <c r="I17" s="511"/>
      <c r="J17" s="511"/>
      <c r="K17" s="511"/>
      <c r="L17" s="511"/>
      <c r="M17" s="511"/>
      <c r="N17" s="511"/>
      <c r="O17" s="511"/>
      <c r="P17" s="511"/>
      <c r="Q17" s="511"/>
      <c r="R17" s="511"/>
      <c r="S17" s="511"/>
      <c r="T17" s="511"/>
      <c r="U17" s="511"/>
      <c r="V17" s="511"/>
      <c r="W17" s="511"/>
      <c r="X17" s="511"/>
      <c r="Y17" s="87"/>
    </row>
    <row r="18" spans="1:25" ht="15">
      <c r="A18" s="54"/>
      <c r="B18" s="106"/>
      <c r="C18" s="105"/>
      <c r="D18" s="88"/>
      <c r="E18" s="511"/>
      <c r="F18" s="511"/>
      <c r="G18" s="511"/>
      <c r="H18" s="511"/>
      <c r="I18" s="51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1"/>
      <c r="U18" s="511"/>
      <c r="V18" s="511"/>
      <c r="W18" s="511"/>
      <c r="X18" s="511"/>
      <c r="Y18" s="87"/>
    </row>
    <row r="19" spans="1:25" ht="54" customHeight="1">
      <c r="A19" s="54"/>
      <c r="B19" s="106"/>
      <c r="C19" s="105"/>
      <c r="D19" s="94"/>
      <c r="E19" s="511"/>
      <c r="F19" s="511"/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12" t="s">
        <v>183</v>
      </c>
      <c r="G21" s="513"/>
      <c r="H21" s="513"/>
      <c r="I21" s="513"/>
      <c r="J21" s="513"/>
      <c r="K21" s="513"/>
      <c r="L21" s="513"/>
      <c r="M21" s="513"/>
      <c r="N21" s="88"/>
      <c r="O21" s="99" t="s">
        <v>179</v>
      </c>
      <c r="P21" s="514" t="s">
        <v>180</v>
      </c>
      <c r="Q21" s="515"/>
      <c r="R21" s="515"/>
      <c r="S21" s="515"/>
      <c r="T21" s="515"/>
      <c r="U21" s="515"/>
      <c r="V21" s="515"/>
      <c r="W21" s="515"/>
      <c r="X21" s="515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12" t="s">
        <v>182</v>
      </c>
      <c r="G22" s="513"/>
      <c r="H22" s="513"/>
      <c r="I22" s="513"/>
      <c r="J22" s="513"/>
      <c r="K22" s="513"/>
      <c r="L22" s="513"/>
      <c r="M22" s="513"/>
      <c r="N22" s="88"/>
      <c r="O22" s="102" t="s">
        <v>179</v>
      </c>
      <c r="P22" s="514" t="s">
        <v>512</v>
      </c>
      <c r="Q22" s="515"/>
      <c r="R22" s="515"/>
      <c r="S22" s="515"/>
      <c r="T22" s="515"/>
      <c r="U22" s="515"/>
      <c r="V22" s="515"/>
      <c r="W22" s="515"/>
      <c r="X22" s="515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17"/>
      <c r="Q23" s="517"/>
      <c r="R23" s="517"/>
      <c r="S23" s="517"/>
      <c r="T23" s="517"/>
      <c r="U23" s="517"/>
      <c r="V23" s="517"/>
      <c r="W23" s="51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16" t="s">
        <v>385</v>
      </c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516"/>
      <c r="Q35" s="516"/>
      <c r="R35" s="516"/>
      <c r="S35" s="516"/>
      <c r="T35" s="516"/>
      <c r="U35" s="516"/>
      <c r="V35" s="516"/>
      <c r="W35" s="516"/>
      <c r="X35" s="516"/>
      <c r="Y35" s="87"/>
    </row>
    <row r="36" spans="1:25" ht="38.25" hidden="1" customHeight="1">
      <c r="A36" s="54"/>
      <c r="B36" s="106"/>
      <c r="C36" s="105"/>
      <c r="D36" s="89"/>
      <c r="E36" s="516"/>
      <c r="F36" s="516"/>
      <c r="G36" s="516"/>
      <c r="H36" s="516"/>
      <c r="I36" s="516"/>
      <c r="J36" s="516"/>
      <c r="K36" s="516"/>
      <c r="L36" s="516"/>
      <c r="M36" s="516"/>
      <c r="N36" s="516"/>
      <c r="O36" s="516"/>
      <c r="P36" s="516"/>
      <c r="Q36" s="516"/>
      <c r="R36" s="516"/>
      <c r="S36" s="516"/>
      <c r="T36" s="516"/>
      <c r="U36" s="516"/>
      <c r="V36" s="516"/>
      <c r="W36" s="516"/>
      <c r="X36" s="516"/>
      <c r="Y36" s="87"/>
    </row>
    <row r="37" spans="1:25" ht="9.75" hidden="1" customHeight="1">
      <c r="A37" s="54"/>
      <c r="B37" s="106"/>
      <c r="C37" s="105"/>
      <c r="D37" s="89"/>
      <c r="E37" s="516"/>
      <c r="F37" s="516"/>
      <c r="G37" s="516"/>
      <c r="H37" s="516"/>
      <c r="I37" s="516"/>
      <c r="J37" s="516"/>
      <c r="K37" s="516"/>
      <c r="L37" s="516"/>
      <c r="M37" s="516"/>
      <c r="N37" s="516"/>
      <c r="O37" s="516"/>
      <c r="P37" s="516"/>
      <c r="Q37" s="516"/>
      <c r="R37" s="516"/>
      <c r="S37" s="516"/>
      <c r="T37" s="516"/>
      <c r="U37" s="516"/>
      <c r="V37" s="516"/>
      <c r="W37" s="516"/>
      <c r="X37" s="516"/>
      <c r="Y37" s="87"/>
    </row>
    <row r="38" spans="1:25" ht="51" hidden="1" customHeight="1">
      <c r="A38" s="54"/>
      <c r="B38" s="106"/>
      <c r="C38" s="105"/>
      <c r="D38" s="89"/>
      <c r="E38" s="516"/>
      <c r="F38" s="516"/>
      <c r="G38" s="516"/>
      <c r="H38" s="516"/>
      <c r="I38" s="516"/>
      <c r="J38" s="516"/>
      <c r="K38" s="516"/>
      <c r="L38" s="516"/>
      <c r="M38" s="516"/>
      <c r="N38" s="516"/>
      <c r="O38" s="516"/>
      <c r="P38" s="516"/>
      <c r="Q38" s="516"/>
      <c r="R38" s="516"/>
      <c r="S38" s="516"/>
      <c r="T38" s="516"/>
      <c r="U38" s="516"/>
      <c r="V38" s="516"/>
      <c r="W38" s="516"/>
      <c r="X38" s="516"/>
      <c r="Y38" s="87"/>
    </row>
    <row r="39" spans="1:25" ht="15" hidden="1" customHeight="1">
      <c r="A39" s="54"/>
      <c r="B39" s="106"/>
      <c r="C39" s="105"/>
      <c r="D39" s="89"/>
      <c r="E39" s="516"/>
      <c r="F39" s="516"/>
      <c r="G39" s="516"/>
      <c r="H39" s="516"/>
      <c r="I39" s="516"/>
      <c r="J39" s="516"/>
      <c r="K39" s="516"/>
      <c r="L39" s="516"/>
      <c r="M39" s="516"/>
      <c r="N39" s="516"/>
      <c r="O39" s="516"/>
      <c r="P39" s="516"/>
      <c r="Q39" s="516"/>
      <c r="R39" s="516"/>
      <c r="S39" s="516"/>
      <c r="T39" s="516"/>
      <c r="U39" s="516"/>
      <c r="V39" s="516"/>
      <c r="W39" s="516"/>
      <c r="X39" s="516"/>
      <c r="Y39" s="87"/>
    </row>
    <row r="40" spans="1:25" ht="12" hidden="1" customHeight="1">
      <c r="A40" s="54"/>
      <c r="B40" s="106"/>
      <c r="C40" s="105"/>
      <c r="D40" s="89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87"/>
    </row>
    <row r="41" spans="1:25" ht="15" hidden="1">
      <c r="A41" s="54"/>
      <c r="B41" s="106"/>
      <c r="C41" s="105"/>
      <c r="D41" s="89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19"/>
      <c r="T41" s="519"/>
      <c r="U41" s="519"/>
      <c r="V41" s="519"/>
      <c r="W41" s="519"/>
      <c r="X41" s="519"/>
      <c r="Y41" s="87"/>
    </row>
    <row r="42" spans="1:25" ht="15" hidden="1">
      <c r="A42" s="54"/>
      <c r="B42" s="106"/>
      <c r="C42" s="105"/>
      <c r="D42" s="89"/>
      <c r="E42" s="519"/>
      <c r="F42" s="519"/>
      <c r="G42" s="519"/>
      <c r="H42" s="519"/>
      <c r="I42" s="519"/>
      <c r="J42" s="519"/>
      <c r="K42" s="519"/>
      <c r="L42" s="519"/>
      <c r="M42" s="519"/>
      <c r="N42" s="519"/>
      <c r="O42" s="519"/>
      <c r="P42" s="519"/>
      <c r="Q42" s="519"/>
      <c r="R42" s="519"/>
      <c r="S42" s="519"/>
      <c r="T42" s="519"/>
      <c r="U42" s="519"/>
      <c r="V42" s="519"/>
      <c r="W42" s="519"/>
      <c r="X42" s="519"/>
      <c r="Y42" s="87"/>
    </row>
    <row r="43" spans="1:25" ht="8.25" hidden="1" customHeight="1">
      <c r="A43" s="54"/>
      <c r="B43" s="106"/>
      <c r="C43" s="105"/>
      <c r="D43" s="8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19"/>
      <c r="X43" s="519"/>
      <c r="Y43" s="87"/>
    </row>
    <row r="44" spans="1:25" ht="27.75" hidden="1" customHeight="1">
      <c r="A44" s="54"/>
      <c r="B44" s="106"/>
      <c r="C44" s="105"/>
      <c r="D44" s="94"/>
      <c r="E44" s="519"/>
      <c r="F44" s="519"/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87"/>
    </row>
    <row r="45" spans="1:25" ht="15" hidden="1">
      <c r="A45" s="54"/>
      <c r="B45" s="106"/>
      <c r="C45" s="105"/>
      <c r="D45" s="94"/>
      <c r="E45" s="519"/>
      <c r="F45" s="519"/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519"/>
      <c r="R45" s="519"/>
      <c r="S45" s="519"/>
      <c r="T45" s="519"/>
      <c r="U45" s="519"/>
      <c r="V45" s="519"/>
      <c r="W45" s="519"/>
      <c r="X45" s="519"/>
      <c r="Y45" s="87"/>
    </row>
    <row r="46" spans="1:25" ht="24" hidden="1" customHeight="1">
      <c r="A46" s="54"/>
      <c r="B46" s="106"/>
      <c r="C46" s="105"/>
      <c r="D46" s="89"/>
      <c r="E46" s="516" t="s">
        <v>178</v>
      </c>
      <c r="F46" s="516"/>
      <c r="G46" s="516"/>
      <c r="H46" s="516"/>
      <c r="I46" s="516"/>
      <c r="J46" s="516"/>
      <c r="K46" s="516"/>
      <c r="L46" s="516"/>
      <c r="M46" s="516"/>
      <c r="N46" s="516"/>
      <c r="O46" s="516"/>
      <c r="P46" s="516"/>
      <c r="Q46" s="516"/>
      <c r="R46" s="516"/>
      <c r="S46" s="516"/>
      <c r="T46" s="516"/>
      <c r="U46" s="516"/>
      <c r="V46" s="516"/>
      <c r="W46" s="516"/>
      <c r="X46" s="516"/>
      <c r="Y46" s="87"/>
    </row>
    <row r="47" spans="1:25" ht="37.5" hidden="1" customHeight="1">
      <c r="A47" s="54"/>
      <c r="B47" s="106"/>
      <c r="C47" s="105"/>
      <c r="D47" s="89"/>
      <c r="E47" s="516"/>
      <c r="F47" s="516"/>
      <c r="G47" s="516"/>
      <c r="H47" s="516"/>
      <c r="I47" s="516"/>
      <c r="J47" s="516"/>
      <c r="K47" s="516"/>
      <c r="L47" s="516"/>
      <c r="M47" s="516"/>
      <c r="N47" s="516"/>
      <c r="O47" s="516"/>
      <c r="P47" s="516"/>
      <c r="Q47" s="516"/>
      <c r="R47" s="516"/>
      <c r="S47" s="516"/>
      <c r="T47" s="516"/>
      <c r="U47" s="516"/>
      <c r="V47" s="516"/>
      <c r="W47" s="516"/>
      <c r="X47" s="516"/>
      <c r="Y47" s="87"/>
    </row>
    <row r="48" spans="1:25" ht="24" hidden="1" customHeight="1">
      <c r="A48" s="54"/>
      <c r="B48" s="106"/>
      <c r="C48" s="105"/>
      <c r="D48" s="89"/>
      <c r="E48" s="516"/>
      <c r="F48" s="516"/>
      <c r="G48" s="516"/>
      <c r="H48" s="516"/>
      <c r="I48" s="516"/>
      <c r="J48" s="516"/>
      <c r="K48" s="516"/>
      <c r="L48" s="516"/>
      <c r="M48" s="516"/>
      <c r="N48" s="516"/>
      <c r="O48" s="516"/>
      <c r="P48" s="516"/>
      <c r="Q48" s="516"/>
      <c r="R48" s="516"/>
      <c r="S48" s="516"/>
      <c r="T48" s="516"/>
      <c r="U48" s="516"/>
      <c r="V48" s="516"/>
      <c r="W48" s="516"/>
      <c r="X48" s="516"/>
      <c r="Y48" s="87"/>
    </row>
    <row r="49" spans="1:25" ht="51" hidden="1" customHeight="1">
      <c r="A49" s="54"/>
      <c r="B49" s="106"/>
      <c r="C49" s="105"/>
      <c r="D49" s="89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516"/>
      <c r="P49" s="516"/>
      <c r="Q49" s="516"/>
      <c r="R49" s="516"/>
      <c r="S49" s="516"/>
      <c r="T49" s="516"/>
      <c r="U49" s="516"/>
      <c r="V49" s="516"/>
      <c r="W49" s="516"/>
      <c r="X49" s="516"/>
      <c r="Y49" s="87"/>
    </row>
    <row r="50" spans="1:25" ht="12" hidden="1" customHeight="1">
      <c r="A50" s="54"/>
      <c r="B50" s="106"/>
      <c r="C50" s="105"/>
      <c r="D50" s="89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516"/>
      <c r="P50" s="516"/>
      <c r="Q50" s="516"/>
      <c r="R50" s="516"/>
      <c r="S50" s="516"/>
      <c r="T50" s="516"/>
      <c r="U50" s="516"/>
      <c r="V50" s="516"/>
      <c r="W50" s="516"/>
      <c r="X50" s="516"/>
      <c r="Y50" s="87"/>
    </row>
    <row r="51" spans="1:25" ht="9" hidden="1" customHeight="1">
      <c r="A51" s="54"/>
      <c r="B51" s="106"/>
      <c r="C51" s="105"/>
      <c r="D51" s="89"/>
      <c r="E51" s="516"/>
      <c r="F51" s="516"/>
      <c r="G51" s="516"/>
      <c r="H51" s="516"/>
      <c r="I51" s="516"/>
      <c r="J51" s="516"/>
      <c r="K51" s="516"/>
      <c r="L51" s="516"/>
      <c r="M51" s="516"/>
      <c r="N51" s="516"/>
      <c r="O51" s="516"/>
      <c r="P51" s="516"/>
      <c r="Q51" s="516"/>
      <c r="R51" s="516"/>
      <c r="S51" s="516"/>
      <c r="T51" s="516"/>
      <c r="U51" s="516"/>
      <c r="V51" s="516"/>
      <c r="W51" s="516"/>
      <c r="X51" s="516"/>
      <c r="Y51" s="87"/>
    </row>
    <row r="52" spans="1:25" ht="10.5" hidden="1" customHeight="1">
      <c r="A52" s="54"/>
      <c r="B52" s="106"/>
      <c r="C52" s="105"/>
      <c r="D52" s="89"/>
      <c r="E52" s="516"/>
      <c r="F52" s="516"/>
      <c r="G52" s="516"/>
      <c r="H52" s="516"/>
      <c r="I52" s="516"/>
      <c r="J52" s="516"/>
      <c r="K52" s="516"/>
      <c r="L52" s="516"/>
      <c r="M52" s="516"/>
      <c r="N52" s="516"/>
      <c r="O52" s="516"/>
      <c r="P52" s="516"/>
      <c r="Q52" s="516"/>
      <c r="R52" s="516"/>
      <c r="S52" s="516"/>
      <c r="T52" s="516"/>
      <c r="U52" s="516"/>
      <c r="V52" s="516"/>
      <c r="W52" s="516"/>
      <c r="X52" s="516"/>
      <c r="Y52" s="87"/>
    </row>
    <row r="53" spans="1:25" ht="10.5" hidden="1" customHeight="1">
      <c r="A53" s="54"/>
      <c r="B53" s="106"/>
      <c r="C53" s="105"/>
      <c r="D53" s="89"/>
      <c r="E53" s="516"/>
      <c r="F53" s="516"/>
      <c r="G53" s="516"/>
      <c r="H53" s="516"/>
      <c r="I53" s="516"/>
      <c r="J53" s="516"/>
      <c r="K53" s="516"/>
      <c r="L53" s="516"/>
      <c r="M53" s="516"/>
      <c r="N53" s="516"/>
      <c r="O53" s="516"/>
      <c r="P53" s="516"/>
      <c r="Q53" s="516"/>
      <c r="R53" s="516"/>
      <c r="S53" s="516"/>
      <c r="T53" s="516"/>
      <c r="U53" s="516"/>
      <c r="V53" s="516"/>
      <c r="W53" s="516"/>
      <c r="X53" s="516"/>
      <c r="Y53" s="87"/>
    </row>
    <row r="54" spans="1:25" ht="8.25" hidden="1" customHeight="1">
      <c r="A54" s="54"/>
      <c r="B54" s="106"/>
      <c r="C54" s="105"/>
      <c r="D54" s="89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516"/>
      <c r="U54" s="516"/>
      <c r="V54" s="516"/>
      <c r="W54" s="516"/>
      <c r="X54" s="516"/>
      <c r="Y54" s="87"/>
    </row>
    <row r="55" spans="1:25" ht="21.75" hidden="1" customHeight="1">
      <c r="A55" s="54"/>
      <c r="B55" s="106"/>
      <c r="C55" s="105"/>
      <c r="D55" s="89"/>
      <c r="E55" s="516"/>
      <c r="F55" s="516"/>
      <c r="G55" s="516"/>
      <c r="H55" s="516"/>
      <c r="I55" s="516"/>
      <c r="J55" s="516"/>
      <c r="K55" s="516"/>
      <c r="L55" s="516"/>
      <c r="M55" s="516"/>
      <c r="N55" s="516"/>
      <c r="O55" s="516"/>
      <c r="P55" s="516"/>
      <c r="Q55" s="516"/>
      <c r="R55" s="516"/>
      <c r="S55" s="516"/>
      <c r="T55" s="516"/>
      <c r="U55" s="516"/>
      <c r="V55" s="516"/>
      <c r="W55" s="516"/>
      <c r="X55" s="516"/>
      <c r="Y55" s="87"/>
    </row>
    <row r="56" spans="1:25" ht="7.5" hidden="1" customHeight="1">
      <c r="A56" s="54"/>
      <c r="B56" s="106"/>
      <c r="C56" s="105"/>
      <c r="D56" s="94"/>
      <c r="E56" s="516"/>
      <c r="F56" s="516"/>
      <c r="G56" s="516"/>
      <c r="H56" s="516"/>
      <c r="I56" s="516"/>
      <c r="J56" s="516"/>
      <c r="K56" s="516"/>
      <c r="L56" s="516"/>
      <c r="M56" s="516"/>
      <c r="N56" s="516"/>
      <c r="O56" s="516"/>
      <c r="P56" s="516"/>
      <c r="Q56" s="516"/>
      <c r="R56" s="516"/>
      <c r="S56" s="516"/>
      <c r="T56" s="516"/>
      <c r="U56" s="516"/>
      <c r="V56" s="516"/>
      <c r="W56" s="516"/>
      <c r="X56" s="516"/>
      <c r="Y56" s="87"/>
    </row>
    <row r="57" spans="1:25" ht="15" hidden="1">
      <c r="A57" s="54"/>
      <c r="B57" s="106"/>
      <c r="C57" s="105"/>
      <c r="D57" s="94"/>
      <c r="E57" s="516"/>
      <c r="F57" s="516"/>
      <c r="G57" s="516"/>
      <c r="H57" s="516"/>
      <c r="I57" s="516"/>
      <c r="J57" s="516"/>
      <c r="K57" s="516"/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6"/>
      <c r="Y57" s="87"/>
    </row>
    <row r="58" spans="1:25" ht="15" hidden="1" customHeight="1">
      <c r="A58" s="54"/>
      <c r="B58" s="106"/>
      <c r="C58" s="105"/>
      <c r="D58" s="89"/>
      <c r="E58" s="496" t="s">
        <v>509</v>
      </c>
      <c r="F58" s="496"/>
      <c r="G58" s="496"/>
      <c r="H58" s="496"/>
      <c r="I58" s="496"/>
      <c r="J58" s="496"/>
      <c r="K58" s="496"/>
      <c r="L58" s="496"/>
      <c r="M58" s="496"/>
      <c r="N58" s="496"/>
      <c r="O58" s="496"/>
      <c r="P58" s="496"/>
      <c r="Q58" s="496"/>
      <c r="R58" s="496"/>
      <c r="S58" s="496"/>
      <c r="T58" s="496"/>
      <c r="U58" s="49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01"/>
      <c r="F59" s="501"/>
      <c r="G59" s="501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87"/>
    </row>
    <row r="60" spans="1:25" ht="15" hidden="1" customHeight="1">
      <c r="A60" s="54"/>
      <c r="B60" s="106"/>
      <c r="C60" s="105"/>
      <c r="D60" s="89"/>
      <c r="E60" s="501"/>
      <c r="F60" s="501"/>
      <c r="G60" s="501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00"/>
      <c r="I61" s="500"/>
      <c r="J61" s="500"/>
      <c r="K61" s="500"/>
      <c r="L61" s="500"/>
      <c r="M61" s="500"/>
      <c r="N61" s="500"/>
      <c r="O61" s="500"/>
      <c r="P61" s="500"/>
      <c r="Q61" s="500"/>
      <c r="R61" s="500"/>
      <c r="S61" s="500"/>
      <c r="T61" s="500"/>
      <c r="U61" s="500"/>
      <c r="V61" s="500"/>
      <c r="W61" s="500"/>
      <c r="X61" s="500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496" t="s">
        <v>510</v>
      </c>
      <c r="F70" s="496"/>
      <c r="G70" s="496"/>
      <c r="H70" s="496"/>
      <c r="I70" s="496"/>
      <c r="J70" s="496"/>
      <c r="K70" s="496"/>
      <c r="L70" s="496"/>
      <c r="M70" s="496"/>
      <c r="N70" s="496"/>
      <c r="O70" s="496"/>
      <c r="P70" s="496"/>
      <c r="Q70" s="496"/>
      <c r="R70" s="496"/>
      <c r="S70" s="496"/>
      <c r="T70" s="49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497" t="s">
        <v>511</v>
      </c>
      <c r="F71" s="497"/>
      <c r="G71" s="497"/>
      <c r="H71" s="497"/>
      <c r="I71" s="497"/>
      <c r="J71" s="497"/>
      <c r="K71" s="497"/>
      <c r="L71" s="497"/>
      <c r="M71" s="497"/>
      <c r="N71" s="497"/>
      <c r="O71" s="497"/>
      <c r="P71" s="497"/>
      <c r="Q71" s="497"/>
      <c r="R71" s="497"/>
      <c r="S71" s="497"/>
      <c r="T71" s="49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00"/>
      <c r="F86" s="500"/>
      <c r="G86" s="500"/>
      <c r="H86" s="503"/>
      <c r="I86" s="504"/>
      <c r="J86" s="504"/>
      <c r="K86" s="504"/>
      <c r="L86" s="504"/>
      <c r="M86" s="504"/>
      <c r="N86" s="504"/>
      <c r="O86" s="504"/>
      <c r="P86" s="504"/>
      <c r="Q86" s="504"/>
      <c r="R86" s="504"/>
      <c r="S86" s="504"/>
      <c r="T86" s="504"/>
      <c r="U86" s="504"/>
      <c r="V86" s="504"/>
      <c r="W86" s="504"/>
      <c r="X86" s="504"/>
      <c r="Y86" s="87"/>
    </row>
    <row r="87" spans="1:25" ht="15" hidden="1" customHeight="1">
      <c r="A87" s="54"/>
      <c r="B87" s="106"/>
      <c r="C87" s="105"/>
      <c r="D87" s="89"/>
      <c r="E87" s="501"/>
      <c r="F87" s="501"/>
      <c r="G87" s="501"/>
      <c r="H87" s="505"/>
      <c r="I87" s="505"/>
      <c r="J87" s="505"/>
      <c r="K87" s="505"/>
      <c r="L87" s="505"/>
      <c r="M87" s="505"/>
      <c r="N87" s="505"/>
      <c r="O87" s="505"/>
      <c r="P87" s="505"/>
      <c r="Q87" s="505"/>
      <c r="R87" s="505"/>
      <c r="S87" s="505"/>
      <c r="T87" s="505"/>
      <c r="U87" s="505"/>
      <c r="V87" s="505"/>
      <c r="W87" s="505"/>
      <c r="X87" s="505"/>
      <c r="Y87" s="87"/>
    </row>
    <row r="88" spans="1:25" ht="15" hidden="1" customHeight="1">
      <c r="A88" s="54"/>
      <c r="B88" s="106"/>
      <c r="C88" s="105"/>
      <c r="D88" s="89"/>
      <c r="E88" s="501"/>
      <c r="F88" s="501"/>
      <c r="G88" s="501"/>
      <c r="H88" s="505"/>
      <c r="I88" s="505"/>
      <c r="J88" s="505"/>
      <c r="K88" s="505"/>
      <c r="L88" s="505"/>
      <c r="M88" s="505"/>
      <c r="N88" s="505"/>
      <c r="O88" s="505"/>
      <c r="P88" s="505"/>
      <c r="Q88" s="505"/>
      <c r="R88" s="505"/>
      <c r="S88" s="505"/>
      <c r="T88" s="505"/>
      <c r="U88" s="505"/>
      <c r="V88" s="505"/>
      <c r="W88" s="505"/>
      <c r="X88" s="50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00"/>
      <c r="I89" s="500"/>
      <c r="J89" s="500"/>
      <c r="K89" s="500"/>
      <c r="L89" s="500"/>
      <c r="M89" s="500"/>
      <c r="N89" s="500"/>
      <c r="O89" s="500"/>
      <c r="P89" s="500"/>
      <c r="Q89" s="500"/>
      <c r="R89" s="500"/>
      <c r="S89" s="500"/>
      <c r="T89" s="500"/>
      <c r="U89" s="500"/>
      <c r="V89" s="500"/>
      <c r="W89" s="500"/>
      <c r="X89" s="500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499" t="s">
        <v>177</v>
      </c>
      <c r="F103" s="499"/>
      <c r="G103" s="499"/>
      <c r="H103" s="499"/>
      <c r="I103" s="499"/>
      <c r="J103" s="499"/>
      <c r="K103" s="499"/>
      <c r="L103" s="499"/>
      <c r="M103" s="499"/>
      <c r="N103" s="499"/>
      <c r="O103" s="499"/>
      <c r="P103" s="499"/>
      <c r="Q103" s="499"/>
      <c r="R103" s="499"/>
      <c r="S103" s="499"/>
      <c r="T103" s="499"/>
      <c r="U103" s="499"/>
      <c r="V103" s="499"/>
      <c r="W103" s="499"/>
      <c r="X103" s="499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498" t="s">
        <v>176</v>
      </c>
      <c r="G105" s="498"/>
      <c r="H105" s="498"/>
      <c r="I105" s="498"/>
      <c r="J105" s="498"/>
      <c r="K105" s="498"/>
      <c r="L105" s="498"/>
      <c r="M105" s="498"/>
      <c r="N105" s="498"/>
      <c r="O105" s="498"/>
      <c r="P105" s="498"/>
      <c r="Q105" s="498"/>
      <c r="R105" s="498"/>
      <c r="S105" s="498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498" t="s">
        <v>175</v>
      </c>
      <c r="G107" s="498"/>
      <c r="H107" s="498"/>
      <c r="I107" s="498"/>
      <c r="J107" s="498"/>
      <c r="K107" s="498"/>
      <c r="L107" s="498"/>
      <c r="M107" s="498"/>
      <c r="N107" s="498"/>
      <c r="O107" s="498"/>
      <c r="P107" s="498"/>
      <c r="Q107" s="498"/>
      <c r="R107" s="498"/>
      <c r="S107" s="498"/>
      <c r="T107" s="498"/>
      <c r="U107" s="498"/>
      <c r="V107" s="498"/>
      <c r="W107" s="498"/>
      <c r="X107" s="498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 leftLabels="1"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97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43822.426504629628</v>
      </c>
      <c r="B2" s="14" t="s">
        <v>559</v>
      </c>
      <c r="C2" s="14" t="s">
        <v>386</v>
      </c>
    </row>
    <row r="3" spans="1:4">
      <c r="A3" s="490">
        <v>43822.426527777781</v>
      </c>
      <c r="B3" s="14" t="s">
        <v>560</v>
      </c>
      <c r="C3" s="14" t="s">
        <v>386</v>
      </c>
    </row>
    <row r="4" spans="1:4" ht="22.5">
      <c r="A4" s="490">
        <v>43822.426527777781</v>
      </c>
      <c r="B4" s="14" t="s">
        <v>561</v>
      </c>
      <c r="C4" s="14" t="s">
        <v>386</v>
      </c>
    </row>
    <row r="5" spans="1:4">
      <c r="A5" s="490">
        <v>43822.426527777781</v>
      </c>
      <c r="B5" s="14" t="s">
        <v>562</v>
      </c>
      <c r="C5" s="14" t="s">
        <v>386</v>
      </c>
    </row>
    <row r="6" spans="1:4">
      <c r="A6" s="490">
        <v>43822.426539351851</v>
      </c>
      <c r="B6" s="14" t="s">
        <v>563</v>
      </c>
      <c r="C6" s="14" t="s">
        <v>386</v>
      </c>
    </row>
    <row r="7" spans="1:4" ht="33.75">
      <c r="A7" s="490">
        <v>43822.42659722222</v>
      </c>
      <c r="B7" s="14" t="s">
        <v>564</v>
      </c>
      <c r="C7" s="14" t="s">
        <v>386</v>
      </c>
    </row>
    <row r="8" spans="1:4" ht="22.5">
      <c r="A8" s="490">
        <v>43822.426655092589</v>
      </c>
      <c r="B8" s="14" t="s">
        <v>565</v>
      </c>
      <c r="C8" s="14" t="s">
        <v>386</v>
      </c>
    </row>
    <row r="9" spans="1:4">
      <c r="A9" s="490">
        <v>43822.426655092589</v>
      </c>
      <c r="B9" s="14" t="s">
        <v>566</v>
      </c>
      <c r="C9" s="14" t="s">
        <v>386</v>
      </c>
    </row>
    <row r="10" spans="1:4" ht="33.75">
      <c r="A10" s="490">
        <v>43822.426782407405</v>
      </c>
      <c r="B10" s="14" t="s">
        <v>567</v>
      </c>
      <c r="C10" s="14" t="s">
        <v>386</v>
      </c>
    </row>
    <row r="11" spans="1:4" ht="22.5">
      <c r="A11" s="490">
        <v>43822.426863425928</v>
      </c>
      <c r="B11" s="14" t="s">
        <v>569</v>
      </c>
      <c r="C11" s="14" t="s">
        <v>386</v>
      </c>
    </row>
    <row r="12" spans="1:4">
      <c r="A12" s="490">
        <v>43822.439884259256</v>
      </c>
      <c r="B12" s="14" t="s">
        <v>559</v>
      </c>
      <c r="C12" s="14" t="s">
        <v>386</v>
      </c>
    </row>
    <row r="13" spans="1:4">
      <c r="A13" s="490">
        <v>43822.439895833333</v>
      </c>
      <c r="B13" s="14" t="s">
        <v>570</v>
      </c>
      <c r="C13" s="14" t="s">
        <v>386</v>
      </c>
    </row>
    <row r="14" spans="1:4">
      <c r="A14" s="490">
        <v>43822.439976851849</v>
      </c>
      <c r="B14" s="14" t="s">
        <v>559</v>
      </c>
      <c r="C14" s="14" t="s">
        <v>386</v>
      </c>
    </row>
    <row r="15" spans="1:4">
      <c r="A15" s="490">
        <v>43822.439988425926</v>
      </c>
      <c r="B15" s="14" t="s">
        <v>570</v>
      </c>
      <c r="C15" s="14" t="s">
        <v>386</v>
      </c>
    </row>
    <row r="16" spans="1:4">
      <c r="A16" s="490">
        <v>43822.45175925926</v>
      </c>
      <c r="B16" s="14" t="s">
        <v>559</v>
      </c>
      <c r="C16" s="14" t="s">
        <v>386</v>
      </c>
    </row>
    <row r="17" spans="1:3">
      <c r="A17" s="490">
        <v>43822.451770833337</v>
      </c>
      <c r="B17" s="14" t="s">
        <v>570</v>
      </c>
      <c r="C17" s="14" t="s">
        <v>386</v>
      </c>
    </row>
    <row r="18" spans="1:3">
      <c r="A18" s="490">
        <v>43824.610879629632</v>
      </c>
      <c r="B18" s="14" t="s">
        <v>559</v>
      </c>
      <c r="C18" s="14" t="s">
        <v>386</v>
      </c>
    </row>
    <row r="19" spans="1:3">
      <c r="A19" s="490">
        <v>43824.610891203702</v>
      </c>
      <c r="B19" s="14" t="s">
        <v>570</v>
      </c>
      <c r="C19" s="14" t="s">
        <v>386</v>
      </c>
    </row>
    <row r="20" spans="1:3">
      <c r="A20" s="490">
        <v>43824.63449074074</v>
      </c>
      <c r="B20" s="14" t="s">
        <v>559</v>
      </c>
      <c r="C20" s="14" t="s">
        <v>386</v>
      </c>
    </row>
    <row r="21" spans="1:3">
      <c r="A21" s="490">
        <v>43824.634502314817</v>
      </c>
      <c r="B21" s="14" t="s">
        <v>570</v>
      </c>
      <c r="C21" s="14" t="s">
        <v>386</v>
      </c>
    </row>
    <row r="22" spans="1:3">
      <c r="A22" s="490">
        <v>43824.635960648149</v>
      </c>
      <c r="B22" s="14" t="s">
        <v>559</v>
      </c>
      <c r="C22" s="14" t="s">
        <v>386</v>
      </c>
    </row>
    <row r="23" spans="1:3">
      <c r="A23" s="490">
        <v>43824.635972222219</v>
      </c>
      <c r="B23" s="14" t="s">
        <v>570</v>
      </c>
      <c r="C23" s="14" t="s">
        <v>386</v>
      </c>
    </row>
    <row r="24" spans="1:3">
      <c r="A24" s="490">
        <v>43827.576018518521</v>
      </c>
      <c r="B24" s="14" t="s">
        <v>559</v>
      </c>
      <c r="C24" s="14" t="s">
        <v>386</v>
      </c>
    </row>
    <row r="25" spans="1:3">
      <c r="A25" s="490">
        <v>43827.576041666667</v>
      </c>
      <c r="B25" s="14" t="s">
        <v>570</v>
      </c>
      <c r="C25" s="14" t="s">
        <v>386</v>
      </c>
    </row>
    <row r="26" spans="1:3">
      <c r="A26" s="490">
        <v>43827.588263888887</v>
      </c>
      <c r="B26" s="14" t="s">
        <v>559</v>
      </c>
      <c r="C26" s="14" t="s">
        <v>386</v>
      </c>
    </row>
    <row r="27" spans="1:3">
      <c r="A27" s="490">
        <v>43827.588275462964</v>
      </c>
      <c r="B27" s="14" t="s">
        <v>570</v>
      </c>
      <c r="C27" s="14" t="s">
        <v>386</v>
      </c>
    </row>
    <row r="28" spans="1:3">
      <c r="A28" s="490">
        <v>43839.59983796296</v>
      </c>
      <c r="B28" s="14" t="s">
        <v>559</v>
      </c>
      <c r="C28" s="14" t="s">
        <v>386</v>
      </c>
    </row>
    <row r="29" spans="1:3">
      <c r="A29" s="490">
        <v>43839.599849537037</v>
      </c>
      <c r="B29" s="14" t="s">
        <v>570</v>
      </c>
      <c r="C29" s="14" t="s">
        <v>386</v>
      </c>
    </row>
    <row r="30" spans="1:3">
      <c r="A30" s="490">
        <v>43839.606122685182</v>
      </c>
      <c r="B30" s="14" t="s">
        <v>559</v>
      </c>
      <c r="C30" s="14" t="s">
        <v>386</v>
      </c>
    </row>
    <row r="31" spans="1:3">
      <c r="A31" s="490">
        <v>43839.606134259258</v>
      </c>
      <c r="B31" s="14" t="s">
        <v>570</v>
      </c>
      <c r="C31" s="14" t="s">
        <v>386</v>
      </c>
    </row>
    <row r="32" spans="1:3">
      <c r="A32" s="490">
        <v>43839.688032407408</v>
      </c>
      <c r="B32" s="14" t="s">
        <v>559</v>
      </c>
      <c r="C32" s="14" t="s">
        <v>386</v>
      </c>
    </row>
    <row r="33" spans="1:3">
      <c r="A33" s="490">
        <v>43839.688055555554</v>
      </c>
      <c r="B33" s="14" t="s">
        <v>570</v>
      </c>
      <c r="C33" s="14" t="s">
        <v>386</v>
      </c>
    </row>
    <row r="34" spans="1:3">
      <c r="A34" s="490">
        <v>43839.689826388887</v>
      </c>
      <c r="B34" s="14" t="s">
        <v>559</v>
      </c>
      <c r="C34" s="14" t="s">
        <v>386</v>
      </c>
    </row>
    <row r="35" spans="1:3">
      <c r="A35" s="490">
        <v>43839.689849537041</v>
      </c>
      <c r="B35" s="14" t="s">
        <v>570</v>
      </c>
      <c r="C35" s="14" t="s">
        <v>386</v>
      </c>
    </row>
    <row r="36" spans="1:3">
      <c r="A36" s="490">
        <v>43847.38994212963</v>
      </c>
      <c r="B36" s="14" t="s">
        <v>559</v>
      </c>
      <c r="C36" s="14" t="s">
        <v>386</v>
      </c>
    </row>
    <row r="37" spans="1:3">
      <c r="A37" s="490">
        <v>43847.389965277776</v>
      </c>
      <c r="B37" s="14" t="s">
        <v>570</v>
      </c>
      <c r="C37" s="14" t="s">
        <v>386</v>
      </c>
    </row>
    <row r="38" spans="1:3">
      <c r="A38" s="490">
        <v>43859.540960648148</v>
      </c>
      <c r="B38" s="14" t="s">
        <v>559</v>
      </c>
      <c r="C38" s="14" t="s">
        <v>386</v>
      </c>
    </row>
    <row r="39" spans="1:3">
      <c r="A39" s="490">
        <v>43859.540972222225</v>
      </c>
      <c r="B39" s="14" t="s">
        <v>570</v>
      </c>
      <c r="C39" s="14" t="s">
        <v>386</v>
      </c>
    </row>
    <row r="40" spans="1:3">
      <c r="A40" s="490">
        <v>43886.350532407407</v>
      </c>
      <c r="B40" s="14" t="s">
        <v>559</v>
      </c>
      <c r="C40" s="14" t="s">
        <v>386</v>
      </c>
    </row>
    <row r="41" spans="1:3">
      <c r="A41" s="490">
        <v>43886.350543981483</v>
      </c>
      <c r="B41" s="14" t="s">
        <v>570</v>
      </c>
      <c r="C41" s="14" t="s">
        <v>386</v>
      </c>
    </row>
    <row r="42" spans="1:3">
      <c r="A42" s="490">
        <v>43907.388298611113</v>
      </c>
      <c r="B42" s="14" t="s">
        <v>559</v>
      </c>
      <c r="C42" s="14" t="s">
        <v>386</v>
      </c>
    </row>
    <row r="43" spans="1:3">
      <c r="A43" s="490">
        <v>43907.388321759259</v>
      </c>
      <c r="B43" s="14" t="s">
        <v>570</v>
      </c>
      <c r="C43" s="14" t="s">
        <v>386</v>
      </c>
    </row>
    <row r="44" spans="1:3">
      <c r="A44" s="490">
        <v>43907.422696759262</v>
      </c>
      <c r="B44" s="14" t="s">
        <v>559</v>
      </c>
      <c r="C44" s="14" t="s">
        <v>386</v>
      </c>
    </row>
    <row r="45" spans="1:3">
      <c r="A45" s="490">
        <v>43907.422708333332</v>
      </c>
      <c r="B45" s="14" t="s">
        <v>570</v>
      </c>
      <c r="C45" s="14" t="s">
        <v>386</v>
      </c>
    </row>
    <row r="46" spans="1:3">
      <c r="A46" s="490">
        <v>43910.485127314816</v>
      </c>
      <c r="B46" s="14" t="s">
        <v>559</v>
      </c>
      <c r="C46" s="14" t="s">
        <v>386</v>
      </c>
    </row>
    <row r="47" spans="1:3">
      <c r="A47" s="490">
        <v>43910.485150462962</v>
      </c>
      <c r="B47" s="14" t="s">
        <v>570</v>
      </c>
      <c r="C47" s="14" t="s">
        <v>386</v>
      </c>
    </row>
    <row r="48" spans="1:3">
      <c r="A48" s="490">
        <v>43910.525358796294</v>
      </c>
      <c r="B48" s="14" t="s">
        <v>559</v>
      </c>
      <c r="C48" s="14" t="s">
        <v>386</v>
      </c>
    </row>
    <row r="49" spans="1:3">
      <c r="A49" s="490">
        <v>43910.525370370371</v>
      </c>
      <c r="B49" s="14" t="s">
        <v>570</v>
      </c>
      <c r="C49" s="14" t="s">
        <v>386</v>
      </c>
    </row>
    <row r="50" spans="1:3">
      <c r="A50" s="490">
        <v>43917.436307870368</v>
      </c>
      <c r="B50" s="14" t="s">
        <v>559</v>
      </c>
      <c r="C50" s="14" t="s">
        <v>386</v>
      </c>
    </row>
    <row r="51" spans="1:3">
      <c r="A51" s="490">
        <v>43917.436331018522</v>
      </c>
      <c r="B51" s="14" t="s">
        <v>570</v>
      </c>
      <c r="C51" s="14" t="s">
        <v>386</v>
      </c>
    </row>
    <row r="52" spans="1:3">
      <c r="A52" s="490">
        <v>43917.477488425924</v>
      </c>
      <c r="B52" s="14" t="s">
        <v>559</v>
      </c>
      <c r="C52" s="14" t="s">
        <v>386</v>
      </c>
    </row>
    <row r="53" spans="1:3">
      <c r="A53" s="490">
        <v>43917.477500000001</v>
      </c>
      <c r="B53" s="14" t="s">
        <v>570</v>
      </c>
      <c r="C53" s="14" t="s">
        <v>386</v>
      </c>
    </row>
    <row r="54" spans="1:3">
      <c r="A54" s="490">
        <v>43930.552743055552</v>
      </c>
      <c r="B54" s="14" t="s">
        <v>559</v>
      </c>
      <c r="C54" s="14" t="s">
        <v>386</v>
      </c>
    </row>
    <row r="55" spans="1:3">
      <c r="A55" s="490">
        <v>43930.552754629629</v>
      </c>
      <c r="B55" s="14" t="s">
        <v>570</v>
      </c>
      <c r="C55" s="14" t="s">
        <v>386</v>
      </c>
    </row>
    <row r="56" spans="1:3">
      <c r="A56" s="490">
        <v>43941.362245370372</v>
      </c>
      <c r="B56" s="14" t="s">
        <v>559</v>
      </c>
      <c r="C56" s="14" t="s">
        <v>386</v>
      </c>
    </row>
    <row r="57" spans="1:3">
      <c r="A57" s="490">
        <v>43941.362256944441</v>
      </c>
      <c r="B57" s="14" t="s">
        <v>570</v>
      </c>
      <c r="C57" s="14" t="s">
        <v>386</v>
      </c>
    </row>
    <row r="58" spans="1:3">
      <c r="A58" s="490">
        <v>43941.377002314817</v>
      </c>
      <c r="B58" s="14" t="s">
        <v>559</v>
      </c>
      <c r="C58" s="14" t="s">
        <v>386</v>
      </c>
    </row>
    <row r="59" spans="1:3">
      <c r="A59" s="490">
        <v>43941.377013888887</v>
      </c>
      <c r="B59" s="14" t="s">
        <v>570</v>
      </c>
      <c r="C59" s="14" t="s">
        <v>386</v>
      </c>
    </row>
    <row r="60" spans="1:3">
      <c r="A60" s="490">
        <v>43942.33971064815</v>
      </c>
      <c r="B60" s="14" t="s">
        <v>559</v>
      </c>
      <c r="C60" s="14" t="s">
        <v>386</v>
      </c>
    </row>
    <row r="61" spans="1:3">
      <c r="A61" s="490">
        <v>43942.339722222219</v>
      </c>
      <c r="B61" s="14" t="s">
        <v>570</v>
      </c>
      <c r="C61" s="14" t="s">
        <v>386</v>
      </c>
    </row>
    <row r="62" spans="1:3">
      <c r="A62" s="490">
        <v>43949.476550925923</v>
      </c>
      <c r="B62" s="14" t="s">
        <v>559</v>
      </c>
      <c r="C62" s="14" t="s">
        <v>386</v>
      </c>
    </row>
    <row r="63" spans="1:3">
      <c r="A63" s="490">
        <v>43949.4765625</v>
      </c>
      <c r="B63" s="14" t="s">
        <v>570</v>
      </c>
      <c r="C63" s="14" t="s">
        <v>386</v>
      </c>
    </row>
    <row r="64" spans="1:3">
      <c r="A64" s="490">
        <v>43950.616006944445</v>
      </c>
      <c r="B64" s="14" t="s">
        <v>559</v>
      </c>
      <c r="C64" s="14" t="s">
        <v>386</v>
      </c>
    </row>
    <row r="65" spans="1:3">
      <c r="A65" s="490">
        <v>43950.616018518522</v>
      </c>
      <c r="B65" s="14" t="s">
        <v>570</v>
      </c>
      <c r="C65" s="14" t="s">
        <v>386</v>
      </c>
    </row>
    <row r="66" spans="1:3">
      <c r="A66" s="490">
        <v>43950.616307870368</v>
      </c>
      <c r="B66" s="14" t="s">
        <v>559</v>
      </c>
      <c r="C66" s="14" t="s">
        <v>386</v>
      </c>
    </row>
    <row r="67" spans="1:3">
      <c r="A67" s="490">
        <v>43950.616319444445</v>
      </c>
      <c r="B67" s="14" t="s">
        <v>570</v>
      </c>
      <c r="C67" s="14" t="s">
        <v>386</v>
      </c>
    </row>
    <row r="68" spans="1:3">
      <c r="A68" s="490">
        <v>43970.446469907409</v>
      </c>
      <c r="B68" s="14" t="s">
        <v>559</v>
      </c>
      <c r="C68" s="14" t="s">
        <v>386</v>
      </c>
    </row>
    <row r="69" spans="1:3">
      <c r="A69" s="490">
        <v>43970.446481481478</v>
      </c>
      <c r="B69" s="14" t="s">
        <v>570</v>
      </c>
      <c r="C69" s="14" t="s">
        <v>386</v>
      </c>
    </row>
    <row r="70" spans="1:3">
      <c r="A70" s="490">
        <v>43970.654074074075</v>
      </c>
      <c r="B70" s="14" t="s">
        <v>559</v>
      </c>
      <c r="C70" s="14" t="s">
        <v>386</v>
      </c>
    </row>
    <row r="71" spans="1:3">
      <c r="A71" s="490">
        <v>43970.654085648152</v>
      </c>
      <c r="B71" s="14" t="s">
        <v>570</v>
      </c>
      <c r="C71" s="14" t="s">
        <v>386</v>
      </c>
    </row>
    <row r="72" spans="1:3">
      <c r="A72" s="490">
        <v>43990.749872685185</v>
      </c>
      <c r="B72" s="14" t="s">
        <v>559</v>
      </c>
      <c r="C72" s="14" t="s">
        <v>386</v>
      </c>
    </row>
    <row r="73" spans="1:3">
      <c r="A73" s="490">
        <v>43990.749884259261</v>
      </c>
      <c r="B73" s="14" t="s">
        <v>570</v>
      </c>
      <c r="C73" s="14" t="s">
        <v>386</v>
      </c>
    </row>
    <row r="74" spans="1:3">
      <c r="A74" s="490">
        <v>44008.582789351851</v>
      </c>
      <c r="B74" s="14" t="s">
        <v>559</v>
      </c>
      <c r="C74" s="14" t="s">
        <v>386</v>
      </c>
    </row>
    <row r="75" spans="1:3">
      <c r="A75" s="490">
        <v>44008.582812499997</v>
      </c>
      <c r="B75" s="14" t="s">
        <v>570</v>
      </c>
      <c r="C75" s="14" t="s">
        <v>386</v>
      </c>
    </row>
    <row r="76" spans="1:3">
      <c r="A76" s="490">
        <v>44022.543449074074</v>
      </c>
      <c r="B76" s="14" t="s">
        <v>559</v>
      </c>
      <c r="C76" s="14" t="s">
        <v>386</v>
      </c>
    </row>
    <row r="77" spans="1:3">
      <c r="A77" s="490">
        <v>44022.54346064815</v>
      </c>
      <c r="B77" s="14" t="s">
        <v>570</v>
      </c>
      <c r="C77" s="14" t="s">
        <v>386</v>
      </c>
    </row>
    <row r="78" spans="1:3">
      <c r="A78" s="490">
        <v>44035.482858796298</v>
      </c>
      <c r="B78" s="14" t="s">
        <v>559</v>
      </c>
      <c r="C78" s="14" t="s">
        <v>386</v>
      </c>
    </row>
    <row r="79" spans="1:3">
      <c r="A79" s="490">
        <v>44035.482870370368</v>
      </c>
      <c r="B79" s="14" t="s">
        <v>570</v>
      </c>
      <c r="C79" s="14" t="s">
        <v>386</v>
      </c>
    </row>
    <row r="80" spans="1:3">
      <c r="A80" s="490">
        <v>44054.549166666664</v>
      </c>
      <c r="B80" s="14" t="s">
        <v>559</v>
      </c>
      <c r="C80" s="14" t="s">
        <v>386</v>
      </c>
    </row>
    <row r="81" spans="1:3">
      <c r="A81" s="490">
        <v>44054.549178240741</v>
      </c>
      <c r="B81" s="14" t="s">
        <v>570</v>
      </c>
      <c r="C81" s="14" t="s">
        <v>386</v>
      </c>
    </row>
    <row r="82" spans="1:3">
      <c r="A82" s="490">
        <v>44054.550254629627</v>
      </c>
      <c r="B82" s="14" t="s">
        <v>559</v>
      </c>
      <c r="C82" s="14" t="s">
        <v>386</v>
      </c>
    </row>
    <row r="83" spans="1:3">
      <c r="A83" s="490">
        <v>44054.550266203703</v>
      </c>
      <c r="B83" s="14" t="s">
        <v>570</v>
      </c>
      <c r="C83" s="14" t="s">
        <v>386</v>
      </c>
    </row>
    <row r="84" spans="1:3">
      <c r="A84" s="490">
        <v>44061.586168981485</v>
      </c>
      <c r="B84" s="14" t="s">
        <v>559</v>
      </c>
      <c r="C84" s="14" t="s">
        <v>386</v>
      </c>
    </row>
    <row r="85" spans="1:3">
      <c r="A85" s="490">
        <v>44061.586180555554</v>
      </c>
      <c r="B85" s="14" t="s">
        <v>570</v>
      </c>
      <c r="C85" s="14" t="s">
        <v>386</v>
      </c>
    </row>
    <row r="86" spans="1:3">
      <c r="A86" s="490">
        <v>44064.670856481483</v>
      </c>
      <c r="B86" s="14" t="s">
        <v>559</v>
      </c>
      <c r="C86" s="14" t="s">
        <v>386</v>
      </c>
    </row>
    <row r="87" spans="1:3">
      <c r="A87" s="490">
        <v>44064.67087962963</v>
      </c>
      <c r="B87" s="14" t="s">
        <v>570</v>
      </c>
      <c r="C87" s="14" t="s">
        <v>386</v>
      </c>
    </row>
    <row r="88" spans="1:3">
      <c r="A88" s="490">
        <v>44070.574374999997</v>
      </c>
      <c r="B88" s="14" t="s">
        <v>559</v>
      </c>
      <c r="C88" s="14" t="s">
        <v>386</v>
      </c>
    </row>
    <row r="89" spans="1:3">
      <c r="A89" s="490">
        <v>44070.574386574073</v>
      </c>
      <c r="B89" s="14" t="s">
        <v>570</v>
      </c>
      <c r="C89" s="14" t="s">
        <v>386</v>
      </c>
    </row>
    <row r="90" spans="1:3">
      <c r="A90" s="490">
        <v>44071.546412037038</v>
      </c>
      <c r="B90" s="14" t="s">
        <v>559</v>
      </c>
      <c r="C90" s="14" t="s">
        <v>386</v>
      </c>
    </row>
    <row r="91" spans="1:3">
      <c r="A91" s="490">
        <v>44071.546423611115</v>
      </c>
      <c r="B91" s="14" t="s">
        <v>570</v>
      </c>
      <c r="C91" s="14" t="s">
        <v>386</v>
      </c>
    </row>
    <row r="92" spans="1:3">
      <c r="A92" s="490">
        <v>44081.455868055556</v>
      </c>
      <c r="B92" s="14" t="s">
        <v>559</v>
      </c>
      <c r="C92" s="14" t="s">
        <v>386</v>
      </c>
    </row>
    <row r="93" spans="1:3">
      <c r="A93" s="490">
        <v>44081.455891203703</v>
      </c>
      <c r="B93" s="14" t="s">
        <v>570</v>
      </c>
      <c r="C93" s="14" t="s">
        <v>386</v>
      </c>
    </row>
    <row r="94" spans="1:3">
      <c r="A94" s="490">
        <v>44092.574236111112</v>
      </c>
      <c r="B94" s="14" t="s">
        <v>559</v>
      </c>
      <c r="C94" s="14" t="s">
        <v>386</v>
      </c>
    </row>
    <row r="95" spans="1:3">
      <c r="A95" s="490">
        <v>44092.574259259258</v>
      </c>
      <c r="B95" s="14" t="s">
        <v>570</v>
      </c>
      <c r="C95" s="14" t="s">
        <v>386</v>
      </c>
    </row>
    <row r="96" spans="1:3">
      <c r="A96" s="490">
        <v>44095.661666666667</v>
      </c>
      <c r="B96" s="14" t="s">
        <v>559</v>
      </c>
      <c r="C96" s="14" t="s">
        <v>386</v>
      </c>
    </row>
    <row r="97" spans="1:3">
      <c r="A97" s="490">
        <v>44095.66170138889</v>
      </c>
      <c r="B97" s="14" t="s">
        <v>570</v>
      </c>
      <c r="C97" s="14" t="s">
        <v>386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opLeftCell="D4" zoomScaleNormal="100" workbookViewId="0">
      <selection activeCell="F21" sqref="F21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541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465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466</v>
      </c>
      <c r="F15" s="479" t="s">
        <v>822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467</v>
      </c>
      <c r="F17" s="338" t="s">
        <v>554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543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228</v>
      </c>
      <c r="F21" s="479" t="s">
        <v>823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469</v>
      </c>
      <c r="F34" s="346" t="s">
        <v>728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729</v>
      </c>
      <c r="G36" s="316"/>
      <c r="J36" s="45"/>
    </row>
    <row r="37" spans="1:10" ht="22.5">
      <c r="C37" s="38"/>
      <c r="D37" s="39"/>
      <c r="E37" s="40" t="s">
        <v>10</v>
      </c>
      <c r="F37" s="346" t="s">
        <v>583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353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464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371</v>
      </c>
      <c r="F49" s="393" t="str">
        <f>ruk_f &amp; " " &amp; ruk_i &amp; " " &amp; ruk_o</f>
        <v>Максимов Андрей Анатольевич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515</v>
      </c>
      <c r="G58" s="469"/>
    </row>
    <row r="59" spans="1:9" ht="27">
      <c r="A59" s="42"/>
      <c r="B59" s="43"/>
      <c r="D59" s="44"/>
      <c r="E59" s="466" t="s">
        <v>516</v>
      </c>
      <c r="F59" s="467" t="s">
        <v>821</v>
      </c>
      <c r="G59" s="469"/>
    </row>
    <row r="60" spans="1:9" ht="27">
      <c r="A60" s="42"/>
      <c r="B60" s="43"/>
      <c r="D60" s="44"/>
      <c r="E60" s="466" t="s">
        <v>517</v>
      </c>
      <c r="F60" s="467" t="s">
        <v>813</v>
      </c>
      <c r="G60" s="469"/>
    </row>
    <row r="61" spans="1:9" ht="27">
      <c r="A61" s="42"/>
      <c r="B61" s="43"/>
      <c r="D61" s="44"/>
      <c r="E61" s="466" t="s">
        <v>518</v>
      </c>
      <c r="F61" s="467" t="s">
        <v>790</v>
      </c>
      <c r="G61" s="469"/>
    </row>
    <row r="62" spans="1:9" ht="27">
      <c r="E62" s="468" t="s">
        <v>519</v>
      </c>
      <c r="F62" s="467" t="s">
        <v>820</v>
      </c>
      <c r="G62" s="470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19" zoomScaleNormal="100" workbookViewId="0">
      <selection activeCell="E42" sqref="E42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374</v>
      </c>
    </row>
    <row r="2" spans="1:8" hidden="1"/>
    <row r="3" spans="1:8" s="231" customFormat="1" ht="6">
      <c r="D3" s="232"/>
    </row>
    <row r="4" spans="1:8" ht="22.5">
      <c r="D4" s="521" t="s">
        <v>557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508</v>
      </c>
      <c r="F6" s="530"/>
    </row>
    <row r="7" spans="1:8">
      <c r="A7" s="137"/>
      <c r="B7" s="137"/>
      <c r="C7" s="137"/>
      <c r="D7" s="525" t="s">
        <v>387</v>
      </c>
      <c r="E7" s="526"/>
      <c r="F7" s="526"/>
      <c r="G7" s="531" t="s">
        <v>389</v>
      </c>
    </row>
    <row r="8" spans="1:8">
      <c r="A8" s="137"/>
      <c r="B8" s="137"/>
      <c r="C8" s="137"/>
      <c r="D8" s="216" t="s">
        <v>32</v>
      </c>
      <c r="E8" s="221" t="s">
        <v>388</v>
      </c>
      <c r="F8" s="221" t="s">
        <v>386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527</v>
      </c>
      <c r="F10" s="352" t="str">
        <f>IF(region_name="","",region_name)</f>
        <v>Тюменская область</v>
      </c>
      <c r="G10" s="222" t="s">
        <v>438</v>
      </c>
      <c r="H10" s="225"/>
    </row>
    <row r="11" spans="1:8" ht="22.5">
      <c r="A11" s="137"/>
      <c r="B11" s="137"/>
      <c r="C11" s="137"/>
      <c r="D11" s="178" t="s">
        <v>5</v>
      </c>
      <c r="E11" s="222" t="s">
        <v>391</v>
      </c>
      <c r="F11" s="223" t="s">
        <v>392</v>
      </c>
      <c r="G11" s="219"/>
      <c r="H11" s="225"/>
    </row>
    <row r="12" spans="1:8" ht="22.5">
      <c r="A12" s="137"/>
      <c r="B12" s="137"/>
      <c r="C12" s="137"/>
      <c r="D12" s="178" t="s">
        <v>393</v>
      </c>
      <c r="E12" s="177" t="s">
        <v>398</v>
      </c>
      <c r="F12" s="353" t="s">
        <v>791</v>
      </c>
      <c r="G12" s="222" t="s">
        <v>437</v>
      </c>
      <c r="H12" s="225"/>
    </row>
    <row r="13" spans="1:8" ht="22.5">
      <c r="A13" s="137"/>
      <c r="B13" s="137"/>
      <c r="C13" s="137"/>
      <c r="D13" s="178" t="s">
        <v>394</v>
      </c>
      <c r="E13" s="177" t="s">
        <v>400</v>
      </c>
      <c r="F13" s="352" t="str">
        <f>IF(inn="","",inn)</f>
        <v>7204095194</v>
      </c>
      <c r="G13" s="222" t="s">
        <v>436</v>
      </c>
      <c r="H13" s="225"/>
    </row>
    <row r="14" spans="1:8" ht="22.5">
      <c r="A14" s="137"/>
      <c r="B14" s="137"/>
      <c r="C14" s="137"/>
      <c r="D14" s="178" t="s">
        <v>395</v>
      </c>
      <c r="E14" s="177" t="s">
        <v>399</v>
      </c>
      <c r="F14" s="352" t="str">
        <f>IF(kpp="","",kpp)</f>
        <v>720301001</v>
      </c>
      <c r="G14" s="222" t="s">
        <v>435</v>
      </c>
      <c r="H14" s="225"/>
    </row>
    <row r="15" spans="1:8" ht="22.5">
      <c r="A15" s="137"/>
      <c r="B15" s="137"/>
      <c r="C15" s="137"/>
      <c r="D15" s="178" t="s">
        <v>396</v>
      </c>
      <c r="E15" s="177" t="s">
        <v>401</v>
      </c>
      <c r="F15" s="353" t="s">
        <v>792</v>
      </c>
      <c r="G15" s="222" t="s">
        <v>434</v>
      </c>
      <c r="H15" s="225"/>
    </row>
    <row r="16" spans="1:8" ht="22.5">
      <c r="A16" s="137"/>
      <c r="B16" s="137"/>
      <c r="C16" s="137"/>
      <c r="D16" s="178" t="s">
        <v>397</v>
      </c>
      <c r="E16" s="177" t="s">
        <v>402</v>
      </c>
      <c r="F16" s="354" t="s">
        <v>793</v>
      </c>
      <c r="G16" s="222" t="s">
        <v>431</v>
      </c>
      <c r="H16" s="225"/>
    </row>
    <row r="17" spans="1:8" ht="33.75">
      <c r="A17" s="137"/>
      <c r="B17" s="137"/>
      <c r="C17" s="137"/>
      <c r="D17" s="178" t="s">
        <v>403</v>
      </c>
      <c r="E17" s="177" t="s">
        <v>404</v>
      </c>
      <c r="F17" s="353" t="s">
        <v>794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528</v>
      </c>
      <c r="F18" s="223" t="s">
        <v>392</v>
      </c>
      <c r="G18" s="219"/>
      <c r="H18" s="225"/>
    </row>
    <row r="19" spans="1:8" ht="22.5">
      <c r="A19" s="137"/>
      <c r="B19" s="137"/>
      <c r="C19" s="137"/>
      <c r="D19" s="178" t="s">
        <v>405</v>
      </c>
      <c r="E19" s="177" t="s">
        <v>406</v>
      </c>
      <c r="F19" s="223" t="s">
        <v>392</v>
      </c>
      <c r="G19" s="219"/>
      <c r="H19" s="225"/>
    </row>
    <row r="20" spans="1:8" ht="22.5">
      <c r="A20" s="137"/>
      <c r="B20" s="137"/>
      <c r="C20" s="137"/>
      <c r="D20" s="178" t="s">
        <v>415</v>
      </c>
      <c r="E20" s="166" t="s">
        <v>407</v>
      </c>
      <c r="F20" s="353" t="s">
        <v>795</v>
      </c>
      <c r="G20" s="222" t="s">
        <v>529</v>
      </c>
      <c r="H20" s="225"/>
    </row>
    <row r="21" spans="1:8" ht="22.5">
      <c r="A21" s="137"/>
      <c r="B21" s="137"/>
      <c r="C21" s="137"/>
      <c r="D21" s="178" t="s">
        <v>416</v>
      </c>
      <c r="E21" s="166" t="s">
        <v>408</v>
      </c>
      <c r="F21" s="353" t="s">
        <v>796</v>
      </c>
      <c r="G21" s="222" t="s">
        <v>530</v>
      </c>
      <c r="H21" s="225"/>
    </row>
    <row r="22" spans="1:8" ht="22.5">
      <c r="A22" s="137"/>
      <c r="B22" s="137"/>
      <c r="C22" s="137"/>
      <c r="D22" s="178" t="s">
        <v>417</v>
      </c>
      <c r="E22" s="166" t="s">
        <v>409</v>
      </c>
      <c r="F22" s="353" t="s">
        <v>797</v>
      </c>
      <c r="G22" s="222" t="s">
        <v>531</v>
      </c>
      <c r="H22" s="225"/>
    </row>
    <row r="23" spans="1:8" ht="22.5">
      <c r="A23" s="137"/>
      <c r="B23" s="137"/>
      <c r="C23" s="137"/>
      <c r="D23" s="178" t="s">
        <v>412</v>
      </c>
      <c r="E23" s="177" t="s">
        <v>410</v>
      </c>
      <c r="F23" s="353" t="s">
        <v>798</v>
      </c>
      <c r="G23" s="219"/>
      <c r="H23" s="225"/>
    </row>
    <row r="24" spans="1:8" ht="22.5">
      <c r="A24" s="137"/>
      <c r="B24" s="137"/>
      <c r="C24" s="137"/>
      <c r="D24" s="178" t="s">
        <v>413</v>
      </c>
      <c r="E24" s="177" t="s">
        <v>411</v>
      </c>
      <c r="F24" s="353" t="s">
        <v>799</v>
      </c>
      <c r="G24" s="219"/>
      <c r="H24" s="225"/>
    </row>
    <row r="25" spans="1:8" ht="22.5">
      <c r="A25" s="137"/>
      <c r="B25" s="137"/>
      <c r="C25" s="137"/>
      <c r="D25" s="178" t="s">
        <v>414</v>
      </c>
      <c r="E25" s="177" t="s">
        <v>346</v>
      </c>
      <c r="F25" s="353" t="s">
        <v>800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365</v>
      </c>
      <c r="F26" s="223" t="s">
        <v>392</v>
      </c>
      <c r="G26" s="219"/>
      <c r="H26" s="225"/>
    </row>
    <row r="27" spans="1:8" ht="22.5">
      <c r="A27" s="137"/>
      <c r="B27" s="137"/>
      <c r="C27" s="137"/>
      <c r="D27" s="178" t="s">
        <v>421</v>
      </c>
      <c r="E27" s="177" t="s">
        <v>418</v>
      </c>
      <c r="F27" s="353" t="s">
        <v>817</v>
      </c>
      <c r="G27" s="222" t="s">
        <v>433</v>
      </c>
      <c r="H27" s="225"/>
    </row>
    <row r="28" spans="1:8" ht="22.5">
      <c r="A28" s="137"/>
      <c r="B28" s="137"/>
      <c r="C28" s="137"/>
      <c r="D28" s="178" t="s">
        <v>422</v>
      </c>
      <c r="E28" s="177" t="s">
        <v>419</v>
      </c>
      <c r="F28" s="353" t="s">
        <v>818</v>
      </c>
      <c r="G28" s="222" t="s">
        <v>432</v>
      </c>
      <c r="H28" s="225"/>
    </row>
    <row r="29" spans="1:8" ht="22.5">
      <c r="A29" s="137"/>
      <c r="B29" s="137"/>
      <c r="C29" s="137"/>
      <c r="D29" s="178" t="s">
        <v>423</v>
      </c>
      <c r="E29" s="177" t="s">
        <v>420</v>
      </c>
      <c r="F29" s="353" t="s">
        <v>819</v>
      </c>
      <c r="G29" s="222" t="s">
        <v>532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424</v>
      </c>
      <c r="F30" s="353" t="s">
        <v>801</v>
      </c>
      <c r="G30" s="222" t="s">
        <v>534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533</v>
      </c>
      <c r="F31" s="353" t="s">
        <v>801</v>
      </c>
      <c r="G31" s="222" t="s">
        <v>534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439</v>
      </c>
      <c r="F32" s="223" t="s">
        <v>392</v>
      </c>
      <c r="G32" s="355"/>
      <c r="H32" s="225"/>
    </row>
    <row r="33" spans="1:9" ht="22.5">
      <c r="A33" s="137"/>
      <c r="B33" s="137"/>
      <c r="C33" s="137"/>
      <c r="D33" s="178" t="s">
        <v>425</v>
      </c>
      <c r="E33" s="177" t="s">
        <v>411</v>
      </c>
      <c r="F33" s="353" t="s">
        <v>802</v>
      </c>
      <c r="G33" s="527" t="s">
        <v>535</v>
      </c>
      <c r="H33" s="225"/>
    </row>
    <row r="34" spans="1:9" ht="15" customHeight="1">
      <c r="A34" s="137"/>
      <c r="B34" s="137"/>
      <c r="C34" s="137"/>
      <c r="D34" s="204"/>
      <c r="E34" s="228" t="s">
        <v>444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375</v>
      </c>
      <c r="F35" s="353" t="s">
        <v>803</v>
      </c>
      <c r="G35" s="222" t="s">
        <v>440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254</v>
      </c>
      <c r="F36" s="354" t="s">
        <v>804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426</v>
      </c>
      <c r="F37" s="223" t="s">
        <v>392</v>
      </c>
      <c r="G37" s="227"/>
      <c r="H37" s="225"/>
    </row>
    <row r="38" spans="1:9" ht="22.5">
      <c r="A38" s="522" t="s">
        <v>430</v>
      </c>
      <c r="B38" s="137"/>
      <c r="C38" s="368"/>
      <c r="D38" s="178" t="s">
        <v>430</v>
      </c>
      <c r="E38" s="177" t="s">
        <v>480</v>
      </c>
      <c r="F38" s="334" t="s">
        <v>805</v>
      </c>
      <c r="G38" s="227" t="s">
        <v>441</v>
      </c>
      <c r="H38" s="225"/>
    </row>
    <row r="39" spans="1:9" ht="22.5">
      <c r="A39" s="522"/>
      <c r="B39" s="137"/>
      <c r="C39" s="368"/>
      <c r="D39" s="178" t="s">
        <v>481</v>
      </c>
      <c r="E39" s="177" t="s">
        <v>427</v>
      </c>
      <c r="F39" s="334" t="s">
        <v>805</v>
      </c>
      <c r="G39" s="227" t="s">
        <v>442</v>
      </c>
      <c r="H39" s="225"/>
    </row>
    <row r="40" spans="1:9" ht="33.75">
      <c r="A40" s="522"/>
      <c r="B40" s="137"/>
      <c r="C40" s="368"/>
      <c r="D40" s="178" t="s">
        <v>482</v>
      </c>
      <c r="E40" s="177" t="s">
        <v>428</v>
      </c>
      <c r="F40" s="406" t="s">
        <v>805</v>
      </c>
      <c r="G40" s="227" t="s">
        <v>443</v>
      </c>
      <c r="H40" s="225"/>
    </row>
    <row r="41" spans="1:9" ht="45">
      <c r="A41" s="522"/>
      <c r="B41" s="137"/>
      <c r="C41" s="368"/>
      <c r="D41" s="178" t="s">
        <v>483</v>
      </c>
      <c r="E41" s="405" t="s">
        <v>429</v>
      </c>
      <c r="F41" s="334" t="s">
        <v>806</v>
      </c>
      <c r="G41" s="222" t="s">
        <v>536</v>
      </c>
      <c r="H41" s="225"/>
    </row>
    <row r="42" spans="1:9" ht="15">
      <c r="A42" s="137"/>
      <c r="B42" s="137"/>
      <c r="C42" s="137"/>
      <c r="D42" s="204"/>
      <c r="E42" s="228" t="s">
        <v>369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548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555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387</v>
      </c>
      <c r="E6" s="539"/>
      <c r="F6" s="539"/>
      <c r="G6" s="539"/>
      <c r="H6" s="539"/>
      <c r="I6" s="539"/>
      <c r="J6" s="538" t="s">
        <v>389</v>
      </c>
    </row>
    <row r="7" spans="1:21" ht="14.25" customHeight="1">
      <c r="C7" s="64"/>
      <c r="D7" s="540" t="s">
        <v>32</v>
      </c>
      <c r="E7" s="539" t="s">
        <v>558</v>
      </c>
      <c r="F7" s="538" t="s">
        <v>378</v>
      </c>
      <c r="G7" s="541" t="s">
        <v>549</v>
      </c>
      <c r="H7" s="541" t="s">
        <v>550</v>
      </c>
      <c r="I7" s="541" t="s">
        <v>551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489</v>
      </c>
      <c r="S9" s="471" t="s">
        <v>490</v>
      </c>
    </row>
    <row r="10" spans="1:21" s="437" customFormat="1" ht="5.25" hidden="1" customHeight="1">
      <c r="C10" s="439"/>
      <c r="D10" s="442" t="s">
        <v>506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3" t="s">
        <v>807</v>
      </c>
      <c r="F11" s="480" t="s">
        <v>785</v>
      </c>
      <c r="G11" s="492">
        <v>932.45109000000002</v>
      </c>
      <c r="H11" s="190">
        <v>90</v>
      </c>
      <c r="I11" s="190">
        <v>1</v>
      </c>
      <c r="J11" s="533" t="s">
        <v>568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379</v>
      </c>
      <c r="F12" s="444" t="s">
        <v>789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H33" sqref="H33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556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9" t="s">
        <v>387</v>
      </c>
      <c r="E6" s="544"/>
      <c r="F6" s="544"/>
      <c r="G6" s="544"/>
      <c r="H6" s="544"/>
      <c r="I6" s="544"/>
      <c r="J6" s="544"/>
      <c r="K6" s="544"/>
      <c r="L6" s="538" t="s">
        <v>389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446</v>
      </c>
      <c r="K7" s="217" t="s">
        <v>447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445</v>
      </c>
    </row>
    <row r="10" spans="1:22" ht="21.95" hidden="1" customHeight="1">
      <c r="A10" s="47"/>
      <c r="C10" s="543" t="s">
        <v>808</v>
      </c>
      <c r="D10" s="544">
        <v>1</v>
      </c>
      <c r="E10" s="545" t="s">
        <v>783</v>
      </c>
      <c r="F10" s="371"/>
      <c r="G10" s="372">
        <v>0</v>
      </c>
      <c r="H10" s="373"/>
      <c r="I10" s="374"/>
      <c r="J10" s="375"/>
      <c r="K10" s="376"/>
      <c r="L10" s="548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3"/>
      <c r="D11" s="544"/>
      <c r="E11" s="546"/>
      <c r="F11" s="243" t="s">
        <v>808</v>
      </c>
      <c r="G11" s="486">
        <v>1</v>
      </c>
      <c r="H11" s="381" t="s">
        <v>783</v>
      </c>
      <c r="I11" s="382" t="s">
        <v>784</v>
      </c>
      <c r="J11" s="488" t="s">
        <v>27</v>
      </c>
      <c r="K11" s="495" t="s">
        <v>379</v>
      </c>
      <c r="L11" s="548"/>
      <c r="M11" s="255"/>
      <c r="N11" s="255"/>
      <c r="O11" s="255"/>
      <c r="P11" s="472" t="str">
        <f>mergeValue(E11)</f>
        <v>город Тюмень</v>
      </c>
      <c r="Q11" s="472" t="str">
        <f>H11</f>
        <v>город Тюмень</v>
      </c>
      <c r="R11" s="473" t="str">
        <f>I11</f>
        <v>71701000</v>
      </c>
      <c r="S11" s="255" t="str">
        <f>Q11&amp;" ("&amp;R11&amp;")"</f>
        <v>город Тюмень (71701000)</v>
      </c>
      <c r="T11" s="255"/>
      <c r="U11" s="255"/>
      <c r="V11" s="255"/>
    </row>
    <row r="12" spans="1:22" ht="21.95" customHeight="1">
      <c r="A12" s="47"/>
      <c r="C12" s="543"/>
      <c r="D12" s="544"/>
      <c r="E12" s="547"/>
      <c r="F12" s="244"/>
      <c r="G12" s="245"/>
      <c r="H12" s="220" t="s">
        <v>156</v>
      </c>
      <c r="I12" s="246"/>
      <c r="J12" s="246"/>
      <c r="K12" s="246"/>
      <c r="L12" s="548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3" t="s">
        <v>808</v>
      </c>
      <c r="D13" s="544">
        <v>2</v>
      </c>
      <c r="E13" s="545" t="s">
        <v>781</v>
      </c>
      <c r="F13" s="371"/>
      <c r="G13" s="372">
        <v>0</v>
      </c>
      <c r="H13" s="373"/>
      <c r="I13" s="374"/>
      <c r="J13" s="375"/>
      <c r="K13" s="376"/>
      <c r="L13" s="548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2.5">
      <c r="A14" s="47"/>
      <c r="C14" s="543"/>
      <c r="D14" s="544"/>
      <c r="E14" s="546"/>
      <c r="F14" s="243" t="s">
        <v>808</v>
      </c>
      <c r="G14" s="486">
        <v>1</v>
      </c>
      <c r="H14" s="381" t="s">
        <v>781</v>
      </c>
      <c r="I14" s="382" t="s">
        <v>782</v>
      </c>
      <c r="J14" s="488" t="s">
        <v>27</v>
      </c>
      <c r="K14" s="495" t="s">
        <v>379</v>
      </c>
      <c r="L14" s="548"/>
      <c r="M14" s="255"/>
      <c r="N14" s="255"/>
      <c r="O14" s="255"/>
      <c r="P14" s="472" t="str">
        <f>mergeValue(E14)</f>
        <v>Нижнетавдинский муниципальный район</v>
      </c>
      <c r="Q14" s="472" t="str">
        <f>H14</f>
        <v>Нижнетавдинский муниципальный район</v>
      </c>
      <c r="R14" s="473" t="str">
        <f>I14</f>
        <v>71632000</v>
      </c>
      <c r="S14" s="255" t="str">
        <f>Q14&amp;" ("&amp;R14&amp;")"</f>
        <v>Нижнетавдинский муниципальный район (71632000)</v>
      </c>
      <c r="T14" s="255"/>
      <c r="U14" s="255"/>
      <c r="V14" s="255"/>
    </row>
    <row r="15" spans="1:22" ht="21.95" customHeight="1">
      <c r="A15" s="47"/>
      <c r="C15" s="543"/>
      <c r="D15" s="544"/>
      <c r="E15" s="547"/>
      <c r="F15" s="244"/>
      <c r="G15" s="245"/>
      <c r="H15" s="220" t="s">
        <v>156</v>
      </c>
      <c r="I15" s="246"/>
      <c r="J15" s="246"/>
      <c r="K15" s="246"/>
      <c r="L15" s="548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4"/>
      <c r="M16" s="242"/>
    </row>
    <row r="17" spans="1:12" s="234" customFormat="1" ht="6">
      <c r="A17" s="233"/>
      <c r="C17" s="395"/>
    </row>
    <row r="18" spans="1:12">
      <c r="C18" s="200"/>
      <c r="D18" s="550" t="s">
        <v>552</v>
      </c>
      <c r="E18" s="550"/>
      <c r="F18" s="550"/>
      <c r="G18" s="550"/>
      <c r="H18" s="550"/>
      <c r="I18" s="550"/>
      <c r="J18" s="550"/>
      <c r="K18" s="550"/>
      <c r="L18" s="550"/>
    </row>
  </sheetData>
  <sheetProtection password="FA9C" sheet="1" objects="1" scenarios="1" formatColumns="0" formatRows="0"/>
  <mergeCells count="11">
    <mergeCell ref="L9:L16"/>
    <mergeCell ref="D6:K6"/>
    <mergeCell ref="L6:L7"/>
    <mergeCell ref="D18:L18"/>
    <mergeCell ref="D4:I4"/>
    <mergeCell ref="C10:C12"/>
    <mergeCell ref="D10:D12"/>
    <mergeCell ref="E10:E12"/>
    <mergeCell ref="C13:C15"/>
    <mergeCell ref="D13:D15"/>
    <mergeCell ref="E13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9 H9:K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K36" sqref="K36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448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387</v>
      </c>
      <c r="J4" s="540"/>
      <c r="K4" s="540"/>
      <c r="L4" s="555" t="s">
        <v>389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388</v>
      </c>
      <c r="K5" s="122" t="s">
        <v>386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491</v>
      </c>
      <c r="O6" s="257" t="s">
        <v>492</v>
      </c>
      <c r="P6" s="257" t="s">
        <v>493</v>
      </c>
      <c r="Q6" s="257" t="s">
        <v>494</v>
      </c>
      <c r="R6" s="257" t="s">
        <v>507</v>
      </c>
      <c r="S6" s="257" t="s">
        <v>499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449</v>
      </c>
      <c r="K7" s="249" t="str">
        <f>IF(form_up_date="","",form_up_date)</f>
        <v>21.09.2020</v>
      </c>
      <c r="L7" s="266" t="s">
        <v>450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808</v>
      </c>
      <c r="F8" s="399"/>
      <c r="G8" s="399"/>
      <c r="I8" s="264" t="str">
        <f>"2."&amp;mergeValue(A8)</f>
        <v>2.1</v>
      </c>
      <c r="J8" s="265" t="s">
        <v>451</v>
      </c>
      <c r="K8" s="489" t="str">
        <f>IF(first_sys="","наименование отсутствует",first_sys)</f>
        <v>Централизованная система водоотведения</v>
      </c>
      <c r="L8" s="410" t="s">
        <v>537</v>
      </c>
      <c r="M8" s="401"/>
      <c r="N8" s="257" t="str">
        <f>IF(K8="","",K8)</f>
        <v>Централизованная система водоотведения</v>
      </c>
      <c r="O8" s="257"/>
      <c r="P8" s="257"/>
      <c r="Q8" s="257"/>
      <c r="R8" s="475"/>
      <c r="S8" s="257" t="s">
        <v>500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452</v>
      </c>
      <c r="K9" s="423" t="s">
        <v>785</v>
      </c>
      <c r="L9" s="410" t="s">
        <v>484</v>
      </c>
      <c r="M9" s="401"/>
      <c r="N9" s="257"/>
      <c r="O9" s="257" t="str">
        <f>IF(K9="","",K9)</f>
        <v>Водоотведение</v>
      </c>
      <c r="P9" s="257"/>
      <c r="Q9" s="257"/>
      <c r="R9" s="475"/>
      <c r="S9" s="257" t="s">
        <v>501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453</v>
      </c>
      <c r="K10" s="122" t="s">
        <v>392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527</v>
      </c>
      <c r="K11" s="489" t="str">
        <f>IF(region_name="","",region_name)</f>
        <v>Тюменская область</v>
      </c>
      <c r="L11" s="266" t="s">
        <v>390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454</v>
      </c>
      <c r="K12" s="489" t="s">
        <v>783</v>
      </c>
      <c r="L12" s="410" t="s">
        <v>455</v>
      </c>
      <c r="M12" s="401"/>
      <c r="N12" s="257"/>
      <c r="O12" s="257"/>
      <c r="P12" s="257" t="str">
        <f>IF(K12="","",K12)</f>
        <v>город Тюмень</v>
      </c>
      <c r="Q12" s="257"/>
      <c r="R12" s="475"/>
      <c r="S12" s="257" t="s">
        <v>502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456</v>
      </c>
      <c r="K13" s="489" t="s">
        <v>811</v>
      </c>
      <c r="L13" s="559" t="s">
        <v>538</v>
      </c>
      <c r="M13" s="401"/>
      <c r="N13" s="257"/>
      <c r="O13" s="257"/>
      <c r="P13" s="257"/>
      <c r="Q13" s="257" t="s">
        <v>783</v>
      </c>
      <c r="R13" s="475" t="s">
        <v>784</v>
      </c>
      <c r="S13" s="257" t="s">
        <v>503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808</v>
      </c>
      <c r="I15" s="264" t="str">
        <f>"4."&amp;mergeValue(A15) &amp;"."&amp;mergeValue(B15)&amp;"."&amp;mergeValue(C15)</f>
        <v>4.1.1.2</v>
      </c>
      <c r="J15" s="268" t="s">
        <v>454</v>
      </c>
      <c r="K15" s="489" t="s">
        <v>781</v>
      </c>
      <c r="L15" s="410" t="s">
        <v>455</v>
      </c>
      <c r="M15" s="401"/>
      <c r="N15" s="257"/>
      <c r="O15" s="257"/>
      <c r="P15" s="257" t="str">
        <f>IF(K15="","",K15)</f>
        <v>Нижнетавдинский муниципальный район</v>
      </c>
      <c r="Q15" s="257"/>
      <c r="R15" s="475"/>
      <c r="S15" s="257" t="s">
        <v>502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456</v>
      </c>
      <c r="K16" s="489" t="s">
        <v>812</v>
      </c>
      <c r="L16" s="559" t="s">
        <v>538</v>
      </c>
      <c r="M16" s="401"/>
      <c r="N16" s="257"/>
      <c r="O16" s="257"/>
      <c r="P16" s="257"/>
      <c r="Q16" s="257" t="s">
        <v>781</v>
      </c>
      <c r="R16" s="475" t="s">
        <v>782</v>
      </c>
      <c r="S16" s="257" t="s">
        <v>503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18.75">
      <c r="A18" s="556"/>
      <c r="B18" s="556"/>
      <c r="C18" s="487"/>
      <c r="D18" s="487"/>
      <c r="E18" s="558"/>
      <c r="F18" s="556"/>
      <c r="G18" s="487"/>
      <c r="I18" s="270"/>
      <c r="J18" s="450" t="s">
        <v>159</v>
      </c>
      <c r="K18" s="271"/>
      <c r="L18" s="272"/>
      <c r="M18" s="401"/>
      <c r="N18" s="257"/>
      <c r="O18" s="257"/>
      <c r="P18" s="257"/>
      <c r="Q18" s="257"/>
      <c r="R18" s="475"/>
      <c r="S18" s="257"/>
      <c r="T18" s="399"/>
      <c r="U18" s="399"/>
      <c r="V18" s="399"/>
      <c r="W18" s="399"/>
    </row>
    <row r="19" spans="1:24" s="400" customFormat="1" ht="18.75">
      <c r="A19" s="556"/>
      <c r="B19" s="399"/>
      <c r="C19" s="399"/>
      <c r="D19" s="399"/>
      <c r="E19" s="558"/>
      <c r="F19" s="399"/>
      <c r="G19" s="399"/>
      <c r="I19" s="270"/>
      <c r="J19" s="404" t="s">
        <v>457</v>
      </c>
      <c r="K19" s="271"/>
      <c r="L19" s="272"/>
      <c r="M19" s="401"/>
      <c r="N19" s="257"/>
      <c r="O19" s="257"/>
      <c r="P19" s="257"/>
      <c r="Q19" s="257"/>
      <c r="R19" s="475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8" t="s">
        <v>788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29"/>
      <c r="K21" s="430"/>
      <c r="L21" s="276"/>
      <c r="M21" s="273"/>
      <c r="N21" s="433"/>
      <c r="O21" s="433"/>
      <c r="P21" s="433"/>
      <c r="Q21" s="433"/>
      <c r="R21" s="433"/>
      <c r="S21" s="433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1" t="s">
        <v>458</v>
      </c>
      <c r="K22" s="551"/>
      <c r="L22" s="276"/>
      <c r="M22" s="273"/>
      <c r="N22" s="433"/>
      <c r="O22" s="433"/>
      <c r="P22" s="433"/>
      <c r="Q22" s="433"/>
      <c r="R22" s="433"/>
      <c r="S22" s="433"/>
      <c r="T22" s="273"/>
      <c r="U22" s="273"/>
      <c r="V22" s="273"/>
      <c r="W22" s="273"/>
      <c r="X22" s="273"/>
    </row>
  </sheetData>
  <sheetProtection password="FA9C" sheet="1" objects="1" scenarios="1"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539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387</v>
      </c>
      <c r="E8" s="564"/>
      <c r="F8" s="564"/>
      <c r="G8" s="564"/>
      <c r="H8" s="564"/>
      <c r="I8" s="564"/>
      <c r="J8" s="564"/>
      <c r="K8" s="564" t="s">
        <v>389</v>
      </c>
    </row>
    <row r="9" spans="1:14">
      <c r="D9" s="564" t="s">
        <v>32</v>
      </c>
      <c r="E9" s="564" t="s">
        <v>459</v>
      </c>
      <c r="F9" s="564"/>
      <c r="G9" s="564" t="s">
        <v>349</v>
      </c>
      <c r="H9" s="564"/>
      <c r="I9" s="564"/>
      <c r="J9" s="564"/>
      <c r="K9" s="564"/>
    </row>
    <row r="10" spans="1:14">
      <c r="D10" s="564"/>
      <c r="E10" s="181" t="s">
        <v>348</v>
      </c>
      <c r="F10" s="181" t="s">
        <v>252</v>
      </c>
      <c r="G10" s="181" t="s">
        <v>252</v>
      </c>
      <c r="H10" s="181" t="s">
        <v>348</v>
      </c>
      <c r="I10" s="181" t="s">
        <v>460</v>
      </c>
      <c r="J10" s="181" t="s">
        <v>447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67.5" customHeight="1">
      <c r="A12" s="107" t="s">
        <v>6</v>
      </c>
      <c r="B12" s="421" t="s">
        <v>379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461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462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540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G34" sqref="G34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>
      <c r="C12" s="182" t="s">
        <v>808</v>
      </c>
      <c r="D12" s="183">
        <v>1</v>
      </c>
      <c r="E12" s="199" t="s">
        <v>809</v>
      </c>
    </row>
    <row r="13" spans="3:6" ht="33.75">
      <c r="C13" s="182" t="s">
        <v>808</v>
      </c>
      <c r="D13" s="183">
        <v>2</v>
      </c>
      <c r="E13" s="199" t="s">
        <v>824</v>
      </c>
    </row>
    <row r="14" spans="3:6">
      <c r="C14" s="182" t="s">
        <v>808</v>
      </c>
      <c r="D14" s="183">
        <v>3</v>
      </c>
      <c r="E14" s="199" t="s">
        <v>810</v>
      </c>
    </row>
    <row r="15" spans="3:6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abSelected="1" topLeftCell="C6" zoomScaleNormal="100" workbookViewId="0">
      <selection activeCell="E29" sqref="E29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463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253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36" customHeight="1">
      <c r="C12" s="182"/>
      <c r="D12" s="183">
        <v>1</v>
      </c>
      <c r="E12" s="184" t="s">
        <v>825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478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C29" sqref="C29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372</v>
      </c>
      <c r="B1" s="207" t="s">
        <v>373</v>
      </c>
    </row>
    <row r="2" spans="1:2">
      <c r="A2" s="207">
        <v>4189714</v>
      </c>
      <c r="B2" s="207" t="s">
        <v>785</v>
      </c>
    </row>
    <row r="3" spans="1:2">
      <c r="A3" s="207">
        <v>4189713</v>
      </c>
      <c r="B3" s="207" t="s">
        <v>786</v>
      </c>
    </row>
    <row r="4" spans="1:2">
      <c r="A4" s="207">
        <v>4189712</v>
      </c>
      <c r="B4" s="207" t="s">
        <v>553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8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367</v>
      </c>
    </row>
    <row r="3" spans="1:2">
      <c r="A3" t="s">
        <v>193</v>
      </c>
      <c r="B3" t="s">
        <v>513</v>
      </c>
    </row>
    <row r="4" spans="1:2">
      <c r="A4" t="s">
        <v>16</v>
      </c>
      <c r="B4" t="s">
        <v>209</v>
      </c>
    </row>
    <row r="5" spans="1:2">
      <c r="A5" t="s">
        <v>544</v>
      </c>
      <c r="B5" t="s">
        <v>376</v>
      </c>
    </row>
    <row r="6" spans="1:2">
      <c r="A6" t="s">
        <v>545</v>
      </c>
      <c r="B6" t="s">
        <v>377</v>
      </c>
    </row>
    <row r="7" spans="1:2">
      <c r="A7" t="s">
        <v>546</v>
      </c>
      <c r="B7" t="s">
        <v>368</v>
      </c>
    </row>
    <row r="8" spans="1:2">
      <c r="A8" t="s">
        <v>472</v>
      </c>
      <c r="B8" t="s">
        <v>205</v>
      </c>
    </row>
    <row r="9" spans="1:2">
      <c r="A9" t="s">
        <v>473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352</v>
      </c>
      <c r="B11" t="s">
        <v>474</v>
      </c>
    </row>
    <row r="12" spans="1:2">
      <c r="A12" t="s">
        <v>194</v>
      </c>
      <c r="B12" t="s">
        <v>471</v>
      </c>
    </row>
    <row r="13" spans="1:2">
      <c r="A13"/>
      <c r="B13" t="s">
        <v>514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475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476</v>
      </c>
    </row>
    <row r="30" spans="1:2">
      <c r="A30"/>
      <c r="B30" t="s">
        <v>350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363</v>
      </c>
      <c r="L1" s="201" t="s">
        <v>364</v>
      </c>
      <c r="M1" s="56" t="s">
        <v>163</v>
      </c>
      <c r="N1" s="79" t="s">
        <v>226</v>
      </c>
      <c r="Q1" s="301" t="s">
        <v>227</v>
      </c>
      <c r="R1" s="299" t="s">
        <v>240</v>
      </c>
      <c r="S1" s="133" t="s">
        <v>241</v>
      </c>
      <c r="U1" s="174" t="s">
        <v>289</v>
      </c>
      <c r="V1" s="174" t="s">
        <v>290</v>
      </c>
      <c r="X1" s="416" t="s">
        <v>340</v>
      </c>
      <c r="Y1" s="416" t="s">
        <v>343</v>
      </c>
      <c r="Z1" s="416" t="s">
        <v>344</v>
      </c>
      <c r="AB1" s="568" t="s">
        <v>485</v>
      </c>
      <c r="AC1" s="568"/>
      <c r="AE1" s="436" t="s">
        <v>496</v>
      </c>
      <c r="AF1" s="436" t="s">
        <v>504</v>
      </c>
      <c r="AG1" s="436" t="s">
        <v>495</v>
      </c>
      <c r="AH1" s="436" t="s">
        <v>505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225</v>
      </c>
      <c r="Q2" s="302" t="s">
        <v>554</v>
      </c>
      <c r="R2" s="300" t="s">
        <v>233</v>
      </c>
      <c r="S2" s="58" t="s">
        <v>242</v>
      </c>
      <c r="U2" s="6" t="s">
        <v>291</v>
      </c>
      <c r="V2" s="175" t="s">
        <v>291</v>
      </c>
      <c r="X2" s="415" t="s">
        <v>341</v>
      </c>
      <c r="Y2" s="434" t="s">
        <v>345</v>
      </c>
      <c r="Z2" s="435" t="s">
        <v>346</v>
      </c>
      <c r="AB2" s="413" t="s">
        <v>472</v>
      </c>
      <c r="AC2" s="414" t="s">
        <v>486</v>
      </c>
      <c r="AE2" t="s">
        <v>807</v>
      </c>
      <c r="AF2"/>
      <c r="AG2" t="s">
        <v>785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362</v>
      </c>
      <c r="L3" s="201" t="s">
        <v>366</v>
      </c>
      <c r="M3" s="56" t="s">
        <v>165</v>
      </c>
      <c r="N3" s="79" t="s">
        <v>223</v>
      </c>
      <c r="Q3" s="302" t="s">
        <v>468</v>
      </c>
      <c r="R3" s="300" t="s">
        <v>234</v>
      </c>
      <c r="S3" s="58" t="s">
        <v>243</v>
      </c>
      <c r="U3" s="6" t="s">
        <v>292</v>
      </c>
      <c r="V3" s="175" t="s">
        <v>292</v>
      </c>
      <c r="X3" s="419" t="s">
        <v>342</v>
      </c>
      <c r="Y3" s="418" t="s">
        <v>347</v>
      </c>
      <c r="Z3" s="418" t="s">
        <v>347</v>
      </c>
      <c r="AB3" s="417" t="s">
        <v>544</v>
      </c>
      <c r="AC3" s="420" t="s">
        <v>487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224</v>
      </c>
      <c r="R4" s="131" t="s">
        <v>235</v>
      </c>
      <c r="S4" s="58" t="s">
        <v>244</v>
      </c>
      <c r="U4" s="6" t="s">
        <v>293</v>
      </c>
      <c r="V4" s="175" t="s">
        <v>293</v>
      </c>
      <c r="AB4" s="417" t="s">
        <v>545</v>
      </c>
      <c r="AC4" s="420" t="s">
        <v>547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222</v>
      </c>
      <c r="R5" s="132" t="s">
        <v>236</v>
      </c>
      <c r="S5" s="58" t="s">
        <v>250</v>
      </c>
      <c r="U5" s="6" t="s">
        <v>294</v>
      </c>
      <c r="V5" s="175" t="s">
        <v>294</v>
      </c>
      <c r="AB5" s="417" t="s">
        <v>546</v>
      </c>
      <c r="AC5" s="420" t="s">
        <v>488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237</v>
      </c>
      <c r="S6" s="58" t="s">
        <v>251</v>
      </c>
      <c r="U6" s="6" t="s">
        <v>295</v>
      </c>
      <c r="V6" s="175" t="s">
        <v>295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238</v>
      </c>
      <c r="S7" s="58" t="s">
        <v>245</v>
      </c>
      <c r="U7" s="6" t="s">
        <v>296</v>
      </c>
      <c r="V7" s="175" t="s">
        <v>296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239</v>
      </c>
      <c r="S8" s="58" t="s">
        <v>246</v>
      </c>
      <c r="U8" s="6" t="s">
        <v>297</v>
      </c>
      <c r="V8" s="175" t="s">
        <v>297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247</v>
      </c>
      <c r="U9" s="6" t="s">
        <v>298</v>
      </c>
      <c r="V9" s="175" t="s">
        <v>298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248</v>
      </c>
      <c r="U10" s="6" t="s">
        <v>299</v>
      </c>
      <c r="V10" s="175" t="s">
        <v>299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361</v>
      </c>
      <c r="S11" s="58" t="s">
        <v>249</v>
      </c>
      <c r="U11" s="6" t="s">
        <v>300</v>
      </c>
      <c r="V11" s="175" t="s">
        <v>300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360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359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358</v>
      </c>
      <c r="U14" s="6" t="s">
        <v>146</v>
      </c>
      <c r="V14" s="175" t="s">
        <v>146</v>
      </c>
    </row>
    <row r="15" spans="1:34" ht="12.75">
      <c r="A15" s="476" t="s">
        <v>521</v>
      </c>
      <c r="I15" s="61" t="s">
        <v>148</v>
      </c>
      <c r="R15" s="196" t="s">
        <v>357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356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355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354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301</v>
      </c>
      <c r="V23" s="175" t="s">
        <v>301</v>
      </c>
    </row>
    <row r="24" spans="1:22">
      <c r="A24" s="8" t="s">
        <v>60</v>
      </c>
      <c r="U24" s="6" t="s">
        <v>302</v>
      </c>
      <c r="V24" s="175" t="s">
        <v>302</v>
      </c>
    </row>
    <row r="25" spans="1:22">
      <c r="A25" s="8" t="s">
        <v>61</v>
      </c>
      <c r="U25" s="6" t="s">
        <v>303</v>
      </c>
      <c r="V25" s="175" t="s">
        <v>303</v>
      </c>
    </row>
    <row r="26" spans="1:22">
      <c r="A26" s="8" t="s">
        <v>62</v>
      </c>
      <c r="V26" s="175" t="s">
        <v>304</v>
      </c>
    </row>
    <row r="27" spans="1:22">
      <c r="A27" s="8" t="s">
        <v>63</v>
      </c>
      <c r="V27" s="175" t="s">
        <v>305</v>
      </c>
    </row>
    <row r="28" spans="1:22">
      <c r="A28" s="8" t="s">
        <v>64</v>
      </c>
      <c r="V28" s="175" t="s">
        <v>306</v>
      </c>
    </row>
    <row r="29" spans="1:22">
      <c r="A29" s="8" t="s">
        <v>65</v>
      </c>
      <c r="V29" s="175" t="s">
        <v>307</v>
      </c>
    </row>
    <row r="30" spans="1:22">
      <c r="A30" s="8" t="s">
        <v>66</v>
      </c>
      <c r="V30" s="175" t="s">
        <v>308</v>
      </c>
    </row>
    <row r="31" spans="1:22">
      <c r="A31" s="8" t="s">
        <v>67</v>
      </c>
      <c r="V31" s="175" t="s">
        <v>309</v>
      </c>
    </row>
    <row r="32" spans="1:22">
      <c r="A32" s="8" t="s">
        <v>68</v>
      </c>
      <c r="V32" s="175" t="s">
        <v>310</v>
      </c>
    </row>
    <row r="33" spans="1:22">
      <c r="A33" s="8" t="s">
        <v>69</v>
      </c>
      <c r="V33" s="175" t="s">
        <v>311</v>
      </c>
    </row>
    <row r="34" spans="1:22">
      <c r="A34" s="8" t="s">
        <v>70</v>
      </c>
      <c r="V34" s="175" t="s">
        <v>312</v>
      </c>
    </row>
    <row r="35" spans="1:22">
      <c r="A35" s="8" t="s">
        <v>71</v>
      </c>
      <c r="V35" s="175" t="s">
        <v>313</v>
      </c>
    </row>
    <row r="36" spans="1:22">
      <c r="A36" s="8" t="s">
        <v>35</v>
      </c>
      <c r="V36" s="175" t="s">
        <v>314</v>
      </c>
    </row>
    <row r="37" spans="1:22">
      <c r="A37" s="8" t="s">
        <v>36</v>
      </c>
      <c r="V37" s="175" t="s">
        <v>315</v>
      </c>
    </row>
    <row r="38" spans="1:22">
      <c r="A38" s="8" t="s">
        <v>37</v>
      </c>
      <c r="V38" s="175" t="s">
        <v>316</v>
      </c>
    </row>
    <row r="39" spans="1:22">
      <c r="A39" s="8" t="s">
        <v>38</v>
      </c>
      <c r="V39" s="175" t="s">
        <v>317</v>
      </c>
    </row>
    <row r="40" spans="1:22">
      <c r="A40" s="8" t="s">
        <v>39</v>
      </c>
      <c r="V40" s="175" t="s">
        <v>318</v>
      </c>
    </row>
    <row r="41" spans="1:22">
      <c r="A41" s="8" t="s">
        <v>40</v>
      </c>
      <c r="V41" s="175" t="s">
        <v>319</v>
      </c>
    </row>
    <row r="42" spans="1:22">
      <c r="A42" s="8" t="s">
        <v>72</v>
      </c>
      <c r="V42" s="175" t="s">
        <v>320</v>
      </c>
    </row>
    <row r="43" spans="1:22">
      <c r="A43" s="8" t="s">
        <v>73</v>
      </c>
      <c r="V43" s="175" t="s">
        <v>321</v>
      </c>
    </row>
    <row r="44" spans="1:22">
      <c r="A44" s="8" t="s">
        <v>74</v>
      </c>
      <c r="V44" s="175" t="s">
        <v>322</v>
      </c>
    </row>
    <row r="45" spans="1:22">
      <c r="A45" s="8" t="s">
        <v>75</v>
      </c>
      <c r="V45" s="175" t="s">
        <v>323</v>
      </c>
    </row>
    <row r="46" spans="1:22">
      <c r="A46" s="8" t="s">
        <v>76</v>
      </c>
      <c r="V46" s="175" t="s">
        <v>324</v>
      </c>
    </row>
    <row r="47" spans="1:22">
      <c r="A47" s="8" t="s">
        <v>97</v>
      </c>
      <c r="V47" s="175" t="s">
        <v>325</v>
      </c>
    </row>
    <row r="48" spans="1:22">
      <c r="A48" s="8" t="s">
        <v>98</v>
      </c>
      <c r="V48" s="175" t="s">
        <v>326</v>
      </c>
    </row>
    <row r="49" spans="1:22">
      <c r="A49" s="8" t="s">
        <v>99</v>
      </c>
      <c r="V49" s="175" t="s">
        <v>327</v>
      </c>
    </row>
    <row r="50" spans="1:22">
      <c r="A50" s="8" t="s">
        <v>77</v>
      </c>
      <c r="V50" s="175" t="s">
        <v>328</v>
      </c>
    </row>
    <row r="51" spans="1:22">
      <c r="A51" s="8" t="s">
        <v>78</v>
      </c>
      <c r="V51" s="175" t="s">
        <v>329</v>
      </c>
    </row>
    <row r="52" spans="1:22">
      <c r="A52" s="8" t="s">
        <v>79</v>
      </c>
      <c r="V52" s="175" t="s">
        <v>330</v>
      </c>
    </row>
    <row r="53" spans="1:22">
      <c r="A53" s="8" t="s">
        <v>80</v>
      </c>
      <c r="V53" s="175" t="s">
        <v>331</v>
      </c>
    </row>
    <row r="54" spans="1:22">
      <c r="A54" s="8" t="s">
        <v>81</v>
      </c>
      <c r="V54" s="175" t="s">
        <v>332</v>
      </c>
    </row>
    <row r="55" spans="1:22">
      <c r="A55" s="8" t="s">
        <v>82</v>
      </c>
      <c r="V55" s="175" t="s">
        <v>333</v>
      </c>
    </row>
    <row r="56" spans="1:22">
      <c r="A56" s="8" t="s">
        <v>83</v>
      </c>
      <c r="V56" s="175" t="s">
        <v>334</v>
      </c>
    </row>
    <row r="57" spans="1:22">
      <c r="A57" s="476" t="s">
        <v>522</v>
      </c>
      <c r="V57" s="175" t="s">
        <v>335</v>
      </c>
    </row>
    <row r="58" spans="1:22">
      <c r="A58" s="8" t="s">
        <v>84</v>
      </c>
      <c r="V58" s="175" t="s">
        <v>336</v>
      </c>
    </row>
    <row r="59" spans="1:22">
      <c r="A59" s="8" t="s">
        <v>85</v>
      </c>
      <c r="V59" s="175" t="s">
        <v>337</v>
      </c>
    </row>
    <row r="60" spans="1:22">
      <c r="A60" s="8" t="s">
        <v>86</v>
      </c>
      <c r="V60" s="175" t="s">
        <v>338</v>
      </c>
    </row>
    <row r="61" spans="1:22">
      <c r="A61" s="8" t="s">
        <v>87</v>
      </c>
      <c r="V61" s="175" t="s">
        <v>339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3.1.1'!$F$12="",1,0)</f>
        <v>0</v>
      </c>
    </row>
    <row r="2" spans="1:1">
      <c r="A2" s="356">
        <f>IF('Форма 3.1.1'!$F$15="",1,0)</f>
        <v>0</v>
      </c>
    </row>
    <row r="3" spans="1:1">
      <c r="A3" s="356">
        <f>IF('Форма 3.1.1'!$F$16="",1,0)</f>
        <v>0</v>
      </c>
    </row>
    <row r="4" spans="1:1">
      <c r="A4" s="356">
        <f>IF('Форма 3.1.1'!$F$17="",1,0)</f>
        <v>0</v>
      </c>
    </row>
    <row r="5" spans="1:1">
      <c r="A5" s="356">
        <f>IF('Форма 3.1.1'!$F$20="",1,0)</f>
        <v>0</v>
      </c>
    </row>
    <row r="6" spans="1:1">
      <c r="A6" s="356">
        <f>IF('Форма 3.1.1'!$F$21="",1,0)</f>
        <v>0</v>
      </c>
    </row>
    <row r="7" spans="1:1">
      <c r="A7" s="356">
        <f>IF('Форма 3.1.1'!$F$22="",1,0)</f>
        <v>0</v>
      </c>
    </row>
    <row r="8" spans="1:1">
      <c r="A8" s="356">
        <f>IF('Форма 3.1.1'!$F$23="",1,0)</f>
        <v>0</v>
      </c>
    </row>
    <row r="9" spans="1:1">
      <c r="A9" s="356">
        <f>IF('Форма 3.1.1'!$F$24="",1,0)</f>
        <v>0</v>
      </c>
    </row>
    <row r="10" spans="1:1">
      <c r="A10" s="356">
        <f>IF('Форма 3.1.1'!$F$25="",1,0)</f>
        <v>0</v>
      </c>
    </row>
    <row r="11" spans="1:1">
      <c r="A11" s="356">
        <f>IF('Форма 3.1.1'!$F$27="",1,0)</f>
        <v>0</v>
      </c>
    </row>
    <row r="12" spans="1:1">
      <c r="A12" s="356">
        <f>IF('Форма 3.1.1'!$F$28="",1,0)</f>
        <v>0</v>
      </c>
    </row>
    <row r="13" spans="1:1">
      <c r="A13" s="356">
        <f>IF('Форма 3.1.1'!$F$29="",1,0)</f>
        <v>0</v>
      </c>
    </row>
    <row r="14" spans="1:1">
      <c r="A14" s="356">
        <f>IF('Форма 3.1.1'!$F$30="",1,0)</f>
        <v>0</v>
      </c>
    </row>
    <row r="15" spans="1:1">
      <c r="A15" s="356">
        <f>IF('Форма 3.1.1'!$F$31="",1,0)</f>
        <v>0</v>
      </c>
    </row>
    <row r="16" spans="1:1">
      <c r="A16" s="356">
        <f>IF('Форма 3.1.1'!$F$33="",1,0)</f>
        <v>0</v>
      </c>
    </row>
    <row r="17" spans="1:1">
      <c r="A17" s="356">
        <f>IF('Форма 3.1.1'!$F$35="",1,0)</f>
        <v>0</v>
      </c>
    </row>
    <row r="18" spans="1:1">
      <c r="A18" s="356">
        <f>IF('Форма 3.1.1'!$F$36="",1,0)</f>
        <v>0</v>
      </c>
    </row>
    <row r="19" spans="1:1">
      <c r="A19" s="356">
        <f>IF('Форма 3.1.1'!$F$38="",1,0)</f>
        <v>0</v>
      </c>
    </row>
    <row r="20" spans="1:1">
      <c r="A20" s="356">
        <f>IF('Форма 3.1.1'!$F$39="",1,0)</f>
        <v>0</v>
      </c>
    </row>
    <row r="21" spans="1:1">
      <c r="A21" s="356">
        <f>IF('Форма 3.1.1'!$F$40="",1,0)</f>
        <v>0</v>
      </c>
    </row>
    <row r="22" spans="1:1">
      <c r="A22" s="356">
        <f>IF('Форма 3.1.1'!$F$41="",1,0)</f>
        <v>0</v>
      </c>
    </row>
    <row r="23" spans="1:1">
      <c r="A23" s="356">
        <f>IF('Форма 3.1.2'!$G$11="",1,0)</f>
        <v>0</v>
      </c>
    </row>
    <row r="24" spans="1:1">
      <c r="A24" s="356">
        <f>IF('Форма 3.1.2'!$H$11="",1,0)</f>
        <v>0</v>
      </c>
    </row>
    <row r="25" spans="1:1">
      <c r="A25" s="356">
        <f>IF('Форма 3.1.2'!$I$11="",1,0)</f>
        <v>0</v>
      </c>
    </row>
    <row r="26" spans="1:1">
      <c r="A26" s="356">
        <f>IF('Форма 3.1.2'!$F$11="",1,0)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3.1.3'!$J$11="",1,0)</f>
        <v>0</v>
      </c>
    </row>
    <row r="35" spans="1:1">
      <c r="A35" s="356">
        <f>IF('Форма 3.1.3'!$J$14="",1,0)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79"/>
      <c r="D4" s="544">
        <v>1</v>
      </c>
      <c r="E4" s="580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79"/>
      <c r="D5" s="544"/>
      <c r="E5" s="580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379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4">
        <v>1</v>
      </c>
      <c r="E27" s="581"/>
      <c r="F27" s="117"/>
      <c r="G27" s="544"/>
      <c r="H27" s="575"/>
      <c r="I27" s="569"/>
      <c r="J27" s="570"/>
      <c r="K27" s="594"/>
      <c r="L27" s="114"/>
      <c r="M27" s="74"/>
      <c r="N27" s="127"/>
    </row>
    <row r="28" spans="1:15" s="47" customFormat="1" ht="15" customHeight="1">
      <c r="C28" s="64"/>
      <c r="D28" s="544"/>
      <c r="E28" s="581"/>
      <c r="F28" s="110"/>
      <c r="G28" s="544"/>
      <c r="H28" s="575"/>
      <c r="I28" s="569"/>
      <c r="J28" s="570"/>
      <c r="K28" s="595"/>
      <c r="L28" s="124"/>
      <c r="M28" s="589"/>
      <c r="N28" s="590"/>
    </row>
    <row r="29" spans="1:15" s="47" customFormat="1" ht="15" customHeight="1">
      <c r="C29" s="64"/>
      <c r="D29" s="544"/>
      <c r="E29" s="581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229</v>
      </c>
    </row>
    <row r="33" spans="1:16" s="47" customFormat="1" ht="15" customHeight="1">
      <c r="C33" s="64"/>
      <c r="D33" s="544">
        <v>1</v>
      </c>
      <c r="E33" s="572"/>
      <c r="F33" s="117"/>
      <c r="G33" s="544">
        <v>1</v>
      </c>
      <c r="H33" s="596"/>
      <c r="I33" s="571"/>
      <c r="J33" s="577"/>
      <c r="K33" s="114" t="s">
        <v>33</v>
      </c>
      <c r="L33" s="116"/>
      <c r="M33" s="130"/>
    </row>
    <row r="34" spans="1:16" s="47" customFormat="1" ht="15" customHeight="1">
      <c r="C34" s="64"/>
      <c r="D34" s="544"/>
      <c r="E34" s="573"/>
      <c r="F34" s="110"/>
      <c r="G34" s="544"/>
      <c r="H34" s="596"/>
      <c r="I34" s="571"/>
      <c r="J34" s="577"/>
      <c r="K34" s="111"/>
      <c r="L34" s="585" t="s">
        <v>232</v>
      </c>
      <c r="M34" s="586"/>
    </row>
    <row r="35" spans="1:16" s="47" customFormat="1" ht="15" customHeight="1">
      <c r="C35" s="64"/>
      <c r="D35" s="544"/>
      <c r="E35" s="574"/>
      <c r="F35" s="115"/>
      <c r="G35" s="111"/>
      <c r="H35" s="2" t="s">
        <v>231</v>
      </c>
      <c r="I35" s="112"/>
      <c r="J35" s="112"/>
      <c r="K35" s="112"/>
      <c r="L35" s="112"/>
      <c r="M35" s="113"/>
    </row>
    <row r="37" spans="1:16" s="46" customFormat="1">
      <c r="A37" s="46" t="s">
        <v>229</v>
      </c>
      <c r="B37" s="46" t="s">
        <v>229</v>
      </c>
      <c r="C37" s="46" t="s">
        <v>229</v>
      </c>
    </row>
    <row r="39" spans="1:16" s="47" customFormat="1" ht="23.25" customHeight="1">
      <c r="C39" s="64"/>
      <c r="D39" s="544">
        <v>1</v>
      </c>
      <c r="E39" s="572"/>
      <c r="F39" s="117"/>
      <c r="G39" s="544">
        <v>1</v>
      </c>
      <c r="H39" s="582"/>
      <c r="I39" s="571"/>
      <c r="J39" s="576"/>
      <c r="K39" s="173" t="str">
        <f>L39&amp;".1"</f>
        <v>1.1</v>
      </c>
      <c r="L39" s="591" t="s">
        <v>33</v>
      </c>
      <c r="M39" s="171" t="s">
        <v>230</v>
      </c>
      <c r="N39" s="188"/>
      <c r="O39" s="170"/>
    </row>
    <row r="40" spans="1:16" s="47" customFormat="1" ht="23.25" customHeight="1">
      <c r="C40" s="64"/>
      <c r="D40" s="544"/>
      <c r="E40" s="573"/>
      <c r="F40" s="117"/>
      <c r="G40" s="544"/>
      <c r="H40" s="583"/>
      <c r="I40" s="571"/>
      <c r="J40" s="576"/>
      <c r="K40" s="173" t="str">
        <f>L39&amp;".2"</f>
        <v>1.2</v>
      </c>
      <c r="L40" s="592"/>
      <c r="M40" s="166" t="s">
        <v>287</v>
      </c>
      <c r="N40" s="189"/>
      <c r="O40" s="170"/>
      <c r="P40" s="65"/>
    </row>
    <row r="41" spans="1:16" s="47" customFormat="1" ht="23.25" customHeight="1">
      <c r="C41" s="64"/>
      <c r="D41" s="544"/>
      <c r="E41" s="573"/>
      <c r="F41" s="117"/>
      <c r="G41" s="544"/>
      <c r="H41" s="583"/>
      <c r="I41" s="571"/>
      <c r="J41" s="576"/>
      <c r="K41" s="173" t="str">
        <f>L39&amp;".3"</f>
        <v>1.3</v>
      </c>
      <c r="L41" s="592"/>
      <c r="M41" s="166" t="s">
        <v>286</v>
      </c>
      <c r="N41" s="189"/>
      <c r="O41" s="170"/>
      <c r="P41" s="65"/>
    </row>
    <row r="42" spans="1:16" s="47" customFormat="1" ht="23.25" customHeight="1">
      <c r="C42" s="64"/>
      <c r="D42" s="544"/>
      <c r="E42" s="573"/>
      <c r="F42" s="117"/>
      <c r="G42" s="544"/>
      <c r="H42" s="583"/>
      <c r="I42" s="571"/>
      <c r="J42" s="576"/>
      <c r="K42" s="173" t="str">
        <f>L39&amp;".4"</f>
        <v>1.4</v>
      </c>
      <c r="L42" s="592"/>
      <c r="M42" s="166" t="s">
        <v>280</v>
      </c>
      <c r="N42" s="190"/>
      <c r="O42" s="170"/>
      <c r="P42" s="65"/>
    </row>
    <row r="43" spans="1:16" s="47" customFormat="1" ht="23.25" customHeight="1">
      <c r="C43" s="64"/>
      <c r="D43" s="544"/>
      <c r="E43" s="573"/>
      <c r="F43" s="117"/>
      <c r="G43" s="544"/>
      <c r="H43" s="583"/>
      <c r="I43" s="571"/>
      <c r="J43" s="576"/>
      <c r="K43" s="173" t="str">
        <f>L39&amp;".5"</f>
        <v>1.5</v>
      </c>
      <c r="L43" s="592"/>
      <c r="M43" s="168" t="s">
        <v>281</v>
      </c>
      <c r="N43" s="189"/>
      <c r="O43" s="170"/>
      <c r="P43" s="65"/>
    </row>
    <row r="44" spans="1:16" s="47" customFormat="1" ht="23.25" customHeight="1">
      <c r="C44" s="64"/>
      <c r="D44" s="544"/>
      <c r="E44" s="573"/>
      <c r="F44" s="117"/>
      <c r="G44" s="544"/>
      <c r="H44" s="583"/>
      <c r="I44" s="571"/>
      <c r="J44" s="576"/>
      <c r="K44" s="173" t="str">
        <f>L39&amp;".6"</f>
        <v>1.6</v>
      </c>
      <c r="L44" s="592"/>
      <c r="M44" s="169" t="s">
        <v>282</v>
      </c>
      <c r="N44" s="191"/>
      <c r="O44" s="170"/>
      <c r="P44" s="65"/>
    </row>
    <row r="45" spans="1:16" s="47" customFormat="1" ht="23.25" customHeight="1">
      <c r="C45" s="64"/>
      <c r="D45" s="544"/>
      <c r="E45" s="573"/>
      <c r="F45" s="117"/>
      <c r="G45" s="544"/>
      <c r="H45" s="583"/>
      <c r="I45" s="571"/>
      <c r="J45" s="576"/>
      <c r="K45" s="173" t="str">
        <f>L39&amp;".7"</f>
        <v>1.7</v>
      </c>
      <c r="L45" s="592"/>
      <c r="M45" s="168" t="s">
        <v>255</v>
      </c>
      <c r="N45" s="189"/>
      <c r="O45" s="170"/>
      <c r="P45" s="65"/>
    </row>
    <row r="46" spans="1:16" s="47" customFormat="1" ht="23.25" customHeight="1">
      <c r="C46" s="64"/>
      <c r="D46" s="544"/>
      <c r="E46" s="573"/>
      <c r="F46" s="117"/>
      <c r="G46" s="544"/>
      <c r="H46" s="583"/>
      <c r="I46" s="571"/>
      <c r="J46" s="576"/>
      <c r="K46" s="173" t="str">
        <f>L39&amp;".8"</f>
        <v>1.8</v>
      </c>
      <c r="L46" s="592"/>
      <c r="M46" s="166" t="s">
        <v>283</v>
      </c>
      <c r="N46" s="190"/>
      <c r="O46" s="170"/>
      <c r="P46" s="65"/>
    </row>
    <row r="47" spans="1:16" s="47" customFormat="1" ht="23.25" customHeight="1">
      <c r="C47" s="64"/>
      <c r="D47" s="544"/>
      <c r="E47" s="573"/>
      <c r="F47" s="117"/>
      <c r="G47" s="544"/>
      <c r="H47" s="583"/>
      <c r="I47" s="571"/>
      <c r="J47" s="576"/>
      <c r="K47" s="173" t="str">
        <f>L39&amp;".9"</f>
        <v>1.9</v>
      </c>
      <c r="L47" s="592"/>
      <c r="M47" s="168" t="s">
        <v>284</v>
      </c>
      <c r="N47" s="189"/>
      <c r="O47" s="170"/>
      <c r="P47" s="65"/>
    </row>
    <row r="48" spans="1:16" s="47" customFormat="1" ht="23.25" customHeight="1">
      <c r="C48" s="64"/>
      <c r="D48" s="544"/>
      <c r="E48" s="573"/>
      <c r="F48" s="117"/>
      <c r="G48" s="544"/>
      <c r="H48" s="583"/>
      <c r="I48" s="571"/>
      <c r="J48" s="576"/>
      <c r="K48" s="173" t="str">
        <f>L39&amp;".10"</f>
        <v>1.10</v>
      </c>
      <c r="L48" s="592"/>
      <c r="M48" s="166" t="s">
        <v>256</v>
      </c>
      <c r="N48" s="190"/>
      <c r="O48" s="170"/>
      <c r="P48" s="65"/>
    </row>
    <row r="49" spans="1:25" s="47" customFormat="1" ht="23.25" customHeight="1">
      <c r="C49" s="64"/>
      <c r="D49" s="544"/>
      <c r="E49" s="573"/>
      <c r="F49" s="117"/>
      <c r="G49" s="544"/>
      <c r="H49" s="583"/>
      <c r="I49" s="571"/>
      <c r="J49" s="576"/>
      <c r="K49" s="173" t="str">
        <f>L39&amp;".11"</f>
        <v>1.11</v>
      </c>
      <c r="L49" s="592"/>
      <c r="M49" s="168" t="s">
        <v>284</v>
      </c>
      <c r="N49" s="189"/>
      <c r="O49" s="170"/>
      <c r="P49" s="65"/>
    </row>
    <row r="50" spans="1:25" s="47" customFormat="1" ht="23.25" customHeight="1">
      <c r="C50" s="64"/>
      <c r="D50" s="544"/>
      <c r="E50" s="573"/>
      <c r="F50" s="117"/>
      <c r="G50" s="544"/>
      <c r="H50" s="583"/>
      <c r="I50" s="571"/>
      <c r="J50" s="576"/>
      <c r="K50" s="173" t="str">
        <f>L39&amp;".12"</f>
        <v>1.12</v>
      </c>
      <c r="L50" s="593"/>
      <c r="M50" s="166" t="s">
        <v>285</v>
      </c>
      <c r="N50" s="190"/>
      <c r="O50" s="170"/>
      <c r="P50" s="65"/>
    </row>
    <row r="51" spans="1:25" s="47" customFormat="1" ht="15" customHeight="1">
      <c r="C51" s="64"/>
      <c r="D51" s="544"/>
      <c r="E51" s="573"/>
      <c r="F51" s="110"/>
      <c r="G51" s="544"/>
      <c r="H51" s="584"/>
      <c r="I51" s="571"/>
      <c r="J51" s="577"/>
      <c r="K51" s="167"/>
      <c r="L51" s="172"/>
      <c r="M51" s="585" t="s">
        <v>288</v>
      </c>
      <c r="N51" s="585"/>
      <c r="O51" s="586"/>
    </row>
    <row r="52" spans="1:25" s="47" customFormat="1" ht="15" customHeight="1">
      <c r="C52" s="64"/>
      <c r="D52" s="544"/>
      <c r="E52" s="574"/>
      <c r="F52" s="115"/>
      <c r="G52" s="111"/>
      <c r="H52" s="2" t="s">
        <v>231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351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229</v>
      </c>
      <c r="B58" s="46" t="s">
        <v>229</v>
      </c>
      <c r="C58" s="46" t="s">
        <v>229</v>
      </c>
    </row>
    <row r="60" spans="1:25" s="47" customFormat="1" ht="14.25">
      <c r="C60" s="64"/>
      <c r="D60" s="544">
        <v>1</v>
      </c>
      <c r="E60" s="582"/>
      <c r="F60" s="587"/>
      <c r="G60" s="578">
        <v>1</v>
      </c>
      <c r="H60" s="582"/>
      <c r="I60" s="571"/>
      <c r="J60" s="576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4"/>
      <c r="E61" s="583"/>
      <c r="F61" s="588"/>
      <c r="G61" s="578"/>
      <c r="H61" s="584"/>
      <c r="I61" s="571"/>
      <c r="J61" s="577"/>
      <c r="K61" s="167"/>
      <c r="L61" s="172"/>
      <c r="M61" s="585" t="s">
        <v>288</v>
      </c>
      <c r="N61" s="585"/>
      <c r="O61" s="585"/>
      <c r="P61" s="585"/>
      <c r="Q61" s="585"/>
      <c r="R61" s="585"/>
      <c r="S61" s="585"/>
      <c r="T61" s="585"/>
      <c r="U61" s="585"/>
      <c r="V61" s="585"/>
      <c r="W61" s="585"/>
      <c r="X61" s="585"/>
      <c r="Y61" s="586"/>
    </row>
    <row r="62" spans="1:25" s="47" customFormat="1" ht="15" customHeight="1">
      <c r="C62" s="64"/>
      <c r="D62" s="544"/>
      <c r="E62" s="584"/>
      <c r="F62" s="195"/>
      <c r="G62" s="194"/>
      <c r="H62" s="2" t="s">
        <v>231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4"/>
      <c r="F65" s="480"/>
      <c r="G65" s="491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370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477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479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451</v>
      </c>
      <c r="K85" s="489" t="str">
        <f>IF(first_sys="","наименование отсутствует",first_sys)</f>
        <v>Централизованная система водоотведения</v>
      </c>
      <c r="L85" s="410" t="s">
        <v>537</v>
      </c>
      <c r="M85" s="401"/>
      <c r="N85" s="257" t="str">
        <f>IF(K85="","",K85)</f>
        <v>Централизованная система водоотведения</v>
      </c>
      <c r="O85" s="257"/>
      <c r="P85" s="257"/>
      <c r="Q85" s="257"/>
      <c r="R85" s="475"/>
      <c r="S85" s="257" t="s">
        <v>500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452</v>
      </c>
      <c r="K86" s="423"/>
      <c r="L86" s="410" t="s">
        <v>484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501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453</v>
      </c>
      <c r="K87" s="122" t="s">
        <v>392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527</v>
      </c>
      <c r="K88" s="249" t="str">
        <f>IF(region_name="","",region_name)</f>
        <v>Тюменская область</v>
      </c>
      <c r="L88" s="266" t="s">
        <v>390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454</v>
      </c>
      <c r="K89" s="445"/>
      <c r="L89" s="410" t="s">
        <v>455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502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456</v>
      </c>
      <c r="K90" s="445"/>
      <c r="L90" s="559" t="s">
        <v>538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503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457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470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497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498</v>
      </c>
    </row>
    <row r="105" spans="1:3" ht="56.25">
      <c r="C105" s="249" t="str">
        <f>IF(first_sys="","наименование отсутствует",first_sys)</f>
        <v>Централизованная система водоотведения</v>
      </c>
    </row>
    <row r="106" spans="1:3">
      <c r="C106" s="423"/>
    </row>
  </sheetData>
  <dataConsolidate leftLabels="1"/>
  <mergeCells count="41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A301"/>
  <sheetViews>
    <sheetView showGridLines="0" zoomScaleNormal="100" workbookViewId="0"/>
  </sheetViews>
  <sheetFormatPr defaultRowHeight="11.25"/>
  <cols>
    <col min="1" max="1" width="9.140625" style="446"/>
  </cols>
  <sheetData>
    <row r="1" spans="1:1">
      <c r="A1"/>
    </row>
    <row r="2" spans="1:1">
      <c r="A2"/>
    </row>
    <row r="3" spans="1:1">
      <c r="A3"/>
    </row>
    <row r="4" spans="1:1">
      <c r="A4"/>
    </row>
    <row r="5" spans="1:1">
      <c r="A5"/>
    </row>
    <row r="6" spans="1:1">
      <c r="A6"/>
    </row>
    <row r="7" spans="1:1">
      <c r="A7"/>
    </row>
    <row r="8" spans="1:1">
      <c r="A8"/>
    </row>
    <row r="9" spans="1:1">
      <c r="A9"/>
    </row>
    <row r="10" spans="1:1">
      <c r="A10"/>
    </row>
    <row r="11" spans="1:1">
      <c r="A11"/>
    </row>
    <row r="12" spans="1:1">
      <c r="A12"/>
    </row>
    <row r="13" spans="1:1">
      <c r="A13"/>
    </row>
    <row r="14" spans="1:1">
      <c r="A14"/>
    </row>
    <row r="15" spans="1:1">
      <c r="A15"/>
    </row>
    <row r="16" spans="1:1">
      <c r="A16"/>
    </row>
    <row r="17" spans="1:1">
      <c r="A17"/>
    </row>
    <row r="18" spans="1:1">
      <c r="A18"/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  <row r="28" spans="1:1">
      <c r="A28"/>
    </row>
    <row r="29" spans="1:1">
      <c r="A29"/>
    </row>
    <row r="30" spans="1:1">
      <c r="A30"/>
    </row>
    <row r="31" spans="1:1">
      <c r="A31"/>
    </row>
    <row r="32" spans="1:1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  <row r="39" spans="1:1">
      <c r="A39"/>
    </row>
    <row r="40" spans="1:1">
      <c r="A40"/>
    </row>
    <row r="41" spans="1:1">
      <c r="A41"/>
    </row>
    <row r="42" spans="1:1">
      <c r="A42"/>
    </row>
    <row r="43" spans="1:1">
      <c r="A43"/>
    </row>
    <row r="44" spans="1:1">
      <c r="A44"/>
    </row>
    <row r="45" spans="1:1">
      <c r="A45"/>
    </row>
    <row r="46" spans="1:1">
      <c r="A46"/>
    </row>
    <row r="47" spans="1:1">
      <c r="A47"/>
    </row>
    <row r="48" spans="1:1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  <row r="272" spans="1:1">
      <c r="A272"/>
    </row>
    <row r="273" spans="1:1">
      <c r="A273"/>
    </row>
    <row r="274" spans="1:1">
      <c r="A274"/>
    </row>
    <row r="275" spans="1:1">
      <c r="A275"/>
    </row>
    <row r="276" spans="1:1">
      <c r="A276"/>
    </row>
    <row r="277" spans="1:1">
      <c r="A277"/>
    </row>
    <row r="278" spans="1:1">
      <c r="A278"/>
    </row>
    <row r="279" spans="1:1">
      <c r="A279"/>
    </row>
    <row r="280" spans="1:1">
      <c r="A280"/>
    </row>
    <row r="281" spans="1:1">
      <c r="A281"/>
    </row>
    <row r="282" spans="1:1">
      <c r="A282"/>
    </row>
    <row r="283" spans="1:1">
      <c r="A283"/>
    </row>
    <row r="284" spans="1:1">
      <c r="A284"/>
    </row>
    <row r="285" spans="1:1">
      <c r="A285"/>
    </row>
    <row r="286" spans="1:1">
      <c r="A286"/>
    </row>
    <row r="287" spans="1:1">
      <c r="A287"/>
    </row>
    <row r="288" spans="1:1">
      <c r="A288"/>
    </row>
    <row r="289" spans="1:1">
      <c r="A289"/>
    </row>
    <row r="290" spans="1:1">
      <c r="A290"/>
    </row>
    <row r="291" spans="1:1">
      <c r="A291"/>
    </row>
    <row r="292" spans="1:1">
      <c r="A292"/>
    </row>
    <row r="293" spans="1:1">
      <c r="A293"/>
    </row>
    <row r="294" spans="1:1">
      <c r="A294"/>
    </row>
    <row r="295" spans="1:1">
      <c r="A295"/>
    </row>
    <row r="296" spans="1:1">
      <c r="A296"/>
    </row>
    <row r="297" spans="1:1">
      <c r="A297"/>
    </row>
    <row r="298" spans="1:1">
      <c r="A298"/>
    </row>
    <row r="299" spans="1:1">
      <c r="A299"/>
    </row>
    <row r="300" spans="1:1">
      <c r="A300"/>
    </row>
    <row r="301" spans="1:1">
      <c r="A301"/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779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781</v>
      </c>
      <c r="C2" s="357" t="s">
        <v>781</v>
      </c>
      <c r="D2" s="357" t="s">
        <v>782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221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542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380</v>
      </c>
    </row>
    <row r="2" spans="1:3">
      <c r="A2" s="213" t="s">
        <v>381</v>
      </c>
    </row>
    <row r="3" spans="1:3">
      <c r="A3" s="212" t="s">
        <v>382</v>
      </c>
      <c r="B3" s="214"/>
      <c r="C3" s="214"/>
    </row>
    <row r="4" spans="1:3">
      <c r="A4" s="215" t="s">
        <v>383</v>
      </c>
      <c r="B4" s="213" t="s">
        <v>384</v>
      </c>
      <c r="C4" s="213" t="s">
        <v>19</v>
      </c>
    </row>
    <row r="5" spans="1:3">
      <c r="A5" s="215" t="s">
        <v>523</v>
      </c>
      <c r="B5" s="213" t="s">
        <v>524</v>
      </c>
      <c r="C5" s="213" t="s">
        <v>525</v>
      </c>
    </row>
    <row r="6" spans="1:3" ht="12">
      <c r="A6" s="477" t="s">
        <v>787</v>
      </c>
      <c r="B6" s="478" t="s">
        <v>526</v>
      </c>
      <c r="C6" s="478" t="s">
        <v>525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59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779</v>
      </c>
      <c r="B1" s="6" t="s">
        <v>571</v>
      </c>
      <c r="C1" s="6" t="s">
        <v>572</v>
      </c>
      <c r="D1" s="6" t="s">
        <v>573</v>
      </c>
      <c r="E1" s="6" t="s">
        <v>574</v>
      </c>
      <c r="F1" s="6" t="s">
        <v>575</v>
      </c>
      <c r="G1" s="6" t="s">
        <v>576</v>
      </c>
      <c r="H1" s="6" t="s">
        <v>577</v>
      </c>
      <c r="I1" s="6" t="s">
        <v>578</v>
      </c>
    </row>
    <row r="2" spans="1:10">
      <c r="A2" s="6">
        <v>1</v>
      </c>
      <c r="B2" s="6" t="s">
        <v>579</v>
      </c>
      <c r="C2" s="6" t="s">
        <v>105</v>
      </c>
      <c r="D2" s="6" t="s">
        <v>580</v>
      </c>
      <c r="E2" s="6" t="s">
        <v>581</v>
      </c>
      <c r="F2" s="6" t="s">
        <v>582</v>
      </c>
      <c r="G2" s="6" t="s">
        <v>583</v>
      </c>
      <c r="H2" s="6" t="s">
        <v>379</v>
      </c>
      <c r="I2" s="6" t="s">
        <v>379</v>
      </c>
      <c r="J2" s="6" t="s">
        <v>780</v>
      </c>
    </row>
    <row r="3" spans="1:10">
      <c r="A3" s="6">
        <v>2</v>
      </c>
      <c r="B3" s="6" t="s">
        <v>579</v>
      </c>
      <c r="C3" s="6" t="s">
        <v>105</v>
      </c>
      <c r="D3" s="6" t="s">
        <v>584</v>
      </c>
      <c r="E3" s="6" t="s">
        <v>585</v>
      </c>
      <c r="F3" s="6" t="s">
        <v>586</v>
      </c>
      <c r="G3" s="6" t="s">
        <v>583</v>
      </c>
      <c r="H3" s="6" t="s">
        <v>379</v>
      </c>
      <c r="I3" s="6" t="s">
        <v>379</v>
      </c>
      <c r="J3" s="6" t="s">
        <v>780</v>
      </c>
    </row>
    <row r="4" spans="1:10">
      <c r="A4" s="6">
        <v>3</v>
      </c>
      <c r="B4" s="6" t="s">
        <v>579</v>
      </c>
      <c r="C4" s="6" t="s">
        <v>105</v>
      </c>
      <c r="D4" s="6" t="s">
        <v>587</v>
      </c>
      <c r="E4" s="6" t="s">
        <v>588</v>
      </c>
      <c r="F4" s="6" t="s">
        <v>589</v>
      </c>
      <c r="G4" s="6" t="s">
        <v>590</v>
      </c>
      <c r="H4" s="6" t="s">
        <v>379</v>
      </c>
      <c r="I4" s="6" t="s">
        <v>379</v>
      </c>
      <c r="J4" s="6" t="s">
        <v>780</v>
      </c>
    </row>
    <row r="5" spans="1:10">
      <c r="A5" s="6">
        <v>4</v>
      </c>
      <c r="B5" s="6" t="s">
        <v>579</v>
      </c>
      <c r="C5" s="6" t="s">
        <v>105</v>
      </c>
      <c r="D5" s="6" t="s">
        <v>591</v>
      </c>
      <c r="E5" s="6" t="s">
        <v>592</v>
      </c>
      <c r="F5" s="6" t="s">
        <v>593</v>
      </c>
      <c r="G5" s="6" t="s">
        <v>594</v>
      </c>
      <c r="H5" s="6" t="s">
        <v>379</v>
      </c>
      <c r="I5" s="6" t="s">
        <v>595</v>
      </c>
      <c r="J5" s="6" t="s">
        <v>780</v>
      </c>
    </row>
    <row r="6" spans="1:10">
      <c r="A6" s="6">
        <v>5</v>
      </c>
      <c r="B6" s="6" t="s">
        <v>579</v>
      </c>
      <c r="C6" s="6" t="s">
        <v>105</v>
      </c>
      <c r="D6" s="6" t="s">
        <v>596</v>
      </c>
      <c r="E6" s="6" t="s">
        <v>597</v>
      </c>
      <c r="F6" s="6" t="s">
        <v>598</v>
      </c>
      <c r="G6" s="6" t="s">
        <v>599</v>
      </c>
      <c r="H6" s="6" t="s">
        <v>379</v>
      </c>
      <c r="I6" s="6" t="s">
        <v>379</v>
      </c>
      <c r="J6" s="6" t="s">
        <v>780</v>
      </c>
    </row>
    <row r="7" spans="1:10">
      <c r="A7" s="6">
        <v>6</v>
      </c>
      <c r="B7" s="6" t="s">
        <v>579</v>
      </c>
      <c r="C7" s="6" t="s">
        <v>105</v>
      </c>
      <c r="D7" s="6" t="s">
        <v>600</v>
      </c>
      <c r="E7" s="6" t="s">
        <v>601</v>
      </c>
      <c r="F7" s="6" t="s">
        <v>602</v>
      </c>
      <c r="G7" s="6" t="s">
        <v>583</v>
      </c>
      <c r="H7" s="6" t="s">
        <v>379</v>
      </c>
      <c r="I7" s="6" t="s">
        <v>379</v>
      </c>
      <c r="J7" s="6" t="s">
        <v>780</v>
      </c>
    </row>
    <row r="8" spans="1:10">
      <c r="A8" s="6">
        <v>7</v>
      </c>
      <c r="B8" s="6" t="s">
        <v>579</v>
      </c>
      <c r="C8" s="6" t="s">
        <v>105</v>
      </c>
      <c r="D8" s="6" t="s">
        <v>603</v>
      </c>
      <c r="E8" s="6" t="s">
        <v>604</v>
      </c>
      <c r="F8" s="6" t="s">
        <v>605</v>
      </c>
      <c r="G8" s="6" t="s">
        <v>583</v>
      </c>
      <c r="H8" s="6" t="s">
        <v>379</v>
      </c>
      <c r="I8" s="6" t="s">
        <v>379</v>
      </c>
      <c r="J8" s="6" t="s">
        <v>780</v>
      </c>
    </row>
    <row r="9" spans="1:10">
      <c r="A9" s="6">
        <v>8</v>
      </c>
      <c r="B9" s="6" t="s">
        <v>579</v>
      </c>
      <c r="C9" s="6" t="s">
        <v>105</v>
      </c>
      <c r="D9" s="6" t="s">
        <v>606</v>
      </c>
      <c r="E9" s="6" t="s">
        <v>607</v>
      </c>
      <c r="F9" s="6" t="s">
        <v>608</v>
      </c>
      <c r="G9" s="6" t="s">
        <v>583</v>
      </c>
      <c r="H9" s="6" t="s">
        <v>379</v>
      </c>
      <c r="I9" s="6" t="s">
        <v>379</v>
      </c>
      <c r="J9" s="6" t="s">
        <v>780</v>
      </c>
    </row>
    <row r="10" spans="1:10">
      <c r="A10" s="6">
        <v>9</v>
      </c>
      <c r="B10" s="6" t="s">
        <v>579</v>
      </c>
      <c r="C10" s="6" t="s">
        <v>105</v>
      </c>
      <c r="D10" s="6" t="s">
        <v>609</v>
      </c>
      <c r="E10" s="6" t="s">
        <v>610</v>
      </c>
      <c r="F10" s="6" t="s">
        <v>611</v>
      </c>
      <c r="G10" s="6" t="s">
        <v>583</v>
      </c>
      <c r="H10" s="6" t="s">
        <v>379</v>
      </c>
      <c r="I10" s="6" t="s">
        <v>379</v>
      </c>
      <c r="J10" s="6" t="s">
        <v>780</v>
      </c>
    </row>
    <row r="11" spans="1:10">
      <c r="A11" s="6">
        <v>10</v>
      </c>
      <c r="B11" s="6" t="s">
        <v>579</v>
      </c>
      <c r="C11" s="6" t="s">
        <v>105</v>
      </c>
      <c r="D11" s="6" t="s">
        <v>612</v>
      </c>
      <c r="E11" s="6" t="s">
        <v>613</v>
      </c>
      <c r="F11" s="6" t="s">
        <v>614</v>
      </c>
      <c r="G11" s="6" t="s">
        <v>599</v>
      </c>
      <c r="H11" s="6" t="s">
        <v>615</v>
      </c>
      <c r="I11" s="6" t="s">
        <v>379</v>
      </c>
      <c r="J11" s="6" t="s">
        <v>780</v>
      </c>
    </row>
    <row r="12" spans="1:10">
      <c r="A12" s="6">
        <v>11</v>
      </c>
      <c r="B12" s="6" t="s">
        <v>579</v>
      </c>
      <c r="C12" s="6" t="s">
        <v>105</v>
      </c>
      <c r="D12" s="6" t="s">
        <v>616</v>
      </c>
      <c r="E12" s="6" t="s">
        <v>617</v>
      </c>
      <c r="F12" s="6" t="s">
        <v>618</v>
      </c>
      <c r="G12" s="6" t="s">
        <v>583</v>
      </c>
      <c r="H12" s="6" t="s">
        <v>379</v>
      </c>
      <c r="I12" s="6" t="s">
        <v>379</v>
      </c>
      <c r="J12" s="6" t="s">
        <v>780</v>
      </c>
    </row>
    <row r="13" spans="1:10">
      <c r="A13" s="6">
        <v>12</v>
      </c>
      <c r="B13" s="6" t="s">
        <v>579</v>
      </c>
      <c r="C13" s="6" t="s">
        <v>105</v>
      </c>
      <c r="D13" s="6" t="s">
        <v>619</v>
      </c>
      <c r="E13" s="6" t="s">
        <v>620</v>
      </c>
      <c r="F13" s="6" t="s">
        <v>621</v>
      </c>
      <c r="G13" s="6" t="s">
        <v>599</v>
      </c>
      <c r="H13" s="6" t="s">
        <v>379</v>
      </c>
      <c r="I13" s="6" t="s">
        <v>379</v>
      </c>
      <c r="J13" s="6" t="s">
        <v>780</v>
      </c>
    </row>
    <row r="14" spans="1:10">
      <c r="A14" s="6">
        <v>13</v>
      </c>
      <c r="B14" s="6" t="s">
        <v>579</v>
      </c>
      <c r="C14" s="6" t="s">
        <v>105</v>
      </c>
      <c r="D14" s="6" t="s">
        <v>622</v>
      </c>
      <c r="E14" s="6" t="s">
        <v>623</v>
      </c>
      <c r="F14" s="6" t="s">
        <v>624</v>
      </c>
      <c r="G14" s="6" t="s">
        <v>347</v>
      </c>
      <c r="H14" s="6" t="s">
        <v>379</v>
      </c>
      <c r="I14" s="6" t="s">
        <v>379</v>
      </c>
      <c r="J14" s="6" t="s">
        <v>780</v>
      </c>
    </row>
    <row r="15" spans="1:10">
      <c r="A15" s="6">
        <v>14</v>
      </c>
      <c r="B15" s="6" t="s">
        <v>579</v>
      </c>
      <c r="C15" s="6" t="s">
        <v>105</v>
      </c>
      <c r="D15" s="6" t="s">
        <v>625</v>
      </c>
      <c r="E15" s="6" t="s">
        <v>626</v>
      </c>
      <c r="F15" s="6" t="s">
        <v>627</v>
      </c>
      <c r="G15" s="6" t="s">
        <v>599</v>
      </c>
      <c r="H15" s="6" t="s">
        <v>379</v>
      </c>
      <c r="I15" s="6" t="s">
        <v>379</v>
      </c>
      <c r="J15" s="6" t="s">
        <v>780</v>
      </c>
    </row>
    <row r="16" spans="1:10">
      <c r="A16" s="6">
        <v>15</v>
      </c>
      <c r="B16" s="6" t="s">
        <v>579</v>
      </c>
      <c r="C16" s="6" t="s">
        <v>105</v>
      </c>
      <c r="D16" s="6" t="s">
        <v>628</v>
      </c>
      <c r="E16" s="6" t="s">
        <v>629</v>
      </c>
      <c r="F16" s="6" t="s">
        <v>630</v>
      </c>
      <c r="G16" s="6" t="s">
        <v>631</v>
      </c>
      <c r="H16" s="6" t="s">
        <v>379</v>
      </c>
      <c r="I16" s="6" t="s">
        <v>379</v>
      </c>
      <c r="J16" s="6" t="s">
        <v>780</v>
      </c>
    </row>
    <row r="17" spans="1:10">
      <c r="A17" s="6">
        <v>16</v>
      </c>
      <c r="B17" s="6" t="s">
        <v>579</v>
      </c>
      <c r="C17" s="6" t="s">
        <v>105</v>
      </c>
      <c r="D17" s="6" t="s">
        <v>632</v>
      </c>
      <c r="E17" s="6" t="s">
        <v>633</v>
      </c>
      <c r="F17" s="6" t="s">
        <v>634</v>
      </c>
      <c r="G17" s="6" t="s">
        <v>635</v>
      </c>
      <c r="H17" s="6" t="s">
        <v>379</v>
      </c>
      <c r="I17" s="6" t="s">
        <v>379</v>
      </c>
      <c r="J17" s="6" t="s">
        <v>780</v>
      </c>
    </row>
    <row r="18" spans="1:10">
      <c r="A18" s="6">
        <v>17</v>
      </c>
      <c r="B18" s="6" t="s">
        <v>579</v>
      </c>
      <c r="C18" s="6" t="s">
        <v>105</v>
      </c>
      <c r="D18" s="6" t="s">
        <v>636</v>
      </c>
      <c r="E18" s="6" t="s">
        <v>637</v>
      </c>
      <c r="F18" s="6" t="s">
        <v>638</v>
      </c>
      <c r="G18" s="6" t="s">
        <v>635</v>
      </c>
      <c r="H18" s="6" t="s">
        <v>379</v>
      </c>
      <c r="I18" s="6" t="s">
        <v>379</v>
      </c>
      <c r="J18" s="6" t="s">
        <v>780</v>
      </c>
    </row>
    <row r="19" spans="1:10">
      <c r="A19" s="6">
        <v>18</v>
      </c>
      <c r="B19" s="6" t="s">
        <v>579</v>
      </c>
      <c r="C19" s="6" t="s">
        <v>105</v>
      </c>
      <c r="D19" s="6" t="s">
        <v>639</v>
      </c>
      <c r="E19" s="6" t="s">
        <v>640</v>
      </c>
      <c r="F19" s="6" t="s">
        <v>641</v>
      </c>
      <c r="G19" s="6" t="s">
        <v>642</v>
      </c>
      <c r="H19" s="6" t="s">
        <v>379</v>
      </c>
      <c r="I19" s="6" t="s">
        <v>379</v>
      </c>
      <c r="J19" s="6" t="s">
        <v>780</v>
      </c>
    </row>
    <row r="20" spans="1:10">
      <c r="A20" s="6">
        <v>19</v>
      </c>
      <c r="B20" s="6" t="s">
        <v>579</v>
      </c>
      <c r="C20" s="6" t="s">
        <v>105</v>
      </c>
      <c r="D20" s="6" t="s">
        <v>643</v>
      </c>
      <c r="E20" s="6" t="s">
        <v>644</v>
      </c>
      <c r="F20" s="6" t="s">
        <v>645</v>
      </c>
      <c r="G20" s="6" t="s">
        <v>646</v>
      </c>
      <c r="H20" s="6" t="s">
        <v>379</v>
      </c>
      <c r="I20" s="6" t="s">
        <v>647</v>
      </c>
      <c r="J20" s="6" t="s">
        <v>780</v>
      </c>
    </row>
    <row r="21" spans="1:10">
      <c r="A21" s="6">
        <v>20</v>
      </c>
      <c r="B21" s="6" t="s">
        <v>579</v>
      </c>
      <c r="C21" s="6" t="s">
        <v>105</v>
      </c>
      <c r="D21" s="6" t="s">
        <v>648</v>
      </c>
      <c r="E21" s="6" t="s">
        <v>649</v>
      </c>
      <c r="F21" s="6" t="s">
        <v>650</v>
      </c>
      <c r="G21" s="6" t="s">
        <v>599</v>
      </c>
      <c r="H21" s="6" t="s">
        <v>379</v>
      </c>
      <c r="I21" s="6" t="s">
        <v>379</v>
      </c>
      <c r="J21" s="6" t="s">
        <v>780</v>
      </c>
    </row>
    <row r="22" spans="1:10">
      <c r="A22" s="6">
        <v>21</v>
      </c>
      <c r="B22" s="6" t="s">
        <v>579</v>
      </c>
      <c r="C22" s="6" t="s">
        <v>105</v>
      </c>
      <c r="D22" s="6" t="s">
        <v>651</v>
      </c>
      <c r="E22" s="6" t="s">
        <v>652</v>
      </c>
      <c r="F22" s="6" t="s">
        <v>653</v>
      </c>
      <c r="G22" s="6" t="s">
        <v>599</v>
      </c>
      <c r="H22" s="6" t="s">
        <v>379</v>
      </c>
      <c r="I22" s="6" t="s">
        <v>379</v>
      </c>
      <c r="J22" s="6" t="s">
        <v>780</v>
      </c>
    </row>
    <row r="23" spans="1:10">
      <c r="A23" s="6">
        <v>22</v>
      </c>
      <c r="B23" s="6" t="s">
        <v>579</v>
      </c>
      <c r="C23" s="6" t="s">
        <v>105</v>
      </c>
      <c r="D23" s="6" t="s">
        <v>654</v>
      </c>
      <c r="E23" s="6" t="s">
        <v>655</v>
      </c>
      <c r="F23" s="6" t="s">
        <v>656</v>
      </c>
      <c r="G23" s="6" t="s">
        <v>657</v>
      </c>
      <c r="H23" s="6" t="s">
        <v>379</v>
      </c>
      <c r="I23" s="6" t="s">
        <v>379</v>
      </c>
      <c r="J23" s="6" t="s">
        <v>780</v>
      </c>
    </row>
    <row r="24" spans="1:10">
      <c r="A24" s="6">
        <v>23</v>
      </c>
      <c r="B24" s="6" t="s">
        <v>579</v>
      </c>
      <c r="C24" s="6" t="s">
        <v>105</v>
      </c>
      <c r="D24" s="6" t="s">
        <v>658</v>
      </c>
      <c r="E24" s="6" t="s">
        <v>659</v>
      </c>
      <c r="F24" s="6" t="s">
        <v>660</v>
      </c>
      <c r="G24" s="6" t="s">
        <v>599</v>
      </c>
      <c r="H24" s="6" t="s">
        <v>379</v>
      </c>
      <c r="I24" s="6" t="s">
        <v>379</v>
      </c>
      <c r="J24" s="6" t="s">
        <v>780</v>
      </c>
    </row>
    <row r="25" spans="1:10">
      <c r="A25" s="6">
        <v>24</v>
      </c>
      <c r="B25" s="6" t="s">
        <v>579</v>
      </c>
      <c r="C25" s="6" t="s">
        <v>105</v>
      </c>
      <c r="D25" s="6" t="s">
        <v>661</v>
      </c>
      <c r="E25" s="6" t="s">
        <v>662</v>
      </c>
      <c r="F25" s="6" t="s">
        <v>663</v>
      </c>
      <c r="G25" s="6" t="s">
        <v>631</v>
      </c>
      <c r="H25" s="6" t="s">
        <v>379</v>
      </c>
      <c r="I25" s="6" t="s">
        <v>379</v>
      </c>
      <c r="J25" s="6" t="s">
        <v>780</v>
      </c>
    </row>
    <row r="26" spans="1:10">
      <c r="A26" s="6">
        <v>25</v>
      </c>
      <c r="B26" s="6" t="s">
        <v>579</v>
      </c>
      <c r="C26" s="6" t="s">
        <v>105</v>
      </c>
      <c r="D26" s="6" t="s">
        <v>664</v>
      </c>
      <c r="E26" s="6" t="s">
        <v>665</v>
      </c>
      <c r="F26" s="6" t="s">
        <v>666</v>
      </c>
      <c r="G26" s="6" t="s">
        <v>657</v>
      </c>
      <c r="H26" s="6" t="s">
        <v>379</v>
      </c>
      <c r="I26" s="6" t="s">
        <v>379</v>
      </c>
      <c r="J26" s="6" t="s">
        <v>780</v>
      </c>
    </row>
    <row r="27" spans="1:10">
      <c r="A27" s="6">
        <v>26</v>
      </c>
      <c r="B27" s="6" t="s">
        <v>579</v>
      </c>
      <c r="C27" s="6" t="s">
        <v>105</v>
      </c>
      <c r="D27" s="6" t="s">
        <v>667</v>
      </c>
      <c r="E27" s="6" t="s">
        <v>668</v>
      </c>
      <c r="F27" s="6" t="s">
        <v>669</v>
      </c>
      <c r="G27" s="6" t="s">
        <v>599</v>
      </c>
      <c r="H27" s="6" t="s">
        <v>379</v>
      </c>
      <c r="I27" s="6" t="s">
        <v>379</v>
      </c>
      <c r="J27" s="6" t="s">
        <v>780</v>
      </c>
    </row>
    <row r="28" spans="1:10">
      <c r="A28" s="6">
        <v>27</v>
      </c>
      <c r="B28" s="6" t="s">
        <v>579</v>
      </c>
      <c r="C28" s="6" t="s">
        <v>105</v>
      </c>
      <c r="D28" s="6" t="s">
        <v>670</v>
      </c>
      <c r="E28" s="6" t="s">
        <v>671</v>
      </c>
      <c r="F28" s="6" t="s">
        <v>672</v>
      </c>
      <c r="G28" s="6" t="s">
        <v>657</v>
      </c>
      <c r="H28" s="6" t="s">
        <v>379</v>
      </c>
      <c r="I28" s="6" t="s">
        <v>379</v>
      </c>
      <c r="J28" s="6" t="s">
        <v>780</v>
      </c>
    </row>
    <row r="29" spans="1:10">
      <c r="A29" s="6">
        <v>28</v>
      </c>
      <c r="B29" s="6" t="s">
        <v>579</v>
      </c>
      <c r="C29" s="6" t="s">
        <v>105</v>
      </c>
      <c r="D29" s="6" t="s">
        <v>673</v>
      </c>
      <c r="E29" s="6" t="s">
        <v>674</v>
      </c>
      <c r="F29" s="6" t="s">
        <v>675</v>
      </c>
      <c r="G29" s="6" t="s">
        <v>676</v>
      </c>
      <c r="H29" s="6" t="s">
        <v>379</v>
      </c>
      <c r="I29" s="6" t="s">
        <v>379</v>
      </c>
      <c r="J29" s="6" t="s">
        <v>780</v>
      </c>
    </row>
    <row r="30" spans="1:10">
      <c r="A30" s="6">
        <v>29</v>
      </c>
      <c r="B30" s="6" t="s">
        <v>579</v>
      </c>
      <c r="C30" s="6" t="s">
        <v>105</v>
      </c>
      <c r="D30" s="6" t="s">
        <v>677</v>
      </c>
      <c r="E30" s="6" t="s">
        <v>678</v>
      </c>
      <c r="F30" s="6" t="s">
        <v>679</v>
      </c>
      <c r="G30" s="6" t="s">
        <v>583</v>
      </c>
      <c r="H30" s="6" t="s">
        <v>379</v>
      </c>
      <c r="I30" s="6" t="s">
        <v>379</v>
      </c>
      <c r="J30" s="6" t="s">
        <v>780</v>
      </c>
    </row>
    <row r="31" spans="1:10">
      <c r="A31" s="6">
        <v>30</v>
      </c>
      <c r="B31" s="6" t="s">
        <v>579</v>
      </c>
      <c r="C31" s="6" t="s">
        <v>105</v>
      </c>
      <c r="D31" s="6" t="s">
        <v>680</v>
      </c>
      <c r="E31" s="6" t="s">
        <v>681</v>
      </c>
      <c r="F31" s="6" t="s">
        <v>682</v>
      </c>
      <c r="G31" s="6" t="s">
        <v>683</v>
      </c>
      <c r="H31" s="6" t="s">
        <v>684</v>
      </c>
      <c r="I31" s="6" t="s">
        <v>379</v>
      </c>
      <c r="J31" s="6" t="s">
        <v>780</v>
      </c>
    </row>
    <row r="32" spans="1:10">
      <c r="A32" s="6">
        <v>31</v>
      </c>
      <c r="B32" s="6" t="s">
        <v>579</v>
      </c>
      <c r="C32" s="6" t="s">
        <v>105</v>
      </c>
      <c r="D32" s="6" t="s">
        <v>685</v>
      </c>
      <c r="E32" s="6" t="s">
        <v>686</v>
      </c>
      <c r="F32" s="6" t="s">
        <v>687</v>
      </c>
      <c r="G32" s="6" t="s">
        <v>583</v>
      </c>
      <c r="H32" s="6" t="s">
        <v>379</v>
      </c>
      <c r="I32" s="6" t="s">
        <v>379</v>
      </c>
      <c r="J32" s="6" t="s">
        <v>780</v>
      </c>
    </row>
    <row r="33" spans="1:10">
      <c r="A33" s="6">
        <v>32</v>
      </c>
      <c r="B33" s="6" t="s">
        <v>579</v>
      </c>
      <c r="C33" s="6" t="s">
        <v>105</v>
      </c>
      <c r="D33" s="6" t="s">
        <v>688</v>
      </c>
      <c r="E33" s="6" t="s">
        <v>689</v>
      </c>
      <c r="F33" s="6" t="s">
        <v>690</v>
      </c>
      <c r="G33" s="6" t="s">
        <v>599</v>
      </c>
      <c r="H33" s="6" t="s">
        <v>691</v>
      </c>
      <c r="I33" s="6" t="s">
        <v>692</v>
      </c>
      <c r="J33" s="6" t="s">
        <v>780</v>
      </c>
    </row>
    <row r="34" spans="1:10">
      <c r="A34" s="6">
        <v>33</v>
      </c>
      <c r="B34" s="6" t="s">
        <v>579</v>
      </c>
      <c r="C34" s="6" t="s">
        <v>105</v>
      </c>
      <c r="D34" s="6" t="s">
        <v>693</v>
      </c>
      <c r="E34" s="6" t="s">
        <v>694</v>
      </c>
      <c r="F34" s="6" t="s">
        <v>695</v>
      </c>
      <c r="G34" s="6" t="s">
        <v>696</v>
      </c>
      <c r="H34" s="6" t="s">
        <v>379</v>
      </c>
      <c r="I34" s="6" t="s">
        <v>379</v>
      </c>
      <c r="J34" s="6" t="s">
        <v>780</v>
      </c>
    </row>
    <row r="35" spans="1:10">
      <c r="A35" s="6">
        <v>34</v>
      </c>
      <c r="B35" s="6" t="s">
        <v>579</v>
      </c>
      <c r="C35" s="6" t="s">
        <v>105</v>
      </c>
      <c r="D35" s="6" t="s">
        <v>697</v>
      </c>
      <c r="E35" s="6" t="s">
        <v>698</v>
      </c>
      <c r="F35" s="6" t="s">
        <v>699</v>
      </c>
      <c r="G35" s="6" t="s">
        <v>599</v>
      </c>
      <c r="H35" s="6" t="s">
        <v>379</v>
      </c>
      <c r="I35" s="6" t="s">
        <v>379</v>
      </c>
      <c r="J35" s="6" t="s">
        <v>780</v>
      </c>
    </row>
    <row r="36" spans="1:10">
      <c r="A36" s="6">
        <v>35</v>
      </c>
      <c r="B36" s="6" t="s">
        <v>579</v>
      </c>
      <c r="C36" s="6" t="s">
        <v>105</v>
      </c>
      <c r="D36" s="6" t="s">
        <v>700</v>
      </c>
      <c r="E36" s="6" t="s">
        <v>701</v>
      </c>
      <c r="F36" s="6" t="s">
        <v>702</v>
      </c>
      <c r="G36" s="6" t="s">
        <v>599</v>
      </c>
      <c r="H36" s="6" t="s">
        <v>379</v>
      </c>
      <c r="I36" s="6" t="s">
        <v>379</v>
      </c>
      <c r="J36" s="6" t="s">
        <v>780</v>
      </c>
    </row>
    <row r="37" spans="1:10">
      <c r="A37" s="6">
        <v>36</v>
      </c>
      <c r="B37" s="6" t="s">
        <v>579</v>
      </c>
      <c r="C37" s="6" t="s">
        <v>105</v>
      </c>
      <c r="D37" s="6" t="s">
        <v>703</v>
      </c>
      <c r="E37" s="6" t="s">
        <v>704</v>
      </c>
      <c r="F37" s="6" t="s">
        <v>705</v>
      </c>
      <c r="G37" s="6" t="s">
        <v>599</v>
      </c>
      <c r="H37" s="6" t="s">
        <v>379</v>
      </c>
      <c r="I37" s="6" t="s">
        <v>706</v>
      </c>
      <c r="J37" s="6" t="s">
        <v>780</v>
      </c>
    </row>
    <row r="38" spans="1:10">
      <c r="A38" s="6">
        <v>37</v>
      </c>
      <c r="B38" s="6" t="s">
        <v>579</v>
      </c>
      <c r="C38" s="6" t="s">
        <v>105</v>
      </c>
      <c r="D38" s="6" t="s">
        <v>707</v>
      </c>
      <c r="E38" s="6" t="s">
        <v>708</v>
      </c>
      <c r="F38" s="6" t="s">
        <v>709</v>
      </c>
      <c r="G38" s="6" t="s">
        <v>710</v>
      </c>
      <c r="H38" s="6" t="s">
        <v>379</v>
      </c>
      <c r="I38" s="6" t="s">
        <v>379</v>
      </c>
      <c r="J38" s="6" t="s">
        <v>780</v>
      </c>
    </row>
    <row r="39" spans="1:10">
      <c r="A39" s="6">
        <v>38</v>
      </c>
      <c r="B39" s="6" t="s">
        <v>579</v>
      </c>
      <c r="C39" s="6" t="s">
        <v>105</v>
      </c>
      <c r="D39" s="6" t="s">
        <v>711</v>
      </c>
      <c r="E39" s="6" t="s">
        <v>712</v>
      </c>
      <c r="F39" s="6" t="s">
        <v>713</v>
      </c>
      <c r="G39" s="6" t="s">
        <v>657</v>
      </c>
      <c r="H39" s="6" t="s">
        <v>379</v>
      </c>
      <c r="I39" s="6" t="s">
        <v>379</v>
      </c>
      <c r="J39" s="6" t="s">
        <v>780</v>
      </c>
    </row>
    <row r="40" spans="1:10">
      <c r="A40" s="6">
        <v>39</v>
      </c>
      <c r="B40" s="6" t="s">
        <v>579</v>
      </c>
      <c r="C40" s="6" t="s">
        <v>105</v>
      </c>
      <c r="D40" s="6" t="s">
        <v>714</v>
      </c>
      <c r="E40" s="6" t="s">
        <v>715</v>
      </c>
      <c r="F40" s="6" t="s">
        <v>716</v>
      </c>
      <c r="G40" s="6" t="s">
        <v>599</v>
      </c>
      <c r="H40" s="6" t="s">
        <v>379</v>
      </c>
      <c r="I40" s="6" t="s">
        <v>379</v>
      </c>
      <c r="J40" s="6" t="s">
        <v>780</v>
      </c>
    </row>
    <row r="41" spans="1:10">
      <c r="A41" s="6">
        <v>40</v>
      </c>
      <c r="B41" s="6" t="s">
        <v>579</v>
      </c>
      <c r="C41" s="6" t="s">
        <v>105</v>
      </c>
      <c r="D41" s="6" t="s">
        <v>717</v>
      </c>
      <c r="E41" s="6" t="s">
        <v>718</v>
      </c>
      <c r="F41" s="6" t="s">
        <v>719</v>
      </c>
      <c r="G41" s="6" t="s">
        <v>599</v>
      </c>
      <c r="H41" s="6" t="s">
        <v>720</v>
      </c>
      <c r="I41" s="6" t="s">
        <v>379</v>
      </c>
      <c r="J41" s="6" t="s">
        <v>780</v>
      </c>
    </row>
    <row r="42" spans="1:10">
      <c r="A42" s="6">
        <v>41</v>
      </c>
      <c r="B42" s="6" t="s">
        <v>579</v>
      </c>
      <c r="C42" s="6" t="s">
        <v>105</v>
      </c>
      <c r="D42" s="6" t="s">
        <v>721</v>
      </c>
      <c r="E42" s="6" t="s">
        <v>722</v>
      </c>
      <c r="F42" s="6" t="s">
        <v>723</v>
      </c>
      <c r="G42" s="6" t="s">
        <v>696</v>
      </c>
      <c r="H42" s="6" t="s">
        <v>379</v>
      </c>
      <c r="I42" s="6" t="s">
        <v>379</v>
      </c>
      <c r="J42" s="6" t="s">
        <v>780</v>
      </c>
    </row>
    <row r="43" spans="1:10">
      <c r="A43" s="6">
        <v>42</v>
      </c>
      <c r="B43" s="6" t="s">
        <v>579</v>
      </c>
      <c r="C43" s="6" t="s">
        <v>105</v>
      </c>
      <c r="D43" s="6" t="s">
        <v>724</v>
      </c>
      <c r="E43" s="6" t="s">
        <v>725</v>
      </c>
      <c r="F43" s="6" t="s">
        <v>726</v>
      </c>
      <c r="G43" s="6" t="s">
        <v>590</v>
      </c>
      <c r="H43" s="6" t="s">
        <v>379</v>
      </c>
      <c r="I43" s="6" t="s">
        <v>379</v>
      </c>
      <c r="J43" s="6" t="s">
        <v>780</v>
      </c>
    </row>
    <row r="44" spans="1:10">
      <c r="A44" s="6">
        <v>43</v>
      </c>
      <c r="B44" s="6" t="s">
        <v>579</v>
      </c>
      <c r="C44" s="6" t="s">
        <v>105</v>
      </c>
      <c r="D44" s="6" t="s">
        <v>727</v>
      </c>
      <c r="E44" s="6" t="s">
        <v>728</v>
      </c>
      <c r="F44" s="6" t="s">
        <v>729</v>
      </c>
      <c r="G44" s="6" t="s">
        <v>583</v>
      </c>
      <c r="H44" s="6" t="s">
        <v>379</v>
      </c>
      <c r="I44" s="6" t="s">
        <v>379</v>
      </c>
      <c r="J44" s="6" t="s">
        <v>780</v>
      </c>
    </row>
    <row r="45" spans="1:10">
      <c r="A45" s="6">
        <v>44</v>
      </c>
      <c r="B45" s="6" t="s">
        <v>579</v>
      </c>
      <c r="C45" s="6" t="s">
        <v>105</v>
      </c>
      <c r="D45" s="6" t="s">
        <v>730</v>
      </c>
      <c r="E45" s="6" t="s">
        <v>731</v>
      </c>
      <c r="F45" s="6" t="s">
        <v>732</v>
      </c>
      <c r="G45" s="6" t="s">
        <v>599</v>
      </c>
      <c r="H45" s="6" t="s">
        <v>379</v>
      </c>
      <c r="I45" s="6" t="s">
        <v>379</v>
      </c>
      <c r="J45" s="6" t="s">
        <v>780</v>
      </c>
    </row>
    <row r="46" spans="1:10">
      <c r="A46" s="6">
        <v>45</v>
      </c>
      <c r="B46" s="6" t="s">
        <v>579</v>
      </c>
      <c r="C46" s="6" t="s">
        <v>105</v>
      </c>
      <c r="D46" s="6" t="s">
        <v>733</v>
      </c>
      <c r="E46" s="6" t="s">
        <v>734</v>
      </c>
      <c r="F46" s="6" t="s">
        <v>735</v>
      </c>
      <c r="G46" s="6" t="s">
        <v>736</v>
      </c>
      <c r="H46" s="6" t="s">
        <v>737</v>
      </c>
      <c r="I46" s="6" t="s">
        <v>379</v>
      </c>
      <c r="J46" s="6" t="s">
        <v>780</v>
      </c>
    </row>
    <row r="47" spans="1:10">
      <c r="A47" s="6">
        <v>46</v>
      </c>
      <c r="B47" s="6" t="s">
        <v>579</v>
      </c>
      <c r="C47" s="6" t="s">
        <v>105</v>
      </c>
      <c r="D47" s="6" t="s">
        <v>738</v>
      </c>
      <c r="E47" s="6" t="s">
        <v>739</v>
      </c>
      <c r="F47" s="6" t="s">
        <v>740</v>
      </c>
      <c r="G47" s="6" t="s">
        <v>599</v>
      </c>
      <c r="H47" s="6" t="s">
        <v>379</v>
      </c>
      <c r="I47" s="6" t="s">
        <v>379</v>
      </c>
      <c r="J47" s="6" t="s">
        <v>780</v>
      </c>
    </row>
    <row r="48" spans="1:10">
      <c r="A48" s="6">
        <v>47</v>
      </c>
      <c r="B48" s="6" t="s">
        <v>579</v>
      </c>
      <c r="C48" s="6" t="s">
        <v>105</v>
      </c>
      <c r="D48" s="6" t="s">
        <v>741</v>
      </c>
      <c r="E48" s="6" t="s">
        <v>742</v>
      </c>
      <c r="F48" s="6" t="s">
        <v>743</v>
      </c>
      <c r="G48" s="6" t="s">
        <v>744</v>
      </c>
      <c r="H48" s="6" t="s">
        <v>379</v>
      </c>
      <c r="I48" s="6" t="s">
        <v>379</v>
      </c>
      <c r="J48" s="6" t="s">
        <v>780</v>
      </c>
    </row>
    <row r="49" spans="1:10">
      <c r="A49" s="6">
        <v>48</v>
      </c>
      <c r="B49" s="6" t="s">
        <v>579</v>
      </c>
      <c r="C49" s="6" t="s">
        <v>105</v>
      </c>
      <c r="D49" s="6" t="s">
        <v>814</v>
      </c>
      <c r="E49" s="6" t="s">
        <v>742</v>
      </c>
      <c r="F49" s="6" t="s">
        <v>743</v>
      </c>
      <c r="G49" s="6" t="s">
        <v>815</v>
      </c>
      <c r="H49" s="6" t="s">
        <v>816</v>
      </c>
      <c r="I49" s="6" t="s">
        <v>379</v>
      </c>
      <c r="J49" s="6" t="s">
        <v>780</v>
      </c>
    </row>
    <row r="50" spans="1:10">
      <c r="A50" s="6">
        <v>49</v>
      </c>
      <c r="B50" s="6" t="s">
        <v>579</v>
      </c>
      <c r="C50" s="6" t="s">
        <v>105</v>
      </c>
      <c r="D50" s="6" t="s">
        <v>745</v>
      </c>
      <c r="E50" s="6" t="s">
        <v>746</v>
      </c>
      <c r="F50" s="6" t="s">
        <v>747</v>
      </c>
      <c r="G50" s="6" t="s">
        <v>583</v>
      </c>
      <c r="H50" s="6" t="s">
        <v>379</v>
      </c>
      <c r="I50" s="6" t="s">
        <v>379</v>
      </c>
      <c r="J50" s="6" t="s">
        <v>780</v>
      </c>
    </row>
    <row r="51" spans="1:10">
      <c r="A51" s="6">
        <v>50</v>
      </c>
      <c r="B51" s="6" t="s">
        <v>579</v>
      </c>
      <c r="C51" s="6" t="s">
        <v>105</v>
      </c>
      <c r="D51" s="6" t="s">
        <v>748</v>
      </c>
      <c r="E51" s="6" t="s">
        <v>749</v>
      </c>
      <c r="F51" s="6" t="s">
        <v>750</v>
      </c>
      <c r="G51" s="6" t="s">
        <v>751</v>
      </c>
      <c r="H51" s="6" t="s">
        <v>379</v>
      </c>
      <c r="I51" s="6" t="s">
        <v>379</v>
      </c>
      <c r="J51" s="6" t="s">
        <v>780</v>
      </c>
    </row>
    <row r="52" spans="1:10">
      <c r="A52" s="6">
        <v>51</v>
      </c>
      <c r="B52" s="6" t="s">
        <v>579</v>
      </c>
      <c r="C52" s="6" t="s">
        <v>105</v>
      </c>
      <c r="D52" s="6" t="s">
        <v>752</v>
      </c>
      <c r="E52" s="6" t="s">
        <v>753</v>
      </c>
      <c r="F52" s="6" t="s">
        <v>754</v>
      </c>
      <c r="G52" s="6" t="s">
        <v>755</v>
      </c>
      <c r="H52" s="6" t="s">
        <v>379</v>
      </c>
      <c r="I52" s="6" t="s">
        <v>379</v>
      </c>
      <c r="J52" s="6" t="s">
        <v>780</v>
      </c>
    </row>
    <row r="53" spans="1:10">
      <c r="A53" s="6">
        <v>52</v>
      </c>
      <c r="B53" s="6" t="s">
        <v>579</v>
      </c>
      <c r="C53" s="6" t="s">
        <v>105</v>
      </c>
      <c r="D53" s="6" t="s">
        <v>756</v>
      </c>
      <c r="E53" s="6" t="s">
        <v>757</v>
      </c>
      <c r="F53" s="6" t="s">
        <v>758</v>
      </c>
      <c r="G53" s="6" t="s">
        <v>759</v>
      </c>
      <c r="H53" s="6" t="s">
        <v>379</v>
      </c>
      <c r="I53" s="6" t="s">
        <v>379</v>
      </c>
      <c r="J53" s="6" t="s">
        <v>780</v>
      </c>
    </row>
    <row r="54" spans="1:10">
      <c r="A54" s="6">
        <v>53</v>
      </c>
      <c r="B54" s="6" t="s">
        <v>579</v>
      </c>
      <c r="C54" s="6" t="s">
        <v>105</v>
      </c>
      <c r="D54" s="6" t="s">
        <v>760</v>
      </c>
      <c r="E54" s="6" t="s">
        <v>761</v>
      </c>
      <c r="F54" s="6" t="s">
        <v>758</v>
      </c>
      <c r="G54" s="6" t="s">
        <v>762</v>
      </c>
      <c r="H54" s="6" t="s">
        <v>379</v>
      </c>
      <c r="I54" s="6" t="s">
        <v>379</v>
      </c>
      <c r="J54" s="6" t="s">
        <v>780</v>
      </c>
    </row>
    <row r="55" spans="1:10">
      <c r="A55" s="6">
        <v>54</v>
      </c>
      <c r="B55" s="6" t="s">
        <v>579</v>
      </c>
      <c r="C55" s="6" t="s">
        <v>105</v>
      </c>
      <c r="D55" s="6" t="s">
        <v>763</v>
      </c>
      <c r="E55" s="6" t="s">
        <v>764</v>
      </c>
      <c r="F55" s="6" t="s">
        <v>758</v>
      </c>
      <c r="G55" s="6" t="s">
        <v>765</v>
      </c>
      <c r="H55" s="6" t="s">
        <v>379</v>
      </c>
      <c r="I55" s="6" t="s">
        <v>379</v>
      </c>
      <c r="J55" s="6" t="s">
        <v>780</v>
      </c>
    </row>
    <row r="56" spans="1:10">
      <c r="A56" s="6">
        <v>55</v>
      </c>
      <c r="B56" s="6" t="s">
        <v>579</v>
      </c>
      <c r="C56" s="6" t="s">
        <v>105</v>
      </c>
      <c r="D56" s="6" t="s">
        <v>766</v>
      </c>
      <c r="E56" s="6" t="s">
        <v>767</v>
      </c>
      <c r="F56" s="6" t="s">
        <v>768</v>
      </c>
      <c r="G56" s="6" t="s">
        <v>583</v>
      </c>
      <c r="H56" s="6" t="s">
        <v>379</v>
      </c>
      <c r="I56" s="6" t="s">
        <v>379</v>
      </c>
      <c r="J56" s="6" t="s">
        <v>780</v>
      </c>
    </row>
    <row r="57" spans="1:10">
      <c r="A57" s="6">
        <v>56</v>
      </c>
      <c r="B57" s="6" t="s">
        <v>579</v>
      </c>
      <c r="C57" s="6" t="s">
        <v>105</v>
      </c>
      <c r="D57" s="6" t="s">
        <v>769</v>
      </c>
      <c r="E57" s="6" t="s">
        <v>770</v>
      </c>
      <c r="F57" s="6" t="s">
        <v>771</v>
      </c>
      <c r="G57" s="6" t="s">
        <v>772</v>
      </c>
      <c r="H57" s="6" t="s">
        <v>379</v>
      </c>
      <c r="I57" s="6" t="s">
        <v>379</v>
      </c>
      <c r="J57" s="6" t="s">
        <v>780</v>
      </c>
    </row>
    <row r="58" spans="1:10">
      <c r="A58" s="6">
        <v>57</v>
      </c>
      <c r="B58" s="6" t="s">
        <v>579</v>
      </c>
      <c r="C58" s="6" t="s">
        <v>105</v>
      </c>
      <c r="D58" s="6" t="s">
        <v>773</v>
      </c>
      <c r="E58" s="6" t="s">
        <v>774</v>
      </c>
      <c r="F58" s="6" t="s">
        <v>771</v>
      </c>
      <c r="G58" s="6" t="s">
        <v>775</v>
      </c>
      <c r="H58" s="6" t="s">
        <v>379</v>
      </c>
      <c r="I58" s="6" t="s">
        <v>379</v>
      </c>
      <c r="J58" s="6" t="s">
        <v>780</v>
      </c>
    </row>
    <row r="59" spans="1:10">
      <c r="A59" s="6">
        <v>58</v>
      </c>
      <c r="B59" s="6" t="s">
        <v>579</v>
      </c>
      <c r="C59" s="6" t="s">
        <v>105</v>
      </c>
      <c r="D59" s="6" t="s">
        <v>776</v>
      </c>
      <c r="E59" s="6" t="s">
        <v>777</v>
      </c>
      <c r="F59" s="6" t="s">
        <v>778</v>
      </c>
      <c r="G59" s="6" t="s">
        <v>710</v>
      </c>
      <c r="H59" s="6" t="s">
        <v>379</v>
      </c>
      <c r="I59" s="6" t="s">
        <v>379</v>
      </c>
      <c r="J59" s="6" t="s">
        <v>780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257</v>
      </c>
      <c r="E4" s="141" t="s">
        <v>258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259</v>
      </c>
      <c r="E5" s="141" t="s">
        <v>260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261</v>
      </c>
      <c r="E6" s="141" t="s">
        <v>262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263</v>
      </c>
      <c r="E7" s="149" t="s">
        <v>264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265</v>
      </c>
      <c r="F12" s="597"/>
      <c r="G12" s="156"/>
      <c r="H12" s="157"/>
    </row>
    <row r="13" spans="1:9" s="158" customFormat="1" ht="21" customHeight="1">
      <c r="A13" s="152" t="s">
        <v>266</v>
      </c>
      <c r="B13" s="159" t="s">
        <v>267</v>
      </c>
      <c r="C13" s="154"/>
      <c r="D13" s="160"/>
      <c r="E13" s="161" t="s">
        <v>268</v>
      </c>
      <c r="F13" s="162"/>
      <c r="G13" s="156"/>
      <c r="H13" s="163"/>
    </row>
    <row r="14" spans="1:9" s="158" customFormat="1" ht="21" customHeight="1">
      <c r="A14" s="152" t="s">
        <v>269</v>
      </c>
      <c r="B14" s="159" t="s">
        <v>270</v>
      </c>
      <c r="C14" s="154"/>
      <c r="D14" s="160"/>
      <c r="E14" s="161" t="s">
        <v>271</v>
      </c>
      <c r="F14" s="162"/>
      <c r="G14" s="156"/>
      <c r="H14" s="163"/>
    </row>
    <row r="15" spans="1:9" s="158" customFormat="1" ht="21" customHeight="1">
      <c r="A15" s="152" t="s">
        <v>272</v>
      </c>
      <c r="B15" s="159" t="s">
        <v>273</v>
      </c>
      <c r="C15" s="154"/>
      <c r="D15" s="160"/>
      <c r="E15" s="161" t="s">
        <v>274</v>
      </c>
      <c r="F15" s="162"/>
      <c r="G15" s="156"/>
      <c r="H15" s="163"/>
    </row>
    <row r="16" spans="1:9" s="158" customFormat="1" ht="21" customHeight="1">
      <c r="A16" s="152" t="s">
        <v>275</v>
      </c>
      <c r="B16" s="159" t="s">
        <v>276</v>
      </c>
      <c r="C16" s="154"/>
      <c r="D16" s="160"/>
      <c r="E16" s="161" t="s">
        <v>277</v>
      </c>
      <c r="F16" s="162"/>
      <c r="G16" s="156"/>
      <c r="H16" s="163"/>
    </row>
    <row r="19" spans="1:7">
      <c r="A19" s="598" t="s">
        <v>278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279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192</vt:i4>
      </vt:variant>
    </vt:vector>
  </HeadingPairs>
  <TitlesOfParts>
    <vt:vector size="201" baseType="lpstr">
      <vt:lpstr>Инструкция</vt:lpstr>
      <vt:lpstr>Титульный</vt:lpstr>
      <vt:lpstr>Форма 3.1.1</vt:lpstr>
      <vt:lpstr>Форма 3.1.2</vt:lpstr>
      <vt:lpstr>Форма 3.1.3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2020-12-28T07:50:32Z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FAS.JKH.OPEN.INFO.ORG.VO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