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215" windowWidth="15225" windowHeight="243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3.1.1" sheetId="534" r:id="rId4"/>
    <sheet name="Форма 3.1.2" sheetId="532" r:id="rId5"/>
    <sheet name="Форма 3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state="veryHidden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3.1.2'!$G$9</definedName>
    <definedName name="_ppL12">'Форма 3.1.2'!$J$9</definedName>
    <definedName name="_ppL2">'Форма 3.1.2'!$H$9</definedName>
    <definedName name="_ppL3">'Форма 3.1.2'!$I$9</definedName>
    <definedName name="_xlnm._FilterDatabase" localSheetId="10" hidden="1">Проверка!$B$4:$D$4</definedName>
    <definedName name="add_CS_List05_1">'Форма 1.0.1'!$J$20</definedName>
    <definedName name="add_List01_1">modList04!$20:$20</definedName>
    <definedName name="add_sys">'Форма 3.1.2'!$E$12</definedName>
    <definedName name="add_ved">'Форма 3.1.2'!$F$12</definedName>
    <definedName name="anscount" hidden="1">1</definedName>
    <definedName name="CHECK_LINK_RANGE_1">"Калькуляция!$I$11:$I$132"</definedName>
    <definedName name="checkCell_1">'Форма 3.1.3'!$D$9:$K$16</definedName>
    <definedName name="checkCell_2">'Форма 3.1.2'!$D$10:$I$12</definedName>
    <definedName name="checkCell_4">'Форма 3.1.1'!$F$12:$F$42</definedName>
    <definedName name="checkCell_List07">'Сведения об изменении'!$D$11:$E$13</definedName>
    <definedName name="checkCells_List05_1">'Форма 1.0.1'!$I$7:$L$20</definedName>
    <definedName name="chkGetUpdatesValue">Инструкция!$AA$105</definedName>
    <definedName name="chkNoUpdatesValue">Инструкция!$AA$107</definedName>
    <definedName name="clear_range">'Форма 3.1.1'!$F$12,'Форма 3.1.1'!$F$16:$F$18,'Форма 3.1.1'!$F$31:$F$43</definedName>
    <definedName name="code">Инструкция!$B$2</definedName>
    <definedName name="data_org">'Форма 3.1.1'!$F$16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3.1.1'!$F$36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3.1.2'!$E$11</definedName>
    <definedName name="FirstLine">Инструкция!$A$6</definedName>
    <definedName name="flag_publication">Титульный!$F$11:$F$11</definedName>
    <definedName name="flagUsedCS_List02">'Форма 3.1.2'!$R$10:$R$12</definedName>
    <definedName name="flagUsedVD_List02">'Форма 3.1.2'!$S$10:$S$12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3.1.3'!$J$9:$J$16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REESTR_VED!$B$2:$B$4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3.1.1'!$E$6</definedName>
    <definedName name="LINK_RANGE">modReestr!$B$5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REESTR_MO!$A$2:$D$319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3.1.3'!$K$9:$K$16</definedName>
    <definedName name="List01_mrid_col">'Форма 3.1.3'!$N:$N</definedName>
    <definedName name="List01_NameCol">'Форма 3.1.3'!$P$1:$R$1</definedName>
    <definedName name="List01_note">'Форма 3.1.3'!$L$9</definedName>
    <definedName name="List02_ActivityCol">'Форма 3.1.2'!$F$10:$F$12</definedName>
    <definedName name="List02_CSCol">'Форма 3.1.2'!$E$10:$E$12</definedName>
    <definedName name="List02_note">'Форма 3.1.2'!$J$10:$J$12</definedName>
    <definedName name="List02_sysid_col">'Форма 3.1.2'!$L:$L</definedName>
    <definedName name="List02_VDCol">'Форма 3.1.2'!$F$10:$F$12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3.1.1'!$G$10:$G$42</definedName>
    <definedName name="List05_CS_Copy">'Форма 1.0.1'!$N$7:$N$20</definedName>
    <definedName name="List05_FirstRange">'Форма 1.0.1'!$7:$7</definedName>
    <definedName name="List05_flag_point">'Форма 1.0.1'!$S$7:$S$20</definedName>
    <definedName name="List05_HelpColumns">'Форма 1.0.1'!$N:$S</definedName>
    <definedName name="List05_MO_Copy">'Форма 1.0.1'!$Q$7:$Q$20</definedName>
    <definedName name="List05_MR_Copy">'Форма 1.0.1'!$P$7:$P$20</definedName>
    <definedName name="List05_note">'Форма 1.0.1'!$L$7:$L$20</definedName>
    <definedName name="List05_OKTMO_Copy">'Форма 1.0.1'!$R$7:$R$20</definedName>
    <definedName name="List05_VD_Copy">'Форма 1.0.1'!$O$7:$O$20</definedName>
    <definedName name="logical">TEHSHEET!$D$2:$D$3</definedName>
    <definedName name="mail">Титульный!$F$46</definedName>
    <definedName name="mail_legal">Титульный!$F$45</definedName>
    <definedName name="mail_post">'Форма 3.1.1'!$F$30</definedName>
    <definedName name="mo_List01">'Форма 3.1.3'!$H$9:$H$16</definedName>
    <definedName name="MONTH">TEHSHEET!$E$2:$E$13</definedName>
    <definedName name="MR_23">'Форма 3.1.2'!$12:$12</definedName>
    <definedName name="mr_id">TEHSHEET!$L$2</definedName>
    <definedName name="mr_list">MR_LIST!$A$1</definedName>
    <definedName name="mr_List01">'Форма 3.1.3'!$E$9:$E$16</definedName>
    <definedName name="nalog">Титульный!$F$41</definedName>
    <definedName name="ogrn">'Форма 3.1.1'!$F$15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3.1.1'!$F$26</definedName>
    <definedName name="org_full">'Форма 3.1.1'!$F$12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Комментарии!$C$11:$C$14</definedName>
    <definedName name="pDel_List01_1">'Форма 3.1.3'!$C$9:$C$16</definedName>
    <definedName name="pDel_List01_2">'Форма 3.1.3'!$F$9:$F$16</definedName>
    <definedName name="pDel_List02_3">'Форма 3.1.2'!$C$10:$C$12</definedName>
    <definedName name="pDel_List03">'Форма 1.0.2'!$C$12:$C$13</definedName>
    <definedName name="pDel_List05">'Форма 1.0.1'!$E$7:$H$20</definedName>
    <definedName name="pDel_List07">'Сведения об изменении'!$C$11:$C$13</definedName>
    <definedName name="pIns_Comm">Комментарии!$E$14</definedName>
    <definedName name="pIns_List01_1">'Форма 3.1.3'!$E$16</definedName>
    <definedName name="pIns_List01_start">'Форма 3.1.3'!$E$9</definedName>
    <definedName name="pIns_List03">'Форма 1.0.2'!$E$13</definedName>
    <definedName name="pIns_List04">'Форма 3.1.1'!$E$42</definedName>
    <definedName name="pIns_List07">'Сведения об изменении'!$E$13</definedName>
    <definedName name="ppL0">'Форма 3.1.2'!$F$9</definedName>
    <definedName name="prd2_q">Титульный!$F$29</definedName>
    <definedName name="prim">'Форма 3.1.1'!$G$12:$G$41</definedName>
    <definedName name="prim_dynamic">'Форма 3.1.1'!$G$38:$G$42</definedName>
    <definedName name="PROT_22">P3_PROT_22,P4_PROT_22,P5_PROT_22</definedName>
    <definedName name="QUARTER">TEHSHEET!$F$2:$F$5</definedName>
    <definedName name="REESTR_ORG_RANGE">REESTR_ORG!$A$2:$J$62</definedName>
    <definedName name="REESTR_VED_RANGE">REESTR_VED!$A$2:$B$4</definedName>
    <definedName name="REGION">TEHSHEET!$A$2:$A$87</definedName>
    <definedName name="region_name">Титульный!$F$7</definedName>
    <definedName name="rejim_row">'Форма 3.1.1'!$F$38:$F$41</definedName>
    <definedName name="rez_rab">'Форма 3.1.1'!$E$47</definedName>
    <definedName name="rez_rab_first">'Форма 3.1.1'!$F$38</definedName>
    <definedName name="rez_rab_list">'Форма 3.1.1'!$F$38:$F$42</definedName>
    <definedName name="ruk_dolz">Титульный!$F$50</definedName>
    <definedName name="ruk_f">'Форма 3.1.1'!$F$27</definedName>
    <definedName name="ruk_fio">Титульный!$F$49</definedName>
    <definedName name="ruk_i">'Форма 3.1.1'!$F$28</definedName>
    <definedName name="ruk_o">'Форма 3.1.1'!$F$29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3.1.1'!$F$32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3.1.1'!$F$35</definedName>
    <definedName name="vdet">Титульный!$F$39</definedName>
    <definedName name="ved_col">'Форма 3.1.2'!$F:$F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H11" i="532" l="1"/>
  <c r="G11" i="532" l="1"/>
  <c r="A1" i="549" l="1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O9" i="546"/>
  <c r="N8" i="546"/>
  <c r="P15" i="546"/>
  <c r="P12" i="546"/>
  <c r="K11" i="546"/>
  <c r="K8" i="546"/>
  <c r="R14" i="497"/>
  <c r="Q14" i="497"/>
  <c r="S14" i="497" s="1"/>
  <c r="R11" i="497"/>
  <c r="Q11" i="497"/>
  <c r="S11" i="497" s="1"/>
  <c r="K85" i="471"/>
  <c r="I16" i="546"/>
  <c r="I15" i="546"/>
  <c r="I8" i="546"/>
  <c r="I11" i="546"/>
  <c r="I10" i="546"/>
  <c r="I9" i="546"/>
  <c r="I13" i="546"/>
  <c r="I12" i="546"/>
  <c r="P14" i="497"/>
  <c r="P11" i="497"/>
  <c r="B3" i="525" l="1"/>
  <c r="M12" i="547" l="1"/>
  <c r="K7" i="546" l="1"/>
  <c r="I89" i="471"/>
  <c r="I88" i="471"/>
  <c r="I85" i="471"/>
  <c r="I90" i="471"/>
  <c r="I86" i="471"/>
  <c r="B2" i="525"/>
  <c r="I87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<sst xmlns="http://schemas.openxmlformats.org/spreadsheetml/2006/main" count="2378" uniqueCount="1452">
  <si>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</si>
  <si>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</si>
  <si>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</si>
  <si>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</si>
  <si>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</si>
  <si>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</si>
  <si>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</si>
  <si>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</si>
  <si>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</si>
  <si>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</si>
  <si>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</si>
  <si>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</si>
  <si>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</si>
  <si>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</si>
  <si>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</si>
  <si>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</si>
  <si>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</si>
  <si>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</si>
  <si>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</si>
  <si>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</si>
  <si>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</si>
  <si>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</si>
  <si>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</si>
  <si>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</si>
  <si>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</si>
  <si>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</si>
  <si>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</si>
  <si>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</si>
  <si>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</si>
  <si>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</si>
  <si>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</si>
  <si>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</si>
  <si>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</si>
  <si>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</si>
  <si>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</si>
  <si>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</si>
  <si>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</si>
  <si>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</si>
  <si>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</si>
  <si>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</si>
  <si>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</si>
  <si>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</si>
  <si>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</si>
  <si>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</si>
  <si>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</si>
  <si>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</si>
  <si>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</si>
  <si>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</si>
  <si>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</si>
  <si>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</si>
  <si>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</si>
  <si>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</si>
  <si>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</si>
  <si>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</si>
  <si>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</si>
  <si>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</si>
  <si>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</si>
  <si>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</si>
  <si>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</si>
  <si>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</si>
  <si>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</si>
  <si>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</si>
  <si>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</si>
  <si>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</si>
  <si>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</si>
  <si>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</si>
  <si>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</si>
  <si>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</si>
  <si>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</si>
  <si>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</si>
  <si>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</si>
  <si>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</si>
  <si>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</si>
  <si>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</si>
  <si>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</si>
  <si>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</si>
  <si>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</si>
  <si>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</si>
  <si>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</si>
  <si>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</si>
  <si>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</si>
  <si>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</si>
  <si>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</si>
  <si>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</si>
  <si>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</si>
  <si>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</si>
  <si>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</si>
  <si>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</si>
  <si>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</si>
  <si>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</si>
  <si>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</si>
  <si>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</si>
  <si>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</si>
  <si>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</si>
  <si>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</si>
  <si>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</si>
  <si>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</si>
  <si>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</si>
  <si>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</si>
  <si>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</si>
  <si>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</si>
  <si>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</si>
  <si>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</si>
  <si>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</si>
  <si>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</si>
  <si>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</si>
  <si>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</si>
  <si>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</si>
  <si>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</si>
  <si>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</si>
  <si>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</si>
  <si>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</si>
  <si>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</si>
  <si>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</si>
  <si>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</si>
  <si>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</si>
  <si>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</si>
  <si>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</si>
  <si>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</si>
  <si>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</si>
  <si>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</si>
  <si>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</si>
  <si>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</si>
  <si>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</si>
  <si>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</si>
  <si>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</si>
  <si>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</si>
  <si>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</si>
  <si>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</si>
  <si>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</si>
  <si>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</si>
  <si>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</si>
  <si>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</si>
  <si>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</si>
  <si>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</si>
  <si>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</si>
  <si>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</si>
  <si>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</si>
  <si>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</si>
  <si>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</si>
  <si>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</si>
  <si>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</si>
  <si>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</si>
  <si>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</si>
  <si>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</si>
  <si>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</si>
  <si>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</si>
  <si>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</si>
  <si>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</si>
  <si>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</si>
  <si>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</si>
  <si>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</si>
  <si>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</si>
  <si>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</si>
  <si>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</si>
  <si>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</si>
  <si>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</si>
  <si>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</si>
  <si>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</si>
  <si>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</si>
  <si>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</si>
  <si>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</si>
  <si>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</si>
  <si>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</si>
  <si>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</si>
  <si>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</si>
  <si>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</si>
  <si>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</si>
  <si>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</si>
  <si>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</si>
  <si>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</si>
  <si>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</si>
  <si>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</si>
  <si>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</si>
  <si>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</si>
  <si>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</si>
  <si>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</si>
  <si>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</si>
  <si>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</si>
  <si>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</si>
  <si>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</si>
  <si>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</si>
  <si>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</si>
  <si>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</si>
  <si>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</si>
  <si>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</si>
  <si>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</si>
  <si>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</si>
  <si>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</si>
  <si>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</si>
  <si>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</si>
  <si>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</si>
  <si>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</si>
  <si>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</si>
  <si>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</si>
  <si>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</si>
  <si>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</si>
  <si>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</si>
  <si>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</si>
  <si>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</si>
  <si>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</si>
  <si>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</si>
  <si>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</si>
  <si>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</si>
  <si>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</si>
  <si>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</si>
  <si>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</si>
  <si>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</si>
  <si>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</si>
  <si>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</si>
  <si>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</si>
  <si>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</si>
  <si>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</si>
  <si>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</si>
  <si>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</si>
  <si>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</si>
  <si>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</si>
  <si>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</si>
  <si>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</si>
  <si>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</si>
  <si>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</si>
  <si>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</si>
  <si>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</si>
  <si>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</si>
  <si>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</si>
  <si>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</si>
  <si>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</si>
  <si>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</si>
  <si>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</si>
  <si>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</si>
  <si>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</si>
  <si>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</si>
  <si>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</si>
  <si>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</si>
  <si>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</si>
  <si>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</si>
  <si>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</si>
  <si>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</si>
  <si>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</si>
  <si>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</si>
  <si>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</si>
  <si>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</si>
  <si>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</si>
  <si>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</si>
  <si>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</si>
  <si>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</si>
  <si>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</si>
  <si>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</si>
  <si>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</si>
  <si>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</si>
  <si>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</si>
  <si>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</si>
  <si>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</si>
  <si>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</si>
  <si>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</si>
  <si>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</si>
  <si>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</si>
  <si>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</si>
  <si>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</si>
  <si>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</si>
  <si>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</si>
  <si>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</si>
  <si>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</si>
  <si>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</si>
  <si>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</si>
  <si>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</si>
  <si>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</si>
  <si>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</si>
  <si>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</si>
  <si>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</si>
  <si>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</si>
  <si>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</si>
  <si>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</si>
  <si>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</si>
  <si>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</si>
  <si>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</si>
  <si>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</si>
  <si>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</si>
  <si>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</si>
  <si>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</si>
  <si>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</si>
  <si>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</si>
  <si>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</si>
  <si>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</si>
  <si>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</si>
  <si>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</si>
  <si>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</si>
  <si>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</si>
  <si>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</si>
  <si>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</si>
  <si>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</si>
  <si>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</si>
  <si>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</si>
  <si>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</si>
  <si>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</si>
  <si>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</si>
  <si>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</si>
  <si>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</si>
  <si>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</si>
  <si>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</si>
  <si>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</si>
  <si>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</si>
  <si>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</si>
  <si>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</si>
  <si>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</si>
  <si>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</si>
  <si>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</si>
  <si>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</si>
  <si>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</si>
  <si>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</si>
  <si>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</si>
  <si>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</si>
  <si>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</si>
  <si>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</si>
  <si>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</si>
  <si>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</si>
  <si>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</si>
  <si>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</si>
  <si>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</si>
  <si>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</si>
  <si>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</si>
  <si>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</si>
  <si>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</si>
  <si>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</si>
  <si>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</si>
  <si>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</si>
  <si>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</si>
  <si>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</si>
  <si>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</si>
  <si>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</si>
  <si>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</si>
  <si>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</si>
  <si>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</si>
  <si>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</si>
  <si>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</si>
  <si>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</si>
  <si>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</si>
  <si>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</si>
  <si>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</si>
  <si>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</si>
  <si>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</si>
  <si>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</si>
  <si>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</si>
  <si>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</si>
  <si>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</si>
  <si>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</si>
  <si>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</si>
  <si>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</si>
  <si>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</si>
  <si>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</si>
  <si>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</si>
  <si>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</si>
  <si>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</si>
  <si>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</si>
  <si>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</si>
  <si>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</si>
  <si>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</si>
  <si>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</si>
  <si>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</si>
  <si>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</si>
  <si>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</si>
  <si>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</si>
  <si>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</si>
  <si>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</si>
  <si>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</si>
  <si>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</si>
  <si>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</si>
  <si>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</si>
  <si>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</si>
  <si>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</si>
  <si>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</si>
  <si>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</si>
  <si>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</si>
  <si>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</si>
  <si>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</si>
  <si>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</si>
  <si>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</si>
  <si>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</si>
  <si>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</si>
  <si>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</si>
  <si>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</si>
  <si>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</si>
  <si>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</si>
  <si>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</si>
  <si>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</si>
  <si>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</si>
  <si>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</si>
  <si>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</si>
  <si>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</si>
  <si>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</si>
  <si>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</si>
  <si>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</si>
  <si>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</si>
  <si>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</si>
  <si>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</si>
  <si>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</si>
  <si>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</si>
  <si>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</si>
  <si>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</si>
  <si>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</si>
  <si>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</si>
  <si>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</si>
  <si>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</si>
  <si>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</si>
  <si>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</si>
  <si>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</si>
  <si>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</si>
  <si>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</si>
  <si>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</si>
  <si>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</si>
  <si>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</si>
  <si>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</si>
  <si>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</si>
  <si>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</si>
  <si>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</si>
  <si>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</si>
  <si>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</si>
  <si>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</si>
  <si>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</si>
  <si>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</si>
  <si>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</si>
  <si>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</si>
  <si>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</si>
  <si>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</si>
  <si>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</si>
  <si>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</si>
  <si>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</si>
  <si>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</si>
  <si>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</si>
  <si>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</si>
  <si>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</si>
  <si>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</si>
  <si>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</si>
  <si>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</si>
  <si>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</si>
  <si>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</si>
  <si>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</si>
  <si>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</si>
  <si>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</si>
  <si>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</si>
  <si>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</si>
  <si>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</si>
  <si>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</si>
  <si>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</si>
  <si>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</si>
  <si>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</si>
  <si>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</si>
  <si>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</si>
  <si>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</si>
  <si>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</si>
  <si>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</si>
  <si>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</si>
  <si>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</si>
  <si>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</si>
  <si>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</si>
  <si>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</si>
  <si>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</si>
  <si>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</si>
  <si>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</si>
  <si>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</si>
  <si>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</si>
  <si>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</si>
  <si>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</si>
  <si>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</si>
  <si>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</si>
  <si>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</si>
  <si>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</si>
  <si>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</si>
  <si>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</si>
  <si>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</si>
  <si>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</si>
  <si>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modCheckCyan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</si>
  <si>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</si>
  <si>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</si>
  <si>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</si>
  <si>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</si>
  <si>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</si>
  <si>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</si>
  <si>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</si>
  <si>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</si>
  <si>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</si>
  <si>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</si>
  <si>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</si>
  <si>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</si>
  <si>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</si>
  <si>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</si>
  <si>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</si>
  <si>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</si>
  <si>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</si>
  <si>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</si>
  <si>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</si>
  <si>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</si>
  <si>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</si>
  <si>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</si>
  <si>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</si>
  <si>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</si>
  <si>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</si>
  <si>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</si>
  <si>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</si>
  <si>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</si>
  <si>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</si>
  <si>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</si>
  <si>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</si>
  <si>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</si>
  <si>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</si>
  <si>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</si>
  <si>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</si>
  <si>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</si>
  <si>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</si>
  <si>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</si>
  <si>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</si>
  <si>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</si>
  <si>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</si>
  <si>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</si>
  <si>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</si>
  <si>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</si>
  <si>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</si>
  <si>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</si>
  <si>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</si>
  <si>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</si>
  <si>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</si>
  <si>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</si>
  <si>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</si>
  <si>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4189678</t>
  </si>
  <si>
    <t>https://portal.eias.ru/Portal/DownloadPage.aspx?type=12&amp;guid=????????-????-????-????-????????????</t>
  </si>
  <si>
    <t>ALL</t>
  </si>
  <si>
    <t>Субъект Российской Федерации</t>
  </si>
  <si>
    <t>Данные должностного лица, ответственного за размещение данных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</si>
  <si>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</si>
  <si>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</si>
  <si>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</si>
  <si>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</si>
  <si>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</si>
  <si>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</si>
  <si>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</si>
  <si>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</si>
  <si>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</si>
  <si>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</si>
  <si>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</si>
  <si>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</si>
  <si>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Общая информация о регулируемой организации (ВО)</t>
  </si>
  <si>
    <t>Список ЦСВО</t>
  </si>
  <si>
    <t>Применяется дифференциация тарифа централизованным системам водоотведения</t>
  </si>
  <si>
    <t>Форма 3.1.1</t>
  </si>
  <si>
    <t>Форма 3.1.2</t>
  </si>
  <si>
    <t>Форма 3.1.3</t>
  </si>
  <si>
    <t>Общая информация об объектах водооотведения регулируемой организации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</si>
  <si>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водоотведения,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  </r>
  </si>
  <si>
    <t>Протяженность канализационных сетей (в однотрубном исчислении), км.</t>
  </si>
  <si>
    <t>Количество насосных станций, шт.</t>
  </si>
  <si>
    <t>Количество очистных сооружений, шт.</t>
  </si>
  <si>
    <t>Значения протяженности сетей, количества насосных станций, количества очистных сооружений указываются в виде целых и неотрицательных чисел.
В случае отсутствия канализационных сетей, насосных станций, очистных сооружений в соответствующей колонке указывается значение 0.
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</si>
  <si>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водоотведения.</t>
    </r>
  </si>
  <si>
    <t>Подключение (технологическое присоединение) к централизованной системе водоотведения</t>
  </si>
  <si>
    <t>изменения в раскрытой ранее информации</t>
  </si>
  <si>
    <t>Форма 3.1.2 Общая информация об объектах водоотведения регулируемой организации</t>
  </si>
  <si>
    <r>
      <t>Форма 3.1.3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</si>
  <si>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r>
      <t>Форма 3.1.1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</si>
  <si>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Наименование централизованной системы водоотведения</t>
  </si>
  <si>
    <t>Проверка доступных обновлений...</t>
  </si>
  <si>
    <t>Нет доступных обновлений для шаблона с кодом FAS.JKH.OPEN.INFO.ORG.VO!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</si>
  <si>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</si>
  <si>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</si>
  <si>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</si>
  <si>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</si>
  <si>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</si>
  <si>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</si>
  <si>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</si>
  <si>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</si>
  <si>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</si>
  <si>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</si>
  <si>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</si>
  <si>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</si>
  <si>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</si>
  <si>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</si>
  <si>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</si>
  <si>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</si>
  <si>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</si>
  <si>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</si>
  <si>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</si>
  <si>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</si>
  <si>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</si>
  <si>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</si>
  <si>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</si>
  <si>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</si>
  <si>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</si>
  <si>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</si>
  <si>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</si>
  <si>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</si>
  <si>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</si>
  <si>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</si>
  <si>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</si>
  <si>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</si>
  <si>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</si>
  <si>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</si>
  <si>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</si>
  <si>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26360450</t>
  </si>
  <si>
    <t>7224037151</t>
  </si>
  <si>
    <t>19-10-2009 00:00:00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</si>
  <si>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</si>
  <si>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</si>
  <si>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</si>
  <si>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28147556</t>
  </si>
  <si>
    <t>ЗАО "Птицефабрика "Пышминская"</t>
  </si>
  <si>
    <t>7224006227</t>
  </si>
  <si>
    <t>28147584</t>
  </si>
  <si>
    <t>ИП Скачков В.К.</t>
  </si>
  <si>
    <t>720412296704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</si>
  <si>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</si>
  <si>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</si>
  <si>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</si>
  <si>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</si>
  <si>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</si>
  <si>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</si>
  <si>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720701001</t>
  </si>
  <si>
    <t>26375361</t>
  </si>
  <si>
    <t>МП "Демьянское КП"</t>
  </si>
  <si>
    <t>7225004624</t>
  </si>
  <si>
    <t>722501001</t>
  </si>
  <si>
    <t>26375362</t>
  </si>
  <si>
    <t>МП "Ивановское КП"</t>
  </si>
  <si>
    <t>7225004649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</si>
  <si>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</si>
  <si>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</si>
  <si>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</si>
  <si>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</si>
  <si>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</si>
  <si>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</si>
  <si>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721501001</t>
  </si>
  <si>
    <t>06-10-2014 00:00:00</t>
  </si>
  <si>
    <t>26433646</t>
  </si>
  <si>
    <t>МУЖЭП с.Онохино</t>
  </si>
  <si>
    <t>7224031897</t>
  </si>
  <si>
    <t>26433392</t>
  </si>
  <si>
    <t>МУП "Новотарманское ПЖЭРП"</t>
  </si>
  <si>
    <t>7224033358</t>
  </si>
  <si>
    <t>26375296</t>
  </si>
  <si>
    <t>МУП "Ремжилстройсервис"</t>
  </si>
  <si>
    <t>7212004641</t>
  </si>
  <si>
    <t>720601001</t>
  </si>
  <si>
    <t>26375354</t>
  </si>
  <si>
    <t>МУП "Чикча"</t>
  </si>
  <si>
    <t>7224036662</t>
  </si>
  <si>
    <t>28277194</t>
  </si>
  <si>
    <t>МУП ЖКХ "Заречье"</t>
  </si>
  <si>
    <t>7207012950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</si>
  <si>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</si>
  <si>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</si>
  <si>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</si>
  <si>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</si>
  <si>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</si>
  <si>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</si>
  <si>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</si>
  <si>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</si>
  <si>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</si>
  <si>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</si>
  <si>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</si>
  <si>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</si>
  <si>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</si>
  <si>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26320027</t>
  </si>
  <si>
    <t>ОАО ТТК "КРОСНО"</t>
  </si>
  <si>
    <t>7203001250</t>
  </si>
  <si>
    <t>26522800</t>
  </si>
  <si>
    <t>7736186950</t>
  </si>
  <si>
    <t>860202001</t>
  </si>
  <si>
    <t>03-10-2005 00:00:00</t>
  </si>
  <si>
    <t>26628859</t>
  </si>
  <si>
    <t>ООО "Голышмановотеплоцентр"</t>
  </si>
  <si>
    <t>7214009003</t>
  </si>
  <si>
    <t>28-09-2010 00:00:00</t>
  </si>
  <si>
    <t>26320028</t>
  </si>
  <si>
    <t>ООО "ДСК-Энерго"</t>
  </si>
  <si>
    <t>7203144385</t>
  </si>
  <si>
    <t>26375356</t>
  </si>
  <si>
    <t>ООО "Ембаевское ЖКХ"</t>
  </si>
  <si>
    <t>7224043765</t>
  </si>
  <si>
    <t>15-10-2010 00:00:00</t>
  </si>
  <si>
    <t>31-12-2010 00:00:00</t>
  </si>
  <si>
    <t>26375294</t>
  </si>
  <si>
    <t>ООО "Коммуналсервис"</t>
  </si>
  <si>
    <t>7211005547</t>
  </si>
  <si>
    <t>721101001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</si>
  <si>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</si>
  <si>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</si>
  <si>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</si>
  <si>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</si>
  <si>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</si>
  <si>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</si>
  <si>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</si>
  <si>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</si>
  <si>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</si>
  <si>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</si>
  <si>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</si>
  <si>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</si>
  <si>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</si>
  <si>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</si>
  <si>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</si>
  <si>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</si>
  <si>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</si>
  <si>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</si>
  <si>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</si>
  <si>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</si>
  <si>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</si>
  <si>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</si>
  <si>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</si>
  <si>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</si>
  <si>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</si>
  <si>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</si>
  <si>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</si>
  <si>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</si>
  <si>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</si>
  <si>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26381312</t>
  </si>
  <si>
    <t>ООО "Тюмень Водоканал"</t>
  </si>
  <si>
    <t>7204095194</t>
  </si>
  <si>
    <t>26434973</t>
  </si>
  <si>
    <t>ООО "Червишевское ЖКХ"</t>
  </si>
  <si>
    <t>7224041334</t>
  </si>
  <si>
    <t>26375346</t>
  </si>
  <si>
    <t>ПАО "Птицефабрика "Боровская"</t>
  </si>
  <si>
    <t>7224008030</t>
  </si>
  <si>
    <t>28792615</t>
  </si>
  <si>
    <t>7205011944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</si>
  <si>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</si>
  <si>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</si>
  <si>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</si>
  <si>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</si>
  <si>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</si>
  <si>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</si>
  <si>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</si>
  <si>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</si>
  <si>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</si>
  <si>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</si>
  <si>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</si>
  <si>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</si>
  <si>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</si>
  <si>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</si>
  <si>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</si>
  <si>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</si>
  <si>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</si>
  <si>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</si>
  <si>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</si>
  <si>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</si>
  <si>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</si>
  <si>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28966128</t>
  </si>
  <si>
    <t>УЭСО АО "Транснефть-Сибирь"</t>
  </si>
  <si>
    <t>720343002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</si>
  <si>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</si>
  <si>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</si>
  <si>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</si>
  <si>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</si>
  <si>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</si>
  <si>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</si>
  <si>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</si>
  <si>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</si>
  <si>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</si>
  <si>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</si>
  <si>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</si>
  <si>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</si>
  <si>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</si>
  <si>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</si>
  <si>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</si>
  <si>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</si>
  <si>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</si>
  <si>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</si>
  <si>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</si>
  <si>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</si>
  <si>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</si>
  <si>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</si>
  <si>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</si>
  <si>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</si>
  <si>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</si>
  <si>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</si>
  <si>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</si>
  <si>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</si>
  <si>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</si>
  <si>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</si>
  <si>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</si>
  <si>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</si>
  <si>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</si>
  <si>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</si>
  <si>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</si>
  <si>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</si>
  <si>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</si>
  <si>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</si>
  <si>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</si>
  <si>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</si>
  <si>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</si>
  <si>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</si>
  <si>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</si>
  <si>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</si>
  <si>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</si>
  <si>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</si>
  <si>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</si>
  <si>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</si>
  <si>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</si>
  <si>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</si>
  <si>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</si>
  <si>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</si>
  <si>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</si>
  <si>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</si>
  <si>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</si>
  <si>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</si>
  <si>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</si>
  <si>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</si>
  <si>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</si>
  <si>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</si>
  <si>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</si>
  <si>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</si>
  <si>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</si>
  <si>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</si>
  <si>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</si>
  <si>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</si>
  <si>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</si>
  <si>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</si>
  <si>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</si>
  <si>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</si>
  <si>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</si>
  <si>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</si>
  <si>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</si>
  <si>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</si>
  <si>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</si>
  <si>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</si>
  <si>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</si>
  <si>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</si>
  <si>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</si>
  <si>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</si>
  <si>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</si>
  <si>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</si>
  <si>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</si>
  <si>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</si>
  <si>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</si>
  <si>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</si>
  <si>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</si>
  <si>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</si>
  <si>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</si>
  <si>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</si>
  <si>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</si>
  <si>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</si>
  <si>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</si>
  <si>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</si>
  <si>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</si>
  <si>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</si>
  <si>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</si>
  <si>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</si>
  <si>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</si>
  <si>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</si>
  <si>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</si>
  <si>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</si>
  <si>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</si>
  <si>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</si>
  <si>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</si>
  <si>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</si>
  <si>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</si>
  <si>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</si>
  <si>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</si>
  <si>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</si>
  <si>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</si>
  <si>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</si>
  <si>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</si>
  <si>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</si>
  <si>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</si>
  <si>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</si>
  <si>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</si>
  <si>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</si>
  <si>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</si>
  <si>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</si>
  <si>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</si>
  <si>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</si>
  <si>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</si>
  <si>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</si>
  <si>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</si>
  <si>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</si>
  <si>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</si>
  <si>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</si>
  <si>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</si>
  <si>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</si>
  <si>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</si>
  <si>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</si>
  <si>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</si>
  <si>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</si>
  <si>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</si>
  <si>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</si>
  <si>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</si>
  <si>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</si>
  <si>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</si>
  <si>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</si>
  <si>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</si>
  <si>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</si>
  <si>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</si>
  <si>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</si>
  <si>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</si>
  <si>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</si>
  <si>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</si>
  <si>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</si>
  <si>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</si>
  <si>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</si>
  <si>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</si>
  <si>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</si>
  <si>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</si>
  <si>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</si>
  <si>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</si>
  <si>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</si>
  <si>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</si>
  <si>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</si>
  <si>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</si>
  <si>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</si>
  <si>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</si>
  <si>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</si>
  <si>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</si>
  <si>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</si>
  <si>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</si>
  <si>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</si>
  <si>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</si>
  <si>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</si>
  <si>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</si>
  <si>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</si>
  <si>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</si>
  <si>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</si>
  <si>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</si>
  <si>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</si>
  <si>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</si>
  <si>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</si>
  <si>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</si>
  <si>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</si>
  <si>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</si>
  <si>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</si>
  <si>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</si>
  <si>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</si>
  <si>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</si>
  <si>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</si>
  <si>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</si>
  <si>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</si>
  <si>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</si>
  <si>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</si>
  <si>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</si>
  <si>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</si>
  <si>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</si>
  <si>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</si>
  <si>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</si>
  <si>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</si>
  <si>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</si>
  <si>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</si>
  <si>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</si>
  <si>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</si>
  <si>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</si>
  <si>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</si>
  <si>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</si>
  <si>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</si>
  <si>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</si>
  <si>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</si>
  <si>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</si>
  <si>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</si>
  <si>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</si>
  <si>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</si>
  <si>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</si>
  <si>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</si>
  <si>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</si>
  <si>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</si>
  <si>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</si>
  <si>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</si>
  <si>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</si>
  <si>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</si>
  <si>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</si>
  <si>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</si>
  <si>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</si>
  <si>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</si>
  <si>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</si>
  <si>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</si>
  <si>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</si>
  <si>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</si>
  <si>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</si>
  <si>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</si>
  <si>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</si>
  <si>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</si>
  <si>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</si>
  <si>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</si>
  <si>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</si>
  <si>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</si>
  <si>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</si>
  <si>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</si>
  <si>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</si>
  <si>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</si>
  <si>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</si>
  <si>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</si>
  <si>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</si>
  <si>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</si>
  <si>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</si>
  <si>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</si>
  <si>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</si>
  <si>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</si>
  <si>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</si>
  <si>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</si>
  <si>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</si>
  <si>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</si>
  <si>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</si>
  <si>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</si>
  <si>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</si>
  <si>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</si>
  <si>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</si>
  <si>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</si>
  <si>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</si>
  <si>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</si>
  <si>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</si>
  <si>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</si>
  <si>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</si>
  <si>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</si>
  <si>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</si>
  <si>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</si>
  <si>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</si>
  <si>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</si>
  <si>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</si>
  <si>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</si>
  <si>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</si>
  <si>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</si>
  <si>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</si>
  <si>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</si>
  <si>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</si>
  <si>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</si>
  <si>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</si>
  <si>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</si>
  <si>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</si>
  <si>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</si>
  <si>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</si>
  <si>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</si>
  <si>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</si>
  <si>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</si>
  <si>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</si>
  <si>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</si>
  <si>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</si>
  <si>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</si>
  <si>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</si>
  <si>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</si>
  <si>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</si>
  <si>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</si>
  <si>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</si>
  <si>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</si>
  <si>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</si>
  <si>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</si>
  <si>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</si>
  <si>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</si>
  <si>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</si>
  <si>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</si>
  <si>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</si>
  <si>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</si>
  <si>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</si>
  <si>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</si>
  <si>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</si>
  <si>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</si>
  <si>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</si>
  <si>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</si>
  <si>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</si>
  <si>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</si>
  <si>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</si>
  <si>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</si>
  <si>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</si>
  <si>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</si>
  <si>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</si>
  <si>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</si>
  <si>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</si>
  <si>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</si>
  <si>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</si>
  <si>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</si>
  <si>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</si>
  <si>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</si>
  <si>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</si>
  <si>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</si>
  <si>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</si>
  <si>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</si>
  <si>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</si>
  <si>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</si>
  <si>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</si>
  <si>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</si>
  <si>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</si>
  <si>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</si>
  <si>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</si>
  <si>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</si>
  <si>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</si>
  <si>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</si>
  <si>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</si>
  <si>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</si>
  <si>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</si>
  <si>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</si>
  <si>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</si>
  <si>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</si>
  <si>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</si>
  <si>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</si>
  <si>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</si>
  <si>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</si>
  <si>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</si>
  <si>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</si>
  <si>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</si>
  <si>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</si>
  <si>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</si>
  <si>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</si>
  <si>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</si>
  <si>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</si>
  <si>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</si>
  <si>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</si>
  <si>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</si>
  <si>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</si>
  <si>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</si>
  <si>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</si>
  <si>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</si>
  <si>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</si>
  <si>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</si>
  <si>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</si>
  <si>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</si>
  <si>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</si>
  <si>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</si>
  <si>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</si>
  <si>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</si>
  <si>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</si>
  <si>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</si>
  <si>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</si>
  <si>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</si>
  <si>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</si>
  <si>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</si>
  <si>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</si>
  <si>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</si>
  <si>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</si>
  <si>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</si>
  <si>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</si>
  <si>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</si>
  <si>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</si>
  <si>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</si>
  <si>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</si>
  <si>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</si>
  <si>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</si>
  <si>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</si>
  <si>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</si>
  <si>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</si>
  <si>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</si>
  <si>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</si>
  <si>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</si>
  <si>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</si>
  <si>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</si>
  <si>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</si>
  <si>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</si>
  <si>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</si>
  <si>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</si>
  <si>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</si>
  <si>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</si>
  <si>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</si>
  <si>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</si>
  <si>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</si>
  <si>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</si>
  <si>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</si>
  <si>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</si>
  <si>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</si>
  <si>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</si>
  <si>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</si>
  <si>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</si>
  <si>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</si>
  <si>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</si>
  <si>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</si>
  <si>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</si>
  <si>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</si>
  <si>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</si>
  <si>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</si>
  <si>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</si>
  <si>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</si>
  <si>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</si>
  <si>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</si>
  <si>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</si>
  <si>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</si>
  <si>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</si>
  <si>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</si>
  <si>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</si>
  <si>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</si>
  <si>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</si>
  <si>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</si>
  <si>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</si>
  <si>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</si>
  <si>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</si>
  <si>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</si>
  <si>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</si>
  <si>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</si>
  <si>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</si>
  <si>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</si>
  <si>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</si>
  <si>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</si>
  <si>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</si>
  <si>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</si>
  <si>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</si>
  <si>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</si>
  <si>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</si>
  <si>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</si>
  <si>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</si>
  <si>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</si>
  <si>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</si>
  <si>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</si>
  <si>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</si>
  <si>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</si>
  <si>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</si>
  <si>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</si>
  <si>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</si>
  <si>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</si>
  <si>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</si>
  <si>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</si>
  <si>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</si>
  <si>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</si>
  <si>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</si>
  <si>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</si>
  <si>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</si>
  <si>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</si>
  <si>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</si>
  <si>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</si>
  <si>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</si>
  <si>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</si>
  <si>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</si>
  <si>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</si>
  <si>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</si>
  <si>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</si>
  <si>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</si>
  <si>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</si>
  <si>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</si>
  <si>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</si>
  <si>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</si>
  <si>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</si>
  <si>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</si>
  <si>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</si>
  <si>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</si>
  <si>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</si>
  <si>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</si>
  <si>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</si>
  <si>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</si>
  <si>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</si>
  <si>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</si>
  <si>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</si>
  <si>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</si>
  <si>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</si>
  <si>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</si>
  <si>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</si>
  <si>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</si>
  <si>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</si>
  <si>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</si>
  <si>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</si>
  <si>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</si>
  <si>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</si>
  <si>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</si>
  <si>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</si>
  <si>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</si>
  <si>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</si>
  <si>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</si>
  <si>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</si>
  <si>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</si>
  <si>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</si>
  <si>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</si>
  <si>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</si>
  <si>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</si>
  <si>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</si>
  <si>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</si>
  <si>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</si>
  <si>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</si>
  <si>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</si>
  <si>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</si>
  <si>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</si>
  <si>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</si>
  <si>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</si>
  <si>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</si>
  <si>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</si>
  <si>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</si>
  <si>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</si>
  <si>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</si>
  <si>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</si>
  <si>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</si>
  <si>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</si>
  <si>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</si>
  <si>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</si>
  <si>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</si>
  <si>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</si>
  <si>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</si>
  <si>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</si>
  <si>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</si>
  <si>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</si>
  <si>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</si>
  <si>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</si>
  <si>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</si>
  <si>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</si>
  <si>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</si>
  <si>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</si>
  <si>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</si>
  <si>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</si>
  <si>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</si>
  <si>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</si>
  <si>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</si>
  <si>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</si>
  <si>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</si>
  <si>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</si>
  <si>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</si>
  <si>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</si>
  <si>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</si>
  <si>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</si>
  <si>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</si>
  <si>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</si>
  <si>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</si>
  <si>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</si>
  <si>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</si>
  <si>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</si>
  <si>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</si>
  <si>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</si>
  <si>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</si>
  <si>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</si>
  <si>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</si>
  <si>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</si>
  <si>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</si>
  <si>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</si>
  <si>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</si>
  <si>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</si>
  <si>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</si>
  <si>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</si>
  <si>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</si>
  <si>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</si>
  <si>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</si>
  <si>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</si>
  <si>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</si>
  <si>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</si>
  <si>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</si>
  <si>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</si>
  <si>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</si>
  <si>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</si>
  <si>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</si>
  <si>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</si>
  <si>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</si>
  <si>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</si>
  <si>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</si>
  <si>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</si>
  <si>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</si>
  <si>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</si>
  <si>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</si>
  <si>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</si>
  <si>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</si>
  <si>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</si>
  <si>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</si>
  <si>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</si>
  <si>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</si>
  <si>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</si>
  <si>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</si>
  <si>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</si>
  <si>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</si>
  <si>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</si>
  <si>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</si>
  <si>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</si>
  <si>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</si>
  <si>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</si>
  <si>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</si>
  <si>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</si>
  <si>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</si>
  <si>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</si>
  <si>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</si>
  <si>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</si>
  <si>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</si>
  <si>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</si>
  <si>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</si>
  <si>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</si>
  <si>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</si>
  <si>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</si>
  <si>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</si>
  <si>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</si>
  <si>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</si>
  <si>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</si>
  <si>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</si>
  <si>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</si>
  <si>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</si>
  <si>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</si>
  <si>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</si>
  <si>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</si>
  <si>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</si>
  <si>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</si>
  <si>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</si>
  <si>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</si>
  <si>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</si>
  <si>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</si>
  <si>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</si>
  <si>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</si>
  <si>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</si>
  <si>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</si>
  <si>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</si>
  <si>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</si>
  <si>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</si>
  <si>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</si>
  <si>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</si>
  <si>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</si>
  <si>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</si>
  <si>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</si>
  <si>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</si>
  <si>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</si>
  <si>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Водоотведение</t>
  </si>
  <si>
    <t>Транспортировка</t>
  </si>
  <si>
    <t>Добавить вид деятельности</t>
  </si>
  <si>
    <t>Савина Елена Сергеевна</t>
  </si>
  <si>
    <t>Ведущий экономист отдела тарифообразования</t>
  </si>
  <si>
    <t>(3452) 520 454</t>
  </si>
  <si>
    <t>e.savina@rosvodokanal.ru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</si>
  <si>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</si>
  <si>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</si>
  <si>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</si>
  <si>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</si>
  <si>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Галиуллин</t>
  </si>
  <si>
    <t>Мугаммир</t>
  </si>
  <si>
    <t>Файзуллович</t>
  </si>
  <si>
    <t>625007 г.Тюмень, ул.30 лет Победы, 31</t>
  </si>
  <si>
    <t>www.vodokanal.info</t>
  </si>
  <si>
    <t>Office_tmn@rosvodokanal.ru</t>
  </si>
  <si>
    <t>c 08:00 до 17:00</t>
  </si>
  <si>
    <t>c 00:00 до 23:59</t>
  </si>
  <si>
    <t>Централизованная система водоотведения</t>
  </si>
  <si>
    <t>О</t>
  </si>
  <si>
    <t>Тюменский муниципальный район (71644000)</t>
  </si>
  <si>
    <t>город Тюмень (71701000)</t>
  </si>
  <si>
    <t>Изменения в части протяженности сетей водоотведения (в связи с принятием на обслуживание бесхозяйных сетей водоотведения)</t>
  </si>
  <si>
    <t>10.10.2018</t>
  </si>
  <si>
    <t>Макарова</t>
  </si>
  <si>
    <t>Оксана</t>
  </si>
  <si>
    <t>Николаевна</t>
  </si>
  <si>
    <t>Начальник отдела по  управлению делами</t>
  </si>
  <si>
    <t>o.makarova@rosvodokanal.ru</t>
  </si>
  <si>
    <t>8 (3452) 540 922</t>
  </si>
  <si>
    <t>(3452) 540 921</t>
  </si>
  <si>
    <t>Лист "Форма 3.1.2." столбец 4 Протяженность канализационных сетей (в однотрубном исчислении), км. - протяженность сетей указана в километрах целым числом. Протяженность сетей составляет 906,87022 км.</t>
  </si>
  <si>
    <t>Лист "Титульный" строка "Тип отчета" - в связи с первичным заполнением  шаблона, заполняется как первичное раскрытие информации. Раскрытая ранее информация в региональном сегменте системы ЕИАС от 16.08.2018г., изменения в части количества насосных станций (в связи с принятием на обслуживание бесхозяйных объектов ВиВ) от 11.10.2018г.</t>
  </si>
  <si>
    <t>16.10.2018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</si>
  <si>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</si>
  <si>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3.1.2'</t>
  </si>
  <si>
    <t>Размер файла обновления: 298496 байт</t>
  </si>
  <si>
    <t>Обновление отменено пользователем</t>
  </si>
  <si>
    <t>Предупреждение</t>
  </si>
  <si>
    <t>31361692</t>
  </si>
  <si>
    <t>АО "АИЖК по Тюменской области"</t>
  </si>
  <si>
    <t>7204099664</t>
  </si>
  <si>
    <t>АО "СУЭНКО"</t>
  </si>
  <si>
    <t>30934103</t>
  </si>
  <si>
    <t>АСУСОН ТО "Винзилинский психоневрологический интернат"</t>
  </si>
  <si>
    <t>7224013707</t>
  </si>
  <si>
    <t>25-04-1996 00:00:00</t>
  </si>
  <si>
    <t>АУ СОН ТО и ДПО  «Региональный центр активного долголетия, геронтологии и реабилитации»</t>
  </si>
  <si>
    <t>01-04-2020 00:00:00</t>
  </si>
  <si>
    <t>31475492</t>
  </si>
  <si>
    <t>МУП "РЖКУ"-западное</t>
  </si>
  <si>
    <t>7224083172</t>
  </si>
  <si>
    <t>17-02-2021 00:00:00</t>
  </si>
  <si>
    <t>31-12-2017 00:00:00</t>
  </si>
  <si>
    <t>722001001</t>
  </si>
  <si>
    <t>31456063</t>
  </si>
  <si>
    <t>ООО "ЗапСибНефтехим"</t>
  </si>
  <si>
    <t>1658087524</t>
  </si>
  <si>
    <t>06-04-2020 00:00:00</t>
  </si>
  <si>
    <t>17-08-2017 00:00:00</t>
  </si>
  <si>
    <t>ООО «Газпром энерго» в зоне деятельности Сургутского филиала Общества с ограниченной ответственностью «Газпром энерго»</t>
  </si>
  <si>
    <t>26551662</t>
  </si>
  <si>
    <t>997150001</t>
  </si>
  <si>
    <t>01-12-2006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</si>
</sst>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3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49" fontId="0" fillId="0" borderId="6" xfId="67" applyNumberFormat="1" applyFont="1" applyFill="1" applyBorder="1" applyAlignment="1" applyProtection="1">
      <alignment horizontal="left" vertical="center" wrapText="1" inden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0" xfId="52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justify" vertical="justify" wrapTex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12287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30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4" t="str">
        <f>"Код шаблона: " &amp; GetCode()</f>
        <v>Код шаблона: FAS.JKH.OPEN.INFO.ORG.VO</v>
      </c>
      <c r="C2" s="504"/>
      <c r="D2" s="504"/>
      <c r="E2" s="504"/>
      <c r="F2" s="504"/>
      <c r="G2" s="504"/>
      <c r="V2" s="54"/>
    </row>
    <row r="3" spans="1:27" ht="18" customHeight="1">
      <c r="B3" s="505" t="str">
        <f>"Версия " &amp; GetVersion()</f>
        <v>Версия 1.0</v>
      </c>
      <c r="C3" s="505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6" t="s">
        <v>540</v>
      </c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8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09" t="s">
        <v>520</v>
      </c>
      <c r="F7" s="509"/>
      <c r="G7" s="509"/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09"/>
      <c r="V7" s="509"/>
      <c r="W7" s="509"/>
      <c r="X7" s="509"/>
      <c r="Y7" s="87"/>
    </row>
    <row r="8" spans="1:27" ht="15" customHeight="1">
      <c r="A8" s="54"/>
      <c r="B8" s="106"/>
      <c r="C8" s="105"/>
      <c r="D8" s="88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87"/>
    </row>
    <row r="9" spans="1:27" ht="15" customHeight="1">
      <c r="A9" s="54"/>
      <c r="B9" s="106"/>
      <c r="C9" s="105"/>
      <c r="D9" s="88"/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87"/>
    </row>
    <row r="10" spans="1:27" ht="10.5" customHeight="1">
      <c r="A10" s="54"/>
      <c r="B10" s="106"/>
      <c r="C10" s="105"/>
      <c r="D10" s="88"/>
      <c r="E10" s="509"/>
      <c r="F10" s="509"/>
      <c r="G10" s="509"/>
      <c r="H10" s="509"/>
      <c r="I10" s="509"/>
      <c r="J10" s="509"/>
      <c r="K10" s="509"/>
      <c r="L10" s="509"/>
      <c r="M10" s="509"/>
      <c r="N10" s="509"/>
      <c r="O10" s="509"/>
      <c r="P10" s="509"/>
      <c r="Q10" s="509"/>
      <c r="R10" s="509"/>
      <c r="S10" s="509"/>
      <c r="T10" s="509"/>
      <c r="U10" s="509"/>
      <c r="V10" s="509"/>
      <c r="W10" s="509"/>
      <c r="X10" s="509"/>
      <c r="Y10" s="87"/>
    </row>
    <row r="11" spans="1:27" ht="27" customHeight="1">
      <c r="A11" s="54"/>
      <c r="B11" s="106"/>
      <c r="C11" s="105"/>
      <c r="D11" s="88"/>
      <c r="E11" s="509"/>
      <c r="F11" s="509"/>
      <c r="G11" s="509"/>
      <c r="H11" s="509"/>
      <c r="I11" s="509"/>
      <c r="J11" s="509"/>
      <c r="K11" s="509"/>
      <c r="L11" s="509"/>
      <c r="M11" s="509"/>
      <c r="N11" s="509"/>
      <c r="O11" s="509"/>
      <c r="P11" s="509"/>
      <c r="Q11" s="509"/>
      <c r="R11" s="509"/>
      <c r="S11" s="509"/>
      <c r="T11" s="509"/>
      <c r="U11" s="509"/>
      <c r="V11" s="509"/>
      <c r="W11" s="509"/>
      <c r="X11" s="509"/>
      <c r="Y11" s="87"/>
    </row>
    <row r="12" spans="1:27" ht="12" customHeight="1">
      <c r="A12" s="54"/>
      <c r="B12" s="106"/>
      <c r="C12" s="105"/>
      <c r="D12" s="88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09"/>
      <c r="Q12" s="509"/>
      <c r="R12" s="509"/>
      <c r="S12" s="509"/>
      <c r="T12" s="509"/>
      <c r="U12" s="509"/>
      <c r="V12" s="509"/>
      <c r="W12" s="509"/>
      <c r="X12" s="509"/>
      <c r="Y12" s="87"/>
    </row>
    <row r="13" spans="1:27" ht="38.25" customHeight="1">
      <c r="A13" s="54"/>
      <c r="B13" s="106"/>
      <c r="C13" s="105"/>
      <c r="D13" s="88"/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09"/>
      <c r="Q13" s="509"/>
      <c r="R13" s="509"/>
      <c r="S13" s="509"/>
      <c r="T13" s="509"/>
      <c r="U13" s="509"/>
      <c r="V13" s="509"/>
      <c r="W13" s="509"/>
      <c r="X13" s="509"/>
      <c r="Y13" s="101"/>
    </row>
    <row r="14" spans="1:27" ht="15" customHeight="1">
      <c r="A14" s="54"/>
      <c r="B14" s="106"/>
      <c r="C14" s="105"/>
      <c r="D14" s="88"/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  <c r="P14" s="509"/>
      <c r="Q14" s="509"/>
      <c r="R14" s="509"/>
      <c r="S14" s="509"/>
      <c r="T14" s="509"/>
      <c r="U14" s="509"/>
      <c r="V14" s="509"/>
      <c r="W14" s="509"/>
      <c r="X14" s="509"/>
      <c r="Y14" s="87"/>
    </row>
    <row r="15" spans="1:27" ht="15">
      <c r="A15" s="54"/>
      <c r="B15" s="106"/>
      <c r="C15" s="105"/>
      <c r="D15" s="88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  <c r="X15" s="509"/>
      <c r="Y15" s="87"/>
    </row>
    <row r="16" spans="1:27" ht="15">
      <c r="A16" s="54"/>
      <c r="B16" s="106"/>
      <c r="C16" s="105"/>
      <c r="D16" s="88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87"/>
    </row>
    <row r="17" spans="1:25" ht="15" customHeight="1">
      <c r="A17" s="54"/>
      <c r="B17" s="106"/>
      <c r="C17" s="105"/>
      <c r="D17" s="88"/>
      <c r="E17" s="509"/>
      <c r="F17" s="509"/>
      <c r="G17" s="509"/>
      <c r="H17" s="509"/>
      <c r="I17" s="509"/>
      <c r="J17" s="509"/>
      <c r="K17" s="509"/>
      <c r="L17" s="509"/>
      <c r="M17" s="509"/>
      <c r="N17" s="509"/>
      <c r="O17" s="509"/>
      <c r="P17" s="509"/>
      <c r="Q17" s="509"/>
      <c r="R17" s="509"/>
      <c r="S17" s="509"/>
      <c r="T17" s="509"/>
      <c r="U17" s="509"/>
      <c r="V17" s="509"/>
      <c r="W17" s="509"/>
      <c r="X17" s="509"/>
      <c r="Y17" s="87"/>
    </row>
    <row r="18" spans="1:25" ht="15">
      <c r="A18" s="54"/>
      <c r="B18" s="106"/>
      <c r="C18" s="105"/>
      <c r="D18" s="88"/>
      <c r="E18" s="509"/>
      <c r="F18" s="509"/>
      <c r="G18" s="509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09"/>
      <c r="X18" s="509"/>
      <c r="Y18" s="87"/>
    </row>
    <row r="19" spans="1:25" ht="54" customHeight="1">
      <c r="A19" s="54"/>
      <c r="B19" s="106"/>
      <c r="C19" s="105"/>
      <c r="D19" s="94"/>
      <c r="E19" s="509"/>
      <c r="F19" s="509"/>
      <c r="G19" s="509"/>
      <c r="H19" s="509"/>
      <c r="I19" s="509"/>
      <c r="J19" s="509"/>
      <c r="K19" s="509"/>
      <c r="L19" s="509"/>
      <c r="M19" s="509"/>
      <c r="N19" s="509"/>
      <c r="O19" s="509"/>
      <c r="P19" s="509"/>
      <c r="Q19" s="509"/>
      <c r="R19" s="509"/>
      <c r="S19" s="509"/>
      <c r="T19" s="509"/>
      <c r="U19" s="509"/>
      <c r="V19" s="509"/>
      <c r="W19" s="509"/>
      <c r="X19" s="509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498" t="s">
        <v>183</v>
      </c>
      <c r="G21" s="499"/>
      <c r="H21" s="499"/>
      <c r="I21" s="499"/>
      <c r="J21" s="499"/>
      <c r="K21" s="499"/>
      <c r="L21" s="499"/>
      <c r="M21" s="499"/>
      <c r="N21" s="88"/>
      <c r="O21" s="99" t="s">
        <v>179</v>
      </c>
      <c r="P21" s="500" t="s">
        <v>180</v>
      </c>
      <c r="Q21" s="501"/>
      <c r="R21" s="501"/>
      <c r="S21" s="501"/>
      <c r="T21" s="501"/>
      <c r="U21" s="501"/>
      <c r="V21" s="501"/>
      <c r="W21" s="501"/>
      <c r="X21" s="501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498" t="s">
        <v>182</v>
      </c>
      <c r="G22" s="499"/>
      <c r="H22" s="499"/>
      <c r="I22" s="499"/>
      <c r="J22" s="499"/>
      <c r="K22" s="499"/>
      <c r="L22" s="499"/>
      <c r="M22" s="499"/>
      <c r="N22" s="88"/>
      <c r="O22" s="102" t="s">
        <v>179</v>
      </c>
      <c r="P22" s="500" t="s">
        <v>512</v>
      </c>
      <c r="Q22" s="501"/>
      <c r="R22" s="501"/>
      <c r="S22" s="501"/>
      <c r="T22" s="501"/>
      <c r="U22" s="501"/>
      <c r="V22" s="501"/>
      <c r="W22" s="501"/>
      <c r="X22" s="501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497"/>
      <c r="Q23" s="497"/>
      <c r="R23" s="497"/>
      <c r="S23" s="497"/>
      <c r="T23" s="497"/>
      <c r="U23" s="497"/>
      <c r="V23" s="497"/>
      <c r="W23" s="497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496" t="s">
        <v>385</v>
      </c>
      <c r="F35" s="496"/>
      <c r="G35" s="496"/>
      <c r="H35" s="496"/>
      <c r="I35" s="496"/>
      <c r="J35" s="496"/>
      <c r="K35" s="496"/>
      <c r="L35" s="496"/>
      <c r="M35" s="496"/>
      <c r="N35" s="496"/>
      <c r="O35" s="496"/>
      <c r="P35" s="496"/>
      <c r="Q35" s="496"/>
      <c r="R35" s="496"/>
      <c r="S35" s="496"/>
      <c r="T35" s="496"/>
      <c r="U35" s="496"/>
      <c r="V35" s="496"/>
      <c r="W35" s="496"/>
      <c r="X35" s="496"/>
      <c r="Y35" s="87"/>
    </row>
    <row r="36" spans="1:25" ht="38.25" hidden="1" customHeight="1">
      <c r="A36" s="54"/>
      <c r="B36" s="106"/>
      <c r="C36" s="105"/>
      <c r="D36" s="89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87"/>
    </row>
    <row r="37" spans="1:25" ht="9.75" hidden="1" customHeight="1">
      <c r="A37" s="54"/>
      <c r="B37" s="106"/>
      <c r="C37" s="105"/>
      <c r="D37" s="89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  <c r="W37" s="496"/>
      <c r="X37" s="496"/>
      <c r="Y37" s="87"/>
    </row>
    <row r="38" spans="1:25" ht="51" hidden="1" customHeight="1">
      <c r="A38" s="54"/>
      <c r="B38" s="106"/>
      <c r="C38" s="105"/>
      <c r="D38" s="89"/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  <c r="R38" s="496"/>
      <c r="S38" s="496"/>
      <c r="T38" s="496"/>
      <c r="U38" s="496"/>
      <c r="V38" s="496"/>
      <c r="W38" s="496"/>
      <c r="X38" s="496"/>
      <c r="Y38" s="87"/>
    </row>
    <row r="39" spans="1:25" ht="15" hidden="1" customHeight="1">
      <c r="A39" s="54"/>
      <c r="B39" s="106"/>
      <c r="C39" s="105"/>
      <c r="D39" s="89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87"/>
    </row>
    <row r="40" spans="1:25" ht="12" hidden="1" customHeight="1">
      <c r="A40" s="54"/>
      <c r="B40" s="106"/>
      <c r="C40" s="105"/>
      <c r="D40" s="89"/>
      <c r="E40" s="502"/>
      <c r="F40" s="502"/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87"/>
    </row>
    <row r="41" spans="1:25" ht="15" hidden="1">
      <c r="A41" s="54"/>
      <c r="B41" s="106"/>
      <c r="C41" s="105"/>
      <c r="D41" s="89"/>
      <c r="E41" s="503"/>
      <c r="F41" s="503"/>
      <c r="G41" s="503"/>
      <c r="H41" s="503"/>
      <c r="I41" s="503"/>
      <c r="J41" s="503"/>
      <c r="K41" s="503"/>
      <c r="L41" s="503"/>
      <c r="M41" s="503"/>
      <c r="N41" s="503"/>
      <c r="O41" s="503"/>
      <c r="P41" s="503"/>
      <c r="Q41" s="503"/>
      <c r="R41" s="503"/>
      <c r="S41" s="503"/>
      <c r="T41" s="503"/>
      <c r="U41" s="503"/>
      <c r="V41" s="503"/>
      <c r="W41" s="503"/>
      <c r="X41" s="503"/>
      <c r="Y41" s="87"/>
    </row>
    <row r="42" spans="1:25" ht="15" hidden="1">
      <c r="A42" s="54"/>
      <c r="B42" s="106"/>
      <c r="C42" s="105"/>
      <c r="D42" s="89"/>
      <c r="E42" s="503"/>
      <c r="F42" s="503"/>
      <c r="G42" s="503"/>
      <c r="H42" s="503"/>
      <c r="I42" s="503"/>
      <c r="J42" s="503"/>
      <c r="K42" s="503"/>
      <c r="L42" s="503"/>
      <c r="M42" s="503"/>
      <c r="N42" s="503"/>
      <c r="O42" s="503"/>
      <c r="P42" s="503"/>
      <c r="Q42" s="503"/>
      <c r="R42" s="503"/>
      <c r="S42" s="503"/>
      <c r="T42" s="503"/>
      <c r="U42" s="503"/>
      <c r="V42" s="503"/>
      <c r="W42" s="503"/>
      <c r="X42" s="503"/>
      <c r="Y42" s="87"/>
    </row>
    <row r="43" spans="1:25" ht="8.25" hidden="1" customHeight="1">
      <c r="A43" s="54"/>
      <c r="B43" s="106"/>
      <c r="C43" s="105"/>
      <c r="D43" s="89"/>
      <c r="E43" s="503"/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503"/>
      <c r="Q43" s="503"/>
      <c r="R43" s="503"/>
      <c r="S43" s="503"/>
      <c r="T43" s="503"/>
      <c r="U43" s="503"/>
      <c r="V43" s="503"/>
      <c r="W43" s="503"/>
      <c r="X43" s="503"/>
      <c r="Y43" s="87"/>
    </row>
    <row r="44" spans="1:25" ht="27.75" hidden="1" customHeight="1">
      <c r="A44" s="54"/>
      <c r="B44" s="106"/>
      <c r="C44" s="105"/>
      <c r="D44" s="94"/>
      <c r="E44" s="503"/>
      <c r="F44" s="503"/>
      <c r="G44" s="503"/>
      <c r="H44" s="503"/>
      <c r="I44" s="503"/>
      <c r="J44" s="503"/>
      <c r="K44" s="503"/>
      <c r="L44" s="503"/>
      <c r="M44" s="503"/>
      <c r="N44" s="503"/>
      <c r="O44" s="503"/>
      <c r="P44" s="503"/>
      <c r="Q44" s="503"/>
      <c r="R44" s="503"/>
      <c r="S44" s="503"/>
      <c r="T44" s="503"/>
      <c r="U44" s="503"/>
      <c r="V44" s="503"/>
      <c r="W44" s="503"/>
      <c r="X44" s="503"/>
      <c r="Y44" s="87"/>
    </row>
    <row r="45" spans="1:25" ht="15" hidden="1">
      <c r="A45" s="54"/>
      <c r="B45" s="106"/>
      <c r="C45" s="105"/>
      <c r="D45" s="94"/>
      <c r="E45" s="503"/>
      <c r="F45" s="503"/>
      <c r="G45" s="503"/>
      <c r="H45" s="503"/>
      <c r="I45" s="503"/>
      <c r="J45" s="503"/>
      <c r="K45" s="503"/>
      <c r="L45" s="503"/>
      <c r="M45" s="503"/>
      <c r="N45" s="503"/>
      <c r="O45" s="503"/>
      <c r="P45" s="503"/>
      <c r="Q45" s="503"/>
      <c r="R45" s="503"/>
      <c r="S45" s="503"/>
      <c r="T45" s="503"/>
      <c r="U45" s="503"/>
      <c r="V45" s="503"/>
      <c r="W45" s="503"/>
      <c r="X45" s="503"/>
      <c r="Y45" s="87"/>
    </row>
    <row r="46" spans="1:25" ht="24" hidden="1" customHeight="1">
      <c r="A46" s="54"/>
      <c r="B46" s="106"/>
      <c r="C46" s="105"/>
      <c r="D46" s="89"/>
      <c r="E46" s="496" t="s">
        <v>178</v>
      </c>
      <c r="F46" s="496"/>
      <c r="G46" s="496"/>
      <c r="H46" s="496"/>
      <c r="I46" s="496"/>
      <c r="J46" s="496"/>
      <c r="K46" s="496"/>
      <c r="L46" s="496"/>
      <c r="M46" s="496"/>
      <c r="N46" s="496"/>
      <c r="O46" s="496"/>
      <c r="P46" s="496"/>
      <c r="Q46" s="496"/>
      <c r="R46" s="496"/>
      <c r="S46" s="496"/>
      <c r="T46" s="496"/>
      <c r="U46" s="496"/>
      <c r="V46" s="496"/>
      <c r="W46" s="496"/>
      <c r="X46" s="496"/>
      <c r="Y46" s="87"/>
    </row>
    <row r="47" spans="1:25" ht="37.5" hidden="1" customHeight="1">
      <c r="A47" s="54"/>
      <c r="B47" s="106"/>
      <c r="C47" s="105"/>
      <c r="D47" s="89"/>
      <c r="E47" s="496"/>
      <c r="F47" s="496"/>
      <c r="G47" s="496"/>
      <c r="H47" s="496"/>
      <c r="I47" s="496"/>
      <c r="J47" s="496"/>
      <c r="K47" s="496"/>
      <c r="L47" s="496"/>
      <c r="M47" s="496"/>
      <c r="N47" s="496"/>
      <c r="O47" s="496"/>
      <c r="P47" s="496"/>
      <c r="Q47" s="496"/>
      <c r="R47" s="496"/>
      <c r="S47" s="496"/>
      <c r="T47" s="496"/>
      <c r="U47" s="496"/>
      <c r="V47" s="496"/>
      <c r="W47" s="496"/>
      <c r="X47" s="496"/>
      <c r="Y47" s="87"/>
    </row>
    <row r="48" spans="1:25" ht="24" hidden="1" customHeight="1">
      <c r="A48" s="54"/>
      <c r="B48" s="106"/>
      <c r="C48" s="105"/>
      <c r="D48" s="89"/>
      <c r="E48" s="496"/>
      <c r="F48" s="496"/>
      <c r="G48" s="496"/>
      <c r="H48" s="496"/>
      <c r="I48" s="496"/>
      <c r="J48" s="496"/>
      <c r="K48" s="496"/>
      <c r="L48" s="496"/>
      <c r="M48" s="496"/>
      <c r="N48" s="496"/>
      <c r="O48" s="496"/>
      <c r="P48" s="496"/>
      <c r="Q48" s="496"/>
      <c r="R48" s="496"/>
      <c r="S48" s="496"/>
      <c r="T48" s="496"/>
      <c r="U48" s="496"/>
      <c r="V48" s="496"/>
      <c r="W48" s="496"/>
      <c r="X48" s="496"/>
      <c r="Y48" s="87"/>
    </row>
    <row r="49" spans="1:25" ht="51" hidden="1" customHeight="1">
      <c r="A49" s="54"/>
      <c r="B49" s="106"/>
      <c r="C49" s="105"/>
      <c r="D49" s="89"/>
      <c r="E49" s="496"/>
      <c r="F49" s="496"/>
      <c r="G49" s="496"/>
      <c r="H49" s="496"/>
      <c r="I49" s="496"/>
      <c r="J49" s="496"/>
      <c r="K49" s="496"/>
      <c r="L49" s="496"/>
      <c r="M49" s="496"/>
      <c r="N49" s="496"/>
      <c r="O49" s="496"/>
      <c r="P49" s="496"/>
      <c r="Q49" s="496"/>
      <c r="R49" s="496"/>
      <c r="S49" s="496"/>
      <c r="T49" s="496"/>
      <c r="U49" s="496"/>
      <c r="V49" s="496"/>
      <c r="W49" s="496"/>
      <c r="X49" s="496"/>
      <c r="Y49" s="87"/>
    </row>
    <row r="50" spans="1:25" ht="12" hidden="1" customHeight="1">
      <c r="A50" s="54"/>
      <c r="B50" s="106"/>
      <c r="C50" s="105"/>
      <c r="D50" s="89"/>
      <c r="E50" s="496"/>
      <c r="F50" s="496"/>
      <c r="G50" s="496"/>
      <c r="H50" s="496"/>
      <c r="I50" s="496"/>
      <c r="J50" s="496"/>
      <c r="K50" s="496"/>
      <c r="L50" s="496"/>
      <c r="M50" s="496"/>
      <c r="N50" s="496"/>
      <c r="O50" s="496"/>
      <c r="P50" s="496"/>
      <c r="Q50" s="496"/>
      <c r="R50" s="496"/>
      <c r="S50" s="496"/>
      <c r="T50" s="496"/>
      <c r="U50" s="496"/>
      <c r="V50" s="496"/>
      <c r="W50" s="496"/>
      <c r="X50" s="496"/>
      <c r="Y50" s="87"/>
    </row>
    <row r="51" spans="1:25" ht="9" hidden="1" customHeight="1">
      <c r="A51" s="54"/>
      <c r="B51" s="106"/>
      <c r="C51" s="105"/>
      <c r="D51" s="89"/>
      <c r="E51" s="496"/>
      <c r="F51" s="496"/>
      <c r="G51" s="496"/>
      <c r="H51" s="496"/>
      <c r="I51" s="496"/>
      <c r="J51" s="496"/>
      <c r="K51" s="496"/>
      <c r="L51" s="496"/>
      <c r="M51" s="496"/>
      <c r="N51" s="496"/>
      <c r="O51" s="496"/>
      <c r="P51" s="496"/>
      <c r="Q51" s="496"/>
      <c r="R51" s="496"/>
      <c r="S51" s="496"/>
      <c r="T51" s="496"/>
      <c r="U51" s="496"/>
      <c r="V51" s="496"/>
      <c r="W51" s="496"/>
      <c r="X51" s="496"/>
      <c r="Y51" s="87"/>
    </row>
    <row r="52" spans="1:25" ht="10.5" hidden="1" customHeight="1">
      <c r="A52" s="54"/>
      <c r="B52" s="106"/>
      <c r="C52" s="105"/>
      <c r="D52" s="89"/>
      <c r="E52" s="496"/>
      <c r="F52" s="496"/>
      <c r="G52" s="496"/>
      <c r="H52" s="496"/>
      <c r="I52" s="496"/>
      <c r="J52" s="496"/>
      <c r="K52" s="496"/>
      <c r="L52" s="496"/>
      <c r="M52" s="496"/>
      <c r="N52" s="496"/>
      <c r="O52" s="496"/>
      <c r="P52" s="496"/>
      <c r="Q52" s="496"/>
      <c r="R52" s="496"/>
      <c r="S52" s="496"/>
      <c r="T52" s="496"/>
      <c r="U52" s="496"/>
      <c r="V52" s="496"/>
      <c r="W52" s="496"/>
      <c r="X52" s="496"/>
      <c r="Y52" s="87"/>
    </row>
    <row r="53" spans="1:25" ht="10.5" hidden="1" customHeight="1">
      <c r="A53" s="54"/>
      <c r="B53" s="106"/>
      <c r="C53" s="105"/>
      <c r="D53" s="89"/>
      <c r="E53" s="496"/>
      <c r="F53" s="496"/>
      <c r="G53" s="496"/>
      <c r="H53" s="496"/>
      <c r="I53" s="496"/>
      <c r="J53" s="496"/>
      <c r="K53" s="496"/>
      <c r="L53" s="496"/>
      <c r="M53" s="496"/>
      <c r="N53" s="496"/>
      <c r="O53" s="496"/>
      <c r="P53" s="496"/>
      <c r="Q53" s="496"/>
      <c r="R53" s="496"/>
      <c r="S53" s="496"/>
      <c r="T53" s="496"/>
      <c r="U53" s="496"/>
      <c r="V53" s="496"/>
      <c r="W53" s="496"/>
      <c r="X53" s="496"/>
      <c r="Y53" s="87"/>
    </row>
    <row r="54" spans="1:25" ht="8.25" hidden="1" customHeight="1">
      <c r="A54" s="54"/>
      <c r="B54" s="106"/>
      <c r="C54" s="105"/>
      <c r="D54" s="89"/>
      <c r="E54" s="496"/>
      <c r="F54" s="496"/>
      <c r="G54" s="496"/>
      <c r="H54" s="496"/>
      <c r="I54" s="496"/>
      <c r="J54" s="496"/>
      <c r="K54" s="496"/>
      <c r="L54" s="496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87"/>
    </row>
    <row r="55" spans="1:25" ht="21.75" hidden="1" customHeight="1">
      <c r="A55" s="54"/>
      <c r="B55" s="106"/>
      <c r="C55" s="105"/>
      <c r="D55" s="89"/>
      <c r="E55" s="496"/>
      <c r="F55" s="496"/>
      <c r="G55" s="496"/>
      <c r="H55" s="496"/>
      <c r="I55" s="496"/>
      <c r="J55" s="496"/>
      <c r="K55" s="496"/>
      <c r="L55" s="496"/>
      <c r="M55" s="496"/>
      <c r="N55" s="496"/>
      <c r="O55" s="496"/>
      <c r="P55" s="496"/>
      <c r="Q55" s="496"/>
      <c r="R55" s="496"/>
      <c r="S55" s="496"/>
      <c r="T55" s="496"/>
      <c r="U55" s="496"/>
      <c r="V55" s="496"/>
      <c r="W55" s="496"/>
      <c r="X55" s="496"/>
      <c r="Y55" s="87"/>
    </row>
    <row r="56" spans="1:25" ht="7.5" hidden="1" customHeight="1">
      <c r="A56" s="54"/>
      <c r="B56" s="106"/>
      <c r="C56" s="105"/>
      <c r="D56" s="94"/>
      <c r="E56" s="496"/>
      <c r="F56" s="496"/>
      <c r="G56" s="496"/>
      <c r="H56" s="496"/>
      <c r="I56" s="496"/>
      <c r="J56" s="496"/>
      <c r="K56" s="496"/>
      <c r="L56" s="496"/>
      <c r="M56" s="496"/>
      <c r="N56" s="496"/>
      <c r="O56" s="496"/>
      <c r="P56" s="496"/>
      <c r="Q56" s="496"/>
      <c r="R56" s="496"/>
      <c r="S56" s="496"/>
      <c r="T56" s="496"/>
      <c r="U56" s="496"/>
      <c r="V56" s="496"/>
      <c r="W56" s="496"/>
      <c r="X56" s="496"/>
      <c r="Y56" s="87"/>
    </row>
    <row r="57" spans="1:25" ht="15" hidden="1">
      <c r="A57" s="54"/>
      <c r="B57" s="106"/>
      <c r="C57" s="105"/>
      <c r="D57" s="94"/>
      <c r="E57" s="496"/>
      <c r="F57" s="496"/>
      <c r="G57" s="496"/>
      <c r="H57" s="496"/>
      <c r="I57" s="496"/>
      <c r="J57" s="496"/>
      <c r="K57" s="496"/>
      <c r="L57" s="496"/>
      <c r="M57" s="496"/>
      <c r="N57" s="496"/>
      <c r="O57" s="496"/>
      <c r="P57" s="496"/>
      <c r="Q57" s="496"/>
      <c r="R57" s="496"/>
      <c r="S57" s="496"/>
      <c r="T57" s="496"/>
      <c r="U57" s="496"/>
      <c r="V57" s="496"/>
      <c r="W57" s="496"/>
      <c r="X57" s="496"/>
      <c r="Y57" s="87"/>
    </row>
    <row r="58" spans="1:25" ht="15" hidden="1" customHeight="1">
      <c r="A58" s="54"/>
      <c r="B58" s="106"/>
      <c r="C58" s="105"/>
      <c r="D58" s="89"/>
      <c r="E58" s="516" t="s">
        <v>509</v>
      </c>
      <c r="F58" s="516"/>
      <c r="G58" s="516"/>
      <c r="H58" s="516"/>
      <c r="I58" s="516"/>
      <c r="J58" s="516"/>
      <c r="K58" s="516"/>
      <c r="L58" s="516"/>
      <c r="M58" s="516"/>
      <c r="N58" s="516"/>
      <c r="O58" s="516"/>
      <c r="P58" s="516"/>
      <c r="Q58" s="516"/>
      <c r="R58" s="516"/>
      <c r="S58" s="516"/>
      <c r="T58" s="516"/>
      <c r="U58" s="516"/>
      <c r="V58" s="458"/>
      <c r="W58" s="458"/>
      <c r="X58" s="458"/>
      <c r="Y58" s="87"/>
    </row>
    <row r="59" spans="1:25" ht="15" hidden="1" customHeight="1">
      <c r="A59" s="54"/>
      <c r="B59" s="106"/>
      <c r="C59" s="105"/>
      <c r="D59" s="89"/>
      <c r="E59" s="514"/>
      <c r="F59" s="514"/>
      <c r="G59" s="514"/>
      <c r="H59" s="519"/>
      <c r="I59" s="519"/>
      <c r="J59" s="519"/>
      <c r="K59" s="519"/>
      <c r="L59" s="519"/>
      <c r="M59" s="519"/>
      <c r="N59" s="519"/>
      <c r="O59" s="519"/>
      <c r="P59" s="519"/>
      <c r="Q59" s="519"/>
      <c r="R59" s="519"/>
      <c r="S59" s="519"/>
      <c r="T59" s="519"/>
      <c r="U59" s="519"/>
      <c r="V59" s="519"/>
      <c r="W59" s="519"/>
      <c r="X59" s="519"/>
      <c r="Y59" s="87"/>
    </row>
    <row r="60" spans="1:25" ht="15" hidden="1" customHeight="1">
      <c r="A60" s="54"/>
      <c r="B60" s="106"/>
      <c r="C60" s="105"/>
      <c r="D60" s="89"/>
      <c r="E60" s="514"/>
      <c r="F60" s="514"/>
      <c r="G60" s="514"/>
      <c r="H60" s="519"/>
      <c r="I60" s="519"/>
      <c r="J60" s="519"/>
      <c r="K60" s="519"/>
      <c r="L60" s="519"/>
      <c r="M60" s="519"/>
      <c r="N60" s="519"/>
      <c r="O60" s="519"/>
      <c r="P60" s="519"/>
      <c r="Q60" s="519"/>
      <c r="R60" s="519"/>
      <c r="S60" s="519"/>
      <c r="T60" s="519"/>
      <c r="U60" s="519"/>
      <c r="V60" s="519"/>
      <c r="W60" s="519"/>
      <c r="X60" s="519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11"/>
      <c r="I61" s="511"/>
      <c r="J61" s="511"/>
      <c r="K61" s="511"/>
      <c r="L61" s="511"/>
      <c r="M61" s="511"/>
      <c r="N61" s="511"/>
      <c r="O61" s="511"/>
      <c r="P61" s="511"/>
      <c r="Q61" s="511"/>
      <c r="R61" s="511"/>
      <c r="S61" s="511"/>
      <c r="T61" s="511"/>
      <c r="U61" s="511"/>
      <c r="V61" s="511"/>
      <c r="W61" s="511"/>
      <c r="X61" s="511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516" t="s">
        <v>510</v>
      </c>
      <c r="F70" s="516"/>
      <c r="G70" s="516"/>
      <c r="H70" s="516"/>
      <c r="I70" s="516"/>
      <c r="J70" s="516"/>
      <c r="K70" s="516"/>
      <c r="L70" s="516"/>
      <c r="M70" s="516"/>
      <c r="N70" s="516"/>
      <c r="O70" s="516"/>
      <c r="P70" s="516"/>
      <c r="Q70" s="516"/>
      <c r="R70" s="516"/>
      <c r="S70" s="516"/>
      <c r="T70" s="516"/>
      <c r="U70" s="458"/>
      <c r="V70" s="454"/>
      <c r="W70" s="454"/>
      <c r="X70" s="454"/>
      <c r="Y70" s="87"/>
    </row>
    <row r="71" spans="1:25" ht="15" hidden="1">
      <c r="A71" s="54"/>
      <c r="B71" s="106"/>
      <c r="C71" s="105"/>
      <c r="D71" s="89"/>
      <c r="E71" s="517" t="s">
        <v>511</v>
      </c>
      <c r="F71" s="517"/>
      <c r="G71" s="517"/>
      <c r="H71" s="517"/>
      <c r="I71" s="517"/>
      <c r="J71" s="517"/>
      <c r="K71" s="517"/>
      <c r="L71" s="517"/>
      <c r="M71" s="517"/>
      <c r="N71" s="517"/>
      <c r="O71" s="517"/>
      <c r="P71" s="517"/>
      <c r="Q71" s="517"/>
      <c r="R71" s="517"/>
      <c r="S71" s="517"/>
      <c r="T71" s="517"/>
      <c r="U71" s="455"/>
      <c r="V71" s="455"/>
      <c r="W71" s="455"/>
      <c r="X71" s="455"/>
      <c r="Y71" s="87"/>
    </row>
    <row r="72" spans="1:25" ht="15" hidden="1">
      <c r="A72" s="54"/>
      <c r="B72" s="106"/>
      <c r="C72" s="105"/>
      <c r="D72" s="89"/>
      <c r="E72" s="83"/>
      <c r="F72" s="452"/>
      <c r="G72" s="452"/>
      <c r="H72" s="452"/>
      <c r="I72" s="452"/>
      <c r="J72" s="452"/>
      <c r="K72" s="452"/>
      <c r="L72" s="452"/>
      <c r="M72" s="452"/>
      <c r="N72" s="452"/>
      <c r="O72" s="452"/>
      <c r="P72" s="452"/>
      <c r="Q72" s="452"/>
      <c r="R72" s="452"/>
      <c r="S72" s="452"/>
      <c r="T72" s="452"/>
      <c r="U72" s="452"/>
      <c r="V72" s="452"/>
      <c r="W72" s="452"/>
      <c r="X72" s="452"/>
      <c r="Y72" s="87"/>
    </row>
    <row r="73" spans="1:25" ht="15" hidden="1" customHeight="1">
      <c r="A73" s="54"/>
      <c r="B73" s="106"/>
      <c r="C73" s="105"/>
      <c r="D73" s="89"/>
      <c r="E73" s="83"/>
      <c r="F73" s="453"/>
      <c r="G73" s="453"/>
      <c r="H73" s="453"/>
      <c r="I73" s="453"/>
      <c r="J73" s="453"/>
      <c r="K73" s="453"/>
      <c r="L73" s="453"/>
      <c r="M73" s="453"/>
      <c r="N73" s="453"/>
      <c r="O73" s="453"/>
      <c r="P73" s="453"/>
      <c r="Q73" s="453"/>
      <c r="R73" s="453"/>
      <c r="S73" s="453"/>
      <c r="T73" s="453"/>
      <c r="U73" s="453"/>
      <c r="V73" s="453"/>
      <c r="W73" s="453"/>
      <c r="X73" s="453"/>
      <c r="Y73" s="87"/>
    </row>
    <row r="74" spans="1:25" ht="15" hidden="1">
      <c r="A74" s="54"/>
      <c r="B74" s="106"/>
      <c r="C74" s="105"/>
      <c r="D74" s="89"/>
      <c r="E74" s="83"/>
      <c r="F74" s="452"/>
      <c r="G74" s="452"/>
      <c r="H74" s="452"/>
      <c r="I74" s="452"/>
      <c r="J74" s="452"/>
      <c r="K74" s="452"/>
      <c r="L74" s="452"/>
      <c r="M74" s="452"/>
      <c r="N74" s="452"/>
      <c r="O74" s="452"/>
      <c r="P74" s="452"/>
      <c r="Q74" s="452"/>
      <c r="R74" s="452"/>
      <c r="S74" s="452"/>
      <c r="T74" s="452"/>
      <c r="U74" s="452"/>
      <c r="V74" s="452"/>
      <c r="W74" s="452"/>
      <c r="X74" s="452"/>
      <c r="Y74" s="87"/>
    </row>
    <row r="75" spans="1:25" ht="15" hidden="1" customHeight="1">
      <c r="A75" s="54"/>
      <c r="B75" s="106"/>
      <c r="C75" s="105"/>
      <c r="D75" s="89"/>
      <c r="E75" s="83"/>
      <c r="F75" s="453"/>
      <c r="G75" s="453"/>
      <c r="H75" s="453"/>
      <c r="I75" s="453"/>
      <c r="J75" s="453"/>
      <c r="K75" s="453"/>
      <c r="L75" s="453"/>
      <c r="M75" s="453"/>
      <c r="N75" s="453"/>
      <c r="O75" s="453"/>
      <c r="P75" s="453"/>
      <c r="Q75" s="453"/>
      <c r="R75" s="453"/>
      <c r="S75" s="453"/>
      <c r="T75" s="453"/>
      <c r="U75" s="453"/>
      <c r="V75" s="453"/>
      <c r="W75" s="453"/>
      <c r="X75" s="453"/>
      <c r="Y75" s="87"/>
    </row>
    <row r="76" spans="1:25" ht="8.1" hidden="1" customHeight="1">
      <c r="A76" s="54"/>
      <c r="B76" s="106"/>
      <c r="C76" s="105"/>
      <c r="D76" s="89"/>
      <c r="E76" s="456"/>
      <c r="F76" s="456"/>
      <c r="G76" s="456"/>
      <c r="H76" s="456"/>
      <c r="I76" s="456"/>
      <c r="J76" s="456"/>
      <c r="K76" s="456"/>
      <c r="L76" s="456"/>
      <c r="M76" s="456"/>
      <c r="N76" s="456"/>
      <c r="O76" s="456"/>
      <c r="P76" s="456"/>
      <c r="Q76" s="456"/>
      <c r="R76" s="456"/>
      <c r="S76" s="456"/>
      <c r="T76" s="456"/>
      <c r="U76" s="456"/>
      <c r="V76" s="456"/>
      <c r="W76" s="456"/>
      <c r="X76" s="456"/>
      <c r="Y76" s="87"/>
    </row>
    <row r="77" spans="1:25" ht="15" hidden="1">
      <c r="A77" s="54"/>
      <c r="B77" s="106"/>
      <c r="C77" s="105"/>
      <c r="D77" s="89"/>
      <c r="E77" s="457"/>
      <c r="F77" s="457"/>
      <c r="G77" s="457"/>
      <c r="H77" s="457"/>
      <c r="I77" s="457"/>
      <c r="J77" s="457"/>
      <c r="K77" s="457"/>
      <c r="L77" s="457"/>
      <c r="M77" s="457"/>
      <c r="N77" s="457"/>
      <c r="O77" s="457"/>
      <c r="P77" s="457"/>
      <c r="Q77" s="457"/>
      <c r="R77" s="457"/>
      <c r="S77" s="457"/>
      <c r="T77" s="457"/>
      <c r="U77" s="457"/>
      <c r="V77" s="457"/>
      <c r="W77" s="457"/>
      <c r="X77" s="457"/>
      <c r="Y77" s="87"/>
    </row>
    <row r="78" spans="1:25" ht="15" hidden="1">
      <c r="A78" s="54"/>
      <c r="B78" s="106"/>
      <c r="C78" s="105"/>
      <c r="D78" s="89"/>
      <c r="E78" s="457"/>
      <c r="F78" s="457"/>
      <c r="G78" s="457"/>
      <c r="H78" s="457"/>
      <c r="I78" s="457"/>
      <c r="J78" s="457"/>
      <c r="K78" s="457"/>
      <c r="L78" s="457"/>
      <c r="M78" s="457"/>
      <c r="N78" s="457"/>
      <c r="O78" s="457"/>
      <c r="P78" s="457"/>
      <c r="Q78" s="457"/>
      <c r="R78" s="457"/>
      <c r="S78" s="457"/>
      <c r="T78" s="457"/>
      <c r="U78" s="457"/>
      <c r="V78" s="457"/>
      <c r="W78" s="457"/>
      <c r="X78" s="457"/>
      <c r="Y78" s="87"/>
    </row>
    <row r="79" spans="1:25" ht="15" hidden="1">
      <c r="A79" s="54"/>
      <c r="B79" s="106"/>
      <c r="C79" s="105"/>
      <c r="D79" s="89"/>
      <c r="E79" s="457"/>
      <c r="F79" s="457"/>
      <c r="G79" s="457"/>
      <c r="H79" s="457"/>
      <c r="I79" s="457"/>
      <c r="J79" s="457"/>
      <c r="K79" s="457"/>
      <c r="L79" s="457"/>
      <c r="M79" s="457"/>
      <c r="N79" s="457"/>
      <c r="O79" s="457"/>
      <c r="P79" s="457"/>
      <c r="Q79" s="457"/>
      <c r="R79" s="457"/>
      <c r="S79" s="457"/>
      <c r="T79" s="457"/>
      <c r="U79" s="457"/>
      <c r="V79" s="457"/>
      <c r="W79" s="457"/>
      <c r="X79" s="457"/>
      <c r="Y79" s="87"/>
    </row>
    <row r="80" spans="1:25" ht="15" hidden="1">
      <c r="A80" s="54"/>
      <c r="B80" s="106"/>
      <c r="C80" s="105"/>
      <c r="D80" s="89"/>
      <c r="E80" s="457"/>
      <c r="F80" s="457"/>
      <c r="G80" s="457"/>
      <c r="H80" s="457"/>
      <c r="I80" s="457"/>
      <c r="J80" s="457"/>
      <c r="K80" s="457"/>
      <c r="L80" s="457"/>
      <c r="M80" s="457"/>
      <c r="N80" s="457"/>
      <c r="O80" s="457"/>
      <c r="P80" s="457"/>
      <c r="Q80" s="457"/>
      <c r="R80" s="457"/>
      <c r="S80" s="457"/>
      <c r="T80" s="457"/>
      <c r="U80" s="457"/>
      <c r="V80" s="457"/>
      <c r="W80" s="457"/>
      <c r="X80" s="457"/>
      <c r="Y80" s="87"/>
    </row>
    <row r="81" spans="1:25" ht="15" hidden="1">
      <c r="A81" s="54"/>
      <c r="B81" s="106"/>
      <c r="C81" s="105"/>
      <c r="D81" s="89"/>
      <c r="E81" s="457"/>
      <c r="F81" s="457"/>
      <c r="G81" s="457"/>
      <c r="H81" s="457"/>
      <c r="I81" s="457"/>
      <c r="J81" s="457"/>
      <c r="K81" s="457"/>
      <c r="L81" s="457"/>
      <c r="M81" s="457"/>
      <c r="N81" s="457"/>
      <c r="O81" s="457"/>
      <c r="P81" s="457"/>
      <c r="Q81" s="457"/>
      <c r="R81" s="457"/>
      <c r="S81" s="457"/>
      <c r="T81" s="457"/>
      <c r="U81" s="457"/>
      <c r="V81" s="457"/>
      <c r="W81" s="457"/>
      <c r="X81" s="457"/>
      <c r="Y81" s="87"/>
    </row>
    <row r="82" spans="1:25" ht="15" hidden="1">
      <c r="A82" s="54"/>
      <c r="B82" s="106"/>
      <c r="C82" s="105"/>
      <c r="D82" s="89"/>
      <c r="E82" s="457"/>
      <c r="F82" s="457"/>
      <c r="G82" s="457"/>
      <c r="H82" s="457"/>
      <c r="I82" s="457"/>
      <c r="J82" s="457"/>
      <c r="K82" s="457"/>
      <c r="L82" s="457"/>
      <c r="M82" s="457"/>
      <c r="N82" s="457"/>
      <c r="O82" s="457"/>
      <c r="P82" s="457"/>
      <c r="Q82" s="457"/>
      <c r="R82" s="457"/>
      <c r="S82" s="457"/>
      <c r="T82" s="457"/>
      <c r="U82" s="457"/>
      <c r="V82" s="457"/>
      <c r="W82" s="457"/>
      <c r="X82" s="457"/>
      <c r="Y82" s="87"/>
    </row>
    <row r="83" spans="1:25" ht="15" hidden="1">
      <c r="A83" s="54"/>
      <c r="B83" s="106"/>
      <c r="C83" s="105"/>
      <c r="D83" s="89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87"/>
    </row>
    <row r="84" spans="1:25" ht="15" hidden="1">
      <c r="A84" s="54"/>
      <c r="B84" s="106"/>
      <c r="C84" s="105"/>
      <c r="D84" s="89"/>
      <c r="E84" s="458"/>
      <c r="F84" s="458"/>
      <c r="G84" s="458"/>
      <c r="H84" s="458"/>
      <c r="I84" s="458"/>
      <c r="J84" s="458"/>
      <c r="K84" s="458"/>
      <c r="L84" s="458"/>
      <c r="M84" s="458"/>
      <c r="N84" s="458"/>
      <c r="O84" s="458"/>
      <c r="P84" s="458"/>
      <c r="Q84" s="458"/>
      <c r="R84" s="458"/>
      <c r="S84" s="458"/>
      <c r="T84" s="458"/>
      <c r="U84" s="458"/>
      <c r="V84" s="458"/>
      <c r="W84" s="458"/>
      <c r="X84" s="458"/>
      <c r="Y84" s="87"/>
    </row>
    <row r="85" spans="1:25" ht="15" hidden="1">
      <c r="A85" s="54"/>
      <c r="B85" s="106"/>
      <c r="C85" s="105"/>
      <c r="D85" s="89"/>
      <c r="E85" s="459"/>
      <c r="F85" s="459"/>
      <c r="G85" s="459"/>
      <c r="H85" s="459"/>
      <c r="I85" s="459"/>
      <c r="J85" s="459"/>
      <c r="K85" s="459"/>
      <c r="L85" s="459"/>
      <c r="M85" s="459"/>
      <c r="N85" s="459"/>
      <c r="O85" s="459"/>
      <c r="P85" s="459"/>
      <c r="Q85" s="459"/>
      <c r="R85" s="459"/>
      <c r="S85" s="459"/>
      <c r="T85" s="459"/>
      <c r="U85" s="459"/>
      <c r="V85" s="459"/>
      <c r="W85" s="459"/>
      <c r="X85" s="459"/>
      <c r="Y85" s="87"/>
    </row>
    <row r="86" spans="1:25" ht="15" hidden="1">
      <c r="A86" s="54"/>
      <c r="B86" s="106"/>
      <c r="C86" s="105"/>
      <c r="D86" s="89"/>
      <c r="E86" s="511"/>
      <c r="F86" s="511"/>
      <c r="G86" s="511"/>
      <c r="H86" s="512"/>
      <c r="I86" s="513"/>
      <c r="J86" s="513"/>
      <c r="K86" s="513"/>
      <c r="L86" s="513"/>
      <c r="M86" s="513"/>
      <c r="N86" s="513"/>
      <c r="O86" s="513"/>
      <c r="P86" s="513"/>
      <c r="Q86" s="513"/>
      <c r="R86" s="513"/>
      <c r="S86" s="513"/>
      <c r="T86" s="513"/>
      <c r="U86" s="513"/>
      <c r="V86" s="513"/>
      <c r="W86" s="513"/>
      <c r="X86" s="513"/>
      <c r="Y86" s="87"/>
    </row>
    <row r="87" spans="1:25" ht="15" hidden="1" customHeight="1">
      <c r="A87" s="54"/>
      <c r="B87" s="106"/>
      <c r="C87" s="105"/>
      <c r="D87" s="89"/>
      <c r="E87" s="514"/>
      <c r="F87" s="514"/>
      <c r="G87" s="514"/>
      <c r="H87" s="515"/>
      <c r="I87" s="515"/>
      <c r="J87" s="515"/>
      <c r="K87" s="515"/>
      <c r="L87" s="515"/>
      <c r="M87" s="515"/>
      <c r="N87" s="515"/>
      <c r="O87" s="515"/>
      <c r="P87" s="515"/>
      <c r="Q87" s="515"/>
      <c r="R87" s="515"/>
      <c r="S87" s="515"/>
      <c r="T87" s="515"/>
      <c r="U87" s="515"/>
      <c r="V87" s="515"/>
      <c r="W87" s="515"/>
      <c r="X87" s="515"/>
      <c r="Y87" s="87"/>
    </row>
    <row r="88" spans="1:25" ht="15" hidden="1" customHeight="1">
      <c r="A88" s="54"/>
      <c r="B88" s="106"/>
      <c r="C88" s="105"/>
      <c r="D88" s="89"/>
      <c r="E88" s="514"/>
      <c r="F88" s="514"/>
      <c r="G88" s="514"/>
      <c r="H88" s="515"/>
      <c r="I88" s="515"/>
      <c r="J88" s="515"/>
      <c r="K88" s="515"/>
      <c r="L88" s="515"/>
      <c r="M88" s="515"/>
      <c r="N88" s="515"/>
      <c r="O88" s="515"/>
      <c r="P88" s="515"/>
      <c r="Q88" s="515"/>
      <c r="R88" s="515"/>
      <c r="S88" s="515"/>
      <c r="T88" s="515"/>
      <c r="U88" s="515"/>
      <c r="V88" s="515"/>
      <c r="W88" s="515"/>
      <c r="X88" s="515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1"/>
      <c r="I89" s="511"/>
      <c r="J89" s="511"/>
      <c r="K89" s="511"/>
      <c r="L89" s="511"/>
      <c r="M89" s="511"/>
      <c r="N89" s="511"/>
      <c r="O89" s="511"/>
      <c r="P89" s="511"/>
      <c r="Q89" s="511"/>
      <c r="R89" s="511"/>
      <c r="S89" s="511"/>
      <c r="T89" s="511"/>
      <c r="U89" s="511"/>
      <c r="V89" s="511"/>
      <c r="W89" s="511"/>
      <c r="X89" s="511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18" t="s">
        <v>177</v>
      </c>
      <c r="F103" s="518"/>
      <c r="G103" s="518"/>
      <c r="H103" s="518"/>
      <c r="I103" s="518"/>
      <c r="J103" s="518"/>
      <c r="K103" s="518"/>
      <c r="L103" s="518"/>
      <c r="M103" s="518"/>
      <c r="N103" s="518"/>
      <c r="O103" s="518"/>
      <c r="P103" s="518"/>
      <c r="Q103" s="518"/>
      <c r="R103" s="518"/>
      <c r="S103" s="518"/>
      <c r="T103" s="518"/>
      <c r="U103" s="518"/>
      <c r="V103" s="518"/>
      <c r="W103" s="518"/>
      <c r="X103" s="518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10" t="s">
        <v>176</v>
      </c>
      <c r="G105" s="510"/>
      <c r="H105" s="510"/>
      <c r="I105" s="510"/>
      <c r="J105" s="510"/>
      <c r="K105" s="510"/>
      <c r="L105" s="510"/>
      <c r="M105" s="510"/>
      <c r="N105" s="510"/>
      <c r="O105" s="510"/>
      <c r="P105" s="510"/>
      <c r="Q105" s="510"/>
      <c r="R105" s="510"/>
      <c r="S105" s="510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10" t="s">
        <v>175</v>
      </c>
      <c r="G107" s="510"/>
      <c r="H107" s="510"/>
      <c r="I107" s="510"/>
      <c r="J107" s="510"/>
      <c r="K107" s="510"/>
      <c r="L107" s="510"/>
      <c r="M107" s="510"/>
      <c r="N107" s="510"/>
      <c r="O107" s="510"/>
      <c r="P107" s="510"/>
      <c r="Q107" s="510"/>
      <c r="R107" s="510"/>
      <c r="S107" s="510"/>
      <c r="T107" s="510"/>
      <c r="U107" s="510"/>
      <c r="V107" s="510"/>
      <c r="W107" s="510"/>
      <c r="X107" s="510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 leftLabels="1"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4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1">
        <v>43382.451608796298</v>
      </c>
      <c r="B2" s="14" t="s">
        <v>559</v>
      </c>
      <c r="C2" s="14" t="s">
        <v>386</v>
      </c>
    </row>
    <row r="3" spans="1:4">
      <c r="A3" s="491">
        <v>43382.451620370368</v>
      </c>
      <c r="B3" s="14" t="s">
        <v>560</v>
      </c>
      <c r="C3" s="14" t="s">
        <v>386</v>
      </c>
    </row>
    <row r="4" spans="1:4">
      <c r="A4" s="491">
        <v>43382.452986111108</v>
      </c>
      <c r="B4" s="14" t="s">
        <v>559</v>
      </c>
      <c r="C4" s="14" t="s">
        <v>386</v>
      </c>
    </row>
    <row r="5" spans="1:4">
      <c r="A5" s="491">
        <v>43382.452997685185</v>
      </c>
      <c r="B5" s="14" t="s">
        <v>560</v>
      </c>
      <c r="C5" s="14" t="s">
        <v>386</v>
      </c>
    </row>
    <row r="6" spans="1:4">
      <c r="A6" s="491">
        <v>43382.453460648147</v>
      </c>
      <c r="B6" s="14" t="s">
        <v>559</v>
      </c>
      <c r="C6" s="14" t="s">
        <v>386</v>
      </c>
    </row>
    <row r="7" spans="1:4">
      <c r="A7" s="491">
        <v>43382.453472222223</v>
      </c>
      <c r="B7" s="14" t="s">
        <v>560</v>
      </c>
      <c r="C7" s="14" t="s">
        <v>386</v>
      </c>
    </row>
    <row r="8" spans="1:4">
      <c r="A8" s="491">
        <v>43383.49622685185</v>
      </c>
      <c r="B8" s="14" t="s">
        <v>559</v>
      </c>
      <c r="C8" s="14" t="s">
        <v>386</v>
      </c>
    </row>
    <row r="9" spans="1:4">
      <c r="A9" s="491">
        <v>43383.496249999997</v>
      </c>
      <c r="B9" s="14" t="s">
        <v>560</v>
      </c>
      <c r="C9" s="14" t="s">
        <v>386</v>
      </c>
    </row>
    <row r="10" spans="1:4">
      <c r="A10" s="491">
        <v>43384.534155092595</v>
      </c>
      <c r="B10" s="14" t="s">
        <v>559</v>
      </c>
      <c r="C10" s="14" t="s">
        <v>386</v>
      </c>
    </row>
    <row r="11" spans="1:4">
      <c r="A11" s="491">
        <v>43384.534166666665</v>
      </c>
      <c r="B11" s="14" t="s">
        <v>560</v>
      </c>
      <c r="C11" s="14" t="s">
        <v>386</v>
      </c>
    </row>
    <row r="12" spans="1:4">
      <c r="A12" s="491">
        <v>43384.550682870373</v>
      </c>
      <c r="B12" s="14" t="s">
        <v>559</v>
      </c>
      <c r="C12" s="14" t="s">
        <v>386</v>
      </c>
    </row>
    <row r="13" spans="1:4">
      <c r="A13" s="491">
        <v>43384.550694444442</v>
      </c>
      <c r="B13" s="14" t="s">
        <v>560</v>
      </c>
      <c r="C13" s="14" t="s">
        <v>386</v>
      </c>
    </row>
    <row r="14" spans="1:4">
      <c r="A14" s="491">
        <v>43384.572476851848</v>
      </c>
      <c r="B14" s="14" t="s">
        <v>559</v>
      </c>
      <c r="C14" s="14" t="s">
        <v>386</v>
      </c>
    </row>
    <row r="15" spans="1:4">
      <c r="A15" s="491">
        <v>43384.572488425925</v>
      </c>
      <c r="B15" s="14" t="s">
        <v>560</v>
      </c>
      <c r="C15" s="14" t="s">
        <v>386</v>
      </c>
    </row>
    <row r="16" spans="1:4">
      <c r="A16" s="491">
        <v>43389.463773148149</v>
      </c>
      <c r="B16" s="14" t="s">
        <v>559</v>
      </c>
      <c r="C16" s="14" t="s">
        <v>386</v>
      </c>
    </row>
    <row r="17" spans="1:3">
      <c r="A17" s="491">
        <v>43389.463784722226</v>
      </c>
      <c r="B17" s="14" t="s">
        <v>560</v>
      </c>
      <c r="C17" s="14" t="s">
        <v>386</v>
      </c>
    </row>
    <row r="18" spans="1:3">
      <c r="A18" s="491">
        <v>43398.790798611109</v>
      </c>
      <c r="B18" s="14" t="s">
        <v>559</v>
      </c>
      <c r="C18" s="14" t="s">
        <v>386</v>
      </c>
    </row>
    <row r="19" spans="1:3">
      <c r="A19" s="491">
        <v>43398.790821759256</v>
      </c>
      <c r="B19" s="14" t="s">
        <v>560</v>
      </c>
      <c r="C19" s="14" t="s">
        <v>386</v>
      </c>
    </row>
    <row r="20" spans="1:3">
      <c r="A20" s="491">
        <v>44392.557395833333</v>
      </c>
      <c r="B20" s="14" t="s">
        <v>559</v>
      </c>
      <c r="C20" s="14" t="s">
        <v>386</v>
      </c>
    </row>
    <row r="21" spans="1:3">
      <c r="A21" s="491">
        <v>44392.55740740741</v>
      </c>
      <c r="B21" s="14" t="s">
        <v>1422</v>
      </c>
      <c r="C21" s="14" t="s">
        <v>386</v>
      </c>
    </row>
    <row r="22" spans="1:3" ht="22.5">
      <c r="A22" s="491">
        <v>44392.55740740741</v>
      </c>
      <c r="B22" s="14" t="s">
        <v>1423</v>
      </c>
      <c r="C22" s="14" t="s">
        <v>386</v>
      </c>
    </row>
    <row r="23" spans="1:3">
      <c r="A23" s="491">
        <v>44392.55740740741</v>
      </c>
      <c r="B23" s="14" t="s">
        <v>1424</v>
      </c>
      <c r="C23" s="14" t="s">
        <v>386</v>
      </c>
    </row>
    <row r="24" spans="1:3">
      <c r="A24" s="491">
        <v>44392.557430555556</v>
      </c>
      <c r="B24" s="14" t="s">
        <v>1425</v>
      </c>
      <c r="C24" s="14" t="s">
        <v>1426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M32" sqref="M32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</v>
      </c>
    </row>
    <row r="5" spans="1:9" ht="22.5">
      <c r="D5" s="32"/>
      <c r="E5" s="520" t="s">
        <v>540</v>
      </c>
      <c r="F5" s="520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465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466</v>
      </c>
      <c r="F15" s="480" t="s">
        <v>1421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467</v>
      </c>
      <c r="F17" s="338" t="s">
        <v>468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542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 hidden="1">
      <c r="A21" s="34"/>
      <c r="D21" s="35"/>
      <c r="E21" s="71" t="s">
        <v>228</v>
      </c>
      <c r="F21" s="495" t="s">
        <v>1411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469</v>
      </c>
      <c r="F34" s="346" t="s">
        <v>712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713</v>
      </c>
      <c r="G36" s="316"/>
      <c r="J36" s="45"/>
    </row>
    <row r="37" spans="1:10" ht="22.5">
      <c r="C37" s="38"/>
      <c r="D37" s="39"/>
      <c r="E37" s="40" t="s">
        <v>10</v>
      </c>
      <c r="F37" s="346" t="s">
        <v>573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2"/>
      <c r="F39" s="413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353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464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371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60"/>
      <c r="B50" s="461"/>
      <c r="C50" s="385"/>
      <c r="D50" s="462"/>
      <c r="E50" s="463"/>
      <c r="F50" s="464"/>
      <c r="G50" s="465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6" t="s">
        <v>515</v>
      </c>
      <c r="G58" s="470"/>
    </row>
    <row r="59" spans="1:9" ht="27">
      <c r="A59" s="42"/>
      <c r="B59" s="43"/>
      <c r="D59" s="44"/>
      <c r="E59" s="467" t="s">
        <v>516</v>
      </c>
      <c r="F59" s="468" t="s">
        <v>1390</v>
      </c>
      <c r="G59" s="470"/>
    </row>
    <row r="60" spans="1:9" ht="27">
      <c r="A60" s="42"/>
      <c r="B60" s="43"/>
      <c r="D60" s="44"/>
      <c r="E60" s="467" t="s">
        <v>517</v>
      </c>
      <c r="F60" s="468" t="s">
        <v>1391</v>
      </c>
      <c r="G60" s="470"/>
    </row>
    <row r="61" spans="1:9" ht="27">
      <c r="A61" s="42"/>
      <c r="B61" s="43"/>
      <c r="D61" s="44"/>
      <c r="E61" s="467" t="s">
        <v>518</v>
      </c>
      <c r="F61" s="468" t="s">
        <v>1392</v>
      </c>
      <c r="G61" s="470"/>
    </row>
    <row r="62" spans="1:9" ht="27">
      <c r="E62" s="469" t="s">
        <v>519</v>
      </c>
      <c r="F62" s="468" t="s">
        <v>1393</v>
      </c>
      <c r="G62" s="471"/>
    </row>
  </sheetData>
  <sheetProtection password="FA9C" sheet="1" objects="1" scenarios="1" formatColumns="0" formatRows="0"/>
  <dataConsolidate leftLabels="1"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3" zoomScaleNormal="100" workbookViewId="0">
      <selection activeCell="F31" sqref="F31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374</v>
      </c>
    </row>
    <row r="2" spans="1:8" hidden="1"/>
    <row r="3" spans="1:8" s="231" customFormat="1" ht="6">
      <c r="D3" s="232"/>
    </row>
    <row r="4" spans="1:8" ht="22.5">
      <c r="D4" s="521" t="s">
        <v>557</v>
      </c>
      <c r="E4" s="521"/>
      <c r="F4" s="521"/>
      <c r="G4" s="358"/>
      <c r="H4" s="225"/>
    </row>
    <row r="5" spans="1:8" s="231" customFormat="1" ht="6">
      <c r="D5" s="529"/>
      <c r="E5" s="529"/>
      <c r="F5" s="529"/>
      <c r="G5" s="529"/>
    </row>
    <row r="6" spans="1:8" hidden="1">
      <c r="A6" s="137"/>
      <c r="B6" s="137"/>
      <c r="C6" s="137"/>
      <c r="D6" s="179"/>
      <c r="E6" s="530" t="s">
        <v>508</v>
      </c>
      <c r="F6" s="530"/>
    </row>
    <row r="7" spans="1:8">
      <c r="A7" s="137"/>
      <c r="B7" s="137"/>
      <c r="C7" s="137"/>
      <c r="D7" s="525" t="s">
        <v>387</v>
      </c>
      <c r="E7" s="526"/>
      <c r="F7" s="526"/>
      <c r="G7" s="531" t="s">
        <v>389</v>
      </c>
    </row>
    <row r="8" spans="1:8">
      <c r="A8" s="137"/>
      <c r="B8" s="137"/>
      <c r="C8" s="137"/>
      <c r="D8" s="216" t="s">
        <v>32</v>
      </c>
      <c r="E8" s="221" t="s">
        <v>388</v>
      </c>
      <c r="F8" s="221" t="s">
        <v>386</v>
      </c>
      <c r="G8" s="532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526</v>
      </c>
      <c r="F10" s="352" t="str">
        <f>IF(region_name="","",region_name)</f>
        <v>Тюменская область</v>
      </c>
      <c r="G10" s="222" t="s">
        <v>438</v>
      </c>
      <c r="H10" s="225"/>
    </row>
    <row r="11" spans="1:8" ht="22.5">
      <c r="A11" s="137"/>
      <c r="B11" s="137"/>
      <c r="C11" s="137"/>
      <c r="D11" s="178" t="s">
        <v>5</v>
      </c>
      <c r="E11" s="222" t="s">
        <v>391</v>
      </c>
      <c r="F11" s="223" t="s">
        <v>392</v>
      </c>
      <c r="G11" s="219"/>
      <c r="H11" s="225"/>
    </row>
    <row r="12" spans="1:8" ht="22.5">
      <c r="A12" s="137"/>
      <c r="B12" s="137"/>
      <c r="C12" s="137"/>
      <c r="D12" s="178" t="s">
        <v>393</v>
      </c>
      <c r="E12" s="177" t="s">
        <v>398</v>
      </c>
      <c r="F12" s="353" t="s">
        <v>1394</v>
      </c>
      <c r="G12" s="222" t="s">
        <v>437</v>
      </c>
      <c r="H12" s="225"/>
    </row>
    <row r="13" spans="1:8" ht="22.5">
      <c r="A13" s="137"/>
      <c r="B13" s="137"/>
      <c r="C13" s="137"/>
      <c r="D13" s="178" t="s">
        <v>394</v>
      </c>
      <c r="E13" s="177" t="s">
        <v>400</v>
      </c>
      <c r="F13" s="352" t="str">
        <f>IF(inn="","",inn)</f>
        <v>7204095194</v>
      </c>
      <c r="G13" s="222" t="s">
        <v>436</v>
      </c>
      <c r="H13" s="225"/>
    </row>
    <row r="14" spans="1:8" ht="22.5">
      <c r="A14" s="137"/>
      <c r="B14" s="137"/>
      <c r="C14" s="137"/>
      <c r="D14" s="178" t="s">
        <v>395</v>
      </c>
      <c r="E14" s="177" t="s">
        <v>399</v>
      </c>
      <c r="F14" s="352" t="str">
        <f>IF(kpp="","",kpp)</f>
        <v>720301001</v>
      </c>
      <c r="G14" s="222" t="s">
        <v>435</v>
      </c>
      <c r="H14" s="225"/>
    </row>
    <row r="15" spans="1:8" ht="22.5">
      <c r="A15" s="137"/>
      <c r="B15" s="137"/>
      <c r="C15" s="137"/>
      <c r="D15" s="178" t="s">
        <v>396</v>
      </c>
      <c r="E15" s="177" t="s">
        <v>401</v>
      </c>
      <c r="F15" s="353" t="s">
        <v>1395</v>
      </c>
      <c r="G15" s="222" t="s">
        <v>434</v>
      </c>
      <c r="H15" s="225"/>
    </row>
    <row r="16" spans="1:8" ht="22.5">
      <c r="A16" s="137"/>
      <c r="B16" s="137"/>
      <c r="C16" s="137"/>
      <c r="D16" s="178" t="s">
        <v>397</v>
      </c>
      <c r="E16" s="177" t="s">
        <v>402</v>
      </c>
      <c r="F16" s="354" t="s">
        <v>1396</v>
      </c>
      <c r="G16" s="222" t="s">
        <v>431</v>
      </c>
      <c r="H16" s="225"/>
    </row>
    <row r="17" spans="1:8" ht="33.75">
      <c r="A17" s="137"/>
      <c r="B17" s="137"/>
      <c r="C17" s="137"/>
      <c r="D17" s="178" t="s">
        <v>403</v>
      </c>
      <c r="E17" s="177" t="s">
        <v>404</v>
      </c>
      <c r="F17" s="353" t="s">
        <v>1397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527</v>
      </c>
      <c r="F18" s="223" t="s">
        <v>392</v>
      </c>
      <c r="G18" s="219"/>
      <c r="H18" s="225"/>
    </row>
    <row r="19" spans="1:8" ht="22.5">
      <c r="A19" s="137"/>
      <c r="B19" s="137"/>
      <c r="C19" s="137"/>
      <c r="D19" s="178" t="s">
        <v>405</v>
      </c>
      <c r="E19" s="177" t="s">
        <v>406</v>
      </c>
      <c r="F19" s="223" t="s">
        <v>392</v>
      </c>
      <c r="G19" s="219"/>
      <c r="H19" s="225"/>
    </row>
    <row r="20" spans="1:8" ht="22.5">
      <c r="A20" s="137"/>
      <c r="B20" s="137"/>
      <c r="C20" s="137"/>
      <c r="D20" s="178" t="s">
        <v>415</v>
      </c>
      <c r="E20" s="166" t="s">
        <v>407</v>
      </c>
      <c r="F20" s="353" t="s">
        <v>1412</v>
      </c>
      <c r="G20" s="222" t="s">
        <v>528</v>
      </c>
      <c r="H20" s="225"/>
    </row>
    <row r="21" spans="1:8" ht="22.5">
      <c r="A21" s="137"/>
      <c r="B21" s="137"/>
      <c r="C21" s="137"/>
      <c r="D21" s="178" t="s">
        <v>416</v>
      </c>
      <c r="E21" s="166" t="s">
        <v>408</v>
      </c>
      <c r="F21" s="353" t="s">
        <v>1413</v>
      </c>
      <c r="G21" s="222" t="s">
        <v>529</v>
      </c>
      <c r="H21" s="225"/>
    </row>
    <row r="22" spans="1:8" ht="22.5">
      <c r="A22" s="137"/>
      <c r="B22" s="137"/>
      <c r="C22" s="137"/>
      <c r="D22" s="178" t="s">
        <v>417</v>
      </c>
      <c r="E22" s="166" t="s">
        <v>409</v>
      </c>
      <c r="F22" s="353" t="s">
        <v>1414</v>
      </c>
      <c r="G22" s="222" t="s">
        <v>530</v>
      </c>
      <c r="H22" s="225"/>
    </row>
    <row r="23" spans="1:8" ht="22.5">
      <c r="A23" s="137"/>
      <c r="B23" s="137"/>
      <c r="C23" s="137"/>
      <c r="D23" s="178" t="s">
        <v>412</v>
      </c>
      <c r="E23" s="177" t="s">
        <v>410</v>
      </c>
      <c r="F23" s="353" t="s">
        <v>1415</v>
      </c>
      <c r="G23" s="219"/>
      <c r="H23" s="225"/>
    </row>
    <row r="24" spans="1:8" ht="22.5">
      <c r="A24" s="137"/>
      <c r="B24" s="137"/>
      <c r="C24" s="137"/>
      <c r="D24" s="178" t="s">
        <v>413</v>
      </c>
      <c r="E24" s="177" t="s">
        <v>411</v>
      </c>
      <c r="F24" s="353" t="s">
        <v>1418</v>
      </c>
      <c r="G24" s="219"/>
      <c r="H24" s="225"/>
    </row>
    <row r="25" spans="1:8" ht="22.5">
      <c r="A25" s="137"/>
      <c r="B25" s="137"/>
      <c r="C25" s="137"/>
      <c r="D25" s="178" t="s">
        <v>414</v>
      </c>
      <c r="E25" s="177" t="s">
        <v>346</v>
      </c>
      <c r="F25" s="353" t="s">
        <v>1416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365</v>
      </c>
      <c r="F26" s="223" t="s">
        <v>392</v>
      </c>
      <c r="G26" s="219"/>
      <c r="H26" s="225"/>
    </row>
    <row r="27" spans="1:8" ht="22.5">
      <c r="A27" s="137"/>
      <c r="B27" s="137"/>
      <c r="C27" s="137"/>
      <c r="D27" s="178" t="s">
        <v>421</v>
      </c>
      <c r="E27" s="177" t="s">
        <v>418</v>
      </c>
      <c r="F27" s="353" t="s">
        <v>1398</v>
      </c>
      <c r="G27" s="222" t="s">
        <v>433</v>
      </c>
      <c r="H27" s="225"/>
    </row>
    <row r="28" spans="1:8" ht="22.5">
      <c r="A28" s="137"/>
      <c r="B28" s="137"/>
      <c r="C28" s="137"/>
      <c r="D28" s="178" t="s">
        <v>422</v>
      </c>
      <c r="E28" s="177" t="s">
        <v>419</v>
      </c>
      <c r="F28" s="353" t="s">
        <v>1399</v>
      </c>
      <c r="G28" s="222" t="s">
        <v>432</v>
      </c>
      <c r="H28" s="225"/>
    </row>
    <row r="29" spans="1:8" ht="22.5">
      <c r="A29" s="137"/>
      <c r="B29" s="137"/>
      <c r="C29" s="137"/>
      <c r="D29" s="178" t="s">
        <v>423</v>
      </c>
      <c r="E29" s="177" t="s">
        <v>420</v>
      </c>
      <c r="F29" s="353" t="s">
        <v>1400</v>
      </c>
      <c r="G29" s="222" t="s">
        <v>531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424</v>
      </c>
      <c r="F30" s="353" t="s">
        <v>1401</v>
      </c>
      <c r="G30" s="222" t="s">
        <v>533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532</v>
      </c>
      <c r="F31" s="353" t="s">
        <v>1401</v>
      </c>
      <c r="G31" s="222" t="s">
        <v>533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439</v>
      </c>
      <c r="F32" s="223" t="s">
        <v>392</v>
      </c>
      <c r="G32" s="355"/>
      <c r="H32" s="225"/>
    </row>
    <row r="33" spans="1:9" ht="22.5">
      <c r="A33" s="137"/>
      <c r="B33" s="137"/>
      <c r="C33" s="137"/>
      <c r="D33" s="178" t="s">
        <v>425</v>
      </c>
      <c r="E33" s="177" t="s">
        <v>411</v>
      </c>
      <c r="F33" s="353" t="s">
        <v>1417</v>
      </c>
      <c r="G33" s="527" t="s">
        <v>534</v>
      </c>
      <c r="H33" s="225"/>
    </row>
    <row r="34" spans="1:9" ht="15" customHeight="1">
      <c r="A34" s="137"/>
      <c r="B34" s="137"/>
      <c r="C34" s="137"/>
      <c r="D34" s="204"/>
      <c r="E34" s="228" t="s">
        <v>444</v>
      </c>
      <c r="F34" s="206"/>
      <c r="G34" s="528"/>
      <c r="H34" s="230"/>
    </row>
    <row r="35" spans="1:9" ht="22.5">
      <c r="A35" s="137"/>
      <c r="B35" s="137"/>
      <c r="C35" s="137"/>
      <c r="D35" s="178" t="s">
        <v>116</v>
      </c>
      <c r="E35" s="224" t="s">
        <v>375</v>
      </c>
      <c r="F35" s="353" t="s">
        <v>1402</v>
      </c>
      <c r="G35" s="222" t="s">
        <v>440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254</v>
      </c>
      <c r="F36" s="354" t="s">
        <v>1403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426</v>
      </c>
      <c r="F37" s="223" t="s">
        <v>392</v>
      </c>
      <c r="G37" s="227"/>
      <c r="H37" s="225"/>
    </row>
    <row r="38" spans="1:9" ht="22.5">
      <c r="A38" s="522" t="s">
        <v>430</v>
      </c>
      <c r="B38" s="137"/>
      <c r="C38" s="368"/>
      <c r="D38" s="178" t="s">
        <v>430</v>
      </c>
      <c r="E38" s="177" t="s">
        <v>480</v>
      </c>
      <c r="F38" s="334" t="s">
        <v>1404</v>
      </c>
      <c r="G38" s="227" t="s">
        <v>441</v>
      </c>
      <c r="H38" s="225"/>
    </row>
    <row r="39" spans="1:9" ht="22.5">
      <c r="A39" s="522"/>
      <c r="B39" s="137"/>
      <c r="C39" s="368"/>
      <c r="D39" s="178" t="s">
        <v>481</v>
      </c>
      <c r="E39" s="177" t="s">
        <v>427</v>
      </c>
      <c r="F39" s="334" t="s">
        <v>1404</v>
      </c>
      <c r="G39" s="227" t="s">
        <v>442</v>
      </c>
      <c r="H39" s="225"/>
    </row>
    <row r="40" spans="1:9" ht="33.75">
      <c r="A40" s="522"/>
      <c r="B40" s="137"/>
      <c r="C40" s="368"/>
      <c r="D40" s="178" t="s">
        <v>482</v>
      </c>
      <c r="E40" s="177" t="s">
        <v>428</v>
      </c>
      <c r="F40" s="406" t="s">
        <v>1404</v>
      </c>
      <c r="G40" s="227" t="s">
        <v>443</v>
      </c>
      <c r="H40" s="225"/>
    </row>
    <row r="41" spans="1:9" ht="45">
      <c r="A41" s="522"/>
      <c r="B41" s="137"/>
      <c r="C41" s="368"/>
      <c r="D41" s="178" t="s">
        <v>483</v>
      </c>
      <c r="E41" s="405" t="s">
        <v>429</v>
      </c>
      <c r="F41" s="334" t="s">
        <v>1405</v>
      </c>
      <c r="G41" s="222" t="s">
        <v>535</v>
      </c>
      <c r="H41" s="225"/>
    </row>
    <row r="42" spans="1:9" ht="15">
      <c r="A42" s="137"/>
      <c r="B42" s="137"/>
      <c r="C42" s="137"/>
      <c r="D42" s="204"/>
      <c r="E42" s="228" t="s">
        <v>369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3"/>
      <c r="D44" s="524" t="s">
        <v>547</v>
      </c>
      <c r="E44" s="524"/>
      <c r="F44" s="524"/>
      <c r="G44" s="524"/>
      <c r="H44" s="123"/>
      <c r="I44" s="123"/>
    </row>
    <row r="45" spans="1:9" s="145" customFormat="1" ht="21.75" customHeight="1">
      <c r="A45" s="142"/>
      <c r="B45" s="142"/>
      <c r="C45" s="523"/>
      <c r="D45" s="524"/>
      <c r="E45" s="524"/>
      <c r="F45" s="524"/>
      <c r="G45" s="524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H7" sqref="H7:H8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1"/>
      <c r="F1" s="441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5" t="s">
        <v>555</v>
      </c>
      <c r="E4" s="536"/>
      <c r="F4" s="536"/>
      <c r="G4" s="536"/>
      <c r="H4" s="536"/>
      <c r="I4" s="537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9" t="s">
        <v>387</v>
      </c>
      <c r="E6" s="539"/>
      <c r="F6" s="539"/>
      <c r="G6" s="539"/>
      <c r="H6" s="539"/>
      <c r="I6" s="539"/>
      <c r="J6" s="538" t="s">
        <v>389</v>
      </c>
    </row>
    <row r="7" spans="1:21" ht="14.25" customHeight="1">
      <c r="C7" s="64"/>
      <c r="D7" s="540" t="s">
        <v>32</v>
      </c>
      <c r="E7" s="539" t="s">
        <v>558</v>
      </c>
      <c r="F7" s="538" t="s">
        <v>378</v>
      </c>
      <c r="G7" s="541" t="s">
        <v>548</v>
      </c>
      <c r="H7" s="541" t="s">
        <v>549</v>
      </c>
      <c r="I7" s="541" t="s">
        <v>550</v>
      </c>
      <c r="J7" s="538"/>
    </row>
    <row r="8" spans="1:21" ht="35.25" customHeight="1">
      <c r="C8" s="64"/>
      <c r="D8" s="540"/>
      <c r="E8" s="539"/>
      <c r="F8" s="538"/>
      <c r="G8" s="542"/>
      <c r="H8" s="542"/>
      <c r="I8" s="542"/>
      <c r="J8" s="538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2" t="s">
        <v>489</v>
      </c>
      <c r="S9" s="472" t="s">
        <v>490</v>
      </c>
    </row>
    <row r="10" spans="1:21" s="438" customFormat="1" ht="5.25" hidden="1" customHeight="1">
      <c r="C10" s="440"/>
      <c r="D10" s="443" t="s">
        <v>506</v>
      </c>
      <c r="E10" s="443"/>
      <c r="F10" s="443"/>
      <c r="G10" s="439"/>
      <c r="H10" s="439"/>
      <c r="I10" s="439"/>
      <c r="J10" s="442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2" t="s">
        <v>1406</v>
      </c>
      <c r="F11" s="481" t="s">
        <v>1387</v>
      </c>
      <c r="G11" s="411">
        <f>906</f>
        <v>906</v>
      </c>
      <c r="H11" s="190">
        <f>79+1</f>
        <v>80</v>
      </c>
      <c r="I11" s="190">
        <v>2</v>
      </c>
      <c r="J11" s="533" t="s">
        <v>551</v>
      </c>
      <c r="K11" s="47"/>
      <c r="R11" s="472" t="str">
        <f>IF(E11="","n",IF(ISERROR(MATCH(E11,List05_CS_Copy,0)),"n","y"))</f>
        <v>y</v>
      </c>
      <c r="S11" s="472" t="str">
        <f>IF(F11="","n",IF(ISERROR(MATCH(F11,List05_VD_Copy,0)),"n","y"))</f>
        <v>y</v>
      </c>
    </row>
    <row r="12" spans="1:21" ht="15" customHeight="1">
      <c r="A12" s="47"/>
      <c r="C12" s="64"/>
      <c r="D12" s="444"/>
      <c r="E12" s="445" t="s">
        <v>379</v>
      </c>
      <c r="F12" s="445" t="s">
        <v>1389</v>
      </c>
      <c r="G12" s="251"/>
      <c r="H12" s="251"/>
      <c r="I12" s="252"/>
      <c r="J12" s="534"/>
      <c r="K12" s="47"/>
    </row>
    <row r="13" spans="1:21" ht="3" customHeight="1">
      <c r="A13" s="129"/>
      <c r="K13" s="47"/>
    </row>
  </sheetData>
  <sheetProtection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5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G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18"/>
  <sheetViews>
    <sheetView showGridLines="0" topLeftCell="C3" zoomScaleNormal="100" workbookViewId="0">
      <selection activeCell="H40" sqref="H40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5" t="s">
        <v>556</v>
      </c>
      <c r="E4" s="536"/>
      <c r="F4" s="536"/>
      <c r="G4" s="536"/>
      <c r="H4" s="536"/>
      <c r="I4" s="537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9" t="s">
        <v>387</v>
      </c>
      <c r="E6" s="544"/>
      <c r="F6" s="544"/>
      <c r="G6" s="544"/>
      <c r="H6" s="544"/>
      <c r="I6" s="544"/>
      <c r="J6" s="544"/>
      <c r="K6" s="544"/>
      <c r="L6" s="538" t="s">
        <v>389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446</v>
      </c>
      <c r="K7" s="217" t="s">
        <v>447</v>
      </c>
      <c r="L7" s="538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3" t="s">
        <v>445</v>
      </c>
    </row>
    <row r="10" spans="1:22" ht="21.95" hidden="1" customHeight="1">
      <c r="A10" s="47"/>
      <c r="C10" s="543" t="s">
        <v>1407</v>
      </c>
      <c r="D10" s="544">
        <v>1</v>
      </c>
      <c r="E10" s="545" t="s">
        <v>1193</v>
      </c>
      <c r="F10" s="371"/>
      <c r="G10" s="372">
        <v>0</v>
      </c>
      <c r="H10" s="373"/>
      <c r="I10" s="374"/>
      <c r="J10" s="375"/>
      <c r="K10" s="376"/>
      <c r="L10" s="548"/>
      <c r="M10" s="255"/>
      <c r="N10" s="255"/>
      <c r="O10" s="255"/>
      <c r="P10" s="473"/>
      <c r="Q10" s="473"/>
      <c r="R10" s="474"/>
      <c r="S10" s="255"/>
      <c r="T10" s="255"/>
      <c r="U10" s="255"/>
      <c r="V10" s="255"/>
    </row>
    <row r="11" spans="1:22" ht="21.95" customHeight="1">
      <c r="A11" s="47"/>
      <c r="C11" s="543"/>
      <c r="D11" s="544"/>
      <c r="E11" s="546"/>
      <c r="F11" s="243" t="s">
        <v>1407</v>
      </c>
      <c r="G11" s="487">
        <v>1</v>
      </c>
      <c r="H11" s="381" t="s">
        <v>1193</v>
      </c>
      <c r="I11" s="382" t="s">
        <v>1194</v>
      </c>
      <c r="J11" s="490" t="s">
        <v>27</v>
      </c>
      <c r="K11" s="494" t="s">
        <v>379</v>
      </c>
      <c r="L11" s="548"/>
      <c r="M11" s="255"/>
      <c r="N11" s="255"/>
      <c r="O11" s="255"/>
      <c r="P11" s="473" t="str">
        <f>mergeValue(E11)</f>
        <v>Тюменский муниципальный район</v>
      </c>
      <c r="Q11" s="473" t="str">
        <f>H11</f>
        <v>Тюменский муниципальный район</v>
      </c>
      <c r="R11" s="474" t="str">
        <f>I11</f>
        <v>71644000</v>
      </c>
      <c r="S11" s="255" t="str">
        <f>Q11&amp;" ("&amp;R11&amp;")"</f>
        <v>Тюменский муниципальный район (71644000)</v>
      </c>
      <c r="T11" s="255"/>
      <c r="U11" s="255"/>
      <c r="V11" s="255"/>
    </row>
    <row r="12" spans="1:22" ht="21.95" customHeight="1">
      <c r="A12" s="47"/>
      <c r="C12" s="543"/>
      <c r="D12" s="544"/>
      <c r="E12" s="547"/>
      <c r="F12" s="244"/>
      <c r="G12" s="245"/>
      <c r="H12" s="220" t="s">
        <v>156</v>
      </c>
      <c r="I12" s="246"/>
      <c r="J12" s="246"/>
      <c r="K12" s="246"/>
      <c r="L12" s="548"/>
      <c r="M12" s="475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3" t="s">
        <v>1407</v>
      </c>
      <c r="D13" s="544">
        <v>2</v>
      </c>
      <c r="E13" s="545" t="s">
        <v>1382</v>
      </c>
      <c r="F13" s="371"/>
      <c r="G13" s="372">
        <v>0</v>
      </c>
      <c r="H13" s="373"/>
      <c r="I13" s="374"/>
      <c r="J13" s="375"/>
      <c r="K13" s="376"/>
      <c r="L13" s="548"/>
      <c r="M13" s="255"/>
      <c r="N13" s="255"/>
      <c r="O13" s="255"/>
      <c r="P13" s="473"/>
      <c r="Q13" s="473"/>
      <c r="R13" s="474"/>
      <c r="S13" s="255"/>
      <c r="T13" s="255"/>
      <c r="U13" s="255"/>
      <c r="V13" s="255"/>
    </row>
    <row r="14" spans="1:22" ht="21.95" customHeight="1">
      <c r="A14" s="47"/>
      <c r="C14" s="543"/>
      <c r="D14" s="544"/>
      <c r="E14" s="546"/>
      <c r="F14" s="243" t="s">
        <v>1407</v>
      </c>
      <c r="G14" s="487">
        <v>1</v>
      </c>
      <c r="H14" s="381" t="s">
        <v>1382</v>
      </c>
      <c r="I14" s="382" t="s">
        <v>1383</v>
      </c>
      <c r="J14" s="490" t="s">
        <v>27</v>
      </c>
      <c r="K14" s="494" t="s">
        <v>379</v>
      </c>
      <c r="L14" s="548"/>
      <c r="M14" s="255"/>
      <c r="N14" s="255"/>
      <c r="O14" s="255"/>
      <c r="P14" s="473" t="str">
        <f>mergeValue(E14)</f>
        <v>город Тюмень</v>
      </c>
      <c r="Q14" s="473" t="str">
        <f>H14</f>
        <v>город Тюмень</v>
      </c>
      <c r="R14" s="474" t="str">
        <f>I14</f>
        <v>71701000</v>
      </c>
      <c r="S14" s="255" t="str">
        <f>Q14&amp;" ("&amp;R14&amp;")"</f>
        <v>город Тюмень (71701000)</v>
      </c>
      <c r="T14" s="255"/>
      <c r="U14" s="255"/>
      <c r="V14" s="255"/>
    </row>
    <row r="15" spans="1:22" ht="21.95" customHeight="1">
      <c r="A15" s="47"/>
      <c r="C15" s="543"/>
      <c r="D15" s="544"/>
      <c r="E15" s="547"/>
      <c r="F15" s="244"/>
      <c r="G15" s="245"/>
      <c r="H15" s="220" t="s">
        <v>156</v>
      </c>
      <c r="I15" s="246"/>
      <c r="J15" s="246"/>
      <c r="K15" s="246"/>
      <c r="L15" s="548"/>
      <c r="M15" s="475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15" customHeight="1">
      <c r="A16" s="47"/>
      <c r="C16" s="64"/>
      <c r="D16" s="248"/>
      <c r="E16" s="220" t="s">
        <v>159</v>
      </c>
      <c r="F16" s="246"/>
      <c r="G16" s="246"/>
      <c r="H16" s="246"/>
      <c r="I16" s="246"/>
      <c r="J16" s="246"/>
      <c r="K16" s="247"/>
      <c r="L16" s="534"/>
      <c r="M16" s="242"/>
    </row>
    <row r="17" spans="1:12" s="234" customFormat="1" ht="6">
      <c r="A17" s="233"/>
      <c r="C17" s="395"/>
    </row>
    <row r="18" spans="1:12">
      <c r="C18" s="200"/>
      <c r="D18" s="550" t="s">
        <v>552</v>
      </c>
      <c r="E18" s="550"/>
      <c r="F18" s="550"/>
      <c r="G18" s="550"/>
      <c r="H18" s="550"/>
      <c r="I18" s="550"/>
      <c r="J18" s="550"/>
      <c r="K18" s="550"/>
      <c r="L18" s="550"/>
    </row>
  </sheetData>
  <sheetProtection password="FA9C" sheet="1" objects="1" scenarios="1" formatColumns="0" formatRows="0"/>
  <mergeCells count="11">
    <mergeCell ref="L9:L16"/>
    <mergeCell ref="D6:K6"/>
    <mergeCell ref="L6:L7"/>
    <mergeCell ref="D18:L18"/>
    <mergeCell ref="D4:I4"/>
    <mergeCell ref="C10:C12"/>
    <mergeCell ref="D10:D12"/>
    <mergeCell ref="E10:E12"/>
    <mergeCell ref="C13:C15"/>
    <mergeCell ref="D13:D15"/>
    <mergeCell ref="E13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">
      <formula1>900</formula1>
    </dataValidation>
    <dataValidation allowBlank="1" showInputMessage="1" showErrorMessage="1" prompt="Изменение значения по двойному щелчоку левой кнопки мыши" sqref="J11 J14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2"/>
  <sheetViews>
    <sheetView showGridLines="0" topLeftCell="D1" zoomScaleNormal="100" workbookViewId="0">
      <selection activeCell="J34" sqref="J34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2" hidden="1" customWidth="1"/>
    <col min="15" max="15" width="11.140625" style="432" hidden="1" customWidth="1"/>
    <col min="16" max="17" width="10.5703125" style="432" hidden="1" customWidth="1"/>
    <col min="18" max="18" width="11.28515625" style="432" hidden="1" customWidth="1"/>
    <col min="19" max="19" width="10.5703125" style="432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2" t="s">
        <v>448</v>
      </c>
      <c r="J2" s="553"/>
      <c r="K2" s="554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0" t="s">
        <v>387</v>
      </c>
      <c r="J4" s="540"/>
      <c r="K4" s="540"/>
      <c r="L4" s="555" t="s">
        <v>389</v>
      </c>
      <c r="M4" s="257"/>
      <c r="N4" s="433"/>
      <c r="O4" s="433"/>
      <c r="P4" s="433"/>
      <c r="Q4" s="433"/>
      <c r="R4" s="433"/>
      <c r="S4" s="433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388</v>
      </c>
      <c r="K5" s="122" t="s">
        <v>386</v>
      </c>
      <c r="L5" s="555"/>
      <c r="M5" s="257"/>
      <c r="N5" s="433"/>
      <c r="O5" s="433"/>
      <c r="P5" s="433"/>
      <c r="Q5" s="433"/>
      <c r="R5" s="433"/>
      <c r="S5" s="433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491</v>
      </c>
      <c r="O6" s="257" t="s">
        <v>492</v>
      </c>
      <c r="P6" s="257" t="s">
        <v>493</v>
      </c>
      <c r="Q6" s="257" t="s">
        <v>494</v>
      </c>
      <c r="R6" s="257" t="s">
        <v>507</v>
      </c>
      <c r="S6" s="257" t="s">
        <v>499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449</v>
      </c>
      <c r="K7" s="249" t="str">
        <f>IF(form_up_date="","",form_up_date)</f>
        <v>10.10.2018</v>
      </c>
      <c r="L7" s="266" t="s">
        <v>450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6">
        <v>1</v>
      </c>
      <c r="B8" s="399"/>
      <c r="C8" s="399"/>
      <c r="D8" s="399"/>
      <c r="E8" s="557" t="s">
        <v>1407</v>
      </c>
      <c r="F8" s="399"/>
      <c r="G8" s="399"/>
      <c r="I8" s="264" t="str">
        <f>"2."&amp;mergeValue(A8)</f>
        <v>2.1</v>
      </c>
      <c r="J8" s="265" t="s">
        <v>451</v>
      </c>
      <c r="K8" s="489" t="str">
        <f>IF(first_sys="","наименование отсутствует",first_sys)</f>
        <v>Централизованная система водоотведения</v>
      </c>
      <c r="L8" s="410" t="s">
        <v>536</v>
      </c>
      <c r="M8" s="401"/>
      <c r="N8" s="257" t="str">
        <f>IF(K8="","",K8)</f>
        <v>Централизованная система водоотведения</v>
      </c>
      <c r="O8" s="257"/>
      <c r="P8" s="257"/>
      <c r="Q8" s="257"/>
      <c r="R8" s="476"/>
      <c r="S8" s="257" t="s">
        <v>500</v>
      </c>
      <c r="T8" s="399"/>
      <c r="U8" s="399"/>
      <c r="V8" s="399"/>
      <c r="W8" s="399"/>
    </row>
    <row r="9" spans="1:24" s="400" customFormat="1" ht="22.5">
      <c r="A9" s="556"/>
      <c r="B9" s="399"/>
      <c r="C9" s="399"/>
      <c r="D9" s="399"/>
      <c r="E9" s="558"/>
      <c r="F9" s="399"/>
      <c r="G9" s="399"/>
      <c r="I9" s="264" t="str">
        <f>"3."&amp;mergeValue(A9)</f>
        <v>3.1</v>
      </c>
      <c r="J9" s="265" t="s">
        <v>452</v>
      </c>
      <c r="K9" s="424" t="s">
        <v>1387</v>
      </c>
      <c r="L9" s="410" t="s">
        <v>484</v>
      </c>
      <c r="M9" s="401"/>
      <c r="N9" s="257"/>
      <c r="O9" s="257" t="str">
        <f>IF(K9="","",K9)</f>
        <v>Водоотведение</v>
      </c>
      <c r="P9" s="257"/>
      <c r="Q9" s="257"/>
      <c r="R9" s="476"/>
      <c r="S9" s="257" t="s">
        <v>501</v>
      </c>
      <c r="T9" s="399"/>
      <c r="U9" s="399"/>
      <c r="V9" s="399"/>
      <c r="W9" s="399"/>
    </row>
    <row r="10" spans="1:24" s="400" customFormat="1" ht="22.5">
      <c r="A10" s="556"/>
      <c r="B10" s="556">
        <v>1</v>
      </c>
      <c r="C10" s="399"/>
      <c r="D10" s="399"/>
      <c r="E10" s="558"/>
      <c r="F10" s="556"/>
      <c r="G10" s="399"/>
      <c r="I10" s="264" t="str">
        <f>"4."&amp;mergeValue(A10)</f>
        <v>4.1</v>
      </c>
      <c r="J10" s="265" t="s">
        <v>453</v>
      </c>
      <c r="K10" s="122" t="s">
        <v>392</v>
      </c>
      <c r="L10" s="266"/>
      <c r="M10" s="401"/>
      <c r="N10" s="257"/>
      <c r="O10" s="257"/>
      <c r="P10" s="257"/>
      <c r="Q10" s="257"/>
      <c r="R10" s="476"/>
      <c r="S10" s="257"/>
      <c r="T10" s="399"/>
      <c r="U10" s="399"/>
      <c r="V10" s="399"/>
      <c r="W10" s="399"/>
    </row>
    <row r="11" spans="1:24" s="400" customFormat="1" ht="18.75">
      <c r="A11" s="556"/>
      <c r="B11" s="556"/>
      <c r="C11" s="488"/>
      <c r="D11" s="488"/>
      <c r="E11" s="558"/>
      <c r="F11" s="556"/>
      <c r="G11" s="488"/>
      <c r="I11" s="264" t="str">
        <f>"4."&amp;mergeValue(A11) &amp;"."&amp;mergeValue(B10)</f>
        <v>4.1.1</v>
      </c>
      <c r="J11" s="482" t="s">
        <v>526</v>
      </c>
      <c r="K11" s="489" t="str">
        <f>IF(region_name="","",region_name)</f>
        <v>Тюменская область</v>
      </c>
      <c r="L11" s="266" t="s">
        <v>390</v>
      </c>
      <c r="M11" s="401"/>
      <c r="N11" s="257"/>
      <c r="O11" s="257"/>
      <c r="P11" s="257"/>
      <c r="Q11" s="257"/>
      <c r="R11" s="476"/>
      <c r="S11" s="257"/>
      <c r="T11" s="399"/>
      <c r="U11" s="399"/>
      <c r="V11" s="399"/>
      <c r="W11" s="399"/>
    </row>
    <row r="12" spans="1:24" s="400" customFormat="1" ht="22.5">
      <c r="A12" s="556"/>
      <c r="B12" s="556"/>
      <c r="C12" s="556">
        <v>1</v>
      </c>
      <c r="D12" s="488"/>
      <c r="E12" s="558"/>
      <c r="F12" s="556"/>
      <c r="G12" s="556"/>
      <c r="I12" s="264" t="str">
        <f>"4."&amp;mergeValue(A12) &amp;"."&amp;mergeValue(B12)&amp;"."&amp;mergeValue(C12)</f>
        <v>4.1.1.1</v>
      </c>
      <c r="J12" s="268" t="s">
        <v>454</v>
      </c>
      <c r="K12" s="489" t="s">
        <v>1193</v>
      </c>
      <c r="L12" s="410" t="s">
        <v>455</v>
      </c>
      <c r="M12" s="401"/>
      <c r="N12" s="257"/>
      <c r="O12" s="257"/>
      <c r="P12" s="257" t="str">
        <f>IF(K12="","",K12)</f>
        <v>Тюменский муниципальный район</v>
      </c>
      <c r="Q12" s="257"/>
      <c r="R12" s="476"/>
      <c r="S12" s="257" t="s">
        <v>502</v>
      </c>
      <c r="T12" s="399"/>
      <c r="U12" s="399"/>
      <c r="V12" s="399"/>
      <c r="W12" s="399"/>
    </row>
    <row r="13" spans="1:24" s="400" customFormat="1" ht="18.75">
      <c r="A13" s="556"/>
      <c r="B13" s="556"/>
      <c r="C13" s="556"/>
      <c r="D13" s="488">
        <v>1</v>
      </c>
      <c r="E13" s="558"/>
      <c r="F13" s="556"/>
      <c r="G13" s="556"/>
      <c r="I13" s="264" t="str">
        <f>"4."&amp;mergeValue(A13) &amp;"."&amp;mergeValue(B13)&amp;"."&amp;mergeValue(C13)&amp;"."&amp;mergeValue(D13)</f>
        <v>4.1.1.1.1</v>
      </c>
      <c r="J13" s="269" t="s">
        <v>456</v>
      </c>
      <c r="K13" s="489" t="s">
        <v>1408</v>
      </c>
      <c r="L13" s="559" t="s">
        <v>537</v>
      </c>
      <c r="M13" s="401"/>
      <c r="N13" s="257"/>
      <c r="O13" s="257"/>
      <c r="P13" s="257"/>
      <c r="Q13" s="257" t="s">
        <v>1193</v>
      </c>
      <c r="R13" s="476" t="s">
        <v>1194</v>
      </c>
      <c r="S13" s="257" t="s">
        <v>503</v>
      </c>
      <c r="T13" s="399"/>
      <c r="U13" s="399"/>
      <c r="V13" s="399"/>
      <c r="W13" s="399"/>
    </row>
    <row r="14" spans="1:24" s="400" customFormat="1" ht="18.75">
      <c r="A14" s="556"/>
      <c r="B14" s="556"/>
      <c r="C14" s="556"/>
      <c r="D14" s="488"/>
      <c r="E14" s="558"/>
      <c r="F14" s="556"/>
      <c r="G14" s="556"/>
      <c r="I14" s="402"/>
      <c r="J14" s="450" t="s">
        <v>156</v>
      </c>
      <c r="K14" s="403"/>
      <c r="L14" s="560"/>
      <c r="M14" s="401"/>
      <c r="N14" s="257"/>
      <c r="O14" s="257"/>
      <c r="P14" s="257"/>
      <c r="Q14" s="257"/>
      <c r="R14" s="476"/>
      <c r="S14" s="257"/>
      <c r="T14" s="399"/>
      <c r="U14" s="399"/>
      <c r="V14" s="399"/>
      <c r="W14" s="399"/>
    </row>
    <row r="15" spans="1:24" s="400" customFormat="1" ht="22.5">
      <c r="A15" s="556"/>
      <c r="B15" s="556"/>
      <c r="C15" s="556">
        <v>2</v>
      </c>
      <c r="D15" s="488"/>
      <c r="E15" s="558"/>
      <c r="F15" s="556"/>
      <c r="G15" s="557" t="s">
        <v>1407</v>
      </c>
      <c r="I15" s="264" t="str">
        <f>"4."&amp;mergeValue(A15) &amp;"."&amp;mergeValue(B15)&amp;"."&amp;mergeValue(C15)</f>
        <v>4.1.1.2</v>
      </c>
      <c r="J15" s="268" t="s">
        <v>454</v>
      </c>
      <c r="K15" s="489" t="s">
        <v>1382</v>
      </c>
      <c r="L15" s="410" t="s">
        <v>455</v>
      </c>
      <c r="M15" s="401"/>
      <c r="N15" s="257"/>
      <c r="O15" s="257"/>
      <c r="P15" s="257" t="str">
        <f>IF(K15="","",K15)</f>
        <v>город Тюмень</v>
      </c>
      <c r="Q15" s="257"/>
      <c r="R15" s="476"/>
      <c r="S15" s="257" t="s">
        <v>502</v>
      </c>
      <c r="T15" s="399"/>
      <c r="U15" s="399"/>
      <c r="V15" s="399"/>
      <c r="W15" s="399"/>
    </row>
    <row r="16" spans="1:24" s="400" customFormat="1" ht="18.75">
      <c r="A16" s="556"/>
      <c r="B16" s="556"/>
      <c r="C16" s="556"/>
      <c r="D16" s="488">
        <v>1</v>
      </c>
      <c r="E16" s="558"/>
      <c r="F16" s="556"/>
      <c r="G16" s="558"/>
      <c r="I16" s="264" t="str">
        <f>"4."&amp;mergeValue(A16) &amp;"."&amp;mergeValue(B16)&amp;"."&amp;mergeValue(C16)&amp;"."&amp;mergeValue(D16)</f>
        <v>4.1.1.2.1</v>
      </c>
      <c r="J16" s="269" t="s">
        <v>456</v>
      </c>
      <c r="K16" s="489" t="s">
        <v>1409</v>
      </c>
      <c r="L16" s="559" t="s">
        <v>537</v>
      </c>
      <c r="M16" s="401"/>
      <c r="N16" s="257"/>
      <c r="O16" s="257"/>
      <c r="P16" s="257"/>
      <c r="Q16" s="257" t="s">
        <v>1382</v>
      </c>
      <c r="R16" s="476" t="s">
        <v>1383</v>
      </c>
      <c r="S16" s="257" t="s">
        <v>503</v>
      </c>
      <c r="T16" s="399"/>
      <c r="U16" s="399"/>
      <c r="V16" s="399"/>
      <c r="W16" s="399"/>
    </row>
    <row r="17" spans="1:24" s="400" customFormat="1" ht="18.75">
      <c r="A17" s="556"/>
      <c r="B17" s="556"/>
      <c r="C17" s="556"/>
      <c r="D17" s="488"/>
      <c r="E17" s="558"/>
      <c r="F17" s="556"/>
      <c r="G17" s="558"/>
      <c r="I17" s="402"/>
      <c r="J17" s="450" t="s">
        <v>156</v>
      </c>
      <c r="K17" s="403"/>
      <c r="L17" s="560"/>
      <c r="M17" s="401"/>
      <c r="N17" s="257"/>
      <c r="O17" s="257"/>
      <c r="P17" s="257"/>
      <c r="Q17" s="257"/>
      <c r="R17" s="476"/>
      <c r="S17" s="257"/>
      <c r="T17" s="399"/>
      <c r="U17" s="399"/>
      <c r="V17" s="399"/>
      <c r="W17" s="399"/>
    </row>
    <row r="18" spans="1:24" s="400" customFormat="1" ht="18.75">
      <c r="A18" s="556"/>
      <c r="B18" s="556"/>
      <c r="C18" s="488"/>
      <c r="D18" s="488"/>
      <c r="E18" s="558"/>
      <c r="F18" s="556"/>
      <c r="G18" s="488"/>
      <c r="I18" s="270"/>
      <c r="J18" s="451" t="s">
        <v>159</v>
      </c>
      <c r="K18" s="271"/>
      <c r="L18" s="272"/>
      <c r="M18" s="401"/>
      <c r="N18" s="257"/>
      <c r="O18" s="257"/>
      <c r="P18" s="257"/>
      <c r="Q18" s="257"/>
      <c r="R18" s="476"/>
      <c r="S18" s="257"/>
      <c r="T18" s="399"/>
      <c r="U18" s="399"/>
      <c r="V18" s="399"/>
      <c r="W18" s="399"/>
    </row>
    <row r="19" spans="1:24" s="400" customFormat="1" ht="18.75">
      <c r="A19" s="556"/>
      <c r="B19" s="399"/>
      <c r="C19" s="399"/>
      <c r="D19" s="399"/>
      <c r="E19" s="558"/>
      <c r="F19" s="399"/>
      <c r="G19" s="399"/>
      <c r="I19" s="270"/>
      <c r="J19" s="404" t="s">
        <v>457</v>
      </c>
      <c r="K19" s="271"/>
      <c r="L19" s="272"/>
      <c r="M19" s="401"/>
      <c r="N19" s="257"/>
      <c r="O19" s="257"/>
      <c r="P19" s="257"/>
      <c r="Q19" s="257"/>
      <c r="R19" s="476"/>
      <c r="S19" s="257"/>
      <c r="T19" s="399"/>
      <c r="U19" s="399"/>
      <c r="V19" s="399"/>
      <c r="W19" s="399"/>
    </row>
    <row r="20" spans="1:24" s="258" customFormat="1" ht="18.75" customHeight="1">
      <c r="A20" s="257"/>
      <c r="B20" s="257"/>
      <c r="C20" s="257"/>
      <c r="D20" s="257"/>
      <c r="E20" s="257"/>
      <c r="F20" s="257"/>
      <c r="G20" s="257"/>
      <c r="I20" s="270"/>
      <c r="J20" s="449" t="s">
        <v>379</v>
      </c>
      <c r="K20" s="271"/>
      <c r="L20" s="272"/>
      <c r="M20" s="26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</row>
    <row r="21" spans="1:24" s="274" customFormat="1" ht="3" customHeight="1">
      <c r="A21" s="273"/>
      <c r="B21" s="273"/>
      <c r="C21" s="273"/>
      <c r="D21" s="273"/>
      <c r="E21" s="273"/>
      <c r="F21" s="273"/>
      <c r="G21" s="273"/>
      <c r="I21" s="275"/>
      <c r="J21" s="430"/>
      <c r="K21" s="431"/>
      <c r="L21" s="276"/>
      <c r="M21" s="273"/>
      <c r="N21" s="434"/>
      <c r="O21" s="434"/>
      <c r="P21" s="434"/>
      <c r="Q21" s="434"/>
      <c r="R21" s="434"/>
      <c r="S21" s="434"/>
      <c r="T21" s="273"/>
      <c r="U21" s="273"/>
      <c r="V21" s="273"/>
      <c r="W21" s="273"/>
      <c r="X21" s="273"/>
    </row>
    <row r="22" spans="1:24" s="274" customFormat="1" ht="15" customHeight="1">
      <c r="A22" s="273"/>
      <c r="B22" s="273"/>
      <c r="C22" s="273"/>
      <c r="D22" s="273"/>
      <c r="E22" s="273"/>
      <c r="F22" s="273"/>
      <c r="G22" s="273"/>
      <c r="I22" s="275"/>
      <c r="J22" s="551" t="s">
        <v>458</v>
      </c>
      <c r="K22" s="551"/>
      <c r="L22" s="276"/>
      <c r="M22" s="273"/>
      <c r="N22" s="434"/>
      <c r="O22" s="434"/>
      <c r="P22" s="434"/>
      <c r="Q22" s="434"/>
      <c r="R22" s="434"/>
      <c r="S22" s="434"/>
      <c r="T22" s="273"/>
      <c r="U22" s="273"/>
      <c r="V22" s="273"/>
      <c r="W22" s="273"/>
      <c r="X22" s="273"/>
    </row>
  </sheetData>
  <sheetProtection password="FA9C" sheet="1" objects="1" scenarios="1" formatColumns="0" formatRows="0"/>
  <mergeCells count="14">
    <mergeCell ref="J22:K22"/>
    <mergeCell ref="I2:K2"/>
    <mergeCell ref="I4:K4"/>
    <mergeCell ref="L4:L5"/>
    <mergeCell ref="A8:A19"/>
    <mergeCell ref="E8:E19"/>
    <mergeCell ref="B10:B18"/>
    <mergeCell ref="F10:F18"/>
    <mergeCell ref="C12:C14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8:L2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5" t="s">
        <v>538</v>
      </c>
      <c r="E5" s="536"/>
      <c r="F5" s="536"/>
      <c r="G5" s="536"/>
      <c r="H5" s="536"/>
      <c r="I5" s="536"/>
      <c r="J5" s="537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4" t="s">
        <v>387</v>
      </c>
      <c r="E8" s="564"/>
      <c r="F8" s="564"/>
      <c r="G8" s="564"/>
      <c r="H8" s="564"/>
      <c r="I8" s="564"/>
      <c r="J8" s="564"/>
      <c r="K8" s="564" t="s">
        <v>389</v>
      </c>
    </row>
    <row r="9" spans="1:14">
      <c r="D9" s="564" t="s">
        <v>32</v>
      </c>
      <c r="E9" s="564" t="s">
        <v>459</v>
      </c>
      <c r="F9" s="564"/>
      <c r="G9" s="564" t="s">
        <v>349</v>
      </c>
      <c r="H9" s="564"/>
      <c r="I9" s="564"/>
      <c r="J9" s="564"/>
      <c r="K9" s="564"/>
    </row>
    <row r="10" spans="1:14">
      <c r="D10" s="564"/>
      <c r="E10" s="181" t="s">
        <v>348</v>
      </c>
      <c r="F10" s="181" t="s">
        <v>252</v>
      </c>
      <c r="G10" s="181" t="s">
        <v>252</v>
      </c>
      <c r="H10" s="181" t="s">
        <v>348</v>
      </c>
      <c r="I10" s="181" t="s">
        <v>460</v>
      </c>
      <c r="J10" s="181" t="s">
        <v>447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5" customFormat="1" ht="67.5" customHeight="1">
      <c r="A12" s="107" t="s">
        <v>6</v>
      </c>
      <c r="B12" s="422" t="s">
        <v>379</v>
      </c>
      <c r="C12" s="423"/>
      <c r="D12" s="284" t="s">
        <v>33</v>
      </c>
      <c r="E12" s="424"/>
      <c r="F12" s="354"/>
      <c r="G12" s="285"/>
      <c r="H12" s="285"/>
      <c r="I12" s="118"/>
      <c r="J12" s="286"/>
      <c r="K12" s="560" t="s">
        <v>461</v>
      </c>
      <c r="L12" s="429"/>
      <c r="M12" s="426" t="str">
        <f>IF(ISERROR(INDEX(kind_of_nameforms,MATCH(E12,kind_of_forms,0),1)),"",INDEX(kind_of_nameforms,MATCH(E12,kind_of_forms,0),1))</f>
        <v/>
      </c>
      <c r="N12" s="427"/>
    </row>
    <row r="13" spans="1:14" ht="15" customHeight="1">
      <c r="A13" s="280"/>
      <c r="B13" s="280"/>
      <c r="C13" s="280"/>
      <c r="D13" s="287"/>
      <c r="E13" s="288" t="s">
        <v>462</v>
      </c>
      <c r="F13" s="289"/>
      <c r="G13" s="289"/>
      <c r="H13" s="289"/>
      <c r="I13" s="289"/>
      <c r="J13" s="290"/>
      <c r="K13" s="561"/>
    </row>
    <row r="14" spans="1:14" ht="3" customHeight="1">
      <c r="A14" s="280"/>
      <c r="B14" s="280"/>
      <c r="C14" s="280"/>
    </row>
    <row r="15" spans="1:14" ht="27.75" customHeight="1">
      <c r="E15" s="562" t="s">
        <v>539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4"/>
  <sheetViews>
    <sheetView showGridLines="0" topLeftCell="C6" zoomScaleNormal="100" workbookViewId="0">
      <selection activeCell="J22" sqref="J22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5" t="s">
        <v>11</v>
      </c>
      <c r="E7" s="537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46.5" customHeight="1">
      <c r="C12" s="182" t="s">
        <v>1407</v>
      </c>
      <c r="D12" s="183">
        <v>1</v>
      </c>
      <c r="E12" s="199" t="s">
        <v>1420</v>
      </c>
    </row>
    <row r="13" spans="3:6" ht="40.5" customHeight="1">
      <c r="C13" s="182" t="s">
        <v>1407</v>
      </c>
      <c r="D13" s="183">
        <v>2</v>
      </c>
      <c r="E13" s="199" t="s">
        <v>1419</v>
      </c>
    </row>
    <row r="14" spans="3:6" ht="12" customHeight="1">
      <c r="C14" s="68"/>
      <c r="D14" s="108"/>
      <c r="E14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31" sqref="E31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5" t="s">
        <v>463</v>
      </c>
      <c r="E7" s="537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253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15" customHeight="1">
      <c r="C12" s="182"/>
      <c r="D12" s="183">
        <v>1</v>
      </c>
      <c r="E12" s="184" t="s">
        <v>1410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5" t="s">
        <v>478</v>
      </c>
      <c r="E15" s="566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/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7" t="s">
        <v>12</v>
      </c>
      <c r="C2" s="567"/>
      <c r="D2" s="567"/>
      <c r="E2" s="364"/>
    </row>
    <row r="3" spans="2:5" s="365" customFormat="1" ht="6"/>
    <row r="4" spans="2:5" ht="21.75" customHeight="1">
      <c r="B4" s="483" t="s">
        <v>30</v>
      </c>
      <c r="C4" s="483" t="s">
        <v>31</v>
      </c>
      <c r="D4" s="483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372</v>
      </c>
      <c r="B1" s="207" t="s">
        <v>373</v>
      </c>
    </row>
    <row r="2" spans="1:2">
      <c r="A2" s="207">
        <v>4189714</v>
      </c>
      <c r="B2" s="207" t="s">
        <v>1387</v>
      </c>
    </row>
    <row r="3" spans="1:2">
      <c r="A3" s="207">
        <v>4189713</v>
      </c>
      <c r="B3" s="207" t="s">
        <v>1388</v>
      </c>
    </row>
    <row r="4" spans="1:2">
      <c r="A4" s="207">
        <v>4189712</v>
      </c>
      <c r="B4" s="207" t="s">
        <v>553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8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367</v>
      </c>
    </row>
    <row r="3" spans="1:2">
      <c r="A3" t="s">
        <v>193</v>
      </c>
      <c r="B3" t="s">
        <v>513</v>
      </c>
    </row>
    <row r="4" spans="1:2">
      <c r="A4" t="s">
        <v>16</v>
      </c>
      <c r="B4" t="s">
        <v>209</v>
      </c>
    </row>
    <row r="5" spans="1:2">
      <c r="A5" t="s">
        <v>543</v>
      </c>
      <c r="B5" t="s">
        <v>376</v>
      </c>
    </row>
    <row r="6" spans="1:2">
      <c r="A6" t="s">
        <v>544</v>
      </c>
      <c r="B6" t="s">
        <v>377</v>
      </c>
    </row>
    <row r="7" spans="1:2">
      <c r="A7" t="s">
        <v>545</v>
      </c>
      <c r="B7" t="s">
        <v>368</v>
      </c>
    </row>
    <row r="8" spans="1:2">
      <c r="A8" t="s">
        <v>472</v>
      </c>
      <c r="B8" t="s">
        <v>205</v>
      </c>
    </row>
    <row r="9" spans="1:2">
      <c r="A9" t="s">
        <v>473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352</v>
      </c>
      <c r="B11" t="s">
        <v>474</v>
      </c>
    </row>
    <row r="12" spans="1:2">
      <c r="A12" t="s">
        <v>194</v>
      </c>
      <c r="B12" t="s">
        <v>471</v>
      </c>
    </row>
    <row r="13" spans="1:2">
      <c r="A13"/>
      <c r="B13" t="s">
        <v>514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475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476</v>
      </c>
    </row>
    <row r="30" spans="1:2">
      <c r="A30"/>
      <c r="B30" t="s">
        <v>350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363</v>
      </c>
      <c r="L1" s="201" t="s">
        <v>364</v>
      </c>
      <c r="M1" s="56" t="s">
        <v>163</v>
      </c>
      <c r="N1" s="79" t="s">
        <v>226</v>
      </c>
      <c r="Q1" s="301" t="s">
        <v>227</v>
      </c>
      <c r="R1" s="299" t="s">
        <v>240</v>
      </c>
      <c r="S1" s="133" t="s">
        <v>241</v>
      </c>
      <c r="U1" s="174" t="s">
        <v>289</v>
      </c>
      <c r="V1" s="174" t="s">
        <v>290</v>
      </c>
      <c r="X1" s="417" t="s">
        <v>340</v>
      </c>
      <c r="Y1" s="417" t="s">
        <v>343</v>
      </c>
      <c r="Z1" s="417" t="s">
        <v>344</v>
      </c>
      <c r="AB1" s="568" t="s">
        <v>485</v>
      </c>
      <c r="AC1" s="568"/>
      <c r="AE1" s="437" t="s">
        <v>496</v>
      </c>
      <c r="AF1" s="437" t="s">
        <v>504</v>
      </c>
      <c r="AG1" s="437" t="s">
        <v>495</v>
      </c>
      <c r="AH1" s="437" t="s">
        <v>505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225</v>
      </c>
      <c r="Q2" s="302" t="s">
        <v>554</v>
      </c>
      <c r="R2" s="300" t="s">
        <v>233</v>
      </c>
      <c r="S2" s="58" t="s">
        <v>242</v>
      </c>
      <c r="U2" s="6" t="s">
        <v>291</v>
      </c>
      <c r="V2" s="175" t="s">
        <v>291</v>
      </c>
      <c r="X2" s="416" t="s">
        <v>341</v>
      </c>
      <c r="Y2" s="435" t="s">
        <v>345</v>
      </c>
      <c r="Z2" s="436" t="s">
        <v>346</v>
      </c>
      <c r="AB2" s="414" t="s">
        <v>472</v>
      </c>
      <c r="AC2" s="415" t="s">
        <v>486</v>
      </c>
      <c r="AE2" t="s">
        <v>1406</v>
      </c>
      <c r="AF2"/>
      <c r="AG2" t="s">
        <v>1387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362</v>
      </c>
      <c r="L3" s="201" t="s">
        <v>366</v>
      </c>
      <c r="M3" s="56" t="s">
        <v>165</v>
      </c>
      <c r="N3" s="79" t="s">
        <v>223</v>
      </c>
      <c r="Q3" s="302" t="s">
        <v>468</v>
      </c>
      <c r="R3" s="300" t="s">
        <v>234</v>
      </c>
      <c r="S3" s="58" t="s">
        <v>243</v>
      </c>
      <c r="U3" s="6" t="s">
        <v>292</v>
      </c>
      <c r="V3" s="175" t="s">
        <v>292</v>
      </c>
      <c r="X3" s="420" t="s">
        <v>342</v>
      </c>
      <c r="Y3" s="419" t="s">
        <v>347</v>
      </c>
      <c r="Z3" s="419" t="s">
        <v>347</v>
      </c>
      <c r="AB3" s="418" t="s">
        <v>543</v>
      </c>
      <c r="AC3" s="421" t="s">
        <v>487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224</v>
      </c>
      <c r="R4" s="131" t="s">
        <v>235</v>
      </c>
      <c r="S4" s="58" t="s">
        <v>244</v>
      </c>
      <c r="U4" s="6" t="s">
        <v>293</v>
      </c>
      <c r="V4" s="175" t="s">
        <v>293</v>
      </c>
      <c r="AB4" s="418" t="s">
        <v>544</v>
      </c>
      <c r="AC4" s="421" t="s">
        <v>546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222</v>
      </c>
      <c r="R5" s="132" t="s">
        <v>236</v>
      </c>
      <c r="S5" s="58" t="s">
        <v>250</v>
      </c>
      <c r="U5" s="6" t="s">
        <v>294</v>
      </c>
      <c r="V5" s="175" t="s">
        <v>294</v>
      </c>
      <c r="AB5" s="418" t="s">
        <v>545</v>
      </c>
      <c r="AC5" s="421" t="s">
        <v>488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237</v>
      </c>
      <c r="S6" s="58" t="s">
        <v>251</v>
      </c>
      <c r="U6" s="6" t="s">
        <v>295</v>
      </c>
      <c r="V6" s="175" t="s">
        <v>295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238</v>
      </c>
      <c r="S7" s="58" t="s">
        <v>245</v>
      </c>
      <c r="U7" s="6" t="s">
        <v>296</v>
      </c>
      <c r="V7" s="175" t="s">
        <v>296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239</v>
      </c>
      <c r="S8" s="58" t="s">
        <v>246</v>
      </c>
      <c r="U8" s="6" t="s">
        <v>297</v>
      </c>
      <c r="V8" s="175" t="s">
        <v>297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247</v>
      </c>
      <c r="U9" s="6" t="s">
        <v>298</v>
      </c>
      <c r="V9" s="175" t="s">
        <v>298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248</v>
      </c>
      <c r="U10" s="6" t="s">
        <v>299</v>
      </c>
      <c r="V10" s="175" t="s">
        <v>299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361</v>
      </c>
      <c r="S11" s="58" t="s">
        <v>249</v>
      </c>
      <c r="U11" s="6" t="s">
        <v>300</v>
      </c>
      <c r="V11" s="175" t="s">
        <v>300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360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359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358</v>
      </c>
      <c r="U14" s="6" t="s">
        <v>146</v>
      </c>
      <c r="V14" s="175" t="s">
        <v>146</v>
      </c>
    </row>
    <row r="15" spans="1:34" ht="12.75">
      <c r="A15" s="477" t="s">
        <v>521</v>
      </c>
      <c r="I15" s="61" t="s">
        <v>148</v>
      </c>
      <c r="R15" s="196" t="s">
        <v>357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356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355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354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301</v>
      </c>
      <c r="V23" s="175" t="s">
        <v>301</v>
      </c>
    </row>
    <row r="24" spans="1:22">
      <c r="A24" s="8" t="s">
        <v>60</v>
      </c>
      <c r="U24" s="6" t="s">
        <v>302</v>
      </c>
      <c r="V24" s="175" t="s">
        <v>302</v>
      </c>
    </row>
    <row r="25" spans="1:22">
      <c r="A25" s="8" t="s">
        <v>61</v>
      </c>
      <c r="U25" s="6" t="s">
        <v>303</v>
      </c>
      <c r="V25" s="175" t="s">
        <v>303</v>
      </c>
    </row>
    <row r="26" spans="1:22">
      <c r="A26" s="8" t="s">
        <v>62</v>
      </c>
      <c r="V26" s="175" t="s">
        <v>304</v>
      </c>
    </row>
    <row r="27" spans="1:22">
      <c r="A27" s="8" t="s">
        <v>63</v>
      </c>
      <c r="V27" s="175" t="s">
        <v>305</v>
      </c>
    </row>
    <row r="28" spans="1:22">
      <c r="A28" s="8" t="s">
        <v>64</v>
      </c>
      <c r="V28" s="175" t="s">
        <v>306</v>
      </c>
    </row>
    <row r="29" spans="1:22">
      <c r="A29" s="8" t="s">
        <v>65</v>
      </c>
      <c r="V29" s="175" t="s">
        <v>307</v>
      </c>
    </row>
    <row r="30" spans="1:22">
      <c r="A30" s="8" t="s">
        <v>66</v>
      </c>
      <c r="V30" s="175" t="s">
        <v>308</v>
      </c>
    </row>
    <row r="31" spans="1:22">
      <c r="A31" s="8" t="s">
        <v>67</v>
      </c>
      <c r="V31" s="175" t="s">
        <v>309</v>
      </c>
    </row>
    <row r="32" spans="1:22">
      <c r="A32" s="8" t="s">
        <v>68</v>
      </c>
      <c r="V32" s="175" t="s">
        <v>310</v>
      </c>
    </row>
    <row r="33" spans="1:22">
      <c r="A33" s="8" t="s">
        <v>69</v>
      </c>
      <c r="V33" s="175" t="s">
        <v>311</v>
      </c>
    </row>
    <row r="34" spans="1:22">
      <c r="A34" s="8" t="s">
        <v>70</v>
      </c>
      <c r="V34" s="175" t="s">
        <v>312</v>
      </c>
    </row>
    <row r="35" spans="1:22">
      <c r="A35" s="8" t="s">
        <v>71</v>
      </c>
      <c r="V35" s="175" t="s">
        <v>313</v>
      </c>
    </row>
    <row r="36" spans="1:22">
      <c r="A36" s="8" t="s">
        <v>35</v>
      </c>
      <c r="V36" s="175" t="s">
        <v>314</v>
      </c>
    </row>
    <row r="37" spans="1:22">
      <c r="A37" s="8" t="s">
        <v>36</v>
      </c>
      <c r="V37" s="175" t="s">
        <v>315</v>
      </c>
    </row>
    <row r="38" spans="1:22">
      <c r="A38" s="8" t="s">
        <v>37</v>
      </c>
      <c r="V38" s="175" t="s">
        <v>316</v>
      </c>
    </row>
    <row r="39" spans="1:22">
      <c r="A39" s="8" t="s">
        <v>38</v>
      </c>
      <c r="V39" s="175" t="s">
        <v>317</v>
      </c>
    </row>
    <row r="40" spans="1:22">
      <c r="A40" s="8" t="s">
        <v>39</v>
      </c>
      <c r="V40" s="175" t="s">
        <v>318</v>
      </c>
    </row>
    <row r="41" spans="1:22">
      <c r="A41" s="8" t="s">
        <v>40</v>
      </c>
      <c r="V41" s="175" t="s">
        <v>319</v>
      </c>
    </row>
    <row r="42" spans="1:22">
      <c r="A42" s="8" t="s">
        <v>72</v>
      </c>
      <c r="V42" s="175" t="s">
        <v>320</v>
      </c>
    </row>
    <row r="43" spans="1:22">
      <c r="A43" s="8" t="s">
        <v>73</v>
      </c>
      <c r="V43" s="175" t="s">
        <v>321</v>
      </c>
    </row>
    <row r="44" spans="1:22">
      <c r="A44" s="8" t="s">
        <v>74</v>
      </c>
      <c r="V44" s="175" t="s">
        <v>322</v>
      </c>
    </row>
    <row r="45" spans="1:22">
      <c r="A45" s="8" t="s">
        <v>75</v>
      </c>
      <c r="V45" s="175" t="s">
        <v>323</v>
      </c>
    </row>
    <row r="46" spans="1:22">
      <c r="A46" s="8" t="s">
        <v>76</v>
      </c>
      <c r="V46" s="175" t="s">
        <v>324</v>
      </c>
    </row>
    <row r="47" spans="1:22">
      <c r="A47" s="8" t="s">
        <v>97</v>
      </c>
      <c r="V47" s="175" t="s">
        <v>325</v>
      </c>
    </row>
    <row r="48" spans="1:22">
      <c r="A48" s="8" t="s">
        <v>98</v>
      </c>
      <c r="V48" s="175" t="s">
        <v>326</v>
      </c>
    </row>
    <row r="49" spans="1:22">
      <c r="A49" s="8" t="s">
        <v>99</v>
      </c>
      <c r="V49" s="175" t="s">
        <v>327</v>
      </c>
    </row>
    <row r="50" spans="1:22">
      <c r="A50" s="8" t="s">
        <v>77</v>
      </c>
      <c r="V50" s="175" t="s">
        <v>328</v>
      </c>
    </row>
    <row r="51" spans="1:22">
      <c r="A51" s="8" t="s">
        <v>78</v>
      </c>
      <c r="V51" s="175" t="s">
        <v>329</v>
      </c>
    </row>
    <row r="52" spans="1:22">
      <c r="A52" s="8" t="s">
        <v>79</v>
      </c>
      <c r="V52" s="175" t="s">
        <v>330</v>
      </c>
    </row>
    <row r="53" spans="1:22">
      <c r="A53" s="8" t="s">
        <v>80</v>
      </c>
      <c r="V53" s="175" t="s">
        <v>331</v>
      </c>
    </row>
    <row r="54" spans="1:22">
      <c r="A54" s="8" t="s">
        <v>81</v>
      </c>
      <c r="V54" s="175" t="s">
        <v>332</v>
      </c>
    </row>
    <row r="55" spans="1:22">
      <c r="A55" s="8" t="s">
        <v>82</v>
      </c>
      <c r="V55" s="175" t="s">
        <v>333</v>
      </c>
    </row>
    <row r="56" spans="1:22">
      <c r="A56" s="8" t="s">
        <v>83</v>
      </c>
      <c r="V56" s="175" t="s">
        <v>334</v>
      </c>
    </row>
    <row r="57" spans="1:22">
      <c r="A57" s="477" t="s">
        <v>522</v>
      </c>
      <c r="V57" s="175" t="s">
        <v>335</v>
      </c>
    </row>
    <row r="58" spans="1:22">
      <c r="A58" s="8" t="s">
        <v>84</v>
      </c>
      <c r="V58" s="175" t="s">
        <v>336</v>
      </c>
    </row>
    <row r="59" spans="1:22">
      <c r="A59" s="8" t="s">
        <v>85</v>
      </c>
      <c r="V59" s="175" t="s">
        <v>337</v>
      </c>
    </row>
    <row r="60" spans="1:22">
      <c r="A60" s="8" t="s">
        <v>86</v>
      </c>
      <c r="V60" s="175" t="s">
        <v>338</v>
      </c>
    </row>
    <row r="61" spans="1:22">
      <c r="A61" s="8" t="s">
        <v>87</v>
      </c>
      <c r="V61" s="175" t="s">
        <v>339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6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3.1.1'!$F$12="",1,0)</f>
        <v>0</v>
      </c>
    </row>
    <row r="2" spans="1:1">
      <c r="A2" s="356">
        <f>IF('Форма 3.1.1'!$F$15="",1,0)</f>
        <v>0</v>
      </c>
    </row>
    <row r="3" spans="1:1">
      <c r="A3" s="356">
        <f>IF('Форма 3.1.1'!$F$16="",1,0)</f>
        <v>0</v>
      </c>
    </row>
    <row r="4" spans="1:1">
      <c r="A4" s="356">
        <f>IF('Форма 3.1.1'!$F$17="",1,0)</f>
        <v>0</v>
      </c>
    </row>
    <row r="5" spans="1:1">
      <c r="A5" s="356">
        <f>IF('Форма 3.1.1'!$F$20="",1,0)</f>
        <v>0</v>
      </c>
    </row>
    <row r="6" spans="1:1">
      <c r="A6" s="356">
        <f>IF('Форма 3.1.1'!$F$21="",1,0)</f>
        <v>0</v>
      </c>
    </row>
    <row r="7" spans="1:1">
      <c r="A7" s="356">
        <f>IF('Форма 3.1.1'!$F$22="",1,0)</f>
        <v>0</v>
      </c>
    </row>
    <row r="8" spans="1:1">
      <c r="A8" s="356">
        <f>IF('Форма 3.1.1'!$F$23="",1,0)</f>
        <v>0</v>
      </c>
    </row>
    <row r="9" spans="1:1">
      <c r="A9" s="356">
        <f>IF('Форма 3.1.1'!$F$24="",1,0)</f>
        <v>0</v>
      </c>
    </row>
    <row r="10" spans="1:1">
      <c r="A10" s="356">
        <f>IF('Форма 3.1.1'!$F$25="",1,0)</f>
        <v>0</v>
      </c>
    </row>
    <row r="11" spans="1:1">
      <c r="A11" s="356">
        <f>IF('Форма 3.1.1'!$F$27="",1,0)</f>
        <v>0</v>
      </c>
    </row>
    <row r="12" spans="1:1">
      <c r="A12" s="356">
        <f>IF('Форма 3.1.1'!$F$28="",1,0)</f>
        <v>0</v>
      </c>
    </row>
    <row r="13" spans="1:1">
      <c r="A13" s="356">
        <f>IF('Форма 3.1.1'!$F$29="",1,0)</f>
        <v>0</v>
      </c>
    </row>
    <row r="14" spans="1:1">
      <c r="A14" s="356">
        <f>IF('Форма 3.1.1'!$F$30="",1,0)</f>
        <v>0</v>
      </c>
    </row>
    <row r="15" spans="1:1">
      <c r="A15" s="356">
        <f>IF('Форма 3.1.1'!$F$31="",1,0)</f>
        <v>0</v>
      </c>
    </row>
    <row r="16" spans="1:1">
      <c r="A16" s="356">
        <f>IF('Форма 3.1.1'!$F$33="",1,0)</f>
        <v>0</v>
      </c>
    </row>
    <row r="17" spans="1:1">
      <c r="A17" s="356">
        <f>IF('Форма 3.1.1'!$F$35="",1,0)</f>
        <v>0</v>
      </c>
    </row>
    <row r="18" spans="1:1">
      <c r="A18" s="356">
        <f>IF('Форма 3.1.1'!$F$36="",1,0)</f>
        <v>0</v>
      </c>
    </row>
    <row r="19" spans="1:1">
      <c r="A19" s="356">
        <f>IF('Форма 3.1.1'!$F$38="",1,0)</f>
        <v>0</v>
      </c>
    </row>
    <row r="20" spans="1:1">
      <c r="A20" s="356">
        <f>IF('Форма 3.1.1'!$F$39="",1,0)</f>
        <v>0</v>
      </c>
    </row>
    <row r="21" spans="1:1">
      <c r="A21" s="356">
        <f>IF('Форма 3.1.1'!$F$40="",1,0)</f>
        <v>0</v>
      </c>
    </row>
    <row r="22" spans="1:1">
      <c r="A22" s="356">
        <f>IF('Форма 3.1.1'!$F$41="",1,0)</f>
        <v>0</v>
      </c>
    </row>
    <row r="23" spans="1:1">
      <c r="A23" s="356">
        <f>IF('Форма 3.1.2'!$G$11="",1,0)</f>
        <v>0</v>
      </c>
    </row>
    <row r="24" spans="1:1">
      <c r="A24" s="356">
        <f>IF('Форма 3.1.2'!$H$11="",1,0)</f>
        <v>0</v>
      </c>
    </row>
    <row r="25" spans="1:1">
      <c r="A25" s="356">
        <f>IF('Форма 3.1.2'!$I$11="",1,0)</f>
        <v>0</v>
      </c>
    </row>
    <row r="26" spans="1:1">
      <c r="A26" s="356">
        <f>IF('Форма 3.1.2'!$F$11="",1,0)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3.1.3'!$J$11="",1,0)</f>
        <v>0</v>
      </c>
    </row>
    <row r="35" spans="1:1">
      <c r="A35" s="356">
        <f>IF('Форма 3.1.3'!$J$14="",1,0)</f>
        <v>0</v>
      </c>
    </row>
    <row r="36" spans="1:1">
      <c r="A36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87"/>
      <c r="D4" s="544">
        <v>1</v>
      </c>
      <c r="E4" s="588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3"/>
      <c r="Q4" s="473"/>
      <c r="R4" s="474"/>
      <c r="S4" s="255"/>
      <c r="T4" s="255"/>
      <c r="U4" s="255"/>
      <c r="V4" s="255"/>
    </row>
    <row r="5" spans="1:22" s="47" customFormat="1" ht="15" customHeight="1">
      <c r="C5" s="587"/>
      <c r="D5" s="544"/>
      <c r="E5" s="588"/>
      <c r="F5" s="244"/>
      <c r="G5" s="245"/>
      <c r="H5" s="220" t="s">
        <v>156</v>
      </c>
      <c r="I5" s="246"/>
      <c r="J5" s="246"/>
      <c r="K5" s="246"/>
      <c r="L5" s="379"/>
      <c r="M5" s="475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3">
        <f>mergeValue(E9)</f>
        <v>0</v>
      </c>
      <c r="Q9" s="473">
        <f>H9</f>
        <v>0</v>
      </c>
      <c r="R9" s="474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5" customFormat="1" ht="22.5">
      <c r="A20" s="107" t="s">
        <v>6</v>
      </c>
      <c r="B20" s="422" t="s">
        <v>379</v>
      </c>
      <c r="C20" s="423"/>
      <c r="D20" s="284" t="s">
        <v>33</v>
      </c>
      <c r="E20" s="424"/>
      <c r="F20" s="285"/>
      <c r="G20" s="285"/>
      <c r="H20" s="285"/>
      <c r="I20" s="118"/>
      <c r="J20" s="286"/>
      <c r="K20" s="428"/>
      <c r="M20" s="426" t="str">
        <f>IF(ISERROR(INDEX(kind_of_nameforms,MATCH(E20,kind_of_forms,0),1)),"",INDEX(kind_of_nameforms,MATCH(E20,kind_of_forms,0),1))</f>
        <v/>
      </c>
      <c r="N20" s="427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4">
        <v>1</v>
      </c>
      <c r="E27" s="589"/>
      <c r="F27" s="117"/>
      <c r="G27" s="544"/>
      <c r="H27" s="595"/>
      <c r="I27" s="593"/>
      <c r="J27" s="594"/>
      <c r="K27" s="582"/>
      <c r="L27" s="114"/>
      <c r="M27" s="74"/>
      <c r="N27" s="127"/>
    </row>
    <row r="28" spans="1:15" s="47" customFormat="1" ht="15" customHeight="1">
      <c r="C28" s="64"/>
      <c r="D28" s="544"/>
      <c r="E28" s="589"/>
      <c r="F28" s="110"/>
      <c r="G28" s="544"/>
      <c r="H28" s="595"/>
      <c r="I28" s="593"/>
      <c r="J28" s="594"/>
      <c r="K28" s="583"/>
      <c r="L28" s="124"/>
      <c r="M28" s="575"/>
      <c r="N28" s="576"/>
    </row>
    <row r="29" spans="1:15" s="47" customFormat="1" ht="15" customHeight="1">
      <c r="C29" s="64"/>
      <c r="D29" s="544"/>
      <c r="E29" s="589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229</v>
      </c>
    </row>
    <row r="33" spans="1:16" s="47" customFormat="1" ht="15" customHeight="1">
      <c r="C33" s="64"/>
      <c r="D33" s="544">
        <v>1</v>
      </c>
      <c r="E33" s="590"/>
      <c r="F33" s="117"/>
      <c r="G33" s="544">
        <v>1</v>
      </c>
      <c r="H33" s="586"/>
      <c r="I33" s="578"/>
      <c r="J33" s="585"/>
      <c r="K33" s="114" t="s">
        <v>33</v>
      </c>
      <c r="L33" s="116"/>
      <c r="M33" s="130"/>
    </row>
    <row r="34" spans="1:16" s="47" customFormat="1" ht="15" customHeight="1">
      <c r="C34" s="64"/>
      <c r="D34" s="544"/>
      <c r="E34" s="591"/>
      <c r="F34" s="110"/>
      <c r="G34" s="544"/>
      <c r="H34" s="586"/>
      <c r="I34" s="578"/>
      <c r="J34" s="585"/>
      <c r="K34" s="111"/>
      <c r="L34" s="569" t="s">
        <v>232</v>
      </c>
      <c r="M34" s="570"/>
    </row>
    <row r="35" spans="1:16" s="47" customFormat="1" ht="15" customHeight="1">
      <c r="C35" s="64"/>
      <c r="D35" s="544"/>
      <c r="E35" s="592"/>
      <c r="F35" s="115"/>
      <c r="G35" s="111"/>
      <c r="H35" s="2" t="s">
        <v>231</v>
      </c>
      <c r="I35" s="112"/>
      <c r="J35" s="112"/>
      <c r="K35" s="112"/>
      <c r="L35" s="112"/>
      <c r="M35" s="113"/>
    </row>
    <row r="37" spans="1:16" s="46" customFormat="1">
      <c r="A37" s="46" t="s">
        <v>229</v>
      </c>
      <c r="B37" s="46" t="s">
        <v>229</v>
      </c>
      <c r="C37" s="46" t="s">
        <v>229</v>
      </c>
    </row>
    <row r="39" spans="1:16" s="47" customFormat="1" ht="23.25" customHeight="1">
      <c r="C39" s="64"/>
      <c r="D39" s="544">
        <v>1</v>
      </c>
      <c r="E39" s="590"/>
      <c r="F39" s="117"/>
      <c r="G39" s="544">
        <v>1</v>
      </c>
      <c r="H39" s="573"/>
      <c r="I39" s="578"/>
      <c r="J39" s="584"/>
      <c r="K39" s="173" t="str">
        <f>L39&amp;".1"</f>
        <v>1.1</v>
      </c>
      <c r="L39" s="579" t="s">
        <v>33</v>
      </c>
      <c r="M39" s="171" t="s">
        <v>230</v>
      </c>
      <c r="N39" s="188"/>
      <c r="O39" s="170"/>
    </row>
    <row r="40" spans="1:16" s="47" customFormat="1" ht="23.25" customHeight="1">
      <c r="C40" s="64"/>
      <c r="D40" s="544"/>
      <c r="E40" s="591"/>
      <c r="F40" s="117"/>
      <c r="G40" s="544"/>
      <c r="H40" s="577"/>
      <c r="I40" s="578"/>
      <c r="J40" s="584"/>
      <c r="K40" s="173" t="str">
        <f>L39&amp;".2"</f>
        <v>1.2</v>
      </c>
      <c r="L40" s="580"/>
      <c r="M40" s="166" t="s">
        <v>287</v>
      </c>
      <c r="N40" s="189"/>
      <c r="O40" s="170"/>
      <c r="P40" s="65"/>
    </row>
    <row r="41" spans="1:16" s="47" customFormat="1" ht="23.25" customHeight="1">
      <c r="C41" s="64"/>
      <c r="D41" s="544"/>
      <c r="E41" s="591"/>
      <c r="F41" s="117"/>
      <c r="G41" s="544"/>
      <c r="H41" s="577"/>
      <c r="I41" s="578"/>
      <c r="J41" s="584"/>
      <c r="K41" s="173" t="str">
        <f>L39&amp;".3"</f>
        <v>1.3</v>
      </c>
      <c r="L41" s="580"/>
      <c r="M41" s="166" t="s">
        <v>286</v>
      </c>
      <c r="N41" s="189"/>
      <c r="O41" s="170"/>
      <c r="P41" s="65"/>
    </row>
    <row r="42" spans="1:16" s="47" customFormat="1" ht="23.25" customHeight="1">
      <c r="C42" s="64"/>
      <c r="D42" s="544"/>
      <c r="E42" s="591"/>
      <c r="F42" s="117"/>
      <c r="G42" s="544"/>
      <c r="H42" s="577"/>
      <c r="I42" s="578"/>
      <c r="J42" s="584"/>
      <c r="K42" s="173" t="str">
        <f>L39&amp;".4"</f>
        <v>1.4</v>
      </c>
      <c r="L42" s="580"/>
      <c r="M42" s="166" t="s">
        <v>280</v>
      </c>
      <c r="N42" s="190"/>
      <c r="O42" s="170"/>
      <c r="P42" s="65"/>
    </row>
    <row r="43" spans="1:16" s="47" customFormat="1" ht="23.25" customHeight="1">
      <c r="C43" s="64"/>
      <c r="D43" s="544"/>
      <c r="E43" s="591"/>
      <c r="F43" s="117"/>
      <c r="G43" s="544"/>
      <c r="H43" s="577"/>
      <c r="I43" s="578"/>
      <c r="J43" s="584"/>
      <c r="K43" s="173" t="str">
        <f>L39&amp;".5"</f>
        <v>1.5</v>
      </c>
      <c r="L43" s="580"/>
      <c r="M43" s="168" t="s">
        <v>281</v>
      </c>
      <c r="N43" s="189"/>
      <c r="O43" s="170"/>
      <c r="P43" s="65"/>
    </row>
    <row r="44" spans="1:16" s="47" customFormat="1" ht="23.25" customHeight="1">
      <c r="C44" s="64"/>
      <c r="D44" s="544"/>
      <c r="E44" s="591"/>
      <c r="F44" s="117"/>
      <c r="G44" s="544"/>
      <c r="H44" s="577"/>
      <c r="I44" s="578"/>
      <c r="J44" s="584"/>
      <c r="K44" s="173" t="str">
        <f>L39&amp;".6"</f>
        <v>1.6</v>
      </c>
      <c r="L44" s="580"/>
      <c r="M44" s="169" t="s">
        <v>282</v>
      </c>
      <c r="N44" s="191"/>
      <c r="O44" s="170"/>
      <c r="P44" s="65"/>
    </row>
    <row r="45" spans="1:16" s="47" customFormat="1" ht="23.25" customHeight="1">
      <c r="C45" s="64"/>
      <c r="D45" s="544"/>
      <c r="E45" s="591"/>
      <c r="F45" s="117"/>
      <c r="G45" s="544"/>
      <c r="H45" s="577"/>
      <c r="I45" s="578"/>
      <c r="J45" s="584"/>
      <c r="K45" s="173" t="str">
        <f>L39&amp;".7"</f>
        <v>1.7</v>
      </c>
      <c r="L45" s="580"/>
      <c r="M45" s="168" t="s">
        <v>255</v>
      </c>
      <c r="N45" s="189"/>
      <c r="O45" s="170"/>
      <c r="P45" s="65"/>
    </row>
    <row r="46" spans="1:16" s="47" customFormat="1" ht="23.25" customHeight="1">
      <c r="C46" s="64"/>
      <c r="D46" s="544"/>
      <c r="E46" s="591"/>
      <c r="F46" s="117"/>
      <c r="G46" s="544"/>
      <c r="H46" s="577"/>
      <c r="I46" s="578"/>
      <c r="J46" s="584"/>
      <c r="K46" s="173" t="str">
        <f>L39&amp;".8"</f>
        <v>1.8</v>
      </c>
      <c r="L46" s="580"/>
      <c r="M46" s="166" t="s">
        <v>283</v>
      </c>
      <c r="N46" s="190"/>
      <c r="O46" s="170"/>
      <c r="P46" s="65"/>
    </row>
    <row r="47" spans="1:16" s="47" customFormat="1" ht="23.25" customHeight="1">
      <c r="C47" s="64"/>
      <c r="D47" s="544"/>
      <c r="E47" s="591"/>
      <c r="F47" s="117"/>
      <c r="G47" s="544"/>
      <c r="H47" s="577"/>
      <c r="I47" s="578"/>
      <c r="J47" s="584"/>
      <c r="K47" s="173" t="str">
        <f>L39&amp;".9"</f>
        <v>1.9</v>
      </c>
      <c r="L47" s="580"/>
      <c r="M47" s="168" t="s">
        <v>284</v>
      </c>
      <c r="N47" s="189"/>
      <c r="O47" s="170"/>
      <c r="P47" s="65"/>
    </row>
    <row r="48" spans="1:16" s="47" customFormat="1" ht="23.25" customHeight="1">
      <c r="C48" s="64"/>
      <c r="D48" s="544"/>
      <c r="E48" s="591"/>
      <c r="F48" s="117"/>
      <c r="G48" s="544"/>
      <c r="H48" s="577"/>
      <c r="I48" s="578"/>
      <c r="J48" s="584"/>
      <c r="K48" s="173" t="str">
        <f>L39&amp;".10"</f>
        <v>1.10</v>
      </c>
      <c r="L48" s="580"/>
      <c r="M48" s="166" t="s">
        <v>256</v>
      </c>
      <c r="N48" s="190"/>
      <c r="O48" s="170"/>
      <c r="P48" s="65"/>
    </row>
    <row r="49" spans="1:25" s="47" customFormat="1" ht="23.25" customHeight="1">
      <c r="C49" s="64"/>
      <c r="D49" s="544"/>
      <c r="E49" s="591"/>
      <c r="F49" s="117"/>
      <c r="G49" s="544"/>
      <c r="H49" s="577"/>
      <c r="I49" s="578"/>
      <c r="J49" s="584"/>
      <c r="K49" s="173" t="str">
        <f>L39&amp;".11"</f>
        <v>1.11</v>
      </c>
      <c r="L49" s="580"/>
      <c r="M49" s="168" t="s">
        <v>284</v>
      </c>
      <c r="N49" s="189"/>
      <c r="O49" s="170"/>
      <c r="P49" s="65"/>
    </row>
    <row r="50" spans="1:25" s="47" customFormat="1" ht="23.25" customHeight="1">
      <c r="C50" s="64"/>
      <c r="D50" s="544"/>
      <c r="E50" s="591"/>
      <c r="F50" s="117"/>
      <c r="G50" s="544"/>
      <c r="H50" s="577"/>
      <c r="I50" s="578"/>
      <c r="J50" s="584"/>
      <c r="K50" s="173" t="str">
        <f>L39&amp;".12"</f>
        <v>1.12</v>
      </c>
      <c r="L50" s="581"/>
      <c r="M50" s="166" t="s">
        <v>285</v>
      </c>
      <c r="N50" s="190"/>
      <c r="O50" s="170"/>
      <c r="P50" s="65"/>
    </row>
    <row r="51" spans="1:25" s="47" customFormat="1" ht="15" customHeight="1">
      <c r="C51" s="64"/>
      <c r="D51" s="544"/>
      <c r="E51" s="591"/>
      <c r="F51" s="110"/>
      <c r="G51" s="544"/>
      <c r="H51" s="574"/>
      <c r="I51" s="578"/>
      <c r="J51" s="585"/>
      <c r="K51" s="167"/>
      <c r="L51" s="172"/>
      <c r="M51" s="569" t="s">
        <v>288</v>
      </c>
      <c r="N51" s="569"/>
      <c r="O51" s="570"/>
    </row>
    <row r="52" spans="1:25" s="47" customFormat="1" ht="15" customHeight="1">
      <c r="C52" s="64"/>
      <c r="D52" s="544"/>
      <c r="E52" s="592"/>
      <c r="F52" s="115"/>
      <c r="G52" s="111"/>
      <c r="H52" s="2" t="s">
        <v>231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351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229</v>
      </c>
      <c r="B58" s="46" t="s">
        <v>229</v>
      </c>
      <c r="C58" s="46" t="s">
        <v>229</v>
      </c>
    </row>
    <row r="60" spans="1:25" s="47" customFormat="1" ht="14.25">
      <c r="C60" s="64"/>
      <c r="D60" s="544">
        <v>1</v>
      </c>
      <c r="E60" s="573"/>
      <c r="F60" s="571"/>
      <c r="G60" s="596">
        <v>1</v>
      </c>
      <c r="H60" s="573"/>
      <c r="I60" s="578"/>
      <c r="J60" s="584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4"/>
      <c r="E61" s="577"/>
      <c r="F61" s="572"/>
      <c r="G61" s="596"/>
      <c r="H61" s="574"/>
      <c r="I61" s="578"/>
      <c r="J61" s="585"/>
      <c r="K61" s="167"/>
      <c r="L61" s="172"/>
      <c r="M61" s="569" t="s">
        <v>288</v>
      </c>
      <c r="N61" s="569"/>
      <c r="O61" s="569"/>
      <c r="P61" s="569"/>
      <c r="Q61" s="569"/>
      <c r="R61" s="569"/>
      <c r="S61" s="569"/>
      <c r="T61" s="569"/>
      <c r="U61" s="569"/>
      <c r="V61" s="569"/>
      <c r="W61" s="569"/>
      <c r="X61" s="569"/>
      <c r="Y61" s="570"/>
    </row>
    <row r="62" spans="1:25" s="47" customFormat="1" ht="15" customHeight="1">
      <c r="C62" s="64"/>
      <c r="D62" s="544"/>
      <c r="E62" s="574"/>
      <c r="F62" s="195"/>
      <c r="G62" s="194"/>
      <c r="H62" s="2" t="s">
        <v>231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3"/>
      <c r="F65" s="481"/>
      <c r="G65" s="190"/>
      <c r="H65" s="190"/>
      <c r="I65" s="190"/>
      <c r="J65" s="208"/>
      <c r="L65" s="255"/>
      <c r="M65" s="255"/>
      <c r="N65" s="255"/>
      <c r="O65" s="255"/>
      <c r="P65" s="255"/>
      <c r="Q65" s="255"/>
      <c r="R65" s="472" t="str">
        <f>IF(E65="","n",IF(ISERROR(MATCH(E65,List05_CS_Copy,0)),"n","y"))</f>
        <v>n</v>
      </c>
      <c r="S65" s="472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370</v>
      </c>
    </row>
    <row r="70" spans="1:21" s="135" customFormat="1" ht="22.5">
      <c r="A70" s="229"/>
      <c r="B70" s="137"/>
      <c r="C70" s="351"/>
      <c r="D70" s="178"/>
      <c r="E70" s="448"/>
      <c r="F70" s="484"/>
      <c r="G70" s="486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5"/>
      <c r="G74" s="486"/>
      <c r="H74" s="225"/>
    </row>
    <row r="77" spans="1:21" s="46" customFormat="1">
      <c r="A77" s="46" t="s">
        <v>477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479</v>
      </c>
    </row>
    <row r="84" spans="1:23" ht="17.100000000000001" customHeight="1"/>
    <row r="85" spans="1:23" s="400" customFormat="1" ht="90">
      <c r="A85" s="556">
        <v>1</v>
      </c>
      <c r="B85" s="399"/>
      <c r="C85" s="399"/>
      <c r="D85" s="399"/>
      <c r="E85" s="556"/>
      <c r="F85" s="399"/>
      <c r="G85" s="399"/>
      <c r="I85" s="264" t="str">
        <f>"2."&amp;mergeValue(A85)</f>
        <v>2.1</v>
      </c>
      <c r="J85" s="265" t="s">
        <v>451</v>
      </c>
      <c r="K85" s="489" t="str">
        <f>IF(first_sys="","наименование отсутствует",first_sys)</f>
        <v>Централизованная система водоотведения</v>
      </c>
      <c r="L85" s="410" t="s">
        <v>536</v>
      </c>
      <c r="M85" s="401"/>
      <c r="N85" s="257" t="str">
        <f>IF(K85="","",K85)</f>
        <v>Централизованная система водоотведения</v>
      </c>
      <c r="O85" s="257"/>
      <c r="P85" s="257"/>
      <c r="Q85" s="257"/>
      <c r="R85" s="476"/>
      <c r="S85" s="257" t="s">
        <v>500</v>
      </c>
      <c r="T85" s="399"/>
      <c r="U85" s="399"/>
      <c r="V85" s="399"/>
      <c r="W85" s="399"/>
    </row>
    <row r="86" spans="1:23" s="400" customFormat="1" ht="33.75">
      <c r="A86" s="556"/>
      <c r="B86" s="399"/>
      <c r="C86" s="399"/>
      <c r="D86" s="399"/>
      <c r="E86" s="556"/>
      <c r="F86" s="399"/>
      <c r="G86" s="399"/>
      <c r="I86" s="264" t="str">
        <f>"3."&amp;mergeValue(A86)</f>
        <v>3.1</v>
      </c>
      <c r="J86" s="265" t="s">
        <v>452</v>
      </c>
      <c r="K86" s="424"/>
      <c r="L86" s="410" t="s">
        <v>484</v>
      </c>
      <c r="M86" s="401"/>
      <c r="N86" s="257"/>
      <c r="O86" s="257" t="str">
        <f>IF(K86="","",K86)</f>
        <v/>
      </c>
      <c r="P86" s="257"/>
      <c r="Q86" s="257"/>
      <c r="R86" s="476"/>
      <c r="S86" s="257" t="s">
        <v>501</v>
      </c>
      <c r="T86" s="399"/>
      <c r="U86" s="399"/>
      <c r="V86" s="399"/>
      <c r="W86" s="399"/>
    </row>
    <row r="87" spans="1:23" s="400" customFormat="1" ht="33.75">
      <c r="A87" s="556"/>
      <c r="B87" s="556">
        <v>1</v>
      </c>
      <c r="C87" s="399"/>
      <c r="D87" s="399"/>
      <c r="E87" s="556"/>
      <c r="F87" s="556"/>
      <c r="G87" s="399"/>
      <c r="I87" s="264" t="str">
        <f>"4."&amp;mergeValue(A87)</f>
        <v>4.1</v>
      </c>
      <c r="J87" s="265" t="s">
        <v>453</v>
      </c>
      <c r="K87" s="122" t="s">
        <v>392</v>
      </c>
      <c r="L87" s="266"/>
      <c r="M87" s="401"/>
      <c r="N87" s="257"/>
      <c r="O87" s="257"/>
      <c r="P87" s="257"/>
      <c r="Q87" s="257"/>
      <c r="R87" s="476"/>
      <c r="S87" s="257"/>
      <c r="T87" s="399"/>
      <c r="U87" s="399"/>
      <c r="V87" s="399"/>
      <c r="W87" s="399"/>
    </row>
    <row r="88" spans="1:23" s="400" customFormat="1" ht="22.5">
      <c r="A88" s="556"/>
      <c r="B88" s="556"/>
      <c r="C88" s="409"/>
      <c r="D88" s="409"/>
      <c r="E88" s="556"/>
      <c r="F88" s="556"/>
      <c r="G88" s="409"/>
      <c r="I88" s="264" t="str">
        <f>"4."&amp;mergeValue(A88) &amp;"."&amp;mergeValue(B87)</f>
        <v>4.1.1</v>
      </c>
      <c r="J88" s="482" t="s">
        <v>526</v>
      </c>
      <c r="K88" s="249" t="str">
        <f>IF(region_name="","",region_name)</f>
        <v>Тюменская область</v>
      </c>
      <c r="L88" s="266" t="s">
        <v>390</v>
      </c>
      <c r="M88" s="401"/>
      <c r="N88" s="257"/>
      <c r="O88" s="257"/>
      <c r="P88" s="257"/>
      <c r="Q88" s="257"/>
      <c r="R88" s="476"/>
      <c r="S88" s="257"/>
      <c r="T88" s="399"/>
      <c r="U88" s="399"/>
      <c r="V88" s="399"/>
      <c r="W88" s="399"/>
    </row>
    <row r="89" spans="1:23" s="400" customFormat="1" ht="45">
      <c r="A89" s="556"/>
      <c r="B89" s="556"/>
      <c r="C89" s="556">
        <v>1</v>
      </c>
      <c r="D89" s="409"/>
      <c r="E89" s="556"/>
      <c r="F89" s="556"/>
      <c r="G89" s="556"/>
      <c r="I89" s="264" t="str">
        <f>"4."&amp;mergeValue(A89) &amp;"."&amp;mergeValue(B89)&amp;"."&amp;mergeValue(C89)</f>
        <v>4.1.1.1</v>
      </c>
      <c r="J89" s="268" t="s">
        <v>454</v>
      </c>
      <c r="K89" s="446"/>
      <c r="L89" s="410" t="s">
        <v>455</v>
      </c>
      <c r="M89" s="401"/>
      <c r="N89" s="257"/>
      <c r="O89" s="257"/>
      <c r="P89" s="257" t="str">
        <f>IF(K89="","",K89)</f>
        <v/>
      </c>
      <c r="Q89" s="257"/>
      <c r="R89" s="476"/>
      <c r="S89" s="257" t="s">
        <v>502</v>
      </c>
      <c r="T89" s="399"/>
      <c r="U89" s="399"/>
      <c r="V89" s="399"/>
      <c r="W89" s="399"/>
    </row>
    <row r="90" spans="1:23" s="400" customFormat="1" ht="22.5">
      <c r="A90" s="556"/>
      <c r="B90" s="556"/>
      <c r="C90" s="556"/>
      <c r="D90" s="409">
        <v>1</v>
      </c>
      <c r="E90" s="556"/>
      <c r="F90" s="556"/>
      <c r="G90" s="556"/>
      <c r="I90" s="264" t="str">
        <f>"4."&amp;mergeValue(A90) &amp;"."&amp;mergeValue(B90)&amp;"."&amp;mergeValue(C90)&amp;"."&amp;mergeValue(D90)</f>
        <v>4.1.1.1.1</v>
      </c>
      <c r="J90" s="269" t="s">
        <v>456</v>
      </c>
      <c r="K90" s="446"/>
      <c r="L90" s="559" t="s">
        <v>537</v>
      </c>
      <c r="M90" s="401"/>
      <c r="N90" s="257"/>
      <c r="O90" s="257"/>
      <c r="P90" s="257"/>
      <c r="Q90" s="257" t="str">
        <f>IF(K90="","",K90)</f>
        <v/>
      </c>
      <c r="R90" s="476"/>
      <c r="S90" s="257" t="s">
        <v>503</v>
      </c>
      <c r="T90" s="399"/>
      <c r="U90" s="399"/>
      <c r="V90" s="399"/>
      <c r="W90" s="399"/>
    </row>
    <row r="91" spans="1:23" s="400" customFormat="1" ht="18.75">
      <c r="A91" s="556"/>
      <c r="B91" s="556"/>
      <c r="C91" s="556"/>
      <c r="D91" s="409"/>
      <c r="E91" s="556"/>
      <c r="F91" s="556"/>
      <c r="G91" s="556"/>
      <c r="I91" s="402"/>
      <c r="J91" s="450" t="s">
        <v>156</v>
      </c>
      <c r="K91" s="403"/>
      <c r="L91" s="560"/>
      <c r="M91" s="401"/>
      <c r="N91" s="257"/>
      <c r="O91" s="257"/>
      <c r="P91" s="257"/>
      <c r="Q91" s="257"/>
      <c r="R91" s="476"/>
      <c r="S91" s="257"/>
      <c r="T91" s="399"/>
      <c r="U91" s="399"/>
      <c r="V91" s="399"/>
      <c r="W91" s="399"/>
    </row>
    <row r="92" spans="1:23" s="400" customFormat="1" ht="18.75">
      <c r="A92" s="556"/>
      <c r="B92" s="556"/>
      <c r="C92" s="409"/>
      <c r="D92" s="409"/>
      <c r="E92" s="556"/>
      <c r="F92" s="556"/>
      <c r="G92" s="409"/>
      <c r="I92" s="270"/>
      <c r="J92" s="451" t="s">
        <v>159</v>
      </c>
      <c r="K92" s="271"/>
      <c r="L92" s="272"/>
      <c r="M92" s="401"/>
      <c r="N92" s="257"/>
      <c r="O92" s="257"/>
      <c r="P92" s="257"/>
      <c r="Q92" s="257"/>
      <c r="R92" s="476"/>
      <c r="S92" s="257"/>
      <c r="T92" s="399"/>
      <c r="U92" s="399"/>
      <c r="V92" s="399"/>
      <c r="W92" s="399"/>
    </row>
    <row r="93" spans="1:23" s="400" customFormat="1" ht="18.75">
      <c r="A93" s="556"/>
      <c r="B93" s="399"/>
      <c r="C93" s="399"/>
      <c r="D93" s="399"/>
      <c r="E93" s="556"/>
      <c r="F93" s="399"/>
      <c r="G93" s="399"/>
      <c r="I93" s="270"/>
      <c r="J93" s="404" t="s">
        <v>457</v>
      </c>
      <c r="K93" s="271"/>
      <c r="L93" s="272"/>
      <c r="M93" s="401"/>
      <c r="N93" s="257"/>
      <c r="O93" s="257"/>
      <c r="P93" s="257"/>
      <c r="Q93" s="257"/>
      <c r="R93" s="476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470</v>
      </c>
      <c r="K94" s="271"/>
      <c r="L94" s="272"/>
      <c r="M94" s="401"/>
      <c r="N94" s="257"/>
      <c r="O94" s="257"/>
      <c r="P94" s="257"/>
      <c r="Q94" s="257"/>
      <c r="R94" s="476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497</v>
      </c>
    </row>
    <row r="100" spans="1:3">
      <c r="C100" s="424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498</v>
      </c>
    </row>
    <row r="105" spans="1:3" ht="56.25">
      <c r="C105" s="249" t="str">
        <f>IF(first_sys="","наименование отсутствует",first_sys)</f>
        <v>Централизованная система водоотведения</v>
      </c>
    </row>
    <row r="106" spans="1:3">
      <c r="C106" s="424"/>
    </row>
  </sheetData>
  <dataConsolidate leftLabels="1"/>
  <mergeCells count="41"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G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cols>
    <col min="1" max="1" width="9.140625" style="447"/>
  </cols>
  <sheetData>
    <row r="1" spans="1:4">
      <c r="A1" s="447" t="s">
        <v>759</v>
      </c>
      <c r="B1" t="s">
        <v>157</v>
      </c>
      <c r="C1" t="s">
        <v>158</v>
      </c>
      <c r="D1" t="s">
        <v>1386</v>
      </c>
    </row>
    <row r="2" spans="1:4">
      <c r="A2" s="447">
        <v>1</v>
      </c>
      <c r="B2" t="s">
        <v>761</v>
      </c>
      <c r="C2" t="s">
        <v>761</v>
      </c>
      <c r="D2" t="s">
        <v>762</v>
      </c>
    </row>
    <row r="3" spans="1:4">
      <c r="A3" s="447">
        <v>2</v>
      </c>
      <c r="B3" t="s">
        <v>761</v>
      </c>
      <c r="C3" t="s">
        <v>763</v>
      </c>
      <c r="D3" t="s">
        <v>764</v>
      </c>
    </row>
    <row r="4" spans="1:4">
      <c r="A4" s="447">
        <v>3</v>
      </c>
      <c r="B4" t="s">
        <v>761</v>
      </c>
      <c r="C4" t="s">
        <v>765</v>
      </c>
      <c r="D4" t="s">
        <v>766</v>
      </c>
    </row>
    <row r="5" spans="1:4">
      <c r="A5" s="447">
        <v>4</v>
      </c>
      <c r="B5" t="s">
        <v>761</v>
      </c>
      <c r="C5" t="s">
        <v>767</v>
      </c>
      <c r="D5" t="s">
        <v>768</v>
      </c>
    </row>
    <row r="6" spans="1:4">
      <c r="A6" s="447">
        <v>5</v>
      </c>
      <c r="B6" t="s">
        <v>761</v>
      </c>
      <c r="C6" t="s">
        <v>769</v>
      </c>
      <c r="D6" t="s">
        <v>770</v>
      </c>
    </row>
    <row r="7" spans="1:4">
      <c r="A7" s="447">
        <v>6</v>
      </c>
      <c r="B7" t="s">
        <v>761</v>
      </c>
      <c r="C7" t="s">
        <v>771</v>
      </c>
      <c r="D7" t="s">
        <v>772</v>
      </c>
    </row>
    <row r="8" spans="1:4">
      <c r="A8" s="447">
        <v>7</v>
      </c>
      <c r="B8" t="s">
        <v>761</v>
      </c>
      <c r="C8" t="s">
        <v>773</v>
      </c>
      <c r="D8" t="s">
        <v>774</v>
      </c>
    </row>
    <row r="9" spans="1:4">
      <c r="A9" s="447">
        <v>8</v>
      </c>
      <c r="B9" t="s">
        <v>761</v>
      </c>
      <c r="C9" t="s">
        <v>775</v>
      </c>
      <c r="D9" t="s">
        <v>776</v>
      </c>
    </row>
    <row r="10" spans="1:4">
      <c r="A10" s="447">
        <v>9</v>
      </c>
      <c r="B10" t="s">
        <v>761</v>
      </c>
      <c r="C10" t="s">
        <v>777</v>
      </c>
      <c r="D10" t="s">
        <v>778</v>
      </c>
    </row>
    <row r="11" spans="1:4">
      <c r="A11" s="447">
        <v>10</v>
      </c>
      <c r="B11" t="s">
        <v>761</v>
      </c>
      <c r="C11" t="s">
        <v>779</v>
      </c>
      <c r="D11" t="s">
        <v>780</v>
      </c>
    </row>
    <row r="12" spans="1:4">
      <c r="A12" s="447">
        <v>11</v>
      </c>
      <c r="B12" t="s">
        <v>761</v>
      </c>
      <c r="C12" t="s">
        <v>781</v>
      </c>
      <c r="D12" t="s">
        <v>782</v>
      </c>
    </row>
    <row r="13" spans="1:4">
      <c r="A13" s="447">
        <v>12</v>
      </c>
      <c r="B13" t="s">
        <v>761</v>
      </c>
      <c r="C13" t="s">
        <v>783</v>
      </c>
      <c r="D13" t="s">
        <v>784</v>
      </c>
    </row>
    <row r="14" spans="1:4">
      <c r="A14" s="447">
        <v>13</v>
      </c>
      <c r="B14" t="s">
        <v>785</v>
      </c>
      <c r="C14" t="s">
        <v>785</v>
      </c>
      <c r="D14" t="s">
        <v>786</v>
      </c>
    </row>
    <row r="15" spans="1:4">
      <c r="A15" s="447">
        <v>14</v>
      </c>
      <c r="B15" t="s">
        <v>785</v>
      </c>
      <c r="C15" t="s">
        <v>787</v>
      </c>
      <c r="D15" t="s">
        <v>788</v>
      </c>
    </row>
    <row r="16" spans="1:4">
      <c r="A16" s="447">
        <v>15</v>
      </c>
      <c r="B16" t="s">
        <v>785</v>
      </c>
      <c r="C16" t="s">
        <v>789</v>
      </c>
      <c r="D16" t="s">
        <v>790</v>
      </c>
    </row>
    <row r="17" spans="1:4">
      <c r="A17" s="447">
        <v>16</v>
      </c>
      <c r="B17" t="s">
        <v>785</v>
      </c>
      <c r="C17" t="s">
        <v>791</v>
      </c>
      <c r="D17" t="s">
        <v>792</v>
      </c>
    </row>
    <row r="18" spans="1:4">
      <c r="A18" s="447">
        <v>17</v>
      </c>
      <c r="B18" t="s">
        <v>785</v>
      </c>
      <c r="C18" t="s">
        <v>793</v>
      </c>
      <c r="D18" t="s">
        <v>794</v>
      </c>
    </row>
    <row r="19" spans="1:4">
      <c r="A19" s="447">
        <v>18</v>
      </c>
      <c r="B19" t="s">
        <v>785</v>
      </c>
      <c r="C19" t="s">
        <v>795</v>
      </c>
      <c r="D19" t="s">
        <v>796</v>
      </c>
    </row>
    <row r="20" spans="1:4">
      <c r="A20" s="447">
        <v>19</v>
      </c>
      <c r="B20" t="s">
        <v>785</v>
      </c>
      <c r="C20" t="s">
        <v>797</v>
      </c>
      <c r="D20" t="s">
        <v>798</v>
      </c>
    </row>
    <row r="21" spans="1:4">
      <c r="A21" s="447">
        <v>20</v>
      </c>
      <c r="B21" t="s">
        <v>785</v>
      </c>
      <c r="C21" t="s">
        <v>799</v>
      </c>
      <c r="D21" t="s">
        <v>800</v>
      </c>
    </row>
    <row r="22" spans="1:4">
      <c r="A22" s="447">
        <v>21</v>
      </c>
      <c r="B22" t="s">
        <v>785</v>
      </c>
      <c r="C22" t="s">
        <v>801</v>
      </c>
      <c r="D22" t="s">
        <v>802</v>
      </c>
    </row>
    <row r="23" spans="1:4">
      <c r="A23" s="447">
        <v>22</v>
      </c>
      <c r="B23" t="s">
        <v>785</v>
      </c>
      <c r="C23" t="s">
        <v>803</v>
      </c>
      <c r="D23" t="s">
        <v>804</v>
      </c>
    </row>
    <row r="24" spans="1:4">
      <c r="A24" s="447">
        <v>23</v>
      </c>
      <c r="B24" t="s">
        <v>805</v>
      </c>
      <c r="C24" t="s">
        <v>805</v>
      </c>
      <c r="D24" t="s">
        <v>806</v>
      </c>
    </row>
    <row r="25" spans="1:4">
      <c r="A25" s="447">
        <v>24</v>
      </c>
      <c r="B25" t="s">
        <v>805</v>
      </c>
      <c r="C25" t="s">
        <v>807</v>
      </c>
      <c r="D25" t="s">
        <v>808</v>
      </c>
    </row>
    <row r="26" spans="1:4">
      <c r="A26" s="447">
        <v>25</v>
      </c>
      <c r="B26" t="s">
        <v>805</v>
      </c>
      <c r="C26" t="s">
        <v>809</v>
      </c>
      <c r="D26" t="s">
        <v>810</v>
      </c>
    </row>
    <row r="27" spans="1:4">
      <c r="A27" s="447">
        <v>26</v>
      </c>
      <c r="B27" t="s">
        <v>805</v>
      </c>
      <c r="C27" t="s">
        <v>811</v>
      </c>
      <c r="D27" t="s">
        <v>812</v>
      </c>
    </row>
    <row r="28" spans="1:4">
      <c r="A28" s="447">
        <v>27</v>
      </c>
      <c r="B28" t="s">
        <v>805</v>
      </c>
      <c r="C28" t="s">
        <v>813</v>
      </c>
      <c r="D28" t="s">
        <v>814</v>
      </c>
    </row>
    <row r="29" spans="1:4">
      <c r="A29" s="447">
        <v>28</v>
      </c>
      <c r="B29" t="s">
        <v>805</v>
      </c>
      <c r="C29" t="s">
        <v>815</v>
      </c>
      <c r="D29" t="s">
        <v>816</v>
      </c>
    </row>
    <row r="30" spans="1:4">
      <c r="A30" s="447">
        <v>29</v>
      </c>
      <c r="B30" t="s">
        <v>805</v>
      </c>
      <c r="C30" t="s">
        <v>817</v>
      </c>
      <c r="D30" t="s">
        <v>818</v>
      </c>
    </row>
    <row r="31" spans="1:4">
      <c r="A31" s="447">
        <v>30</v>
      </c>
      <c r="B31" t="s">
        <v>805</v>
      </c>
      <c r="C31" t="s">
        <v>819</v>
      </c>
      <c r="D31" t="s">
        <v>820</v>
      </c>
    </row>
    <row r="32" spans="1:4">
      <c r="A32" s="447">
        <v>31</v>
      </c>
      <c r="B32" t="s">
        <v>805</v>
      </c>
      <c r="C32" t="s">
        <v>821</v>
      </c>
      <c r="D32" t="s">
        <v>822</v>
      </c>
    </row>
    <row r="33" spans="1:4">
      <c r="A33" s="447">
        <v>32</v>
      </c>
      <c r="B33" t="s">
        <v>805</v>
      </c>
      <c r="C33" t="s">
        <v>823</v>
      </c>
      <c r="D33" t="s">
        <v>824</v>
      </c>
    </row>
    <row r="34" spans="1:4">
      <c r="A34" s="447">
        <v>33</v>
      </c>
      <c r="B34" t="s">
        <v>805</v>
      </c>
      <c r="C34" t="s">
        <v>825</v>
      </c>
      <c r="D34" t="s">
        <v>826</v>
      </c>
    </row>
    <row r="35" spans="1:4">
      <c r="A35" s="447">
        <v>34</v>
      </c>
      <c r="B35" t="s">
        <v>805</v>
      </c>
      <c r="C35" t="s">
        <v>827</v>
      </c>
      <c r="D35" t="s">
        <v>828</v>
      </c>
    </row>
    <row r="36" spans="1:4">
      <c r="A36" s="447">
        <v>35</v>
      </c>
      <c r="B36" t="s">
        <v>829</v>
      </c>
      <c r="C36" t="s">
        <v>829</v>
      </c>
      <c r="D36" t="s">
        <v>830</v>
      </c>
    </row>
    <row r="37" spans="1:4">
      <c r="A37" s="447">
        <v>36</v>
      </c>
      <c r="B37" t="s">
        <v>829</v>
      </c>
      <c r="C37" t="s">
        <v>831</v>
      </c>
      <c r="D37" t="s">
        <v>832</v>
      </c>
    </row>
    <row r="38" spans="1:4">
      <c r="A38" s="447">
        <v>37</v>
      </c>
      <c r="B38" t="s">
        <v>829</v>
      </c>
      <c r="C38" t="s">
        <v>833</v>
      </c>
      <c r="D38" t="s">
        <v>834</v>
      </c>
    </row>
    <row r="39" spans="1:4">
      <c r="A39" s="447">
        <v>38</v>
      </c>
      <c r="B39" t="s">
        <v>829</v>
      </c>
      <c r="C39" t="s">
        <v>835</v>
      </c>
      <c r="D39" t="s">
        <v>836</v>
      </c>
    </row>
    <row r="40" spans="1:4">
      <c r="A40" s="447">
        <v>39</v>
      </c>
      <c r="B40" t="s">
        <v>829</v>
      </c>
      <c r="C40" t="s">
        <v>837</v>
      </c>
      <c r="D40" t="s">
        <v>838</v>
      </c>
    </row>
    <row r="41" spans="1:4">
      <c r="A41" s="447">
        <v>40</v>
      </c>
      <c r="B41" t="s">
        <v>829</v>
      </c>
      <c r="C41" t="s">
        <v>839</v>
      </c>
      <c r="D41" t="s">
        <v>840</v>
      </c>
    </row>
    <row r="42" spans="1:4">
      <c r="A42" s="447">
        <v>41</v>
      </c>
      <c r="B42" t="s">
        <v>829</v>
      </c>
      <c r="C42" t="s">
        <v>841</v>
      </c>
      <c r="D42" t="s">
        <v>842</v>
      </c>
    </row>
    <row r="43" spans="1:4">
      <c r="A43" s="447">
        <v>42</v>
      </c>
      <c r="B43" t="s">
        <v>829</v>
      </c>
      <c r="C43" t="s">
        <v>843</v>
      </c>
      <c r="D43" t="s">
        <v>844</v>
      </c>
    </row>
    <row r="44" spans="1:4">
      <c r="A44" s="447">
        <v>43</v>
      </c>
      <c r="B44" t="s">
        <v>829</v>
      </c>
      <c r="C44" t="s">
        <v>845</v>
      </c>
      <c r="D44" t="s">
        <v>846</v>
      </c>
    </row>
    <row r="45" spans="1:4">
      <c r="A45" s="447">
        <v>44</v>
      </c>
      <c r="B45" t="s">
        <v>829</v>
      </c>
      <c r="C45" t="s">
        <v>847</v>
      </c>
      <c r="D45" t="s">
        <v>848</v>
      </c>
    </row>
    <row r="46" spans="1:4">
      <c r="A46" s="447">
        <v>45</v>
      </c>
      <c r="B46" t="s">
        <v>849</v>
      </c>
      <c r="C46" t="s">
        <v>851</v>
      </c>
      <c r="D46" t="s">
        <v>852</v>
      </c>
    </row>
    <row r="47" spans="1:4">
      <c r="A47" s="447">
        <v>46</v>
      </c>
      <c r="B47" t="s">
        <v>849</v>
      </c>
      <c r="C47" t="s">
        <v>853</v>
      </c>
      <c r="D47" t="s">
        <v>854</v>
      </c>
    </row>
    <row r="48" spans="1:4">
      <c r="A48" s="447">
        <v>47</v>
      </c>
      <c r="B48" t="s">
        <v>849</v>
      </c>
      <c r="C48" t="s">
        <v>849</v>
      </c>
      <c r="D48" t="s">
        <v>850</v>
      </c>
    </row>
    <row r="49" spans="1:4">
      <c r="A49" s="447">
        <v>48</v>
      </c>
      <c r="B49" t="s">
        <v>849</v>
      </c>
      <c r="C49" t="s">
        <v>855</v>
      </c>
      <c r="D49" t="s">
        <v>856</v>
      </c>
    </row>
    <row r="50" spans="1:4">
      <c r="A50" s="447">
        <v>49</v>
      </c>
      <c r="B50" t="s">
        <v>849</v>
      </c>
      <c r="C50" t="s">
        <v>857</v>
      </c>
      <c r="D50" t="s">
        <v>858</v>
      </c>
    </row>
    <row r="51" spans="1:4">
      <c r="A51" s="447">
        <v>50</v>
      </c>
      <c r="B51" t="s">
        <v>849</v>
      </c>
      <c r="C51" t="s">
        <v>859</v>
      </c>
      <c r="D51" t="s">
        <v>860</v>
      </c>
    </row>
    <row r="52" spans="1:4">
      <c r="A52" s="447">
        <v>51</v>
      </c>
      <c r="B52" t="s">
        <v>849</v>
      </c>
      <c r="C52" t="s">
        <v>861</v>
      </c>
      <c r="D52" t="s">
        <v>862</v>
      </c>
    </row>
    <row r="53" spans="1:4">
      <c r="A53" s="447">
        <v>52</v>
      </c>
      <c r="B53" t="s">
        <v>849</v>
      </c>
      <c r="C53" t="s">
        <v>863</v>
      </c>
      <c r="D53" t="s">
        <v>864</v>
      </c>
    </row>
    <row r="54" spans="1:4">
      <c r="A54" s="447">
        <v>53</v>
      </c>
      <c r="B54" t="s">
        <v>849</v>
      </c>
      <c r="C54" t="s">
        <v>865</v>
      </c>
      <c r="D54" t="s">
        <v>866</v>
      </c>
    </row>
    <row r="55" spans="1:4">
      <c r="A55" s="447">
        <v>54</v>
      </c>
      <c r="B55" t="s">
        <v>849</v>
      </c>
      <c r="C55" t="s">
        <v>867</v>
      </c>
      <c r="D55" t="s">
        <v>868</v>
      </c>
    </row>
    <row r="56" spans="1:4">
      <c r="A56" s="447">
        <v>55</v>
      </c>
      <c r="B56" t="s">
        <v>849</v>
      </c>
      <c r="C56" t="s">
        <v>869</v>
      </c>
      <c r="D56" t="s">
        <v>870</v>
      </c>
    </row>
    <row r="57" spans="1:4">
      <c r="A57" s="447">
        <v>56</v>
      </c>
      <c r="B57" t="s">
        <v>849</v>
      </c>
      <c r="C57" t="s">
        <v>871</v>
      </c>
      <c r="D57" t="s">
        <v>872</v>
      </c>
    </row>
    <row r="58" spans="1:4">
      <c r="A58" s="447">
        <v>57</v>
      </c>
      <c r="B58" t="s">
        <v>849</v>
      </c>
      <c r="C58" t="s">
        <v>873</v>
      </c>
      <c r="D58" t="s">
        <v>874</v>
      </c>
    </row>
    <row r="59" spans="1:4">
      <c r="A59" s="447">
        <v>58</v>
      </c>
      <c r="B59" t="s">
        <v>849</v>
      </c>
      <c r="C59" t="s">
        <v>875</v>
      </c>
      <c r="D59" t="s">
        <v>876</v>
      </c>
    </row>
    <row r="60" spans="1:4">
      <c r="A60" s="447">
        <v>59</v>
      </c>
      <c r="B60" t="s">
        <v>849</v>
      </c>
      <c r="C60" t="s">
        <v>877</v>
      </c>
      <c r="D60" t="s">
        <v>878</v>
      </c>
    </row>
    <row r="61" spans="1:4">
      <c r="A61" s="447">
        <v>60</v>
      </c>
      <c r="B61" t="s">
        <v>849</v>
      </c>
      <c r="C61" t="s">
        <v>879</v>
      </c>
      <c r="D61" t="s">
        <v>880</v>
      </c>
    </row>
    <row r="62" spans="1:4">
      <c r="A62" s="447">
        <v>61</v>
      </c>
      <c r="B62" t="s">
        <v>849</v>
      </c>
      <c r="C62" t="s">
        <v>881</v>
      </c>
      <c r="D62" t="s">
        <v>882</v>
      </c>
    </row>
    <row r="63" spans="1:4">
      <c r="A63" s="447">
        <v>62</v>
      </c>
      <c r="B63" t="s">
        <v>849</v>
      </c>
      <c r="C63" t="s">
        <v>883</v>
      </c>
      <c r="D63" t="s">
        <v>884</v>
      </c>
    </row>
    <row r="64" spans="1:4">
      <c r="A64" s="447">
        <v>63</v>
      </c>
      <c r="B64" t="s">
        <v>849</v>
      </c>
      <c r="C64" t="s">
        <v>885</v>
      </c>
      <c r="D64" t="s">
        <v>886</v>
      </c>
    </row>
    <row r="65" spans="1:4">
      <c r="A65" s="447">
        <v>64</v>
      </c>
      <c r="B65" t="s">
        <v>849</v>
      </c>
      <c r="C65" t="s">
        <v>887</v>
      </c>
      <c r="D65" t="s">
        <v>888</v>
      </c>
    </row>
    <row r="66" spans="1:4">
      <c r="A66" s="447">
        <v>65</v>
      </c>
      <c r="B66" t="s">
        <v>889</v>
      </c>
      <c r="C66" t="s">
        <v>891</v>
      </c>
      <c r="D66" t="s">
        <v>892</v>
      </c>
    </row>
    <row r="67" spans="1:4">
      <c r="A67" s="447">
        <v>66</v>
      </c>
      <c r="B67" t="s">
        <v>889</v>
      </c>
      <c r="C67" t="s">
        <v>893</v>
      </c>
      <c r="D67" t="s">
        <v>894</v>
      </c>
    </row>
    <row r="68" spans="1:4">
      <c r="A68" s="447">
        <v>67</v>
      </c>
      <c r="B68" t="s">
        <v>889</v>
      </c>
      <c r="C68" t="s">
        <v>889</v>
      </c>
      <c r="D68" t="s">
        <v>890</v>
      </c>
    </row>
    <row r="69" spans="1:4">
      <c r="A69" s="447">
        <v>68</v>
      </c>
      <c r="B69" t="s">
        <v>889</v>
      </c>
      <c r="C69" t="s">
        <v>895</v>
      </c>
      <c r="D69" t="s">
        <v>896</v>
      </c>
    </row>
    <row r="70" spans="1:4">
      <c r="A70" s="447">
        <v>69</v>
      </c>
      <c r="B70" t="s">
        <v>889</v>
      </c>
      <c r="C70" t="s">
        <v>897</v>
      </c>
      <c r="D70" t="s">
        <v>898</v>
      </c>
    </row>
    <row r="71" spans="1:4">
      <c r="A71" s="447">
        <v>70</v>
      </c>
      <c r="B71" t="s">
        <v>889</v>
      </c>
      <c r="C71" t="s">
        <v>899</v>
      </c>
      <c r="D71" t="s">
        <v>900</v>
      </c>
    </row>
    <row r="72" spans="1:4">
      <c r="A72" s="447">
        <v>71</v>
      </c>
      <c r="B72" t="s">
        <v>889</v>
      </c>
      <c r="C72" t="s">
        <v>901</v>
      </c>
      <c r="D72" t="s">
        <v>902</v>
      </c>
    </row>
    <row r="73" spans="1:4">
      <c r="A73" s="447">
        <v>72</v>
      </c>
      <c r="B73" t="s">
        <v>889</v>
      </c>
      <c r="C73" t="s">
        <v>903</v>
      </c>
      <c r="D73" t="s">
        <v>904</v>
      </c>
    </row>
    <row r="74" spans="1:4">
      <c r="A74" s="447">
        <v>73</v>
      </c>
      <c r="B74" t="s">
        <v>889</v>
      </c>
      <c r="C74" t="s">
        <v>905</v>
      </c>
      <c r="D74" t="s">
        <v>906</v>
      </c>
    </row>
    <row r="75" spans="1:4">
      <c r="A75" s="447">
        <v>74</v>
      </c>
      <c r="B75" t="s">
        <v>889</v>
      </c>
      <c r="C75" t="s">
        <v>907</v>
      </c>
      <c r="D75" t="s">
        <v>908</v>
      </c>
    </row>
    <row r="76" spans="1:4">
      <c r="A76" s="447">
        <v>75</v>
      </c>
      <c r="B76" t="s">
        <v>889</v>
      </c>
      <c r="C76" t="s">
        <v>909</v>
      </c>
      <c r="D76" t="s">
        <v>910</v>
      </c>
    </row>
    <row r="77" spans="1:4">
      <c r="A77" s="447">
        <v>76</v>
      </c>
      <c r="B77" t="s">
        <v>889</v>
      </c>
      <c r="C77" t="s">
        <v>911</v>
      </c>
      <c r="D77" t="s">
        <v>912</v>
      </c>
    </row>
    <row r="78" spans="1:4">
      <c r="A78" s="447">
        <v>77</v>
      </c>
      <c r="B78" t="s">
        <v>889</v>
      </c>
      <c r="C78" t="s">
        <v>913</v>
      </c>
      <c r="D78" t="s">
        <v>914</v>
      </c>
    </row>
    <row r="79" spans="1:4">
      <c r="A79" s="447">
        <v>78</v>
      </c>
      <c r="B79" t="s">
        <v>889</v>
      </c>
      <c r="C79" t="s">
        <v>915</v>
      </c>
      <c r="D79" t="s">
        <v>916</v>
      </c>
    </row>
    <row r="80" spans="1:4">
      <c r="A80" s="447">
        <v>79</v>
      </c>
      <c r="B80" t="s">
        <v>889</v>
      </c>
      <c r="C80" t="s">
        <v>917</v>
      </c>
      <c r="D80" t="s">
        <v>918</v>
      </c>
    </row>
    <row r="81" spans="1:4">
      <c r="A81" s="447">
        <v>80</v>
      </c>
      <c r="B81" t="s">
        <v>919</v>
      </c>
      <c r="C81" t="s">
        <v>921</v>
      </c>
      <c r="D81" t="s">
        <v>922</v>
      </c>
    </row>
    <row r="82" spans="1:4">
      <c r="A82" s="447">
        <v>81</v>
      </c>
      <c r="B82" t="s">
        <v>919</v>
      </c>
      <c r="C82" t="s">
        <v>923</v>
      </c>
      <c r="D82" t="s">
        <v>924</v>
      </c>
    </row>
    <row r="83" spans="1:4">
      <c r="A83" s="447">
        <v>82</v>
      </c>
      <c r="B83" t="s">
        <v>919</v>
      </c>
      <c r="C83" t="s">
        <v>925</v>
      </c>
      <c r="D83" t="s">
        <v>926</v>
      </c>
    </row>
    <row r="84" spans="1:4">
      <c r="A84" s="447">
        <v>83</v>
      </c>
      <c r="B84" t="s">
        <v>919</v>
      </c>
      <c r="C84" t="s">
        <v>927</v>
      </c>
      <c r="D84" t="s">
        <v>928</v>
      </c>
    </row>
    <row r="85" spans="1:4">
      <c r="A85" s="447">
        <v>84</v>
      </c>
      <c r="B85" t="s">
        <v>919</v>
      </c>
      <c r="C85" t="s">
        <v>919</v>
      </c>
      <c r="D85" t="s">
        <v>920</v>
      </c>
    </row>
    <row r="86" spans="1:4">
      <c r="A86" s="447">
        <v>85</v>
      </c>
      <c r="B86" t="s">
        <v>919</v>
      </c>
      <c r="C86" t="s">
        <v>929</v>
      </c>
      <c r="D86" t="s">
        <v>930</v>
      </c>
    </row>
    <row r="87" spans="1:4">
      <c r="A87" s="447">
        <v>86</v>
      </c>
      <c r="B87" t="s">
        <v>919</v>
      </c>
      <c r="C87" t="s">
        <v>931</v>
      </c>
      <c r="D87" t="s">
        <v>932</v>
      </c>
    </row>
    <row r="88" spans="1:4">
      <c r="A88" s="447">
        <v>87</v>
      </c>
      <c r="B88" t="s">
        <v>919</v>
      </c>
      <c r="C88" t="s">
        <v>933</v>
      </c>
      <c r="D88" t="s">
        <v>934</v>
      </c>
    </row>
    <row r="89" spans="1:4">
      <c r="A89" s="447">
        <v>88</v>
      </c>
      <c r="B89" t="s">
        <v>919</v>
      </c>
      <c r="C89" t="s">
        <v>935</v>
      </c>
      <c r="D89" t="s">
        <v>936</v>
      </c>
    </row>
    <row r="90" spans="1:4">
      <c r="A90" s="447">
        <v>89</v>
      </c>
      <c r="B90" t="s">
        <v>919</v>
      </c>
      <c r="C90" t="s">
        <v>937</v>
      </c>
      <c r="D90" t="s">
        <v>938</v>
      </c>
    </row>
    <row r="91" spans="1:4">
      <c r="A91" s="447">
        <v>90</v>
      </c>
      <c r="B91" t="s">
        <v>919</v>
      </c>
      <c r="C91" t="s">
        <v>939</v>
      </c>
      <c r="D91" t="s">
        <v>940</v>
      </c>
    </row>
    <row r="92" spans="1:4">
      <c r="A92" s="447">
        <v>91</v>
      </c>
      <c r="B92" t="s">
        <v>919</v>
      </c>
      <c r="C92" t="s">
        <v>941</v>
      </c>
      <c r="D92" t="s">
        <v>942</v>
      </c>
    </row>
    <row r="93" spans="1:4">
      <c r="A93" s="447">
        <v>92</v>
      </c>
      <c r="B93" t="s">
        <v>919</v>
      </c>
      <c r="C93" t="s">
        <v>943</v>
      </c>
      <c r="D93" t="s">
        <v>944</v>
      </c>
    </row>
    <row r="94" spans="1:4">
      <c r="A94" s="447">
        <v>93</v>
      </c>
      <c r="B94" t="s">
        <v>919</v>
      </c>
      <c r="C94" t="s">
        <v>945</v>
      </c>
      <c r="D94" t="s">
        <v>946</v>
      </c>
    </row>
    <row r="95" spans="1:4">
      <c r="A95" s="447">
        <v>94</v>
      </c>
      <c r="B95" t="s">
        <v>919</v>
      </c>
      <c r="C95" t="s">
        <v>947</v>
      </c>
      <c r="D95" t="s">
        <v>948</v>
      </c>
    </row>
    <row r="96" spans="1:4">
      <c r="A96" s="447">
        <v>95</v>
      </c>
      <c r="B96" t="s">
        <v>919</v>
      </c>
      <c r="C96" t="s">
        <v>949</v>
      </c>
      <c r="D96" t="s">
        <v>950</v>
      </c>
    </row>
    <row r="97" spans="1:4">
      <c r="A97" s="447">
        <v>96</v>
      </c>
      <c r="B97" t="s">
        <v>951</v>
      </c>
      <c r="C97" t="s">
        <v>951</v>
      </c>
      <c r="D97" t="s">
        <v>952</v>
      </c>
    </row>
    <row r="98" spans="1:4">
      <c r="A98" s="447">
        <v>97</v>
      </c>
      <c r="B98" t="s">
        <v>953</v>
      </c>
      <c r="C98" t="s">
        <v>955</v>
      </c>
      <c r="D98" t="s">
        <v>956</v>
      </c>
    </row>
    <row r="99" spans="1:4">
      <c r="A99" s="447">
        <v>98</v>
      </c>
      <c r="B99" t="s">
        <v>953</v>
      </c>
      <c r="C99" t="s">
        <v>957</v>
      </c>
      <c r="D99" t="s">
        <v>958</v>
      </c>
    </row>
    <row r="100" spans="1:4">
      <c r="A100" s="447">
        <v>99</v>
      </c>
      <c r="B100" t="s">
        <v>953</v>
      </c>
      <c r="C100" t="s">
        <v>959</v>
      </c>
      <c r="D100" t="s">
        <v>960</v>
      </c>
    </row>
    <row r="101" spans="1:4">
      <c r="A101" s="447">
        <v>100</v>
      </c>
      <c r="B101" t="s">
        <v>953</v>
      </c>
      <c r="C101" t="s">
        <v>961</v>
      </c>
      <c r="D101" t="s">
        <v>962</v>
      </c>
    </row>
    <row r="102" spans="1:4">
      <c r="A102" s="447">
        <v>101</v>
      </c>
      <c r="B102" t="s">
        <v>953</v>
      </c>
      <c r="C102" t="s">
        <v>963</v>
      </c>
      <c r="D102" t="s">
        <v>964</v>
      </c>
    </row>
    <row r="103" spans="1:4">
      <c r="A103" s="447">
        <v>102</v>
      </c>
      <c r="B103" t="s">
        <v>953</v>
      </c>
      <c r="C103" t="s">
        <v>965</v>
      </c>
      <c r="D103" t="s">
        <v>966</v>
      </c>
    </row>
    <row r="104" spans="1:4">
      <c r="A104" s="447">
        <v>103</v>
      </c>
      <c r="B104" t="s">
        <v>953</v>
      </c>
      <c r="C104" t="s">
        <v>953</v>
      </c>
      <c r="D104" t="s">
        <v>954</v>
      </c>
    </row>
    <row r="105" spans="1:4">
      <c r="A105" s="447">
        <v>104</v>
      </c>
      <c r="B105" t="s">
        <v>953</v>
      </c>
      <c r="C105" t="s">
        <v>967</v>
      </c>
      <c r="D105" t="s">
        <v>968</v>
      </c>
    </row>
    <row r="106" spans="1:4">
      <c r="A106" s="447">
        <v>105</v>
      </c>
      <c r="B106" t="s">
        <v>953</v>
      </c>
      <c r="C106" t="s">
        <v>969</v>
      </c>
      <c r="D106" t="s">
        <v>970</v>
      </c>
    </row>
    <row r="107" spans="1:4">
      <c r="A107" s="447">
        <v>106</v>
      </c>
      <c r="B107" t="s">
        <v>953</v>
      </c>
      <c r="C107" t="s">
        <v>971</v>
      </c>
      <c r="D107" t="s">
        <v>972</v>
      </c>
    </row>
    <row r="108" spans="1:4">
      <c r="A108" s="447">
        <v>107</v>
      </c>
      <c r="B108" t="s">
        <v>953</v>
      </c>
      <c r="C108" t="s">
        <v>973</v>
      </c>
      <c r="D108" t="s">
        <v>974</v>
      </c>
    </row>
    <row r="109" spans="1:4">
      <c r="A109" s="447">
        <v>108</v>
      </c>
      <c r="B109" t="s">
        <v>953</v>
      </c>
      <c r="C109" t="s">
        <v>975</v>
      </c>
      <c r="D109" t="s">
        <v>976</v>
      </c>
    </row>
    <row r="110" spans="1:4">
      <c r="A110" s="447">
        <v>109</v>
      </c>
      <c r="B110" t="s">
        <v>953</v>
      </c>
      <c r="C110" t="s">
        <v>977</v>
      </c>
      <c r="D110" t="s">
        <v>978</v>
      </c>
    </row>
    <row r="111" spans="1:4">
      <c r="A111" s="447">
        <v>110</v>
      </c>
      <c r="B111" t="s">
        <v>953</v>
      </c>
      <c r="C111" t="s">
        <v>979</v>
      </c>
      <c r="D111" t="s">
        <v>980</v>
      </c>
    </row>
    <row r="112" spans="1:4">
      <c r="A112" s="447">
        <v>111</v>
      </c>
      <c r="B112" t="s">
        <v>953</v>
      </c>
      <c r="C112" t="s">
        <v>981</v>
      </c>
      <c r="D112" t="s">
        <v>982</v>
      </c>
    </row>
    <row r="113" spans="1:4">
      <c r="A113" s="447">
        <v>112</v>
      </c>
      <c r="B113" t="s">
        <v>953</v>
      </c>
      <c r="C113" t="s">
        <v>983</v>
      </c>
      <c r="D113" t="s">
        <v>984</v>
      </c>
    </row>
    <row r="114" spans="1:4">
      <c r="A114" s="447">
        <v>113</v>
      </c>
      <c r="B114" t="s">
        <v>953</v>
      </c>
      <c r="C114" t="s">
        <v>985</v>
      </c>
      <c r="D114" t="s">
        <v>986</v>
      </c>
    </row>
    <row r="115" spans="1:4">
      <c r="A115" s="447">
        <v>114</v>
      </c>
      <c r="B115" t="s">
        <v>987</v>
      </c>
      <c r="C115" t="s">
        <v>989</v>
      </c>
      <c r="D115" t="s">
        <v>990</v>
      </c>
    </row>
    <row r="116" spans="1:4">
      <c r="A116" s="447">
        <v>115</v>
      </c>
      <c r="B116" t="s">
        <v>987</v>
      </c>
      <c r="C116" t="s">
        <v>991</v>
      </c>
      <c r="D116" t="s">
        <v>992</v>
      </c>
    </row>
    <row r="117" spans="1:4">
      <c r="A117" s="447">
        <v>116</v>
      </c>
      <c r="B117" t="s">
        <v>987</v>
      </c>
      <c r="C117" t="s">
        <v>993</v>
      </c>
      <c r="D117" t="s">
        <v>994</v>
      </c>
    </row>
    <row r="118" spans="1:4">
      <c r="A118" s="447">
        <v>117</v>
      </c>
      <c r="B118" t="s">
        <v>987</v>
      </c>
      <c r="C118" t="s">
        <v>995</v>
      </c>
      <c r="D118" t="s">
        <v>996</v>
      </c>
    </row>
    <row r="119" spans="1:4">
      <c r="A119" s="447">
        <v>118</v>
      </c>
      <c r="B119" t="s">
        <v>987</v>
      </c>
      <c r="C119" t="s">
        <v>997</v>
      </c>
      <c r="D119" t="s">
        <v>998</v>
      </c>
    </row>
    <row r="120" spans="1:4">
      <c r="A120" s="447">
        <v>119</v>
      </c>
      <c r="B120" t="s">
        <v>987</v>
      </c>
      <c r="C120" t="s">
        <v>999</v>
      </c>
      <c r="D120" t="s">
        <v>1000</v>
      </c>
    </row>
    <row r="121" spans="1:4">
      <c r="A121" s="447">
        <v>120</v>
      </c>
      <c r="B121" t="s">
        <v>987</v>
      </c>
      <c r="C121" t="s">
        <v>987</v>
      </c>
      <c r="D121" t="s">
        <v>988</v>
      </c>
    </row>
    <row r="122" spans="1:4">
      <c r="A122" s="447">
        <v>121</v>
      </c>
      <c r="B122" t="s">
        <v>987</v>
      </c>
      <c r="C122" t="s">
        <v>1001</v>
      </c>
      <c r="D122" t="s">
        <v>1002</v>
      </c>
    </row>
    <row r="123" spans="1:4">
      <c r="A123" s="447">
        <v>122</v>
      </c>
      <c r="B123" t="s">
        <v>987</v>
      </c>
      <c r="C123" t="s">
        <v>1003</v>
      </c>
      <c r="D123" t="s">
        <v>1004</v>
      </c>
    </row>
    <row r="124" spans="1:4">
      <c r="A124" s="447">
        <v>123</v>
      </c>
      <c r="B124" t="s">
        <v>987</v>
      </c>
      <c r="C124" t="s">
        <v>1005</v>
      </c>
      <c r="D124" t="s">
        <v>1006</v>
      </c>
    </row>
    <row r="125" spans="1:4">
      <c r="A125" s="447">
        <v>124</v>
      </c>
      <c r="B125" t="s">
        <v>987</v>
      </c>
      <c r="C125" t="s">
        <v>1007</v>
      </c>
      <c r="D125" t="s">
        <v>1008</v>
      </c>
    </row>
    <row r="126" spans="1:4">
      <c r="A126" s="447">
        <v>125</v>
      </c>
      <c r="B126" t="s">
        <v>987</v>
      </c>
      <c r="C126" t="s">
        <v>1009</v>
      </c>
      <c r="D126" t="s">
        <v>1010</v>
      </c>
    </row>
    <row r="127" spans="1:4">
      <c r="A127" s="447">
        <v>126</v>
      </c>
      <c r="B127" t="s">
        <v>987</v>
      </c>
      <c r="C127" t="s">
        <v>1011</v>
      </c>
      <c r="D127" t="s">
        <v>1012</v>
      </c>
    </row>
    <row r="128" spans="1:4">
      <c r="A128" s="447">
        <v>127</v>
      </c>
      <c r="B128" t="s">
        <v>987</v>
      </c>
      <c r="C128" t="s">
        <v>1013</v>
      </c>
      <c r="D128" t="s">
        <v>1014</v>
      </c>
    </row>
    <row r="129" spans="1:4">
      <c r="A129" s="447">
        <v>128</v>
      </c>
      <c r="B129" t="s">
        <v>987</v>
      </c>
      <c r="C129" t="s">
        <v>1015</v>
      </c>
      <c r="D129" t="s">
        <v>1016</v>
      </c>
    </row>
    <row r="130" spans="1:4">
      <c r="A130" s="447">
        <v>129</v>
      </c>
      <c r="B130" t="s">
        <v>987</v>
      </c>
      <c r="C130" t="s">
        <v>1017</v>
      </c>
      <c r="D130" t="s">
        <v>1018</v>
      </c>
    </row>
    <row r="131" spans="1:4">
      <c r="A131" s="447">
        <v>130</v>
      </c>
      <c r="B131" t="s">
        <v>987</v>
      </c>
      <c r="C131" t="s">
        <v>1019</v>
      </c>
      <c r="D131" t="s">
        <v>1020</v>
      </c>
    </row>
    <row r="132" spans="1:4">
      <c r="A132" s="447">
        <v>131</v>
      </c>
      <c r="B132" t="s">
        <v>987</v>
      </c>
      <c r="C132" t="s">
        <v>1021</v>
      </c>
      <c r="D132" t="s">
        <v>1022</v>
      </c>
    </row>
    <row r="133" spans="1:4">
      <c r="A133" s="447">
        <v>132</v>
      </c>
      <c r="B133" t="s">
        <v>987</v>
      </c>
      <c r="C133" t="s">
        <v>1023</v>
      </c>
      <c r="D133" t="s">
        <v>1024</v>
      </c>
    </row>
    <row r="134" spans="1:4">
      <c r="A134" s="447">
        <v>133</v>
      </c>
      <c r="B134" t="s">
        <v>987</v>
      </c>
      <c r="C134" t="s">
        <v>1025</v>
      </c>
      <c r="D134" t="s">
        <v>1026</v>
      </c>
    </row>
    <row r="135" spans="1:4">
      <c r="A135" s="447">
        <v>134</v>
      </c>
      <c r="B135" t="s">
        <v>987</v>
      </c>
      <c r="C135" t="s">
        <v>1027</v>
      </c>
      <c r="D135" t="s">
        <v>1028</v>
      </c>
    </row>
    <row r="136" spans="1:4">
      <c r="A136" s="447">
        <v>135</v>
      </c>
      <c r="B136" t="s">
        <v>987</v>
      </c>
      <c r="C136" t="s">
        <v>1029</v>
      </c>
      <c r="D136" t="s">
        <v>1030</v>
      </c>
    </row>
    <row r="137" spans="1:4">
      <c r="A137" s="447">
        <v>136</v>
      </c>
      <c r="B137" t="s">
        <v>987</v>
      </c>
      <c r="C137" t="s">
        <v>1031</v>
      </c>
      <c r="D137" t="s">
        <v>1032</v>
      </c>
    </row>
    <row r="138" spans="1:4">
      <c r="A138" s="447">
        <v>137</v>
      </c>
      <c r="B138" t="s">
        <v>1033</v>
      </c>
      <c r="C138" t="s">
        <v>1035</v>
      </c>
      <c r="D138" t="s">
        <v>1036</v>
      </c>
    </row>
    <row r="139" spans="1:4">
      <c r="A139" s="447">
        <v>138</v>
      </c>
      <c r="B139" t="s">
        <v>1033</v>
      </c>
      <c r="C139" t="s">
        <v>1037</v>
      </c>
      <c r="D139" t="s">
        <v>1038</v>
      </c>
    </row>
    <row r="140" spans="1:4">
      <c r="A140" s="447">
        <v>139</v>
      </c>
      <c r="B140" t="s">
        <v>1033</v>
      </c>
      <c r="C140" t="s">
        <v>1039</v>
      </c>
      <c r="D140" t="s">
        <v>1040</v>
      </c>
    </row>
    <row r="141" spans="1:4">
      <c r="A141" s="447">
        <v>140</v>
      </c>
      <c r="B141" t="s">
        <v>1033</v>
      </c>
      <c r="C141" t="s">
        <v>1041</v>
      </c>
      <c r="D141" t="s">
        <v>1042</v>
      </c>
    </row>
    <row r="142" spans="1:4">
      <c r="A142" s="447">
        <v>141</v>
      </c>
      <c r="B142" t="s">
        <v>1033</v>
      </c>
      <c r="C142" t="s">
        <v>1043</v>
      </c>
      <c r="D142" t="s">
        <v>1044</v>
      </c>
    </row>
    <row r="143" spans="1:4">
      <c r="A143" s="447">
        <v>142</v>
      </c>
      <c r="B143" t="s">
        <v>1033</v>
      </c>
      <c r="C143" t="s">
        <v>1045</v>
      </c>
      <c r="D143" t="s">
        <v>1046</v>
      </c>
    </row>
    <row r="144" spans="1:4">
      <c r="A144" s="447">
        <v>143</v>
      </c>
      <c r="B144" t="s">
        <v>1033</v>
      </c>
      <c r="C144" t="s">
        <v>1033</v>
      </c>
      <c r="D144" t="s">
        <v>1034</v>
      </c>
    </row>
    <row r="145" spans="1:4">
      <c r="A145" s="447">
        <v>144</v>
      </c>
      <c r="B145" t="s">
        <v>1033</v>
      </c>
      <c r="C145" t="s">
        <v>861</v>
      </c>
      <c r="D145" t="s">
        <v>1047</v>
      </c>
    </row>
    <row r="146" spans="1:4">
      <c r="A146" s="447">
        <v>145</v>
      </c>
      <c r="B146" t="s">
        <v>1033</v>
      </c>
      <c r="C146" t="s">
        <v>1048</v>
      </c>
      <c r="D146" t="s">
        <v>1049</v>
      </c>
    </row>
    <row r="147" spans="1:4">
      <c r="A147" s="447">
        <v>146</v>
      </c>
      <c r="B147" t="s">
        <v>1033</v>
      </c>
      <c r="C147" t="s">
        <v>1050</v>
      </c>
      <c r="D147" t="s">
        <v>1051</v>
      </c>
    </row>
    <row r="148" spans="1:4">
      <c r="A148" s="447">
        <v>147</v>
      </c>
      <c r="B148" t="s">
        <v>1033</v>
      </c>
      <c r="C148" t="s">
        <v>1052</v>
      </c>
      <c r="D148" t="s">
        <v>1053</v>
      </c>
    </row>
    <row r="149" spans="1:4">
      <c r="A149" s="447">
        <v>148</v>
      </c>
      <c r="B149" t="s">
        <v>1033</v>
      </c>
      <c r="C149" t="s">
        <v>1054</v>
      </c>
      <c r="D149" t="s">
        <v>1055</v>
      </c>
    </row>
    <row r="150" spans="1:4">
      <c r="A150" s="447">
        <v>149</v>
      </c>
      <c r="B150" t="s">
        <v>1033</v>
      </c>
      <c r="C150" t="s">
        <v>1056</v>
      </c>
      <c r="D150" t="s">
        <v>1057</v>
      </c>
    </row>
    <row r="151" spans="1:4">
      <c r="A151" s="447">
        <v>150</v>
      </c>
      <c r="B151" t="s">
        <v>1033</v>
      </c>
      <c r="C151" t="s">
        <v>1058</v>
      </c>
      <c r="D151" t="s">
        <v>1059</v>
      </c>
    </row>
    <row r="152" spans="1:4">
      <c r="A152" s="447">
        <v>151</v>
      </c>
      <c r="B152" t="s">
        <v>1060</v>
      </c>
      <c r="C152" t="s">
        <v>1062</v>
      </c>
      <c r="D152" t="s">
        <v>1063</v>
      </c>
    </row>
    <row r="153" spans="1:4">
      <c r="A153" s="447">
        <v>152</v>
      </c>
      <c r="B153" t="s">
        <v>1060</v>
      </c>
      <c r="C153" t="s">
        <v>1064</v>
      </c>
      <c r="D153" t="s">
        <v>1065</v>
      </c>
    </row>
    <row r="154" spans="1:4">
      <c r="A154" s="447">
        <v>153</v>
      </c>
      <c r="B154" t="s">
        <v>1060</v>
      </c>
      <c r="C154" t="s">
        <v>1066</v>
      </c>
      <c r="D154" t="s">
        <v>1067</v>
      </c>
    </row>
    <row r="155" spans="1:4">
      <c r="A155" s="447">
        <v>154</v>
      </c>
      <c r="B155" t="s">
        <v>1060</v>
      </c>
      <c r="C155" t="s">
        <v>1068</v>
      </c>
      <c r="D155" t="s">
        <v>1069</v>
      </c>
    </row>
    <row r="156" spans="1:4">
      <c r="A156" s="447">
        <v>155</v>
      </c>
      <c r="B156" t="s">
        <v>1060</v>
      </c>
      <c r="C156" t="s">
        <v>1070</v>
      </c>
      <c r="D156" t="s">
        <v>1071</v>
      </c>
    </row>
    <row r="157" spans="1:4">
      <c r="A157" s="447">
        <v>156</v>
      </c>
      <c r="B157" t="s">
        <v>1060</v>
      </c>
      <c r="C157" t="s">
        <v>1072</v>
      </c>
      <c r="D157" t="s">
        <v>1073</v>
      </c>
    </row>
    <row r="158" spans="1:4">
      <c r="A158" s="447">
        <v>157</v>
      </c>
      <c r="B158" t="s">
        <v>1060</v>
      </c>
      <c r="C158" t="s">
        <v>1074</v>
      </c>
      <c r="D158" t="s">
        <v>1075</v>
      </c>
    </row>
    <row r="159" spans="1:4">
      <c r="A159" s="447">
        <v>158</v>
      </c>
      <c r="B159" t="s">
        <v>1060</v>
      </c>
      <c r="C159" t="s">
        <v>1076</v>
      </c>
      <c r="D159" t="s">
        <v>1077</v>
      </c>
    </row>
    <row r="160" spans="1:4">
      <c r="A160" s="447">
        <v>159</v>
      </c>
      <c r="B160" t="s">
        <v>1060</v>
      </c>
      <c r="C160" t="s">
        <v>1078</v>
      </c>
      <c r="D160" t="s">
        <v>1079</v>
      </c>
    </row>
    <row r="161" spans="1:4">
      <c r="A161" s="447">
        <v>160</v>
      </c>
      <c r="B161" t="s">
        <v>1060</v>
      </c>
      <c r="C161" t="s">
        <v>1060</v>
      </c>
      <c r="D161" t="s">
        <v>1061</v>
      </c>
    </row>
    <row r="162" spans="1:4">
      <c r="A162" s="447">
        <v>161</v>
      </c>
      <c r="B162" t="s">
        <v>1060</v>
      </c>
      <c r="C162" t="s">
        <v>1080</v>
      </c>
      <c r="D162" t="s">
        <v>1081</v>
      </c>
    </row>
    <row r="163" spans="1:4">
      <c r="A163" s="447">
        <v>162</v>
      </c>
      <c r="B163" t="s">
        <v>1060</v>
      </c>
      <c r="C163" t="s">
        <v>1082</v>
      </c>
      <c r="D163" t="s">
        <v>1083</v>
      </c>
    </row>
    <row r="164" spans="1:4">
      <c r="A164" s="447">
        <v>163</v>
      </c>
      <c r="B164" t="s">
        <v>1060</v>
      </c>
      <c r="C164" t="s">
        <v>1084</v>
      </c>
      <c r="D164" t="s">
        <v>1085</v>
      </c>
    </row>
    <row r="165" spans="1:4">
      <c r="A165" s="447">
        <v>164</v>
      </c>
      <c r="B165" t="s">
        <v>1060</v>
      </c>
      <c r="C165" t="s">
        <v>1086</v>
      </c>
      <c r="D165" t="s">
        <v>1087</v>
      </c>
    </row>
    <row r="166" spans="1:4">
      <c r="A166" s="447">
        <v>165</v>
      </c>
      <c r="B166" t="s">
        <v>1060</v>
      </c>
      <c r="C166" t="s">
        <v>1088</v>
      </c>
      <c r="D166" t="s">
        <v>1089</v>
      </c>
    </row>
    <row r="167" spans="1:4">
      <c r="A167" s="447">
        <v>166</v>
      </c>
      <c r="B167" t="s">
        <v>1060</v>
      </c>
      <c r="C167" t="s">
        <v>1090</v>
      </c>
      <c r="D167" t="s">
        <v>1091</v>
      </c>
    </row>
    <row r="168" spans="1:4">
      <c r="A168" s="447">
        <v>167</v>
      </c>
      <c r="B168" t="s">
        <v>1060</v>
      </c>
      <c r="C168" t="s">
        <v>1092</v>
      </c>
      <c r="D168" t="s">
        <v>1093</v>
      </c>
    </row>
    <row r="169" spans="1:4">
      <c r="A169" s="447">
        <v>168</v>
      </c>
      <c r="B169" t="s">
        <v>1060</v>
      </c>
      <c r="C169" t="s">
        <v>1094</v>
      </c>
      <c r="D169" t="s">
        <v>1095</v>
      </c>
    </row>
    <row r="170" spans="1:4">
      <c r="A170" s="447">
        <v>169</v>
      </c>
      <c r="B170" t="s">
        <v>1096</v>
      </c>
      <c r="C170" t="s">
        <v>1098</v>
      </c>
      <c r="D170" t="s">
        <v>1099</v>
      </c>
    </row>
    <row r="171" spans="1:4">
      <c r="A171" s="447">
        <v>170</v>
      </c>
      <c r="B171" t="s">
        <v>1096</v>
      </c>
      <c r="C171" t="s">
        <v>1100</v>
      </c>
      <c r="D171" t="s">
        <v>1101</v>
      </c>
    </row>
    <row r="172" spans="1:4">
      <c r="A172" s="447">
        <v>171</v>
      </c>
      <c r="B172" t="s">
        <v>1096</v>
      </c>
      <c r="C172" t="s">
        <v>1102</v>
      </c>
      <c r="D172" t="s">
        <v>1103</v>
      </c>
    </row>
    <row r="173" spans="1:4">
      <c r="A173" s="447">
        <v>172</v>
      </c>
      <c r="B173" t="s">
        <v>1096</v>
      </c>
      <c r="C173" t="s">
        <v>839</v>
      </c>
      <c r="D173" t="s">
        <v>1104</v>
      </c>
    </row>
    <row r="174" spans="1:4">
      <c r="A174" s="447">
        <v>173</v>
      </c>
      <c r="B174" t="s">
        <v>1096</v>
      </c>
      <c r="C174" t="s">
        <v>1096</v>
      </c>
      <c r="D174" t="s">
        <v>1097</v>
      </c>
    </row>
    <row r="175" spans="1:4">
      <c r="A175" s="447">
        <v>174</v>
      </c>
      <c r="B175" t="s">
        <v>1096</v>
      </c>
      <c r="C175" t="s">
        <v>1105</v>
      </c>
      <c r="D175" t="s">
        <v>1106</v>
      </c>
    </row>
    <row r="176" spans="1:4">
      <c r="A176" s="447">
        <v>175</v>
      </c>
      <c r="B176" t="s">
        <v>1096</v>
      </c>
      <c r="C176" t="s">
        <v>1107</v>
      </c>
      <c r="D176" t="s">
        <v>1108</v>
      </c>
    </row>
    <row r="177" spans="1:4">
      <c r="A177" s="447">
        <v>176</v>
      </c>
      <c r="B177" t="s">
        <v>1096</v>
      </c>
      <c r="C177" t="s">
        <v>1109</v>
      </c>
      <c r="D177" t="s">
        <v>1110</v>
      </c>
    </row>
    <row r="178" spans="1:4">
      <c r="A178" s="447">
        <v>177</v>
      </c>
      <c r="B178" t="s">
        <v>1096</v>
      </c>
      <c r="C178" t="s">
        <v>1111</v>
      </c>
      <c r="D178" t="s">
        <v>1112</v>
      </c>
    </row>
    <row r="179" spans="1:4">
      <c r="A179" s="447">
        <v>178</v>
      </c>
      <c r="B179" t="s">
        <v>1113</v>
      </c>
      <c r="C179" t="s">
        <v>1115</v>
      </c>
      <c r="D179" t="s">
        <v>1116</v>
      </c>
    </row>
    <row r="180" spans="1:4">
      <c r="A180" s="447">
        <v>179</v>
      </c>
      <c r="B180" t="s">
        <v>1113</v>
      </c>
      <c r="C180" t="s">
        <v>1117</v>
      </c>
      <c r="D180" t="s">
        <v>1118</v>
      </c>
    </row>
    <row r="181" spans="1:4">
      <c r="A181" s="447">
        <v>180</v>
      </c>
      <c r="B181" t="s">
        <v>1113</v>
      </c>
      <c r="C181" t="s">
        <v>773</v>
      </c>
      <c r="D181" t="s">
        <v>1119</v>
      </c>
    </row>
    <row r="182" spans="1:4">
      <c r="A182" s="447">
        <v>181</v>
      </c>
      <c r="B182" t="s">
        <v>1113</v>
      </c>
      <c r="C182" t="s">
        <v>1120</v>
      </c>
      <c r="D182" t="s">
        <v>1121</v>
      </c>
    </row>
    <row r="183" spans="1:4">
      <c r="A183" s="447">
        <v>182</v>
      </c>
      <c r="B183" t="s">
        <v>1113</v>
      </c>
      <c r="C183" t="s">
        <v>1122</v>
      </c>
      <c r="D183" t="s">
        <v>1123</v>
      </c>
    </row>
    <row r="184" spans="1:4">
      <c r="A184" s="447">
        <v>183</v>
      </c>
      <c r="B184" t="s">
        <v>1113</v>
      </c>
      <c r="C184" t="s">
        <v>1124</v>
      </c>
      <c r="D184" t="s">
        <v>1125</v>
      </c>
    </row>
    <row r="185" spans="1:4">
      <c r="A185" s="447">
        <v>184</v>
      </c>
      <c r="B185" t="s">
        <v>1113</v>
      </c>
      <c r="C185" t="s">
        <v>1126</v>
      </c>
      <c r="D185" t="s">
        <v>1127</v>
      </c>
    </row>
    <row r="186" spans="1:4">
      <c r="A186" s="447">
        <v>185</v>
      </c>
      <c r="B186" t="s">
        <v>1113</v>
      </c>
      <c r="C186" t="s">
        <v>1113</v>
      </c>
      <c r="D186" t="s">
        <v>1114</v>
      </c>
    </row>
    <row r="187" spans="1:4">
      <c r="A187" s="447">
        <v>186</v>
      </c>
      <c r="B187" t="s">
        <v>1113</v>
      </c>
      <c r="C187" t="s">
        <v>1128</v>
      </c>
      <c r="D187" t="s">
        <v>1129</v>
      </c>
    </row>
    <row r="188" spans="1:4">
      <c r="A188" s="447">
        <v>187</v>
      </c>
      <c r="B188" t="s">
        <v>1113</v>
      </c>
      <c r="C188" t="s">
        <v>1130</v>
      </c>
      <c r="D188" t="s">
        <v>1131</v>
      </c>
    </row>
    <row r="189" spans="1:4">
      <c r="A189" s="447">
        <v>188</v>
      </c>
      <c r="B189" t="s">
        <v>1113</v>
      </c>
      <c r="C189" t="s">
        <v>1132</v>
      </c>
      <c r="D189" t="s">
        <v>1133</v>
      </c>
    </row>
    <row r="190" spans="1:4">
      <c r="A190" s="447">
        <v>189</v>
      </c>
      <c r="B190" t="s">
        <v>1134</v>
      </c>
      <c r="C190" t="s">
        <v>1115</v>
      </c>
      <c r="D190" t="s">
        <v>1136</v>
      </c>
    </row>
    <row r="191" spans="1:4">
      <c r="A191" s="447">
        <v>190</v>
      </c>
      <c r="B191" t="s">
        <v>1134</v>
      </c>
      <c r="C191" t="s">
        <v>1137</v>
      </c>
      <c r="D191" t="s">
        <v>1138</v>
      </c>
    </row>
    <row r="192" spans="1:4">
      <c r="A192" s="447">
        <v>191</v>
      </c>
      <c r="B192" t="s">
        <v>1134</v>
      </c>
      <c r="C192" t="s">
        <v>1139</v>
      </c>
      <c r="D192" t="s">
        <v>1140</v>
      </c>
    </row>
    <row r="193" spans="1:4">
      <c r="A193" s="447">
        <v>192</v>
      </c>
      <c r="B193" t="s">
        <v>1134</v>
      </c>
      <c r="C193" t="s">
        <v>1141</v>
      </c>
      <c r="D193" t="s">
        <v>1142</v>
      </c>
    </row>
    <row r="194" spans="1:4">
      <c r="A194" s="447">
        <v>193</v>
      </c>
      <c r="B194" t="s">
        <v>1134</v>
      </c>
      <c r="C194" t="s">
        <v>1143</v>
      </c>
      <c r="D194" t="s">
        <v>1144</v>
      </c>
    </row>
    <row r="195" spans="1:4">
      <c r="A195" s="447">
        <v>194</v>
      </c>
      <c r="B195" t="s">
        <v>1134</v>
      </c>
      <c r="C195" t="s">
        <v>1145</v>
      </c>
      <c r="D195" t="s">
        <v>1146</v>
      </c>
    </row>
    <row r="196" spans="1:4">
      <c r="A196" s="447">
        <v>195</v>
      </c>
      <c r="B196" t="s">
        <v>1134</v>
      </c>
      <c r="C196" t="s">
        <v>1134</v>
      </c>
      <c r="D196" t="s">
        <v>1135</v>
      </c>
    </row>
    <row r="197" spans="1:4">
      <c r="A197" s="447">
        <v>196</v>
      </c>
      <c r="B197" t="s">
        <v>1134</v>
      </c>
      <c r="C197" t="s">
        <v>1147</v>
      </c>
      <c r="D197" t="s">
        <v>1148</v>
      </c>
    </row>
    <row r="198" spans="1:4">
      <c r="A198" s="447">
        <v>197</v>
      </c>
      <c r="B198" t="s">
        <v>1149</v>
      </c>
      <c r="C198" t="s">
        <v>1151</v>
      </c>
      <c r="D198" t="s">
        <v>1152</v>
      </c>
    </row>
    <row r="199" spans="1:4">
      <c r="A199" s="447">
        <v>198</v>
      </c>
      <c r="B199" t="s">
        <v>1149</v>
      </c>
      <c r="C199" t="s">
        <v>1153</v>
      </c>
      <c r="D199" t="s">
        <v>1154</v>
      </c>
    </row>
    <row r="200" spans="1:4">
      <c r="A200" s="447">
        <v>199</v>
      </c>
      <c r="B200" t="s">
        <v>1149</v>
      </c>
      <c r="C200" t="s">
        <v>1155</v>
      </c>
      <c r="D200" t="s">
        <v>1156</v>
      </c>
    </row>
    <row r="201" spans="1:4">
      <c r="A201" s="447">
        <v>200</v>
      </c>
      <c r="B201" t="s">
        <v>1149</v>
      </c>
      <c r="C201" t="s">
        <v>1157</v>
      </c>
      <c r="D201" t="s">
        <v>1158</v>
      </c>
    </row>
    <row r="202" spans="1:4">
      <c r="A202" s="447">
        <v>201</v>
      </c>
      <c r="B202" t="s">
        <v>1149</v>
      </c>
      <c r="C202" t="s">
        <v>1159</v>
      </c>
      <c r="D202" t="s">
        <v>1160</v>
      </c>
    </row>
    <row r="203" spans="1:4">
      <c r="A203" s="447">
        <v>202</v>
      </c>
      <c r="B203" t="s">
        <v>1149</v>
      </c>
      <c r="C203" t="s">
        <v>1161</v>
      </c>
      <c r="D203" t="s">
        <v>1162</v>
      </c>
    </row>
    <row r="204" spans="1:4">
      <c r="A204" s="447">
        <v>203</v>
      </c>
      <c r="B204" t="s">
        <v>1149</v>
      </c>
      <c r="C204" t="s">
        <v>1163</v>
      </c>
      <c r="D204" t="s">
        <v>1164</v>
      </c>
    </row>
    <row r="205" spans="1:4">
      <c r="A205" s="447">
        <v>204</v>
      </c>
      <c r="B205" t="s">
        <v>1149</v>
      </c>
      <c r="C205" t="s">
        <v>1165</v>
      </c>
      <c r="D205" t="s">
        <v>1166</v>
      </c>
    </row>
    <row r="206" spans="1:4">
      <c r="A206" s="447">
        <v>205</v>
      </c>
      <c r="B206" t="s">
        <v>1149</v>
      </c>
      <c r="C206" t="s">
        <v>897</v>
      </c>
      <c r="D206" t="s">
        <v>1167</v>
      </c>
    </row>
    <row r="207" spans="1:4">
      <c r="A207" s="447">
        <v>206</v>
      </c>
      <c r="B207" t="s">
        <v>1149</v>
      </c>
      <c r="C207" t="s">
        <v>1168</v>
      </c>
      <c r="D207" t="s">
        <v>1169</v>
      </c>
    </row>
    <row r="208" spans="1:4">
      <c r="A208" s="447">
        <v>207</v>
      </c>
      <c r="B208" t="s">
        <v>1149</v>
      </c>
      <c r="C208" t="s">
        <v>1170</v>
      </c>
      <c r="D208" t="s">
        <v>1171</v>
      </c>
    </row>
    <row r="209" spans="1:4">
      <c r="A209" s="447">
        <v>208</v>
      </c>
      <c r="B209" t="s">
        <v>1149</v>
      </c>
      <c r="C209" t="s">
        <v>1172</v>
      </c>
      <c r="D209" t="s">
        <v>1173</v>
      </c>
    </row>
    <row r="210" spans="1:4">
      <c r="A210" s="447">
        <v>209</v>
      </c>
      <c r="B210" t="s">
        <v>1149</v>
      </c>
      <c r="C210" t="s">
        <v>1174</v>
      </c>
      <c r="D210" t="s">
        <v>1175</v>
      </c>
    </row>
    <row r="211" spans="1:4">
      <c r="A211" s="447">
        <v>210</v>
      </c>
      <c r="B211" t="s">
        <v>1149</v>
      </c>
      <c r="C211" t="s">
        <v>1176</v>
      </c>
      <c r="D211" t="s">
        <v>1177</v>
      </c>
    </row>
    <row r="212" spans="1:4">
      <c r="A212" s="447">
        <v>211</v>
      </c>
      <c r="B212" t="s">
        <v>1149</v>
      </c>
      <c r="C212" t="s">
        <v>1178</v>
      </c>
      <c r="D212" t="s">
        <v>1179</v>
      </c>
    </row>
    <row r="213" spans="1:4">
      <c r="A213" s="447">
        <v>212</v>
      </c>
      <c r="B213" t="s">
        <v>1149</v>
      </c>
      <c r="C213" t="s">
        <v>1180</v>
      </c>
      <c r="D213" t="s">
        <v>1181</v>
      </c>
    </row>
    <row r="214" spans="1:4">
      <c r="A214" s="447">
        <v>213</v>
      </c>
      <c r="B214" t="s">
        <v>1149</v>
      </c>
      <c r="C214" t="s">
        <v>1182</v>
      </c>
      <c r="D214" t="s">
        <v>1183</v>
      </c>
    </row>
    <row r="215" spans="1:4">
      <c r="A215" s="447">
        <v>214</v>
      </c>
      <c r="B215" t="s">
        <v>1149</v>
      </c>
      <c r="C215" t="s">
        <v>1184</v>
      </c>
      <c r="D215" t="s">
        <v>1185</v>
      </c>
    </row>
    <row r="216" spans="1:4">
      <c r="A216" s="447">
        <v>215</v>
      </c>
      <c r="B216" t="s">
        <v>1149</v>
      </c>
      <c r="C216" t="s">
        <v>1186</v>
      </c>
      <c r="D216" t="s">
        <v>1187</v>
      </c>
    </row>
    <row r="217" spans="1:4">
      <c r="A217" s="447">
        <v>216</v>
      </c>
      <c r="B217" t="s">
        <v>1149</v>
      </c>
      <c r="C217" t="s">
        <v>1188</v>
      </c>
      <c r="D217" t="s">
        <v>1189</v>
      </c>
    </row>
    <row r="218" spans="1:4">
      <c r="A218" s="447">
        <v>217</v>
      </c>
      <c r="B218" t="s">
        <v>1149</v>
      </c>
      <c r="C218" t="s">
        <v>1149</v>
      </c>
      <c r="D218" t="s">
        <v>1150</v>
      </c>
    </row>
    <row r="219" spans="1:4">
      <c r="A219" s="447">
        <v>218</v>
      </c>
      <c r="B219" t="s">
        <v>1149</v>
      </c>
      <c r="C219" t="s">
        <v>1190</v>
      </c>
      <c r="D219" t="s">
        <v>1191</v>
      </c>
    </row>
    <row r="220" spans="1:4">
      <c r="A220" s="447">
        <v>219</v>
      </c>
      <c r="B220" t="s">
        <v>1149</v>
      </c>
      <c r="C220" t="s">
        <v>949</v>
      </c>
      <c r="D220" t="s">
        <v>1192</v>
      </c>
    </row>
    <row r="221" spans="1:4">
      <c r="A221" s="447">
        <v>220</v>
      </c>
      <c r="B221" t="s">
        <v>1193</v>
      </c>
      <c r="C221" t="s">
        <v>1195</v>
      </c>
      <c r="D221" t="s">
        <v>1196</v>
      </c>
    </row>
    <row r="222" spans="1:4">
      <c r="A222" s="447">
        <v>221</v>
      </c>
      <c r="B222" t="s">
        <v>1193</v>
      </c>
      <c r="C222" t="s">
        <v>1197</v>
      </c>
      <c r="D222" t="s">
        <v>1198</v>
      </c>
    </row>
    <row r="223" spans="1:4">
      <c r="A223" s="447">
        <v>222</v>
      </c>
      <c r="B223" t="s">
        <v>1193</v>
      </c>
      <c r="C223" t="s">
        <v>1199</v>
      </c>
      <c r="D223" t="s">
        <v>1200</v>
      </c>
    </row>
    <row r="224" spans="1:4">
      <c r="A224" s="447">
        <v>223</v>
      </c>
      <c r="B224" t="s">
        <v>1193</v>
      </c>
      <c r="C224" t="s">
        <v>1201</v>
      </c>
      <c r="D224" t="s">
        <v>1202</v>
      </c>
    </row>
    <row r="225" spans="1:4">
      <c r="A225" s="447">
        <v>224</v>
      </c>
      <c r="B225" t="s">
        <v>1193</v>
      </c>
      <c r="C225" t="s">
        <v>1203</v>
      </c>
      <c r="D225" t="s">
        <v>1204</v>
      </c>
    </row>
    <row r="226" spans="1:4">
      <c r="A226" s="447">
        <v>225</v>
      </c>
      <c r="B226" t="s">
        <v>1193</v>
      </c>
      <c r="C226" t="s">
        <v>1205</v>
      </c>
      <c r="D226" t="s">
        <v>1206</v>
      </c>
    </row>
    <row r="227" spans="1:4">
      <c r="A227" s="447">
        <v>226</v>
      </c>
      <c r="B227" t="s">
        <v>1193</v>
      </c>
      <c r="C227" t="s">
        <v>1207</v>
      </c>
      <c r="D227" t="s">
        <v>1208</v>
      </c>
    </row>
    <row r="228" spans="1:4">
      <c r="A228" s="447">
        <v>227</v>
      </c>
      <c r="B228" t="s">
        <v>1193</v>
      </c>
      <c r="C228" t="s">
        <v>1209</v>
      </c>
      <c r="D228" t="s">
        <v>1210</v>
      </c>
    </row>
    <row r="229" spans="1:4">
      <c r="A229" s="447">
        <v>228</v>
      </c>
      <c r="B229" t="s">
        <v>1193</v>
      </c>
      <c r="C229" t="s">
        <v>1211</v>
      </c>
      <c r="D229" t="s">
        <v>1212</v>
      </c>
    </row>
    <row r="230" spans="1:4">
      <c r="A230" s="447">
        <v>229</v>
      </c>
      <c r="B230" t="s">
        <v>1193</v>
      </c>
      <c r="C230" t="s">
        <v>1213</v>
      </c>
      <c r="D230" t="s">
        <v>1214</v>
      </c>
    </row>
    <row r="231" spans="1:4">
      <c r="A231" s="447">
        <v>230</v>
      </c>
      <c r="B231" t="s">
        <v>1193</v>
      </c>
      <c r="C231" t="s">
        <v>1215</v>
      </c>
      <c r="D231" t="s">
        <v>1216</v>
      </c>
    </row>
    <row r="232" spans="1:4">
      <c r="A232" s="447">
        <v>231</v>
      </c>
      <c r="B232" t="s">
        <v>1193</v>
      </c>
      <c r="C232" t="s">
        <v>1217</v>
      </c>
      <c r="D232" t="s">
        <v>1218</v>
      </c>
    </row>
    <row r="233" spans="1:4">
      <c r="A233" s="447">
        <v>232</v>
      </c>
      <c r="B233" t="s">
        <v>1193</v>
      </c>
      <c r="C233" t="s">
        <v>1219</v>
      </c>
      <c r="D233" t="s">
        <v>1220</v>
      </c>
    </row>
    <row r="234" spans="1:4">
      <c r="A234" s="447">
        <v>233</v>
      </c>
      <c r="B234" t="s">
        <v>1193</v>
      </c>
      <c r="C234" t="s">
        <v>1221</v>
      </c>
      <c r="D234" t="s">
        <v>1222</v>
      </c>
    </row>
    <row r="235" spans="1:4">
      <c r="A235" s="447">
        <v>234</v>
      </c>
      <c r="B235" t="s">
        <v>1193</v>
      </c>
      <c r="C235" t="s">
        <v>1223</v>
      </c>
      <c r="D235" t="s">
        <v>1224</v>
      </c>
    </row>
    <row r="236" spans="1:4">
      <c r="A236" s="447">
        <v>235</v>
      </c>
      <c r="B236" t="s">
        <v>1193</v>
      </c>
      <c r="C236" t="s">
        <v>1225</v>
      </c>
      <c r="D236" t="s">
        <v>1226</v>
      </c>
    </row>
    <row r="237" spans="1:4">
      <c r="A237" s="447">
        <v>236</v>
      </c>
      <c r="B237" t="s">
        <v>1193</v>
      </c>
      <c r="C237" t="s">
        <v>1227</v>
      </c>
      <c r="D237" t="s">
        <v>1228</v>
      </c>
    </row>
    <row r="238" spans="1:4">
      <c r="A238" s="447">
        <v>237</v>
      </c>
      <c r="B238" t="s">
        <v>1193</v>
      </c>
      <c r="C238" t="s">
        <v>1229</v>
      </c>
      <c r="D238" t="s">
        <v>1230</v>
      </c>
    </row>
    <row r="239" spans="1:4">
      <c r="A239" s="447">
        <v>238</v>
      </c>
      <c r="B239" t="s">
        <v>1193</v>
      </c>
      <c r="C239" t="s">
        <v>1193</v>
      </c>
      <c r="D239" t="s">
        <v>1194</v>
      </c>
    </row>
    <row r="240" spans="1:4">
      <c r="A240" s="447">
        <v>239</v>
      </c>
      <c r="B240" t="s">
        <v>1193</v>
      </c>
      <c r="C240" t="s">
        <v>1231</v>
      </c>
      <c r="D240" t="s">
        <v>1232</v>
      </c>
    </row>
    <row r="241" spans="1:4">
      <c r="A241" s="447">
        <v>240</v>
      </c>
      <c r="B241" t="s">
        <v>1193</v>
      </c>
      <c r="C241" t="s">
        <v>1233</v>
      </c>
      <c r="D241" t="s">
        <v>1234</v>
      </c>
    </row>
    <row r="242" spans="1:4">
      <c r="A242" s="447">
        <v>241</v>
      </c>
      <c r="B242" t="s">
        <v>1193</v>
      </c>
      <c r="C242" t="s">
        <v>1235</v>
      </c>
      <c r="D242" t="s">
        <v>1236</v>
      </c>
    </row>
    <row r="243" spans="1:4">
      <c r="A243" s="447">
        <v>242</v>
      </c>
      <c r="B243" t="s">
        <v>1193</v>
      </c>
      <c r="C243" t="s">
        <v>1237</v>
      </c>
      <c r="D243" t="s">
        <v>1238</v>
      </c>
    </row>
    <row r="244" spans="1:4">
      <c r="A244" s="447">
        <v>243</v>
      </c>
      <c r="B244" t="s">
        <v>1193</v>
      </c>
      <c r="C244" t="s">
        <v>1239</v>
      </c>
      <c r="D244" t="s">
        <v>1240</v>
      </c>
    </row>
    <row r="245" spans="1:4">
      <c r="A245" s="447">
        <v>244</v>
      </c>
      <c r="B245" t="s">
        <v>1241</v>
      </c>
      <c r="C245" t="s">
        <v>1243</v>
      </c>
      <c r="D245" t="s">
        <v>1244</v>
      </c>
    </row>
    <row r="246" spans="1:4">
      <c r="A246" s="447">
        <v>245</v>
      </c>
      <c r="B246" t="s">
        <v>1241</v>
      </c>
      <c r="C246" t="s">
        <v>1245</v>
      </c>
      <c r="D246" t="s">
        <v>1246</v>
      </c>
    </row>
    <row r="247" spans="1:4">
      <c r="A247" s="447">
        <v>246</v>
      </c>
      <c r="B247" t="s">
        <v>1241</v>
      </c>
      <c r="C247" t="s">
        <v>1247</v>
      </c>
      <c r="D247" t="s">
        <v>1248</v>
      </c>
    </row>
    <row r="248" spans="1:4">
      <c r="A248" s="447">
        <v>247</v>
      </c>
      <c r="B248" t="s">
        <v>1241</v>
      </c>
      <c r="C248" t="s">
        <v>789</v>
      </c>
      <c r="D248" t="s">
        <v>1249</v>
      </c>
    </row>
    <row r="249" spans="1:4">
      <c r="A249" s="447">
        <v>248</v>
      </c>
      <c r="B249" t="s">
        <v>1241</v>
      </c>
      <c r="C249" t="s">
        <v>1250</v>
      </c>
      <c r="D249" t="s">
        <v>1251</v>
      </c>
    </row>
    <row r="250" spans="1:4">
      <c r="A250" s="447">
        <v>249</v>
      </c>
      <c r="B250" t="s">
        <v>1241</v>
      </c>
      <c r="C250" t="s">
        <v>1252</v>
      </c>
      <c r="D250" t="s">
        <v>1253</v>
      </c>
    </row>
    <row r="251" spans="1:4">
      <c r="A251" s="447">
        <v>250</v>
      </c>
      <c r="B251" t="s">
        <v>1241</v>
      </c>
      <c r="C251" t="s">
        <v>1254</v>
      </c>
      <c r="D251" t="s">
        <v>1255</v>
      </c>
    </row>
    <row r="252" spans="1:4">
      <c r="A252" s="447">
        <v>251</v>
      </c>
      <c r="B252" t="s">
        <v>1241</v>
      </c>
      <c r="C252" t="s">
        <v>1256</v>
      </c>
      <c r="D252" t="s">
        <v>1257</v>
      </c>
    </row>
    <row r="253" spans="1:4">
      <c r="A253" s="447">
        <v>252</v>
      </c>
      <c r="B253" t="s">
        <v>1241</v>
      </c>
      <c r="C253" t="s">
        <v>1258</v>
      </c>
      <c r="D253" t="s">
        <v>1259</v>
      </c>
    </row>
    <row r="254" spans="1:4">
      <c r="A254" s="447">
        <v>253</v>
      </c>
      <c r="B254" t="s">
        <v>1241</v>
      </c>
      <c r="C254" t="s">
        <v>1260</v>
      </c>
      <c r="D254" t="s">
        <v>1261</v>
      </c>
    </row>
    <row r="255" spans="1:4">
      <c r="A255" s="447">
        <v>254</v>
      </c>
      <c r="B255" t="s">
        <v>1241</v>
      </c>
      <c r="C255" t="s">
        <v>1241</v>
      </c>
      <c r="D255" t="s">
        <v>1242</v>
      </c>
    </row>
    <row r="256" spans="1:4">
      <c r="A256" s="447">
        <v>255</v>
      </c>
      <c r="B256" t="s">
        <v>1241</v>
      </c>
      <c r="C256" t="s">
        <v>1262</v>
      </c>
      <c r="D256" t="s">
        <v>1263</v>
      </c>
    </row>
    <row r="257" spans="1:4">
      <c r="A257" s="447">
        <v>256</v>
      </c>
      <c r="B257" t="s">
        <v>1241</v>
      </c>
      <c r="C257" t="s">
        <v>1264</v>
      </c>
      <c r="D257" t="s">
        <v>1265</v>
      </c>
    </row>
    <row r="258" spans="1:4">
      <c r="A258" s="447">
        <v>257</v>
      </c>
      <c r="B258" t="s">
        <v>1241</v>
      </c>
      <c r="C258" t="s">
        <v>1266</v>
      </c>
      <c r="D258" t="s">
        <v>1267</v>
      </c>
    </row>
    <row r="259" spans="1:4">
      <c r="A259" s="447">
        <v>258</v>
      </c>
      <c r="B259" t="s">
        <v>1268</v>
      </c>
      <c r="C259" t="s">
        <v>1270</v>
      </c>
      <c r="D259" t="s">
        <v>1271</v>
      </c>
    </row>
    <row r="260" spans="1:4">
      <c r="A260" s="447">
        <v>259</v>
      </c>
      <c r="B260" t="s">
        <v>1268</v>
      </c>
      <c r="C260" t="s">
        <v>1272</v>
      </c>
      <c r="D260" t="s">
        <v>1273</v>
      </c>
    </row>
    <row r="261" spans="1:4">
      <c r="A261" s="447">
        <v>260</v>
      </c>
      <c r="B261" t="s">
        <v>1268</v>
      </c>
      <c r="C261" t="s">
        <v>1274</v>
      </c>
      <c r="D261" t="s">
        <v>1275</v>
      </c>
    </row>
    <row r="262" spans="1:4">
      <c r="A262" s="447">
        <v>261</v>
      </c>
      <c r="B262" t="s">
        <v>1268</v>
      </c>
      <c r="C262" t="s">
        <v>1276</v>
      </c>
      <c r="D262" t="s">
        <v>1277</v>
      </c>
    </row>
    <row r="263" spans="1:4">
      <c r="A263" s="447">
        <v>262</v>
      </c>
      <c r="B263" t="s">
        <v>1268</v>
      </c>
      <c r="C263" t="s">
        <v>1278</v>
      </c>
      <c r="D263" t="s">
        <v>1279</v>
      </c>
    </row>
    <row r="264" spans="1:4">
      <c r="A264" s="447">
        <v>263</v>
      </c>
      <c r="B264" t="s">
        <v>1268</v>
      </c>
      <c r="C264" t="s">
        <v>1280</v>
      </c>
      <c r="D264" t="s">
        <v>1281</v>
      </c>
    </row>
    <row r="265" spans="1:4">
      <c r="A265" s="447">
        <v>264</v>
      </c>
      <c r="B265" t="s">
        <v>1268</v>
      </c>
      <c r="C265" t="s">
        <v>1282</v>
      </c>
      <c r="D265" t="s">
        <v>1283</v>
      </c>
    </row>
    <row r="266" spans="1:4">
      <c r="A266" s="447">
        <v>265</v>
      </c>
      <c r="B266" t="s">
        <v>1268</v>
      </c>
      <c r="C266" t="s">
        <v>1284</v>
      </c>
      <c r="D266" t="s">
        <v>1285</v>
      </c>
    </row>
    <row r="267" spans="1:4">
      <c r="A267" s="447">
        <v>266</v>
      </c>
      <c r="B267" t="s">
        <v>1268</v>
      </c>
      <c r="C267" t="s">
        <v>1286</v>
      </c>
      <c r="D267" t="s">
        <v>1287</v>
      </c>
    </row>
    <row r="268" spans="1:4">
      <c r="A268" s="447">
        <v>267</v>
      </c>
      <c r="B268" t="s">
        <v>1268</v>
      </c>
      <c r="C268" t="s">
        <v>1288</v>
      </c>
      <c r="D268" t="s">
        <v>1289</v>
      </c>
    </row>
    <row r="269" spans="1:4">
      <c r="A269" s="447">
        <v>268</v>
      </c>
      <c r="B269" t="s">
        <v>1268</v>
      </c>
      <c r="C269" t="s">
        <v>1290</v>
      </c>
      <c r="D269" t="s">
        <v>1291</v>
      </c>
    </row>
    <row r="270" spans="1:4">
      <c r="A270" s="447">
        <v>269</v>
      </c>
      <c r="B270" t="s">
        <v>1268</v>
      </c>
      <c r="C270" t="s">
        <v>1292</v>
      </c>
      <c r="D270" t="s">
        <v>1293</v>
      </c>
    </row>
    <row r="271" spans="1:4">
      <c r="A271" s="447">
        <v>270</v>
      </c>
      <c r="B271" t="s">
        <v>1268</v>
      </c>
      <c r="C271" t="s">
        <v>1268</v>
      </c>
      <c r="D271" t="s">
        <v>1269</v>
      </c>
    </row>
    <row r="272" spans="1:4">
      <c r="A272" s="447">
        <v>271</v>
      </c>
      <c r="B272" t="s">
        <v>1268</v>
      </c>
      <c r="C272" t="s">
        <v>1294</v>
      </c>
      <c r="D272" t="s">
        <v>1295</v>
      </c>
    </row>
    <row r="273" spans="1:4">
      <c r="A273" s="447">
        <v>272</v>
      </c>
      <c r="B273" t="s">
        <v>1268</v>
      </c>
      <c r="C273" t="s">
        <v>1296</v>
      </c>
      <c r="D273" t="s">
        <v>1297</v>
      </c>
    </row>
    <row r="274" spans="1:4">
      <c r="A274" s="447">
        <v>273</v>
      </c>
      <c r="B274" t="s">
        <v>1298</v>
      </c>
      <c r="C274" t="s">
        <v>1300</v>
      </c>
      <c r="D274" t="s">
        <v>1301</v>
      </c>
    </row>
    <row r="275" spans="1:4">
      <c r="A275" s="447">
        <v>274</v>
      </c>
      <c r="B275" t="s">
        <v>1298</v>
      </c>
      <c r="C275" t="s">
        <v>1302</v>
      </c>
      <c r="D275" t="s">
        <v>1303</v>
      </c>
    </row>
    <row r="276" spans="1:4">
      <c r="A276" s="447">
        <v>275</v>
      </c>
      <c r="B276" t="s">
        <v>1298</v>
      </c>
      <c r="C276" t="s">
        <v>1304</v>
      </c>
      <c r="D276" t="s">
        <v>1305</v>
      </c>
    </row>
    <row r="277" spans="1:4">
      <c r="A277" s="447">
        <v>276</v>
      </c>
      <c r="B277" t="s">
        <v>1298</v>
      </c>
      <c r="C277" t="s">
        <v>1306</v>
      </c>
      <c r="D277" t="s">
        <v>1307</v>
      </c>
    </row>
    <row r="278" spans="1:4">
      <c r="A278" s="447">
        <v>277</v>
      </c>
      <c r="B278" t="s">
        <v>1298</v>
      </c>
      <c r="C278" t="s">
        <v>1308</v>
      </c>
      <c r="D278" t="s">
        <v>1309</v>
      </c>
    </row>
    <row r="279" spans="1:4">
      <c r="A279" s="447">
        <v>278</v>
      </c>
      <c r="B279" t="s">
        <v>1298</v>
      </c>
      <c r="C279" t="s">
        <v>1310</v>
      </c>
      <c r="D279" t="s">
        <v>1311</v>
      </c>
    </row>
    <row r="280" spans="1:4">
      <c r="A280" s="447">
        <v>279</v>
      </c>
      <c r="B280" t="s">
        <v>1298</v>
      </c>
      <c r="C280" t="s">
        <v>1312</v>
      </c>
      <c r="D280" t="s">
        <v>1313</v>
      </c>
    </row>
    <row r="281" spans="1:4">
      <c r="A281" s="447">
        <v>280</v>
      </c>
      <c r="B281" t="s">
        <v>1298</v>
      </c>
      <c r="C281" t="s">
        <v>1314</v>
      </c>
      <c r="D281" t="s">
        <v>1315</v>
      </c>
    </row>
    <row r="282" spans="1:4">
      <c r="A282" s="447">
        <v>281</v>
      </c>
      <c r="B282" t="s">
        <v>1298</v>
      </c>
      <c r="C282" t="s">
        <v>1316</v>
      </c>
      <c r="D282" t="s">
        <v>1317</v>
      </c>
    </row>
    <row r="283" spans="1:4">
      <c r="A283" s="447">
        <v>282</v>
      </c>
      <c r="B283" t="s">
        <v>1298</v>
      </c>
      <c r="C283" t="s">
        <v>1298</v>
      </c>
      <c r="D283" t="s">
        <v>1299</v>
      </c>
    </row>
    <row r="284" spans="1:4">
      <c r="A284" s="447">
        <v>283</v>
      </c>
      <c r="B284" t="s">
        <v>1298</v>
      </c>
      <c r="C284" t="s">
        <v>1318</v>
      </c>
      <c r="D284" t="s">
        <v>1319</v>
      </c>
    </row>
    <row r="285" spans="1:4">
      <c r="A285" s="447">
        <v>284</v>
      </c>
      <c r="B285" t="s">
        <v>1320</v>
      </c>
      <c r="C285" t="s">
        <v>1322</v>
      </c>
      <c r="D285" t="s">
        <v>1323</v>
      </c>
    </row>
    <row r="286" spans="1:4">
      <c r="A286" s="447">
        <v>285</v>
      </c>
      <c r="B286" t="s">
        <v>1320</v>
      </c>
      <c r="C286" t="s">
        <v>1324</v>
      </c>
      <c r="D286" t="s">
        <v>1325</v>
      </c>
    </row>
    <row r="287" spans="1:4">
      <c r="A287" s="447">
        <v>286</v>
      </c>
      <c r="B287" t="s">
        <v>1320</v>
      </c>
      <c r="C287" t="s">
        <v>1326</v>
      </c>
      <c r="D287" t="s">
        <v>1327</v>
      </c>
    </row>
    <row r="288" spans="1:4">
      <c r="A288" s="447">
        <v>287</v>
      </c>
      <c r="B288" t="s">
        <v>1320</v>
      </c>
      <c r="C288" t="s">
        <v>1328</v>
      </c>
      <c r="D288" t="s">
        <v>1329</v>
      </c>
    </row>
    <row r="289" spans="1:4">
      <c r="A289" s="447">
        <v>288</v>
      </c>
      <c r="B289" t="s">
        <v>1320</v>
      </c>
      <c r="C289" t="s">
        <v>789</v>
      </c>
      <c r="D289" t="s">
        <v>1330</v>
      </c>
    </row>
    <row r="290" spans="1:4">
      <c r="A290" s="447">
        <v>289</v>
      </c>
      <c r="B290" t="s">
        <v>1320</v>
      </c>
      <c r="C290" t="s">
        <v>1331</v>
      </c>
      <c r="D290" t="s">
        <v>1332</v>
      </c>
    </row>
    <row r="291" spans="1:4">
      <c r="A291" s="447">
        <v>290</v>
      </c>
      <c r="B291" t="s">
        <v>1320</v>
      </c>
      <c r="C291" t="s">
        <v>1333</v>
      </c>
      <c r="D291" t="s">
        <v>1334</v>
      </c>
    </row>
    <row r="292" spans="1:4">
      <c r="A292" s="447">
        <v>291</v>
      </c>
      <c r="B292" t="s">
        <v>1320</v>
      </c>
      <c r="C292" t="s">
        <v>1335</v>
      </c>
      <c r="D292" t="s">
        <v>1336</v>
      </c>
    </row>
    <row r="293" spans="1:4">
      <c r="A293" s="447">
        <v>292</v>
      </c>
      <c r="B293" t="s">
        <v>1320</v>
      </c>
      <c r="C293" t="s">
        <v>1337</v>
      </c>
      <c r="D293" t="s">
        <v>1338</v>
      </c>
    </row>
    <row r="294" spans="1:4">
      <c r="A294" s="447">
        <v>293</v>
      </c>
      <c r="B294" t="s">
        <v>1320</v>
      </c>
      <c r="C294" t="s">
        <v>1339</v>
      </c>
      <c r="D294" t="s">
        <v>1340</v>
      </c>
    </row>
    <row r="295" spans="1:4">
      <c r="A295" s="447">
        <v>294</v>
      </c>
      <c r="B295" t="s">
        <v>1320</v>
      </c>
      <c r="C295" t="s">
        <v>1341</v>
      </c>
      <c r="D295" t="s">
        <v>1342</v>
      </c>
    </row>
    <row r="296" spans="1:4">
      <c r="A296" s="447">
        <v>295</v>
      </c>
      <c r="B296" t="s">
        <v>1320</v>
      </c>
      <c r="C296" t="s">
        <v>1343</v>
      </c>
      <c r="D296" t="s">
        <v>1344</v>
      </c>
    </row>
    <row r="297" spans="1:4">
      <c r="A297" s="447">
        <v>296</v>
      </c>
      <c r="B297" t="s">
        <v>1320</v>
      </c>
      <c r="C297" t="s">
        <v>1345</v>
      </c>
      <c r="D297" t="s">
        <v>1346</v>
      </c>
    </row>
    <row r="298" spans="1:4">
      <c r="A298" s="447">
        <v>297</v>
      </c>
      <c r="B298" t="s">
        <v>1320</v>
      </c>
      <c r="C298" t="s">
        <v>1347</v>
      </c>
      <c r="D298" t="s">
        <v>1348</v>
      </c>
    </row>
    <row r="299" spans="1:4">
      <c r="A299" s="447">
        <v>298</v>
      </c>
      <c r="B299" t="s">
        <v>1320</v>
      </c>
      <c r="C299" t="s">
        <v>1349</v>
      </c>
      <c r="D299" t="s">
        <v>1350</v>
      </c>
    </row>
    <row r="300" spans="1:4">
      <c r="A300" s="447">
        <v>299</v>
      </c>
      <c r="B300" t="s">
        <v>1320</v>
      </c>
      <c r="C300" t="s">
        <v>1320</v>
      </c>
      <c r="D300" t="s">
        <v>1321</v>
      </c>
    </row>
    <row r="301" spans="1:4">
      <c r="A301" s="447">
        <v>300</v>
      </c>
      <c r="B301" t="s">
        <v>1351</v>
      </c>
      <c r="C301" t="s">
        <v>1353</v>
      </c>
      <c r="D301" t="s">
        <v>1354</v>
      </c>
    </row>
    <row r="302" spans="1:4">
      <c r="A302" s="447">
        <v>301</v>
      </c>
      <c r="B302" t="s">
        <v>1351</v>
      </c>
      <c r="C302" t="s">
        <v>1355</v>
      </c>
      <c r="D302" t="s">
        <v>1356</v>
      </c>
    </row>
    <row r="303" spans="1:4">
      <c r="A303" s="447">
        <v>302</v>
      </c>
      <c r="B303" t="s">
        <v>1351</v>
      </c>
      <c r="C303" t="s">
        <v>857</v>
      </c>
      <c r="D303" t="s">
        <v>1357</v>
      </c>
    </row>
    <row r="304" spans="1:4">
      <c r="A304" s="447">
        <v>303</v>
      </c>
      <c r="B304" t="s">
        <v>1351</v>
      </c>
      <c r="C304" t="s">
        <v>1358</v>
      </c>
      <c r="D304" t="s">
        <v>1359</v>
      </c>
    </row>
    <row r="305" spans="1:4">
      <c r="A305" s="447">
        <v>304</v>
      </c>
      <c r="B305" t="s">
        <v>1351</v>
      </c>
      <c r="C305" t="s">
        <v>1360</v>
      </c>
      <c r="D305" t="s">
        <v>1361</v>
      </c>
    </row>
    <row r="306" spans="1:4">
      <c r="A306" s="447">
        <v>305</v>
      </c>
      <c r="B306" t="s">
        <v>1351</v>
      </c>
      <c r="C306" t="s">
        <v>1362</v>
      </c>
      <c r="D306" t="s">
        <v>1363</v>
      </c>
    </row>
    <row r="307" spans="1:4">
      <c r="A307" s="447">
        <v>306</v>
      </c>
      <c r="B307" t="s">
        <v>1351</v>
      </c>
      <c r="C307" t="s">
        <v>1364</v>
      </c>
      <c r="D307" t="s">
        <v>1365</v>
      </c>
    </row>
    <row r="308" spans="1:4">
      <c r="A308" s="447">
        <v>307</v>
      </c>
      <c r="B308" t="s">
        <v>1351</v>
      </c>
      <c r="C308" t="s">
        <v>1366</v>
      </c>
      <c r="D308" t="s">
        <v>1367</v>
      </c>
    </row>
    <row r="309" spans="1:4">
      <c r="A309" s="447">
        <v>308</v>
      </c>
      <c r="B309" t="s">
        <v>1351</v>
      </c>
      <c r="C309" t="s">
        <v>1145</v>
      </c>
      <c r="D309" t="s">
        <v>1368</v>
      </c>
    </row>
    <row r="310" spans="1:4">
      <c r="A310" s="447">
        <v>309</v>
      </c>
      <c r="B310" t="s">
        <v>1351</v>
      </c>
      <c r="C310" t="s">
        <v>1147</v>
      </c>
      <c r="D310" t="s">
        <v>1369</v>
      </c>
    </row>
    <row r="311" spans="1:4">
      <c r="A311" s="447">
        <v>310</v>
      </c>
      <c r="B311" t="s">
        <v>1351</v>
      </c>
      <c r="C311" t="s">
        <v>1370</v>
      </c>
      <c r="D311" t="s">
        <v>1371</v>
      </c>
    </row>
    <row r="312" spans="1:4">
      <c r="A312" s="447">
        <v>311</v>
      </c>
      <c r="B312" t="s">
        <v>1351</v>
      </c>
      <c r="C312" t="s">
        <v>1372</v>
      </c>
      <c r="D312" t="s">
        <v>1373</v>
      </c>
    </row>
    <row r="313" spans="1:4">
      <c r="A313" s="447">
        <v>312</v>
      </c>
      <c r="B313" t="s">
        <v>1351</v>
      </c>
      <c r="C313" t="s">
        <v>1374</v>
      </c>
      <c r="D313" t="s">
        <v>1375</v>
      </c>
    </row>
    <row r="314" spans="1:4">
      <c r="A314" s="447">
        <v>313</v>
      </c>
      <c r="B314" t="s">
        <v>1351</v>
      </c>
      <c r="C314" t="s">
        <v>1351</v>
      </c>
      <c r="D314" t="s">
        <v>1352</v>
      </c>
    </row>
    <row r="315" spans="1:4">
      <c r="A315" s="447">
        <v>314</v>
      </c>
      <c r="B315" t="s">
        <v>1351</v>
      </c>
      <c r="C315" t="s">
        <v>1376</v>
      </c>
      <c r="D315" t="s">
        <v>1377</v>
      </c>
    </row>
    <row r="316" spans="1:4">
      <c r="A316" s="447">
        <v>315</v>
      </c>
      <c r="B316" t="s">
        <v>1378</v>
      </c>
      <c r="C316" t="s">
        <v>1378</v>
      </c>
      <c r="D316" t="s">
        <v>1379</v>
      </c>
    </row>
    <row r="317" spans="1:4">
      <c r="A317" s="447">
        <v>316</v>
      </c>
      <c r="B317" t="s">
        <v>1380</v>
      </c>
      <c r="C317" t="s">
        <v>1380</v>
      </c>
      <c r="D317" t="s">
        <v>1381</v>
      </c>
    </row>
    <row r="318" spans="1:4">
      <c r="A318" s="447">
        <v>317</v>
      </c>
      <c r="B318" t="s">
        <v>1382</v>
      </c>
      <c r="C318" t="s">
        <v>1382</v>
      </c>
      <c r="D318" t="s">
        <v>1383</v>
      </c>
    </row>
    <row r="319" spans="1:4">
      <c r="A319" s="447">
        <v>318</v>
      </c>
      <c r="B319" t="s">
        <v>1384</v>
      </c>
      <c r="C319" t="s">
        <v>1384</v>
      </c>
      <c r="D319" t="s">
        <v>1385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759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1382</v>
      </c>
      <c r="C2" s="357" t="s">
        <v>1382</v>
      </c>
      <c r="D2" s="357" t="s">
        <v>1383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221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541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380</v>
      </c>
    </row>
    <row r="2" spans="1:3">
      <c r="A2" s="213" t="s">
        <v>381</v>
      </c>
    </row>
    <row r="3" spans="1:3">
      <c r="A3" s="212" t="s">
        <v>382</v>
      </c>
      <c r="B3" s="214"/>
      <c r="C3" s="214"/>
    </row>
    <row r="4" spans="1:3">
      <c r="A4" s="215" t="s">
        <v>383</v>
      </c>
      <c r="B4" s="213" t="s">
        <v>384</v>
      </c>
      <c r="C4" s="213" t="s">
        <v>19</v>
      </c>
    </row>
    <row r="5" spans="1:3">
      <c r="A5" s="215" t="s">
        <v>523</v>
      </c>
      <c r="B5" s="213" t="s">
        <v>524</v>
      </c>
      <c r="C5" s="213" t="s">
        <v>525</v>
      </c>
    </row>
    <row r="6" spans="1:3" ht="12">
      <c r="A6" s="478"/>
      <c r="B6" s="479"/>
      <c r="C6" s="479"/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62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759</v>
      </c>
      <c r="B1" s="6" t="s">
        <v>561</v>
      </c>
      <c r="C1" s="6" t="s">
        <v>562</v>
      </c>
      <c r="D1" s="6" t="s">
        <v>563</v>
      </c>
      <c r="E1" s="6" t="s">
        <v>564</v>
      </c>
      <c r="F1" s="6" t="s">
        <v>565</v>
      </c>
      <c r="G1" s="6" t="s">
        <v>566</v>
      </c>
      <c r="H1" s="6" t="s">
        <v>567</v>
      </c>
      <c r="I1" s="6" t="s">
        <v>568</v>
      </c>
    </row>
    <row r="2" spans="1:10">
      <c r="A2" s="6">
        <v>1</v>
      </c>
      <c r="B2" s="6" t="s">
        <v>569</v>
      </c>
      <c r="C2" s="6" t="s">
        <v>105</v>
      </c>
      <c r="D2" s="6" t="s">
        <v>1427</v>
      </c>
      <c r="E2" s="6" t="s">
        <v>1428</v>
      </c>
      <c r="F2" s="6" t="s">
        <v>1429</v>
      </c>
      <c r="G2" s="6" t="s">
        <v>573</v>
      </c>
      <c r="H2" s="6" t="s">
        <v>379</v>
      </c>
      <c r="I2" s="6" t="s">
        <v>379</v>
      </c>
      <c r="J2" s="6" t="s">
        <v>760</v>
      </c>
    </row>
    <row r="3" spans="1:10">
      <c r="A3" s="6">
        <v>2</v>
      </c>
      <c r="B3" s="6" t="s">
        <v>569</v>
      </c>
      <c r="C3" s="6" t="s">
        <v>105</v>
      </c>
      <c r="D3" s="6" t="s">
        <v>570</v>
      </c>
      <c r="E3" s="6" t="s">
        <v>571</v>
      </c>
      <c r="F3" s="6" t="s">
        <v>572</v>
      </c>
      <c r="G3" s="6" t="s">
        <v>573</v>
      </c>
      <c r="H3" s="6" t="s">
        <v>379</v>
      </c>
      <c r="I3" s="6" t="s">
        <v>379</v>
      </c>
      <c r="J3" s="6" t="s">
        <v>760</v>
      </c>
    </row>
    <row r="4" spans="1:10">
      <c r="A4" s="6">
        <v>3</v>
      </c>
      <c r="B4" s="6" t="s">
        <v>569</v>
      </c>
      <c r="C4" s="6" t="s">
        <v>105</v>
      </c>
      <c r="D4" s="6" t="s">
        <v>574</v>
      </c>
      <c r="E4" s="6" t="s">
        <v>575</v>
      </c>
      <c r="F4" s="6" t="s">
        <v>576</v>
      </c>
      <c r="G4" s="6" t="s">
        <v>577</v>
      </c>
      <c r="H4" s="6" t="s">
        <v>379</v>
      </c>
      <c r="I4" s="6" t="s">
        <v>379</v>
      </c>
      <c r="J4" s="6" t="s">
        <v>760</v>
      </c>
    </row>
    <row r="5" spans="1:10">
      <c r="A5" s="6">
        <v>4</v>
      </c>
      <c r="B5" s="6" t="s">
        <v>569</v>
      </c>
      <c r="C5" s="6" t="s">
        <v>105</v>
      </c>
      <c r="D5" s="6" t="s">
        <v>578</v>
      </c>
      <c r="E5" s="6" t="s">
        <v>579</v>
      </c>
      <c r="F5" s="6" t="s">
        <v>580</v>
      </c>
      <c r="G5" s="6" t="s">
        <v>581</v>
      </c>
      <c r="H5" s="6" t="s">
        <v>379</v>
      </c>
      <c r="I5" s="6" t="s">
        <v>582</v>
      </c>
      <c r="J5" s="6" t="s">
        <v>760</v>
      </c>
    </row>
    <row r="6" spans="1:10">
      <c r="A6" s="6">
        <v>5</v>
      </c>
      <c r="B6" s="6" t="s">
        <v>569</v>
      </c>
      <c r="C6" s="6" t="s">
        <v>105</v>
      </c>
      <c r="D6" s="6" t="s">
        <v>583</v>
      </c>
      <c r="E6" s="6" t="s">
        <v>584</v>
      </c>
      <c r="F6" s="6" t="s">
        <v>585</v>
      </c>
      <c r="G6" s="6" t="s">
        <v>586</v>
      </c>
      <c r="H6" s="6" t="s">
        <v>379</v>
      </c>
      <c r="I6" s="6" t="s">
        <v>379</v>
      </c>
      <c r="J6" s="6" t="s">
        <v>760</v>
      </c>
    </row>
    <row r="7" spans="1:10">
      <c r="A7" s="6">
        <v>6</v>
      </c>
      <c r="B7" s="6" t="s">
        <v>569</v>
      </c>
      <c r="C7" s="6" t="s">
        <v>105</v>
      </c>
      <c r="D7" s="6" t="s">
        <v>720</v>
      </c>
      <c r="E7" s="6" t="s">
        <v>1430</v>
      </c>
      <c r="F7" s="6" t="s">
        <v>721</v>
      </c>
      <c r="G7" s="6" t="s">
        <v>573</v>
      </c>
      <c r="H7" s="6" t="s">
        <v>379</v>
      </c>
      <c r="I7" s="6" t="s">
        <v>379</v>
      </c>
      <c r="J7" s="6" t="s">
        <v>760</v>
      </c>
    </row>
    <row r="8" spans="1:10">
      <c r="A8" s="6">
        <v>7</v>
      </c>
      <c r="B8" s="6" t="s">
        <v>569</v>
      </c>
      <c r="C8" s="6" t="s">
        <v>105</v>
      </c>
      <c r="D8" s="6" t="s">
        <v>587</v>
      </c>
      <c r="E8" s="6" t="s">
        <v>588</v>
      </c>
      <c r="F8" s="6" t="s">
        <v>589</v>
      </c>
      <c r="G8" s="6" t="s">
        <v>573</v>
      </c>
      <c r="H8" s="6" t="s">
        <v>379</v>
      </c>
      <c r="I8" s="6" t="s">
        <v>379</v>
      </c>
      <c r="J8" s="6" t="s">
        <v>760</v>
      </c>
    </row>
    <row r="9" spans="1:10">
      <c r="A9" s="6">
        <v>8</v>
      </c>
      <c r="B9" s="6" t="s">
        <v>569</v>
      </c>
      <c r="C9" s="6" t="s">
        <v>105</v>
      </c>
      <c r="D9" s="6" t="s">
        <v>590</v>
      </c>
      <c r="E9" s="6" t="s">
        <v>591</v>
      </c>
      <c r="F9" s="6" t="s">
        <v>592</v>
      </c>
      <c r="G9" s="6" t="s">
        <v>573</v>
      </c>
      <c r="H9" s="6" t="s">
        <v>379</v>
      </c>
      <c r="I9" s="6" t="s">
        <v>379</v>
      </c>
      <c r="J9" s="6" t="s">
        <v>760</v>
      </c>
    </row>
    <row r="10" spans="1:10">
      <c r="A10" s="6">
        <v>9</v>
      </c>
      <c r="B10" s="6" t="s">
        <v>569</v>
      </c>
      <c r="C10" s="6" t="s">
        <v>105</v>
      </c>
      <c r="D10" s="6" t="s">
        <v>593</v>
      </c>
      <c r="E10" s="6" t="s">
        <v>594</v>
      </c>
      <c r="F10" s="6" t="s">
        <v>595</v>
      </c>
      <c r="G10" s="6" t="s">
        <v>573</v>
      </c>
      <c r="H10" s="6" t="s">
        <v>379</v>
      </c>
      <c r="I10" s="6" t="s">
        <v>379</v>
      </c>
      <c r="J10" s="6" t="s">
        <v>760</v>
      </c>
    </row>
    <row r="11" spans="1:10">
      <c r="A11" s="6">
        <v>10</v>
      </c>
      <c r="B11" s="6" t="s">
        <v>569</v>
      </c>
      <c r="C11" s="6" t="s">
        <v>105</v>
      </c>
      <c r="D11" s="6" t="s">
        <v>1431</v>
      </c>
      <c r="E11" s="6" t="s">
        <v>1432</v>
      </c>
      <c r="F11" s="6" t="s">
        <v>1433</v>
      </c>
      <c r="G11" s="6" t="s">
        <v>586</v>
      </c>
      <c r="H11" s="6" t="s">
        <v>1434</v>
      </c>
      <c r="I11" s="6" t="s">
        <v>379</v>
      </c>
      <c r="J11" s="6" t="s">
        <v>760</v>
      </c>
    </row>
    <row r="12" spans="1:10">
      <c r="A12" s="6">
        <v>11</v>
      </c>
      <c r="B12" s="6" t="s">
        <v>569</v>
      </c>
      <c r="C12" s="6" t="s">
        <v>105</v>
      </c>
      <c r="D12" s="6" t="s">
        <v>596</v>
      </c>
      <c r="E12" s="6" t="s">
        <v>1435</v>
      </c>
      <c r="F12" s="6" t="s">
        <v>597</v>
      </c>
      <c r="G12" s="6" t="s">
        <v>573</v>
      </c>
      <c r="H12" s="6" t="s">
        <v>598</v>
      </c>
      <c r="I12" s="6" t="s">
        <v>379</v>
      </c>
      <c r="J12" s="6" t="s">
        <v>760</v>
      </c>
    </row>
    <row r="13" spans="1:10">
      <c r="A13" s="6">
        <v>12</v>
      </c>
      <c r="B13" s="6" t="s">
        <v>569</v>
      </c>
      <c r="C13" s="6" t="s">
        <v>105</v>
      </c>
      <c r="D13" s="6" t="s">
        <v>599</v>
      </c>
      <c r="E13" s="6" t="s">
        <v>600</v>
      </c>
      <c r="F13" s="6" t="s">
        <v>601</v>
      </c>
      <c r="G13" s="6" t="s">
        <v>573</v>
      </c>
      <c r="H13" s="6" t="s">
        <v>379</v>
      </c>
      <c r="I13" s="6" t="s">
        <v>1436</v>
      </c>
      <c r="J13" s="6" t="s">
        <v>760</v>
      </c>
    </row>
    <row r="14" spans="1:10">
      <c r="A14" s="6">
        <v>13</v>
      </c>
      <c r="B14" s="6" t="s">
        <v>569</v>
      </c>
      <c r="C14" s="6" t="s">
        <v>105</v>
      </c>
      <c r="D14" s="6" t="s">
        <v>602</v>
      </c>
      <c r="E14" s="6" t="s">
        <v>603</v>
      </c>
      <c r="F14" s="6" t="s">
        <v>604</v>
      </c>
      <c r="G14" s="6" t="s">
        <v>586</v>
      </c>
      <c r="H14" s="6" t="s">
        <v>379</v>
      </c>
      <c r="I14" s="6" t="s">
        <v>379</v>
      </c>
      <c r="J14" s="6" t="s">
        <v>760</v>
      </c>
    </row>
    <row r="15" spans="1:10">
      <c r="A15" s="6">
        <v>14</v>
      </c>
      <c r="B15" s="6" t="s">
        <v>569</v>
      </c>
      <c r="C15" s="6" t="s">
        <v>105</v>
      </c>
      <c r="D15" s="6" t="s">
        <v>605</v>
      </c>
      <c r="E15" s="6" t="s">
        <v>606</v>
      </c>
      <c r="F15" s="6" t="s">
        <v>607</v>
      </c>
      <c r="G15" s="6" t="s">
        <v>347</v>
      </c>
      <c r="H15" s="6" t="s">
        <v>379</v>
      </c>
      <c r="I15" s="6" t="s">
        <v>379</v>
      </c>
      <c r="J15" s="6" t="s">
        <v>760</v>
      </c>
    </row>
    <row r="16" spans="1:10">
      <c r="A16" s="6">
        <v>15</v>
      </c>
      <c r="B16" s="6" t="s">
        <v>569</v>
      </c>
      <c r="C16" s="6" t="s">
        <v>105</v>
      </c>
      <c r="D16" s="6" t="s">
        <v>608</v>
      </c>
      <c r="E16" s="6" t="s">
        <v>609</v>
      </c>
      <c r="F16" s="6" t="s">
        <v>610</v>
      </c>
      <c r="G16" s="6" t="s">
        <v>586</v>
      </c>
      <c r="H16" s="6" t="s">
        <v>379</v>
      </c>
      <c r="I16" s="6" t="s">
        <v>379</v>
      </c>
      <c r="J16" s="6" t="s">
        <v>760</v>
      </c>
    </row>
    <row r="17" spans="1:10">
      <c r="A17" s="6">
        <v>16</v>
      </c>
      <c r="B17" s="6" t="s">
        <v>569</v>
      </c>
      <c r="C17" s="6" t="s">
        <v>105</v>
      </c>
      <c r="D17" s="6" t="s">
        <v>611</v>
      </c>
      <c r="E17" s="6" t="s">
        <v>612</v>
      </c>
      <c r="F17" s="6" t="s">
        <v>613</v>
      </c>
      <c r="G17" s="6" t="s">
        <v>614</v>
      </c>
      <c r="H17" s="6" t="s">
        <v>379</v>
      </c>
      <c r="I17" s="6" t="s">
        <v>379</v>
      </c>
      <c r="J17" s="6" t="s">
        <v>760</v>
      </c>
    </row>
    <row r="18" spans="1:10">
      <c r="A18" s="6">
        <v>17</v>
      </c>
      <c r="B18" s="6" t="s">
        <v>569</v>
      </c>
      <c r="C18" s="6" t="s">
        <v>105</v>
      </c>
      <c r="D18" s="6" t="s">
        <v>615</v>
      </c>
      <c r="E18" s="6" t="s">
        <v>616</v>
      </c>
      <c r="F18" s="6" t="s">
        <v>617</v>
      </c>
      <c r="G18" s="6" t="s">
        <v>639</v>
      </c>
      <c r="H18" s="6" t="s">
        <v>379</v>
      </c>
      <c r="I18" s="6" t="s">
        <v>379</v>
      </c>
      <c r="J18" s="6" t="s">
        <v>760</v>
      </c>
    </row>
    <row r="19" spans="1:10">
      <c r="A19" s="6">
        <v>18</v>
      </c>
      <c r="B19" s="6" t="s">
        <v>569</v>
      </c>
      <c r="C19" s="6" t="s">
        <v>105</v>
      </c>
      <c r="D19" s="6" t="s">
        <v>619</v>
      </c>
      <c r="E19" s="6" t="s">
        <v>620</v>
      </c>
      <c r="F19" s="6" t="s">
        <v>621</v>
      </c>
      <c r="G19" s="6" t="s">
        <v>618</v>
      </c>
      <c r="H19" s="6" t="s">
        <v>379</v>
      </c>
      <c r="I19" s="6" t="s">
        <v>379</v>
      </c>
      <c r="J19" s="6" t="s">
        <v>760</v>
      </c>
    </row>
    <row r="20" spans="1:10">
      <c r="A20" s="6">
        <v>19</v>
      </c>
      <c r="B20" s="6" t="s">
        <v>569</v>
      </c>
      <c r="C20" s="6" t="s">
        <v>105</v>
      </c>
      <c r="D20" s="6" t="s">
        <v>622</v>
      </c>
      <c r="E20" s="6" t="s">
        <v>623</v>
      </c>
      <c r="F20" s="6" t="s">
        <v>624</v>
      </c>
      <c r="G20" s="6" t="s">
        <v>586</v>
      </c>
      <c r="H20" s="6" t="s">
        <v>379</v>
      </c>
      <c r="I20" s="6" t="s">
        <v>379</v>
      </c>
      <c r="J20" s="6" t="s">
        <v>760</v>
      </c>
    </row>
    <row r="21" spans="1:10">
      <c r="A21" s="6">
        <v>20</v>
      </c>
      <c r="B21" s="6" t="s">
        <v>569</v>
      </c>
      <c r="C21" s="6" t="s">
        <v>105</v>
      </c>
      <c r="D21" s="6" t="s">
        <v>625</v>
      </c>
      <c r="E21" s="6" t="s">
        <v>626</v>
      </c>
      <c r="F21" s="6" t="s">
        <v>627</v>
      </c>
      <c r="G21" s="6" t="s">
        <v>628</v>
      </c>
      <c r="H21" s="6" t="s">
        <v>379</v>
      </c>
      <c r="I21" s="6" t="s">
        <v>629</v>
      </c>
      <c r="J21" s="6" t="s">
        <v>760</v>
      </c>
    </row>
    <row r="22" spans="1:10">
      <c r="A22" s="6">
        <v>21</v>
      </c>
      <c r="B22" s="6" t="s">
        <v>569</v>
      </c>
      <c r="C22" s="6" t="s">
        <v>105</v>
      </c>
      <c r="D22" s="6" t="s">
        <v>630</v>
      </c>
      <c r="E22" s="6" t="s">
        <v>631</v>
      </c>
      <c r="F22" s="6" t="s">
        <v>632</v>
      </c>
      <c r="G22" s="6" t="s">
        <v>586</v>
      </c>
      <c r="H22" s="6" t="s">
        <v>379</v>
      </c>
      <c r="I22" s="6" t="s">
        <v>379</v>
      </c>
      <c r="J22" s="6" t="s">
        <v>760</v>
      </c>
    </row>
    <row r="23" spans="1:10">
      <c r="A23" s="6">
        <v>22</v>
      </c>
      <c r="B23" s="6" t="s">
        <v>569</v>
      </c>
      <c r="C23" s="6" t="s">
        <v>105</v>
      </c>
      <c r="D23" s="6" t="s">
        <v>633</v>
      </c>
      <c r="E23" s="6" t="s">
        <v>634</v>
      </c>
      <c r="F23" s="6" t="s">
        <v>635</v>
      </c>
      <c r="G23" s="6" t="s">
        <v>586</v>
      </c>
      <c r="H23" s="6" t="s">
        <v>379</v>
      </c>
      <c r="I23" s="6" t="s">
        <v>379</v>
      </c>
      <c r="J23" s="6" t="s">
        <v>760</v>
      </c>
    </row>
    <row r="24" spans="1:10">
      <c r="A24" s="6">
        <v>23</v>
      </c>
      <c r="B24" s="6" t="s">
        <v>569</v>
      </c>
      <c r="C24" s="6" t="s">
        <v>105</v>
      </c>
      <c r="D24" s="6" t="s">
        <v>1437</v>
      </c>
      <c r="E24" s="6" t="s">
        <v>1438</v>
      </c>
      <c r="F24" s="6" t="s">
        <v>1439</v>
      </c>
      <c r="G24" s="6" t="s">
        <v>586</v>
      </c>
      <c r="H24" s="6" t="s">
        <v>1440</v>
      </c>
      <c r="I24" s="6" t="s">
        <v>379</v>
      </c>
      <c r="J24" s="6" t="s">
        <v>760</v>
      </c>
    </row>
    <row r="25" spans="1:10">
      <c r="A25" s="6">
        <v>24</v>
      </c>
      <c r="B25" s="6" t="s">
        <v>569</v>
      </c>
      <c r="C25" s="6" t="s">
        <v>105</v>
      </c>
      <c r="D25" s="6" t="s">
        <v>636</v>
      </c>
      <c r="E25" s="6" t="s">
        <v>637</v>
      </c>
      <c r="F25" s="6" t="s">
        <v>638</v>
      </c>
      <c r="G25" s="6" t="s">
        <v>639</v>
      </c>
      <c r="H25" s="6" t="s">
        <v>379</v>
      </c>
      <c r="I25" s="6" t="s">
        <v>379</v>
      </c>
      <c r="J25" s="6" t="s">
        <v>760</v>
      </c>
    </row>
    <row r="26" spans="1:10">
      <c r="A26" s="6">
        <v>25</v>
      </c>
      <c r="B26" s="6" t="s">
        <v>569</v>
      </c>
      <c r="C26" s="6" t="s">
        <v>105</v>
      </c>
      <c r="D26" s="6" t="s">
        <v>640</v>
      </c>
      <c r="E26" s="6" t="s">
        <v>641</v>
      </c>
      <c r="F26" s="6" t="s">
        <v>642</v>
      </c>
      <c r="G26" s="6" t="s">
        <v>586</v>
      </c>
      <c r="H26" s="6" t="s">
        <v>379</v>
      </c>
      <c r="I26" s="6" t="s">
        <v>1441</v>
      </c>
      <c r="J26" s="6" t="s">
        <v>760</v>
      </c>
    </row>
    <row r="27" spans="1:10">
      <c r="A27" s="6">
        <v>26</v>
      </c>
      <c r="B27" s="6" t="s">
        <v>569</v>
      </c>
      <c r="C27" s="6" t="s">
        <v>105</v>
      </c>
      <c r="D27" s="6" t="s">
        <v>643</v>
      </c>
      <c r="E27" s="6" t="s">
        <v>644</v>
      </c>
      <c r="F27" s="6" t="s">
        <v>645</v>
      </c>
      <c r="G27" s="6" t="s">
        <v>614</v>
      </c>
      <c r="H27" s="6" t="s">
        <v>379</v>
      </c>
      <c r="I27" s="6" t="s">
        <v>379</v>
      </c>
      <c r="J27" s="6" t="s">
        <v>760</v>
      </c>
    </row>
    <row r="28" spans="1:10">
      <c r="A28" s="6">
        <v>27</v>
      </c>
      <c r="B28" s="6" t="s">
        <v>569</v>
      </c>
      <c r="C28" s="6" t="s">
        <v>105</v>
      </c>
      <c r="D28" s="6" t="s">
        <v>646</v>
      </c>
      <c r="E28" s="6" t="s">
        <v>647</v>
      </c>
      <c r="F28" s="6" t="s">
        <v>648</v>
      </c>
      <c r="G28" s="6" t="s">
        <v>639</v>
      </c>
      <c r="H28" s="6" t="s">
        <v>379</v>
      </c>
      <c r="I28" s="6" t="s">
        <v>379</v>
      </c>
      <c r="J28" s="6" t="s">
        <v>760</v>
      </c>
    </row>
    <row r="29" spans="1:10">
      <c r="A29" s="6">
        <v>28</v>
      </c>
      <c r="B29" s="6" t="s">
        <v>569</v>
      </c>
      <c r="C29" s="6" t="s">
        <v>105</v>
      </c>
      <c r="D29" s="6" t="s">
        <v>649</v>
      </c>
      <c r="E29" s="6" t="s">
        <v>650</v>
      </c>
      <c r="F29" s="6" t="s">
        <v>651</v>
      </c>
      <c r="G29" s="6" t="s">
        <v>586</v>
      </c>
      <c r="H29" s="6" t="s">
        <v>379</v>
      </c>
      <c r="I29" s="6" t="s">
        <v>379</v>
      </c>
      <c r="J29" s="6" t="s">
        <v>760</v>
      </c>
    </row>
    <row r="30" spans="1:10">
      <c r="A30" s="6">
        <v>29</v>
      </c>
      <c r="B30" s="6" t="s">
        <v>569</v>
      </c>
      <c r="C30" s="6" t="s">
        <v>105</v>
      </c>
      <c r="D30" s="6" t="s">
        <v>652</v>
      </c>
      <c r="E30" s="6" t="s">
        <v>653</v>
      </c>
      <c r="F30" s="6" t="s">
        <v>654</v>
      </c>
      <c r="G30" s="6" t="s">
        <v>639</v>
      </c>
      <c r="H30" s="6" t="s">
        <v>379</v>
      </c>
      <c r="I30" s="6" t="s">
        <v>379</v>
      </c>
      <c r="J30" s="6" t="s">
        <v>760</v>
      </c>
    </row>
    <row r="31" spans="1:10">
      <c r="A31" s="6">
        <v>30</v>
      </c>
      <c r="B31" s="6" t="s">
        <v>569</v>
      </c>
      <c r="C31" s="6" t="s">
        <v>105</v>
      </c>
      <c r="D31" s="6" t="s">
        <v>655</v>
      </c>
      <c r="E31" s="6" t="s">
        <v>656</v>
      </c>
      <c r="F31" s="6" t="s">
        <v>657</v>
      </c>
      <c r="G31" s="6" t="s">
        <v>658</v>
      </c>
      <c r="H31" s="6" t="s">
        <v>379</v>
      </c>
      <c r="I31" s="6" t="s">
        <v>379</v>
      </c>
      <c r="J31" s="6" t="s">
        <v>760</v>
      </c>
    </row>
    <row r="32" spans="1:10">
      <c r="A32" s="6">
        <v>31</v>
      </c>
      <c r="B32" s="6" t="s">
        <v>569</v>
      </c>
      <c r="C32" s="6" t="s">
        <v>105</v>
      </c>
      <c r="D32" s="6" t="s">
        <v>659</v>
      </c>
      <c r="E32" s="6" t="s">
        <v>660</v>
      </c>
      <c r="F32" s="6" t="s">
        <v>661</v>
      </c>
      <c r="G32" s="6" t="s">
        <v>573</v>
      </c>
      <c r="H32" s="6" t="s">
        <v>379</v>
      </c>
      <c r="I32" s="6" t="s">
        <v>379</v>
      </c>
      <c r="J32" s="6" t="s">
        <v>760</v>
      </c>
    </row>
    <row r="33" spans="1:10">
      <c r="A33" s="6">
        <v>32</v>
      </c>
      <c r="B33" s="6" t="s">
        <v>569</v>
      </c>
      <c r="C33" s="6" t="s">
        <v>105</v>
      </c>
      <c r="D33" s="6" t="s">
        <v>666</v>
      </c>
      <c r="E33" s="6" t="s">
        <v>667</v>
      </c>
      <c r="F33" s="6" t="s">
        <v>668</v>
      </c>
      <c r="G33" s="6" t="s">
        <v>1442</v>
      </c>
      <c r="H33" s="6" t="s">
        <v>669</v>
      </c>
      <c r="I33" s="6" t="s">
        <v>379</v>
      </c>
      <c r="J33" s="6" t="s">
        <v>760</v>
      </c>
    </row>
    <row r="34" spans="1:10">
      <c r="A34" s="6">
        <v>33</v>
      </c>
      <c r="B34" s="6" t="s">
        <v>569</v>
      </c>
      <c r="C34" s="6" t="s">
        <v>105</v>
      </c>
      <c r="D34" s="6" t="s">
        <v>670</v>
      </c>
      <c r="E34" s="6" t="s">
        <v>671</v>
      </c>
      <c r="F34" s="6" t="s">
        <v>672</v>
      </c>
      <c r="G34" s="6" t="s">
        <v>573</v>
      </c>
      <c r="H34" s="6" t="s">
        <v>379</v>
      </c>
      <c r="I34" s="6" t="s">
        <v>379</v>
      </c>
      <c r="J34" s="6" t="s">
        <v>760</v>
      </c>
    </row>
    <row r="35" spans="1:10">
      <c r="A35" s="6">
        <v>34</v>
      </c>
      <c r="B35" s="6" t="s">
        <v>569</v>
      </c>
      <c r="C35" s="6" t="s">
        <v>105</v>
      </c>
      <c r="D35" s="6" t="s">
        <v>673</v>
      </c>
      <c r="E35" s="6" t="s">
        <v>674</v>
      </c>
      <c r="F35" s="6" t="s">
        <v>675</v>
      </c>
      <c r="G35" s="6" t="s">
        <v>586</v>
      </c>
      <c r="H35" s="6" t="s">
        <v>676</v>
      </c>
      <c r="I35" s="6" t="s">
        <v>677</v>
      </c>
      <c r="J35" s="6" t="s">
        <v>760</v>
      </c>
    </row>
    <row r="36" spans="1:10">
      <c r="A36" s="6">
        <v>35</v>
      </c>
      <c r="B36" s="6" t="s">
        <v>569</v>
      </c>
      <c r="C36" s="6" t="s">
        <v>105</v>
      </c>
      <c r="D36" s="6" t="s">
        <v>1443</v>
      </c>
      <c r="E36" s="6" t="s">
        <v>1444</v>
      </c>
      <c r="F36" s="6" t="s">
        <v>1445</v>
      </c>
      <c r="G36" s="6" t="s">
        <v>639</v>
      </c>
      <c r="H36" s="6" t="s">
        <v>379</v>
      </c>
      <c r="I36" s="6" t="s">
        <v>379</v>
      </c>
      <c r="J36" s="6" t="s">
        <v>760</v>
      </c>
    </row>
    <row r="37" spans="1:10">
      <c r="A37" s="6">
        <v>36</v>
      </c>
      <c r="B37" s="6" t="s">
        <v>569</v>
      </c>
      <c r="C37" s="6" t="s">
        <v>105</v>
      </c>
      <c r="D37" s="6" t="s">
        <v>678</v>
      </c>
      <c r="E37" s="6" t="s">
        <v>679</v>
      </c>
      <c r="F37" s="6" t="s">
        <v>680</v>
      </c>
      <c r="G37" s="6" t="s">
        <v>681</v>
      </c>
      <c r="H37" s="6" t="s">
        <v>379</v>
      </c>
      <c r="I37" s="6" t="s">
        <v>1446</v>
      </c>
      <c r="J37" s="6" t="s">
        <v>760</v>
      </c>
    </row>
    <row r="38" spans="1:10">
      <c r="A38" s="6">
        <v>37</v>
      </c>
      <c r="B38" s="6" t="s">
        <v>569</v>
      </c>
      <c r="C38" s="6" t="s">
        <v>105</v>
      </c>
      <c r="D38" s="6" t="s">
        <v>682</v>
      </c>
      <c r="E38" s="6" t="s">
        <v>683</v>
      </c>
      <c r="F38" s="6" t="s">
        <v>684</v>
      </c>
      <c r="G38" s="6" t="s">
        <v>586</v>
      </c>
      <c r="H38" s="6" t="s">
        <v>379</v>
      </c>
      <c r="I38" s="6" t="s">
        <v>379</v>
      </c>
      <c r="J38" s="6" t="s">
        <v>760</v>
      </c>
    </row>
    <row r="39" spans="1:10">
      <c r="A39" s="6">
        <v>38</v>
      </c>
      <c r="B39" s="6" t="s">
        <v>569</v>
      </c>
      <c r="C39" s="6" t="s">
        <v>105</v>
      </c>
      <c r="D39" s="6" t="s">
        <v>685</v>
      </c>
      <c r="E39" s="6" t="s">
        <v>686</v>
      </c>
      <c r="F39" s="6" t="s">
        <v>687</v>
      </c>
      <c r="G39" s="6" t="s">
        <v>586</v>
      </c>
      <c r="H39" s="6" t="s">
        <v>379</v>
      </c>
      <c r="I39" s="6" t="s">
        <v>379</v>
      </c>
      <c r="J39" s="6" t="s">
        <v>760</v>
      </c>
    </row>
    <row r="40" spans="1:10">
      <c r="A40" s="6">
        <v>39</v>
      </c>
      <c r="B40" s="6" t="s">
        <v>569</v>
      </c>
      <c r="C40" s="6" t="s">
        <v>105</v>
      </c>
      <c r="D40" s="6" t="s">
        <v>688</v>
      </c>
      <c r="E40" s="6" t="s">
        <v>689</v>
      </c>
      <c r="F40" s="6" t="s">
        <v>690</v>
      </c>
      <c r="G40" s="6" t="s">
        <v>586</v>
      </c>
      <c r="H40" s="6" t="s">
        <v>379</v>
      </c>
      <c r="I40" s="6" t="s">
        <v>691</v>
      </c>
      <c r="J40" s="6" t="s">
        <v>760</v>
      </c>
    </row>
    <row r="41" spans="1:10">
      <c r="A41" s="6">
        <v>40</v>
      </c>
      <c r="B41" s="6" t="s">
        <v>569</v>
      </c>
      <c r="C41" s="6" t="s">
        <v>105</v>
      </c>
      <c r="D41" s="6" t="s">
        <v>692</v>
      </c>
      <c r="E41" s="6" t="s">
        <v>693</v>
      </c>
      <c r="F41" s="6" t="s">
        <v>694</v>
      </c>
      <c r="G41" s="6" t="s">
        <v>573</v>
      </c>
      <c r="H41" s="6" t="s">
        <v>379</v>
      </c>
      <c r="I41" s="6" t="s">
        <v>379</v>
      </c>
      <c r="J41" s="6" t="s">
        <v>760</v>
      </c>
    </row>
    <row r="42" spans="1:10">
      <c r="A42" s="6">
        <v>41</v>
      </c>
      <c r="B42" s="6" t="s">
        <v>569</v>
      </c>
      <c r="C42" s="6" t="s">
        <v>105</v>
      </c>
      <c r="D42" s="6" t="s">
        <v>695</v>
      </c>
      <c r="E42" s="6" t="s">
        <v>696</v>
      </c>
      <c r="F42" s="6" t="s">
        <v>697</v>
      </c>
      <c r="G42" s="6" t="s">
        <v>639</v>
      </c>
      <c r="H42" s="6" t="s">
        <v>379</v>
      </c>
      <c r="I42" s="6" t="s">
        <v>379</v>
      </c>
      <c r="J42" s="6" t="s">
        <v>760</v>
      </c>
    </row>
    <row r="43" spans="1:10">
      <c r="A43" s="6">
        <v>42</v>
      </c>
      <c r="B43" s="6" t="s">
        <v>569</v>
      </c>
      <c r="C43" s="6" t="s">
        <v>105</v>
      </c>
      <c r="D43" s="6" t="s">
        <v>698</v>
      </c>
      <c r="E43" s="6" t="s">
        <v>699</v>
      </c>
      <c r="F43" s="6" t="s">
        <v>700</v>
      </c>
      <c r="G43" s="6" t="s">
        <v>586</v>
      </c>
      <c r="H43" s="6" t="s">
        <v>379</v>
      </c>
      <c r="I43" s="6" t="s">
        <v>379</v>
      </c>
      <c r="J43" s="6" t="s">
        <v>760</v>
      </c>
    </row>
    <row r="44" spans="1:10">
      <c r="A44" s="6">
        <v>43</v>
      </c>
      <c r="B44" s="6" t="s">
        <v>569</v>
      </c>
      <c r="C44" s="6" t="s">
        <v>105</v>
      </c>
      <c r="D44" s="6" t="s">
        <v>701</v>
      </c>
      <c r="E44" s="6" t="s">
        <v>702</v>
      </c>
      <c r="F44" s="6" t="s">
        <v>703</v>
      </c>
      <c r="G44" s="6" t="s">
        <v>586</v>
      </c>
      <c r="H44" s="6" t="s">
        <v>704</v>
      </c>
      <c r="I44" s="6" t="s">
        <v>379</v>
      </c>
      <c r="J44" s="6" t="s">
        <v>760</v>
      </c>
    </row>
    <row r="45" spans="1:10">
      <c r="A45" s="6">
        <v>44</v>
      </c>
      <c r="B45" s="6" t="s">
        <v>569</v>
      </c>
      <c r="C45" s="6" t="s">
        <v>105</v>
      </c>
      <c r="D45" s="6" t="s">
        <v>705</v>
      </c>
      <c r="E45" s="6" t="s">
        <v>706</v>
      </c>
      <c r="F45" s="6" t="s">
        <v>707</v>
      </c>
      <c r="G45" s="6" t="s">
        <v>681</v>
      </c>
      <c r="H45" s="6" t="s">
        <v>379</v>
      </c>
      <c r="I45" s="6" t="s">
        <v>1447</v>
      </c>
      <c r="J45" s="6" t="s">
        <v>760</v>
      </c>
    </row>
    <row r="46" spans="1:10">
      <c r="A46" s="6">
        <v>45</v>
      </c>
      <c r="B46" s="6" t="s">
        <v>569</v>
      </c>
      <c r="C46" s="6" t="s">
        <v>105</v>
      </c>
      <c r="D46" s="6" t="s">
        <v>708</v>
      </c>
      <c r="E46" s="6" t="s">
        <v>709</v>
      </c>
      <c r="F46" s="6" t="s">
        <v>710</v>
      </c>
      <c r="G46" s="6" t="s">
        <v>577</v>
      </c>
      <c r="H46" s="6" t="s">
        <v>379</v>
      </c>
      <c r="I46" s="6" t="s">
        <v>379</v>
      </c>
      <c r="J46" s="6" t="s">
        <v>760</v>
      </c>
    </row>
    <row r="47" spans="1:10">
      <c r="A47" s="6">
        <v>46</v>
      </c>
      <c r="B47" s="6" t="s">
        <v>569</v>
      </c>
      <c r="C47" s="6" t="s">
        <v>105</v>
      </c>
      <c r="D47" s="6" t="s">
        <v>711</v>
      </c>
      <c r="E47" s="6" t="s">
        <v>712</v>
      </c>
      <c r="F47" s="6" t="s">
        <v>713</v>
      </c>
      <c r="G47" s="6" t="s">
        <v>573</v>
      </c>
      <c r="H47" s="6" t="s">
        <v>379</v>
      </c>
      <c r="I47" s="6" t="s">
        <v>379</v>
      </c>
      <c r="J47" s="6" t="s">
        <v>760</v>
      </c>
    </row>
    <row r="48" spans="1:10">
      <c r="A48" s="6">
        <v>47</v>
      </c>
      <c r="B48" s="6" t="s">
        <v>569</v>
      </c>
      <c r="C48" s="6" t="s">
        <v>105</v>
      </c>
      <c r="D48" s="6" t="s">
        <v>714</v>
      </c>
      <c r="E48" s="6" t="s">
        <v>715</v>
      </c>
      <c r="F48" s="6" t="s">
        <v>716</v>
      </c>
      <c r="G48" s="6" t="s">
        <v>586</v>
      </c>
      <c r="H48" s="6" t="s">
        <v>379</v>
      </c>
      <c r="I48" s="6" t="s">
        <v>379</v>
      </c>
      <c r="J48" s="6" t="s">
        <v>760</v>
      </c>
    </row>
    <row r="49" spans="1:10">
      <c r="A49" s="6">
        <v>48</v>
      </c>
      <c r="B49" s="6" t="s">
        <v>569</v>
      </c>
      <c r="C49" s="6" t="s">
        <v>105</v>
      </c>
      <c r="D49" s="6" t="s">
        <v>662</v>
      </c>
      <c r="E49" s="6" t="s">
        <v>1448</v>
      </c>
      <c r="F49" s="6" t="s">
        <v>663</v>
      </c>
      <c r="G49" s="6" t="s">
        <v>664</v>
      </c>
      <c r="H49" s="6" t="s">
        <v>665</v>
      </c>
      <c r="I49" s="6" t="s">
        <v>379</v>
      </c>
      <c r="J49" s="6" t="s">
        <v>760</v>
      </c>
    </row>
    <row r="50" spans="1:10">
      <c r="A50" s="6">
        <v>49</v>
      </c>
      <c r="B50" s="6" t="s">
        <v>569</v>
      </c>
      <c r="C50" s="6" t="s">
        <v>105</v>
      </c>
      <c r="D50" s="6" t="s">
        <v>717</v>
      </c>
      <c r="E50" s="6" t="s">
        <v>718</v>
      </c>
      <c r="F50" s="6" t="s">
        <v>719</v>
      </c>
      <c r="G50" s="6" t="s">
        <v>586</v>
      </c>
      <c r="H50" s="6" t="s">
        <v>379</v>
      </c>
      <c r="I50" s="6" t="s">
        <v>379</v>
      </c>
      <c r="J50" s="6" t="s">
        <v>760</v>
      </c>
    </row>
    <row r="51" spans="1:10">
      <c r="A51" s="6">
        <v>50</v>
      </c>
      <c r="B51" s="6" t="s">
        <v>569</v>
      </c>
      <c r="C51" s="6" t="s">
        <v>105</v>
      </c>
      <c r="D51" s="6" t="s">
        <v>722</v>
      </c>
      <c r="E51" s="6" t="s">
        <v>723</v>
      </c>
      <c r="F51" s="6" t="s">
        <v>724</v>
      </c>
      <c r="G51" s="6" t="s">
        <v>725</v>
      </c>
      <c r="H51" s="6" t="s">
        <v>379</v>
      </c>
      <c r="I51" s="6" t="s">
        <v>379</v>
      </c>
      <c r="J51" s="6" t="s">
        <v>760</v>
      </c>
    </row>
    <row r="52" spans="1:10">
      <c r="A52" s="6">
        <v>51</v>
      </c>
      <c r="B52" s="6" t="s">
        <v>569</v>
      </c>
      <c r="C52" s="6" t="s">
        <v>105</v>
      </c>
      <c r="D52" s="6" t="s">
        <v>1449</v>
      </c>
      <c r="E52" s="6" t="s">
        <v>723</v>
      </c>
      <c r="F52" s="6" t="s">
        <v>724</v>
      </c>
      <c r="G52" s="6" t="s">
        <v>1450</v>
      </c>
      <c r="H52" s="6" t="s">
        <v>1451</v>
      </c>
      <c r="I52" s="6" t="s">
        <v>379</v>
      </c>
      <c r="J52" s="6" t="s">
        <v>760</v>
      </c>
    </row>
    <row r="53" spans="1:10">
      <c r="A53" s="6">
        <v>52</v>
      </c>
      <c r="B53" s="6" t="s">
        <v>569</v>
      </c>
      <c r="C53" s="6" t="s">
        <v>105</v>
      </c>
      <c r="D53" s="6" t="s">
        <v>726</v>
      </c>
      <c r="E53" s="6" t="s">
        <v>727</v>
      </c>
      <c r="F53" s="6" t="s">
        <v>728</v>
      </c>
      <c r="G53" s="6" t="s">
        <v>573</v>
      </c>
      <c r="H53" s="6" t="s">
        <v>379</v>
      </c>
      <c r="I53" s="6" t="s">
        <v>379</v>
      </c>
      <c r="J53" s="6" t="s">
        <v>760</v>
      </c>
    </row>
    <row r="54" spans="1:10">
      <c r="A54" s="6">
        <v>53</v>
      </c>
      <c r="B54" s="6" t="s">
        <v>569</v>
      </c>
      <c r="C54" s="6" t="s">
        <v>105</v>
      </c>
      <c r="D54" s="6" t="s">
        <v>729</v>
      </c>
      <c r="E54" s="6" t="s">
        <v>730</v>
      </c>
      <c r="F54" s="6" t="s">
        <v>731</v>
      </c>
      <c r="G54" s="6" t="s">
        <v>732</v>
      </c>
      <c r="H54" s="6" t="s">
        <v>379</v>
      </c>
      <c r="I54" s="6" t="s">
        <v>379</v>
      </c>
      <c r="J54" s="6" t="s">
        <v>760</v>
      </c>
    </row>
    <row r="55" spans="1:10">
      <c r="A55" s="6">
        <v>54</v>
      </c>
      <c r="B55" s="6" t="s">
        <v>569</v>
      </c>
      <c r="C55" s="6" t="s">
        <v>105</v>
      </c>
      <c r="D55" s="6" t="s">
        <v>733</v>
      </c>
      <c r="E55" s="6" t="s">
        <v>734</v>
      </c>
      <c r="F55" s="6" t="s">
        <v>735</v>
      </c>
      <c r="G55" s="6" t="s">
        <v>577</v>
      </c>
      <c r="H55" s="6" t="s">
        <v>379</v>
      </c>
      <c r="I55" s="6" t="s">
        <v>379</v>
      </c>
      <c r="J55" s="6" t="s">
        <v>760</v>
      </c>
    </row>
    <row r="56" spans="1:10">
      <c r="A56" s="6">
        <v>55</v>
      </c>
      <c r="B56" s="6" t="s">
        <v>569</v>
      </c>
      <c r="C56" s="6" t="s">
        <v>105</v>
      </c>
      <c r="D56" s="6" t="s">
        <v>736</v>
      </c>
      <c r="E56" s="6" t="s">
        <v>737</v>
      </c>
      <c r="F56" s="6" t="s">
        <v>738</v>
      </c>
      <c r="G56" s="6" t="s">
        <v>739</v>
      </c>
      <c r="H56" s="6" t="s">
        <v>379</v>
      </c>
      <c r="I56" s="6" t="s">
        <v>379</v>
      </c>
      <c r="J56" s="6" t="s">
        <v>760</v>
      </c>
    </row>
    <row r="57" spans="1:10">
      <c r="A57" s="6">
        <v>56</v>
      </c>
      <c r="B57" s="6" t="s">
        <v>569</v>
      </c>
      <c r="C57" s="6" t="s">
        <v>105</v>
      </c>
      <c r="D57" s="6" t="s">
        <v>740</v>
      </c>
      <c r="E57" s="6" t="s">
        <v>741</v>
      </c>
      <c r="F57" s="6" t="s">
        <v>738</v>
      </c>
      <c r="G57" s="6" t="s">
        <v>742</v>
      </c>
      <c r="H57" s="6" t="s">
        <v>379</v>
      </c>
      <c r="I57" s="6" t="s">
        <v>379</v>
      </c>
      <c r="J57" s="6" t="s">
        <v>760</v>
      </c>
    </row>
    <row r="58" spans="1:10">
      <c r="A58" s="6">
        <v>57</v>
      </c>
      <c r="B58" s="6" t="s">
        <v>569</v>
      </c>
      <c r="C58" s="6" t="s">
        <v>105</v>
      </c>
      <c r="D58" s="6" t="s">
        <v>743</v>
      </c>
      <c r="E58" s="6" t="s">
        <v>744</v>
      </c>
      <c r="F58" s="6" t="s">
        <v>738</v>
      </c>
      <c r="G58" s="6" t="s">
        <v>745</v>
      </c>
      <c r="H58" s="6" t="s">
        <v>379</v>
      </c>
      <c r="I58" s="6" t="s">
        <v>379</v>
      </c>
      <c r="J58" s="6" t="s">
        <v>760</v>
      </c>
    </row>
    <row r="59" spans="1:10">
      <c r="A59" s="6">
        <v>58</v>
      </c>
      <c r="B59" s="6" t="s">
        <v>569</v>
      </c>
      <c r="C59" s="6" t="s">
        <v>105</v>
      </c>
      <c r="D59" s="6" t="s">
        <v>746</v>
      </c>
      <c r="E59" s="6" t="s">
        <v>747</v>
      </c>
      <c r="F59" s="6" t="s">
        <v>748</v>
      </c>
      <c r="G59" s="6" t="s">
        <v>573</v>
      </c>
      <c r="H59" s="6" t="s">
        <v>379</v>
      </c>
      <c r="I59" s="6" t="s">
        <v>379</v>
      </c>
      <c r="J59" s="6" t="s">
        <v>760</v>
      </c>
    </row>
    <row r="60" spans="1:10">
      <c r="A60" s="6">
        <v>59</v>
      </c>
      <c r="B60" s="6" t="s">
        <v>569</v>
      </c>
      <c r="C60" s="6" t="s">
        <v>105</v>
      </c>
      <c r="D60" s="6" t="s">
        <v>749</v>
      </c>
      <c r="E60" s="6" t="s">
        <v>750</v>
      </c>
      <c r="F60" s="6" t="s">
        <v>751</v>
      </c>
      <c r="G60" s="6" t="s">
        <v>752</v>
      </c>
      <c r="H60" s="6" t="s">
        <v>379</v>
      </c>
      <c r="I60" s="6" t="s">
        <v>379</v>
      </c>
      <c r="J60" s="6" t="s">
        <v>760</v>
      </c>
    </row>
    <row r="61" spans="1:10">
      <c r="A61" s="6">
        <v>60</v>
      </c>
      <c r="B61" s="6" t="s">
        <v>569</v>
      </c>
      <c r="C61" s="6" t="s">
        <v>105</v>
      </c>
      <c r="D61" s="6" t="s">
        <v>753</v>
      </c>
      <c r="E61" s="6" t="s">
        <v>754</v>
      </c>
      <c r="F61" s="6" t="s">
        <v>751</v>
      </c>
      <c r="G61" s="6" t="s">
        <v>755</v>
      </c>
      <c r="H61" s="6" t="s">
        <v>379</v>
      </c>
      <c r="I61" s="6" t="s">
        <v>379</v>
      </c>
      <c r="J61" s="6" t="s">
        <v>760</v>
      </c>
    </row>
    <row r="62" spans="1:10">
      <c r="A62" s="6">
        <v>61</v>
      </c>
      <c r="B62" s="6" t="s">
        <v>569</v>
      </c>
      <c r="C62" s="6" t="s">
        <v>105</v>
      </c>
      <c r="D62" s="6" t="s">
        <v>756</v>
      </c>
      <c r="E62" s="6" t="s">
        <v>757</v>
      </c>
      <c r="F62" s="6" t="s">
        <v>758</v>
      </c>
      <c r="G62" s="6" t="s">
        <v>1442</v>
      </c>
      <c r="H62" s="6" t="s">
        <v>379</v>
      </c>
      <c r="I62" s="6" t="s">
        <v>379</v>
      </c>
      <c r="J62" s="6" t="s">
        <v>760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257</v>
      </c>
      <c r="E4" s="141" t="s">
        <v>258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259</v>
      </c>
      <c r="E5" s="141" t="s">
        <v>260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261</v>
      </c>
      <c r="E6" s="141" t="s">
        <v>262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263</v>
      </c>
      <c r="E7" s="149" t="s">
        <v>264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7" t="s">
        <v>265</v>
      </c>
      <c r="F12" s="597"/>
      <c r="G12" s="156"/>
      <c r="H12" s="157"/>
    </row>
    <row r="13" spans="1:9" s="158" customFormat="1" ht="21" customHeight="1">
      <c r="A13" s="152" t="s">
        <v>266</v>
      </c>
      <c r="B13" s="159" t="s">
        <v>267</v>
      </c>
      <c r="C13" s="154"/>
      <c r="D13" s="160"/>
      <c r="E13" s="161" t="s">
        <v>268</v>
      </c>
      <c r="F13" s="162"/>
      <c r="G13" s="156"/>
      <c r="H13" s="163"/>
    </row>
    <row r="14" spans="1:9" s="158" customFormat="1" ht="21" customHeight="1">
      <c r="A14" s="152" t="s">
        <v>269</v>
      </c>
      <c r="B14" s="159" t="s">
        <v>270</v>
      </c>
      <c r="C14" s="154"/>
      <c r="D14" s="160"/>
      <c r="E14" s="161" t="s">
        <v>271</v>
      </c>
      <c r="F14" s="162"/>
      <c r="G14" s="156"/>
      <c r="H14" s="163"/>
    </row>
    <row r="15" spans="1:9" s="158" customFormat="1" ht="21" customHeight="1">
      <c r="A15" s="152" t="s">
        <v>272</v>
      </c>
      <c r="B15" s="159" t="s">
        <v>273</v>
      </c>
      <c r="C15" s="154"/>
      <c r="D15" s="160"/>
      <c r="E15" s="161" t="s">
        <v>274</v>
      </c>
      <c r="F15" s="162"/>
      <c r="G15" s="156"/>
      <c r="H15" s="163"/>
    </row>
    <row r="16" spans="1:9" s="158" customFormat="1" ht="21" customHeight="1">
      <c r="A16" s="152" t="s">
        <v>275</v>
      </c>
      <c r="B16" s="159" t="s">
        <v>276</v>
      </c>
      <c r="C16" s="154"/>
      <c r="D16" s="160"/>
      <c r="E16" s="161" t="s">
        <v>277</v>
      </c>
      <c r="F16" s="162"/>
      <c r="G16" s="156"/>
      <c r="H16" s="163"/>
    </row>
    <row r="19" spans="1:7">
      <c r="A19" s="598" t="s">
        <v>278</v>
      </c>
      <c r="B19" s="598"/>
      <c r="C19" s="598"/>
    </row>
    <row r="20" spans="1:7" s="135" customFormat="1" ht="23.1" customHeight="1">
      <c r="A20" s="137"/>
      <c r="B20" s="137"/>
      <c r="C20" s="137"/>
      <c r="D20" s="164" t="s">
        <v>279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1" baseType="lpstr">
      <vt:lpstr>Инструкция</vt:lpstr>
      <vt:lpstr>Титульный</vt:lpstr>
      <vt:lpstr>Форма 3.1.1</vt:lpstr>
      <vt:lpstr>Форма 3.1.2</vt:lpstr>
      <vt:lpstr>Форма 3.1.3</vt:lpstr>
      <vt:lpstr>Форма 1.0.1</vt:lpstr>
      <vt:lpstr>Комментарии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2021-07-15T08:23:23Z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</vt:lpwstr>
  </property>
  <property fmtid="{D5CDD505-2E9C-101B-9397-08002B2CF9AE}" pid="3" name="TemplateOperationMode">
    <vt:i4>3</vt:i4>
  </property>
  <property fmtid="{D5CDD505-2E9C-101B-9397-08002B2CF9AE}" pid="4" name="Version">
    <vt:lpwstr>FAS.JKH.OPEN.INFO.ORG.VO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