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0" yWindow="0" windowWidth="23040" windowHeight="9195" tabRatio="766" firstSheet="2" activeTab="4"/>
  </bookViews>
  <sheets>
    <sheet name="modList07" sheetId="587" state="veryHidden" r:id="rId1"/>
    <sheet name="modList05" sheetId="588"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2.7.1" sheetId="569" r:id="rId8"/>
    <sheet name="Форма 2.7.1" sheetId="571" r:id="rId9"/>
    <sheet name="Форма 1.0.1 | Форма 2.7.2" sheetId="582" state="veryHidden" r:id="rId10"/>
    <sheet name="Форма 2.7.2" sheetId="572" state="veryHidden" r:id="rId11"/>
    <sheet name="Форма 1.0.1 | Форма 2.8" sheetId="583" r:id="rId12"/>
    <sheet name="Форма 2.8" sheetId="574" r:id="rId13"/>
    <sheet name="Форма 1.0.1 | Форма 2.9" sheetId="584" state="veryHidden" r:id="rId14"/>
    <sheet name="Форма 2.9" sheetId="573" state="veryHidden"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externalReferences>
    <externalReference r:id="rId60"/>
  </externalReference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2.7.1'!$D$12:$I$80</definedName>
    <definedName name="checkCell_List05">'Форма 2.7.2'!$D$11:$S$20</definedName>
    <definedName name="checkCell_List06">'Форма 2.9'!$F$11:$K$78</definedName>
    <definedName name="checkCell_List08">'Форма 2.8'!$G$11:$I$39</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REESTR_DS!$B$2:$B$3</definedName>
    <definedName name="diff_tariff">Титульный!$F$16</definedName>
    <definedName name="DocProp_TemplateCode">TEHSHEET!$L$2</definedName>
    <definedName name="DocProp_Version">TEHSHEET!$L$1</definedName>
    <definedName name="end_col">'Форма 2.9'!$K$19</definedName>
    <definedName name="end_row_5">'Форма 2.9'!$78:$78</definedName>
    <definedName name="end_row1">'Форма 2.9'!$A$26</definedName>
    <definedName name="end_row2">'Форма 2.9'!$A$58</definedName>
    <definedName name="et_Comm">et_union_hor!$5:$5</definedName>
    <definedName name="et_hor_List01_2">'Форма 2.7.1'!$2:$2</definedName>
    <definedName name="et_hor_List01_4">'Форма 2.7.1'!$4:$4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2.9'!$20:$22</definedName>
    <definedName name="et_List06_2">'Форма 2.9'!$58:$60</definedName>
    <definedName name="et_List06_3">'Форма 2.9'!$68:$72</definedName>
    <definedName name="et_List06_4">'Форма 2.9'!$21:$21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2.7.1'!$G:$G</definedName>
    <definedName name="et_ver_List08_1">'Форма 2.8'!$G:$G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2.7.1'!$G$87:$I$87</definedName>
    <definedName name="List_05_vs_fact">'Форма 2.7.2'!$AE$11:$AE$20</definedName>
    <definedName name="LIST_MR_MO_OKTMO">REESTR_MO!$A$2:$D$304</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2.7.1'!$G$43:$I$56</definedName>
    <definedName name="List01_4_reserve">'Форма 2.7.1'!$G$78:$I$80</definedName>
    <definedName name="List01_CheckC">'Форма 2.7.1'!$E$16:$H$80</definedName>
    <definedName name="List01_costs_OPS">'Форма 2.7.1'!$G$38:$H$38</definedName>
    <definedName name="List01_costs_OPS_22">'Форма 2.7.1'!$G$38</definedName>
    <definedName name="List01_costs_PH">'Форма 2.7.1'!$G$40:$H$40</definedName>
    <definedName name="List01_costs_PH_22">'Форма 2.7.1'!$G$40</definedName>
    <definedName name="List01_flag_index_1">'Форма 2.7.1'!$G$39:$H$39</definedName>
    <definedName name="List01_flag_index_2">'Форма 2.7.1'!$G$41:$H$41</definedName>
    <definedName name="List01_Name">'Форма 2.7.1'!$G$13:$I$13</definedName>
    <definedName name="List01_Num">'Форма 2.7.1'!$G$7:$I$7</definedName>
    <definedName name="List01_NumberColumns">'Форма 2.7.1'!$G$11:$H$11</definedName>
    <definedName name="List01_p1">'Форма 2.7.1'!$G$17:$H$17</definedName>
    <definedName name="List01_p1_minus_p3">'Форма 2.7.1'!$G$17,'Форма 2.7.1'!$G$18</definedName>
    <definedName name="List01_p2_14">'Форма 2.7.1'!$I$38</definedName>
    <definedName name="List01_p3">'Форма 2.7.1'!$G$18:$H$18</definedName>
    <definedName name="List01_p3_10_check">'Форма 2.7.1'!$K$39</definedName>
    <definedName name="List01_p3_11_check">'Форма 2.7.1'!$K$41</definedName>
    <definedName name="List01_p4">'Форма 2.7.1'!$G$64:$H$64</definedName>
    <definedName name="List01_revenue_from_activity_80_flag">'Форма 2.7.1'!$G$65:$I$65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2.7.2'!$Q$13</definedName>
    <definedName name="List05_costs_PH_22">'Форма 2.7.2'!$Q$16</definedName>
    <definedName name="List05_flagFXD">'Форма 2.7.2'!$V:$V</definedName>
    <definedName name="List05_Provider_cells">'Форма 2.7.2'!$AG$10:$AG$20</definedName>
    <definedName name="List06_1_reserve">'Форма 2.9'!$G$21:$G$26</definedName>
    <definedName name="List06_2_reserve">'Форма 2.9'!$G$58:$G$78</definedName>
    <definedName name="List06_CheckC">'Форма 2.9'!$G$11:$M$78</definedName>
    <definedName name="List06_date_ch_ip">'Форма 2.9'!$I$13:$M$13</definedName>
    <definedName name="List06_date_ip">'Форма 2.9'!$I$12:$M$12</definedName>
    <definedName name="List06_date_r_ip">'Форма 2.9'!$I$17:$M$18</definedName>
    <definedName name="List06_flag_year">'Форма 2.9'!$K$20:$K$26</definedName>
    <definedName name="List06_main_column">'Форма 2.9'!$I$11:$I$78</definedName>
    <definedName name="List06_Name">'Форма 2.9'!$F$8:$M$8</definedName>
    <definedName name="List06_objective_of_IPR">'Форма 2.9'!$I$14:$M$14</definedName>
    <definedName name="List06_sourceFin">'Форма 2.9'!$K$73:$K$78</definedName>
    <definedName name="List06_year_source">'Форма 2.9'!$K$24:$K$27</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2.8'!$G$11:$H$39</definedName>
    <definedName name="List08_GroundMaterials_1">'Форма 2.8'!$G$38:$H$39</definedName>
    <definedName name="List08_Name">'Форма 2.8'!$G$8:$I$8</definedName>
    <definedName name="List08_Num">'Форма 2.8'!$G$1:$I$1</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2.7.1'!$G:$G</definedName>
    <definedName name="obj_List02_22">'Форма 1.0.1 | Форма 2.7.1'!$8:$8</definedName>
    <definedName name="obj_List05_22">'Форма 2.7.2'!$12:$12</definedName>
    <definedName name="obj_List08_22">'Форма 2.8'!$G:$G</definedName>
    <definedName name="obj_List10_22">'Форма 1.0.1 | Форма 2.8'!$8:$8</definedName>
    <definedName name="obj_List11_22">'Форма 1.0.1 | Форма 2.9'!$8:$8</definedName>
    <definedName name="obj_List12_22">'Форма 1.0.1 | Форма 2.7.2'!$8:$8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2.8'!$F$18:$H$19</definedName>
    <definedName name="p3_List08">'Форма 2.8'!$F$17:$H$17</definedName>
    <definedName name="p3_List08_K">'Форма 2.8'!$F$18:$H$19</definedName>
    <definedName name="p3_ref_base_List08">'Форма 2.8'!$G$17</definedName>
    <definedName name="p3_ref_List08">'Форма 2.8'!$H$17</definedName>
    <definedName name="pDel_Comm">Комментарии!$C$12:$C$13</definedName>
    <definedName name="pDel_List01_2">'Форма 2.7.1'!$C$42:$C$56</definedName>
    <definedName name="pDel_List01_4">'Форма 2.7.1'!$C$77:$C$80</definedName>
    <definedName name="pDel_List03">'Форма 1.0.2'!$C$12:$C$13</definedName>
    <definedName name="pDel_List04">'Сведения об изменении'!$C$13:$C$14</definedName>
    <definedName name="pDel_List05_1">'Форма 2.7.2'!$E$10:$E$19</definedName>
    <definedName name="pDel_List05_2">'Форма 2.7.2'!$H$11:$H$19</definedName>
    <definedName name="pDel_List05_3">'Форма 2.7.2'!$L$11:$L$19</definedName>
    <definedName name="pDel_List06_1">'Форма 2.9'!$D$20:$D$26</definedName>
    <definedName name="pDel_List06_2">'Форма 2.9'!$E$58:$E$61</definedName>
    <definedName name="pDel_List06_3">'Форма 2.9'!$E$68:$E$78</definedName>
    <definedName name="pDel_List06_4">'Форма 2.9'!$E$20:$E$26</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2.7.1'!$H$12</definedName>
    <definedName name="pIns_List01_2">'Форма 2.7.1'!$E$56</definedName>
    <definedName name="pIns_List01_4">'Форма 2.7.1'!$E$80</definedName>
    <definedName name="pIns_List02">'Форма 1.0.1 | Форма 2.7.1'!$19:$19</definedName>
    <definedName name="pIns_List03">'Форма 1.0.2'!$E$13</definedName>
    <definedName name="pIns_List04">'Сведения об изменении'!$E$14</definedName>
    <definedName name="pIns_List05_1">'Форма 2.7.2'!$G$9:$G$21</definedName>
    <definedName name="pIns_List05_4">'Форма 2.7.2'!$E$19</definedName>
    <definedName name="pIns_List06_1">'Форма 2.9'!$G$26</definedName>
    <definedName name="pIns_List06_2">'Форма 2.9'!$G$61</definedName>
    <definedName name="pIns_List06_3">'Форма 2.9'!$G$78</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2.8'!$H$7</definedName>
    <definedName name="pIns_List09_0">Территории!$E$17</definedName>
    <definedName name="pIns_List10">'Форма 1.0.1 | Форма 2.8'!$19:$19</definedName>
    <definedName name="pIns_List11">'Форма 1.0.1 | Форма 2.9'!$19:$19</definedName>
    <definedName name="pIns_List12">'Форма 1.0.1 | Форма 2.7.2'!$19:$19</definedName>
    <definedName name="pVDel_List06_1">'Форма 2.9'!$J$6:$L$6</definedName>
    <definedName name="pVIns_List06_0">'Форма 2.9'!$L$8</definedName>
    <definedName name="pVIns_List06_1">'Форма 2.9'!$K$9</definedName>
    <definedName name="pVIns_List08_1">'Форма 2.8'!$G$7</definedName>
    <definedName name="QUARTER">TEHSHEET!$F$2:$F$5</definedName>
    <definedName name="REESTR_LINK_RANGE">REESTR_LINK!$A$2:$C$3</definedName>
    <definedName name="REESTR_ORG_RANGE">REESTR_ORG!$A$2:$J$90</definedName>
    <definedName name="REESTR_VED_RANGE">REESTR_VED!$A$2:$B$8</definedName>
    <definedName name="REGION">TEHSHEET!$A$2:$A$87</definedName>
    <definedName name="region_name">Титульный!$F$7</definedName>
    <definedName name="revenue_from_activity_80_flag">Титульный!$F$35</definedName>
    <definedName name="row_1">'Форма 2.9'!$A$24</definedName>
    <definedName name="row_2">'Форма 2.9'!$A$27</definedName>
    <definedName name="row_5">'Форма 2.9'!$A$73</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2.7.2'!$R$10:$R$19</definedName>
    <definedName name="source_of_funding">TEHSHEET!$O$2:$O$13</definedName>
    <definedName name="strPublication">Титульный!$F$9</definedName>
    <definedName name="sys_id">TEHSHEET!$J$4</definedName>
    <definedName name="Table4">'Форма 2.9'!$F$9:$J$9</definedName>
    <definedName name="TECH_ORG_ID">Титульный!$F$1</definedName>
    <definedName name="ter_List09">Территории!$E$11:$E$17</definedName>
    <definedName name="terCopy_List09">Территории!$Q$11:$Q$17</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2.9'!$I:$K</definedName>
    <definedName name="Vet_List06_1">'Форма 2.9'!$J:$J</definedName>
    <definedName name="web_List08">'Форма 2.8'!$H$11:$H$28</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44525" iterate="1"/>
</workbook>
</file>

<file path=xl/calcChain.xml><?xml version="1.0" encoding="utf-8"?>
<calcChain xmlns="http://schemas.openxmlformats.org/spreadsheetml/2006/main">
  <c r="G17" i="571" l="1"/>
  <c r="A5" i="553" s="1"/>
  <c r="G19" i="571"/>
  <c r="A6" i="553" s="1"/>
  <c r="G20" i="571"/>
  <c r="A7" i="553" s="1"/>
  <c r="G23" i="571"/>
  <c r="A10" i="553" s="1"/>
  <c r="G24" i="571"/>
  <c r="A11" i="553" s="1"/>
  <c r="G27" i="571"/>
  <c r="A14" i="553" s="1"/>
  <c r="G30" i="571"/>
  <c r="A17" i="553" s="1"/>
  <c r="G31" i="571"/>
  <c r="A18" i="553" s="1"/>
  <c r="G32" i="571"/>
  <c r="A19" i="553" s="1"/>
  <c r="G35" i="571"/>
  <c r="A22" i="553" s="1"/>
  <c r="G38" i="571"/>
  <c r="A25" i="553" s="1"/>
  <c r="G45" i="571"/>
  <c r="G46" i="571"/>
  <c r="G47" i="571"/>
  <c r="G48" i="571"/>
  <c r="G49" i="571"/>
  <c r="G50" i="571"/>
  <c r="G51" i="571"/>
  <c r="G52" i="571"/>
  <c r="G53" i="571"/>
  <c r="G54" i="571"/>
  <c r="G55" i="571"/>
  <c r="G25" i="571"/>
  <c r="A12" i="553" s="1"/>
  <c r="G26" i="571"/>
  <c r="A13" i="553" s="1"/>
  <c r="G28" i="571"/>
  <c r="A15" i="553" s="1"/>
  <c r="G29" i="571"/>
  <c r="A16" i="553" s="1"/>
  <c r="G33" i="571"/>
  <c r="A20" i="553" s="1"/>
  <c r="G34" i="571"/>
  <c r="A21" i="553" s="1"/>
  <c r="G36" i="571"/>
  <c r="A23" i="553" s="1"/>
  <c r="G37" i="571"/>
  <c r="A24" i="553" s="1"/>
  <c r="G66" i="571"/>
  <c r="A35" i="553" s="1"/>
  <c r="F16" i="584"/>
  <c r="D16" i="584"/>
  <c r="F12" i="584"/>
  <c r="D6" i="584"/>
  <c r="F16" i="583"/>
  <c r="D16" i="583"/>
  <c r="F12" i="583"/>
  <c r="D6" i="583"/>
  <c r="F16" i="582"/>
  <c r="D16" i="582"/>
  <c r="F12" i="582"/>
  <c r="D6" i="582"/>
  <c r="F16" i="569"/>
  <c r="D16" i="569"/>
  <c r="F12" i="569"/>
  <c r="A73" i="553"/>
  <c r="A74" i="553"/>
  <c r="A75" i="553"/>
  <c r="A76" i="553"/>
  <c r="A77" i="553"/>
  <c r="A78" i="553"/>
  <c r="A79" i="553"/>
  <c r="A80" i="553"/>
  <c r="A81" i="553"/>
  <c r="A82" i="553"/>
  <c r="A83" i="553"/>
  <c r="A84" i="553"/>
  <c r="A85" i="553"/>
  <c r="A86" i="553"/>
  <c r="A87" i="553"/>
  <c r="A46" i="553"/>
  <c r="A47" i="553"/>
  <c r="A48" i="553"/>
  <c r="A49" i="553"/>
  <c r="A50" i="553"/>
  <c r="A51" i="553"/>
  <c r="A52" i="553"/>
  <c r="A53" i="553"/>
  <c r="A54" i="553"/>
  <c r="A55" i="553"/>
  <c r="A56" i="553"/>
  <c r="A57" i="553"/>
  <c r="A58" i="553"/>
  <c r="A59" i="553"/>
  <c r="A60" i="553"/>
  <c r="A61" i="553"/>
  <c r="A62" i="553"/>
  <c r="A63" i="553"/>
  <c r="A64" i="553"/>
  <c r="A65" i="553"/>
  <c r="A66" i="553"/>
  <c r="A67" i="553"/>
  <c r="A68" i="553"/>
  <c r="A69" i="553"/>
  <c r="A70" i="553"/>
  <c r="A71" i="553"/>
  <c r="A72" i="553"/>
  <c r="A8" i="553"/>
  <c r="A9" i="553"/>
  <c r="A26" i="553"/>
  <c r="A27" i="553"/>
  <c r="A28" i="553"/>
  <c r="A29" i="553"/>
  <c r="A30" i="553"/>
  <c r="A31" i="553"/>
  <c r="A32" i="553"/>
  <c r="A33" i="553"/>
  <c r="A36" i="553"/>
  <c r="A37" i="553"/>
  <c r="A38" i="553"/>
  <c r="A39" i="553"/>
  <c r="A40" i="553"/>
  <c r="A41" i="553"/>
  <c r="A42" i="553"/>
  <c r="A43" i="553"/>
  <c r="A44" i="553"/>
  <c r="A45" i="553"/>
  <c r="V16" i="572"/>
  <c r="Q16" i="572"/>
  <c r="V13" i="572"/>
  <c r="Q13" i="572"/>
  <c r="R14" i="566"/>
  <c r="R13" i="566"/>
  <c r="A4" i="553"/>
  <c r="R12" i="566"/>
  <c r="P12" i="566" a="1"/>
  <c r="P12" i="566" s="1"/>
  <c r="E17" i="205"/>
  <c r="D17" i="205"/>
  <c r="I23" i="573"/>
  <c r="Q72" i="471"/>
  <c r="Q69" i="471"/>
  <c r="I73" i="573"/>
  <c r="I68" i="573"/>
  <c r="I67" i="573"/>
  <c r="I66" i="573"/>
  <c r="I65" i="573"/>
  <c r="I64" i="573"/>
  <c r="Q88" i="471"/>
  <c r="Q86" i="471" s="1"/>
  <c r="V86" i="471"/>
  <c r="Q81" i="471"/>
  <c r="Q79" i="471" s="1"/>
  <c r="V79" i="471"/>
  <c r="V72" i="471"/>
  <c r="V69" i="471"/>
  <c r="G10" i="574"/>
  <c r="G15" i="571"/>
  <c r="K68" i="573"/>
  <c r="K73" i="573"/>
  <c r="A3" i="553"/>
  <c r="G16" i="571"/>
  <c r="H10" i="574"/>
  <c r="F77" i="573"/>
  <c r="F76" i="573"/>
  <c r="F75" i="573"/>
  <c r="F74" i="573"/>
  <c r="J73" i="573"/>
  <c r="F73" i="573"/>
  <c r="F72" i="573"/>
  <c r="F71" i="573"/>
  <c r="F70" i="573"/>
  <c r="F69" i="573"/>
  <c r="J68" i="573"/>
  <c r="F68" i="573"/>
  <c r="J67" i="573"/>
  <c r="F67" i="573"/>
  <c r="J66" i="573"/>
  <c r="F66" i="573"/>
  <c r="J65" i="573"/>
  <c r="F65" i="573"/>
  <c r="J64" i="573"/>
  <c r="F64" i="573"/>
  <c r="F63" i="573"/>
  <c r="H60" i="573"/>
  <c r="F60" i="573"/>
  <c r="H59" i="573"/>
  <c r="F59" i="573"/>
  <c r="F58" i="573"/>
  <c r="F24" i="573"/>
  <c r="J23" i="573"/>
  <c r="F23" i="573"/>
  <c r="F21" i="573"/>
  <c r="J20" i="573"/>
  <c r="I20" i="573"/>
  <c r="F20" i="573"/>
  <c r="P15" i="471" a="1"/>
  <c r="P15" i="471" s="1"/>
  <c r="D4" i="556"/>
  <c r="B5" i="525"/>
  <c r="A2" i="553"/>
  <c r="M12" i="564"/>
  <c r="F54" i="471"/>
  <c r="D58" i="471"/>
  <c r="F58" i="471"/>
  <c r="D6" i="569"/>
  <c r="R25" i="471"/>
  <c r="R20" i="471"/>
  <c r="R15" i="471"/>
  <c r="M45" i="471"/>
  <c r="D8" i="431"/>
  <c r="D8" i="547"/>
  <c r="D5" i="556"/>
  <c r="R89" i="471"/>
  <c r="K41" i="571"/>
  <c r="B3" i="525"/>
  <c r="K39" i="571"/>
  <c r="M20" i="471"/>
  <c r="R82" i="471"/>
  <c r="B2" i="525"/>
  <c r="M13" i="566"/>
  <c r="R81" i="471"/>
  <c r="R88" i="471"/>
  <c r="M15" i="471"/>
  <c r="M14" i="566"/>
  <c r="M12" i="566"/>
  <c r="M25" i="471"/>
  <c r="J19" i="573" l="1"/>
  <c r="I19" i="573" s="1"/>
  <c r="J63" i="573"/>
  <c r="I63" i="573"/>
  <c r="G42" i="571"/>
  <c r="G18" i="571" s="1"/>
  <c r="G64" i="571" s="1"/>
  <c r="A34" i="553" s="1"/>
  <c r="F4" i="437"/>
  <c r="G87" i="571"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<sst xmlns="http://schemas.openxmlformats.org/spreadsheetml/2006/main" count="3024" uniqueCount="1642">
  <si>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</si>
  <si>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</si>
  <si>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</si>
  <si>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</si>
  <si>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</si>
  <si>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</si>
  <si>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</si>
  <si>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</si>
  <si>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</si>
  <si>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</si>
  <si>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</si>
  <si>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</si>
  <si>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</si>
  <si>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</si>
  <si>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</si>
  <si>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</si>
  <si>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</si>
  <si>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</si>
  <si>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</si>
  <si>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</si>
  <si>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</si>
  <si>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</si>
  <si>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</si>
  <si>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</si>
  <si>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</si>
  <si>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</si>
  <si>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</si>
  <si>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</si>
  <si>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</si>
  <si>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</si>
  <si>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</si>
  <si>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</si>
  <si>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</si>
  <si>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</si>
  <si>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</si>
  <si>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</si>
  <si>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</si>
  <si>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</si>
  <si>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</si>
  <si>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</si>
  <si>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</si>
  <si>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</si>
  <si>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</si>
  <si>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</si>
  <si>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</si>
  <si>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</si>
  <si>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</si>
  <si>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</si>
  <si>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</si>
  <si>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</si>
  <si>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</si>
  <si>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</si>
  <si>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</si>
  <si>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</si>
  <si>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</si>
  <si>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</si>
  <si>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</si>
  <si>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</si>
  <si>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</si>
  <si>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</si>
  <si>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</si>
  <si>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</si>
  <si>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</si>
  <si>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</si>
  <si>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</si>
  <si>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</si>
  <si>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</si>
  <si>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</si>
  <si>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</si>
  <si>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</si>
  <si>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</si>
  <si>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</si>
  <si>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</si>
  <si>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</si>
  <si>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</si>
  <si>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</si>
  <si>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</si>
  <si>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</si>
  <si>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</si>
  <si>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</si>
  <si>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</si>
  <si>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</si>
  <si>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</si>
  <si>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</si>
  <si>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</si>
  <si>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</si>
  <si>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</si>
  <si>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</si>
  <si>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</si>
  <si>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</si>
  <si>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</si>
  <si>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</si>
  <si>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</si>
  <si>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</si>
  <si>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</si>
  <si>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</si>
  <si>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</si>
  <si>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</si>
  <si>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</si>
  <si>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</si>
  <si>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</si>
  <si>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</si>
  <si>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</si>
  <si>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</si>
  <si>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</si>
  <si>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</si>
  <si>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</si>
  <si>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</si>
  <si>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</si>
  <si>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</si>
  <si>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</si>
  <si>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</si>
  <si>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</si>
  <si>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</si>
  <si>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</si>
  <si>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</si>
  <si>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</si>
  <si>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</si>
  <si>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</si>
  <si>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</si>
  <si>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</si>
  <si>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</si>
  <si>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</si>
  <si>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</si>
  <si>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</si>
  <si>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</si>
  <si>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</si>
  <si>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</si>
  <si>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</si>
  <si>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</si>
  <si>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</si>
  <si>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</si>
  <si>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</si>
  <si>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</si>
  <si>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</si>
  <si>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</si>
  <si>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</si>
  <si>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</si>
  <si>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</si>
  <si>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</si>
  <si>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</si>
  <si>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</si>
  <si>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</si>
  <si>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</si>
  <si>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</si>
  <si>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</si>
  <si>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</si>
  <si>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</si>
  <si>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</si>
  <si>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</si>
  <si>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</si>
  <si>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</si>
  <si>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</si>
  <si>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</si>
  <si>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</si>
  <si>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</si>
  <si>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</si>
  <si>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</si>
  <si>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</si>
  <si>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</si>
  <si>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</si>
  <si>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</si>
  <si>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</si>
  <si>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</si>
  <si>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</si>
  <si>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</si>
  <si>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</si>
  <si>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</si>
  <si>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</si>
  <si>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</si>
  <si>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</si>
  <si>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</si>
  <si>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</si>
  <si>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</si>
  <si>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</si>
  <si>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</si>
  <si>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</si>
  <si>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</si>
  <si>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</si>
  <si>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</si>
  <si>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</si>
  <si>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</si>
  <si>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</si>
  <si>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</si>
  <si>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</si>
  <si>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</si>
  <si>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</si>
  <si>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</si>
  <si>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</si>
  <si>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</si>
  <si>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</si>
  <si>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</si>
  <si>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</si>
  <si>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</si>
  <si>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</si>
  <si>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</si>
  <si>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</si>
  <si>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</si>
  <si>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</si>
  <si>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</si>
  <si>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</si>
  <si>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</si>
  <si>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</si>
  <si>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</si>
  <si>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</si>
  <si>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</si>
  <si>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</si>
  <si>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</si>
  <si>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</si>
  <si>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</si>
  <si>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</si>
  <si>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</si>
  <si>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</si>
  <si>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</si>
  <si>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</si>
  <si>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</si>
  <si>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</si>
  <si>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</si>
  <si>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</si>
  <si>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</si>
  <si>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</si>
  <si>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</si>
  <si>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</si>
  <si>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</si>
  <si>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</si>
  <si>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</si>
  <si>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</si>
  <si>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</si>
  <si>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</si>
  <si>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</si>
  <si>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</si>
  <si>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</si>
  <si>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</si>
  <si>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</si>
  <si>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</si>
  <si>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</si>
  <si>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</si>
  <si>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</si>
  <si>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</si>
  <si>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</si>
  <si>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</si>
  <si>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</si>
  <si>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</si>
  <si>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</si>
  <si>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</si>
  <si>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</si>
  <si>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</si>
  <si>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</si>
  <si>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</si>
  <si>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</si>
  <si>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</si>
  <si>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</si>
  <si>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</si>
  <si>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</si>
  <si>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</si>
  <si>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</si>
  <si>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</si>
  <si>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</si>
  <si>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</si>
  <si>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</si>
  <si>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</si>
  <si>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</si>
  <si>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</si>
  <si>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</si>
  <si>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</si>
  <si>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</si>
  <si>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</si>
  <si>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</si>
  <si>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</si>
  <si>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</si>
  <si>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</si>
  <si>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</si>
  <si>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</si>
  <si>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</si>
  <si>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</si>
  <si>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</si>
  <si>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</si>
  <si>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</si>
  <si>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</si>
  <si>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</si>
  <si>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</si>
  <si>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</si>
  <si>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</si>
  <si>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</si>
  <si>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</si>
  <si>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</si>
  <si>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</si>
  <si>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</si>
  <si>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</si>
  <si>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</si>
  <si>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</si>
  <si>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</si>
  <si>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</si>
  <si>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</si>
  <si>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</si>
  <si>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</si>
  <si>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</si>
  <si>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</si>
  <si>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</si>
  <si>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</si>
  <si>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</si>
  <si>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</si>
  <si>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</si>
  <si>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</si>
  <si>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</si>
  <si>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</si>
  <si>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</si>
  <si>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</si>
  <si>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</si>
  <si>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</si>
  <si>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</si>
  <si>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</si>
  <si>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</si>
  <si>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</si>
  <si>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</si>
  <si>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</si>
  <si>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</si>
  <si>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</si>
  <si>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</si>
  <si>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</si>
  <si>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</si>
  <si>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</si>
  <si>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</si>
  <si>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</si>
  <si>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</si>
  <si>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</si>
  <si>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</si>
  <si>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</si>
  <si>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</si>
  <si>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</si>
  <si>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</si>
  <si>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</si>
  <si>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</si>
  <si>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</si>
  <si>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</si>
  <si>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Выручка от регулируемого вида деятельности</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</si>
  <si>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</si>
  <si>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</si>
  <si>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</si>
  <si>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</si>
  <si>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</si>
  <si>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</si>
  <si>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</si>
  <si>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Отчисления на социальные нужды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</si>
  <si>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</si>
  <si>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</si>
  <si>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</si>
  <si>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</si>
  <si>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</si>
  <si>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</si>
  <si>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</si>
  <si>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</si>
  <si>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</si>
  <si>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</si>
  <si>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</si>
  <si>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</si>
  <si>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</si>
  <si>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</si>
  <si>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</si>
  <si>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</si>
  <si>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15</t>
  </si>
  <si>
    <t>Среднесписочная численность основного производственного персонала</t>
  </si>
  <si>
    <t>16</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</si>
  <si>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</si>
  <si>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</si>
  <si>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</si>
  <si>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</si>
  <si>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</si>
  <si>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</si>
  <si>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</si>
  <si>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</si>
  <si>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</si>
  <si>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</si>
  <si>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</si>
  <si>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</si>
  <si>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</si>
  <si>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</si>
  <si>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</si>
  <si>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</si>
  <si>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</si>
  <si>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</si>
  <si>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</si>
  <si>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</si>
  <si>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</si>
  <si>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</si>
  <si>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</si>
  <si>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</si>
  <si>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</si>
  <si>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</si>
  <si>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</si>
  <si>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</si>
  <si>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</si>
  <si>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</si>
  <si>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</si>
  <si>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</si>
  <si>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</si>
  <si>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</si>
  <si>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</si>
  <si>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</si>
  <si>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</si>
  <si>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</si>
  <si>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</si>
  <si>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</si>
  <si>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</si>
  <si>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</si>
  <si>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</si>
  <si>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</si>
  <si>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</si>
  <si>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</si>
  <si>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</si>
  <si>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</si>
  <si>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</si>
  <si>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</si>
  <si>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</si>
  <si>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</si>
  <si>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</si>
  <si>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</si>
  <si>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</si>
  <si>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</si>
  <si>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</si>
  <si>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</si>
  <si>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Дата сдачи годового бухгалтерского баланса в налоговые органы</t>
  </si>
  <si>
    <t>х</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</si>
  <si>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</si>
  <si>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тыс. руб.</t>
  </si>
  <si>
    <t>Указывается выручка от регулируемой деятельности по виду деятельности в сфере холодного водоснабжения.</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</si>
  <si>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</si>
  <si>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</si>
  <si>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Расходы на оплату холодной воды, приобретаемой у других организаций для последующей подачи потребителям</t>
  </si>
  <si>
    <t>Объем приобретения электрической энергии</t>
  </si>
  <si>
    <t>руб.</t>
  </si>
  <si>
    <t>тыс. кВт·ч</t>
  </si>
  <si>
    <t>3.2.1</t>
  </si>
  <si>
    <t>3.2.2</t>
  </si>
  <si>
    <t>3.3</t>
  </si>
  <si>
    <t>Расходы на химические реагенты, используемые в технологическом процессе</t>
  </si>
  <si>
    <t>3.4</t>
  </si>
  <si>
    <t>Расходы на покупаемую электрическую энергию (мощность), используемую в технологическом процессе:</t>
  </si>
  <si>
    <t>Расходы на оплату труда и отчисления на социальные нужды основного производственного персонала, в том числе:</t>
  </si>
  <si>
    <t>3.4.1</t>
  </si>
  <si>
    <t>3.4.2</t>
  </si>
  <si>
    <t>3.5</t>
  </si>
  <si>
    <t>3.5.1</t>
  </si>
  <si>
    <t>3.5.2</t>
  </si>
  <si>
    <t>Расходы на оплату труда и отчисления на социальные нужды административно-управленческого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</si>
  <si>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</si>
  <si>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Указывается общая сумма расходов на оплату труда и отчислений на социальные нужды административно-управленческого персонала.</t>
  </si>
  <si>
    <t>3.6</t>
  </si>
  <si>
    <t>3.7</t>
  </si>
  <si>
    <t>3.8</t>
  </si>
  <si>
    <t>Общепроизводственные расходы, в том числе:</t>
  </si>
  <si>
    <t>Указывается общая сумма общепроизводственных расходов.</t>
  </si>
  <si>
    <t>3.8.1</t>
  </si>
  <si>
    <t>3.8.2</t>
  </si>
  <si>
    <t>Указываются расходы на текущий ремонт, отнесенные к общепроизводственным расходам.</t>
  </si>
  <si>
    <t>Указываются расходы на капитальный ремонт, отнесенные к общепроизводственным расходам.</t>
  </si>
  <si>
    <t>Общехозяйственные расходы, в том числе:</t>
  </si>
  <si>
    <t>3.9</t>
  </si>
  <si>
    <t>3.9.1</t>
  </si>
  <si>
    <t>3.9.2</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</si>
  <si>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</si>
  <si>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</si>
  <si>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</si>
  <si>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</si>
  <si>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</si>
  <si>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</si>
  <si>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</si>
  <si>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</si>
  <si>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</si>
  <si>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</si>
  <si>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</si>
  <si>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</si>
  <si>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4.2</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</si>
  <si>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</si>
  <si>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</si>
  <si>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</si>
  <si>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</si>
  <si>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</si>
  <si>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</si>
  <si>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</si>
  <si>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</si>
  <si>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</si>
  <si>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Объем поднятой воды</t>
  </si>
  <si>
    <t>тыс. куб. м</t>
  </si>
  <si>
    <t>Объем покупной воды</t>
  </si>
  <si>
    <t>Объем воды, пропущенной через очистные сооружения</t>
  </si>
  <si>
    <t>Объем отпущенной потребителям воды, в том числе:</t>
  </si>
  <si>
    <t>11.1</t>
  </si>
  <si>
    <t>11.2</t>
  </si>
  <si>
    <t>Объем отпущенной потребителям воды, определенный по приборам учета</t>
  </si>
  <si>
    <t>Объем отпущенной потребителям воды, определенный расчетным путем (по нормативам потребления)</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</si>
  <si>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</si>
  <si>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Указывается общий объем отпущенной потребителям воды.</t>
  </si>
  <si>
    <t>Потери воды в сетях</t>
  </si>
  <si>
    <t>Удельный расход электроэнергии на подачу воды в сеть</t>
  </si>
  <si>
    <t>Расход воды на собственные нужды, в том числе:</t>
  </si>
  <si>
    <t>Расход воды на хозяйственно-бытовые нужды</t>
  </si>
  <si>
    <t>Показатель использования производственных объектов, в том числе:</t>
  </si>
  <si>
    <t>15.1</t>
  </si>
  <si>
    <t>Указывается доля общего расхода воды на собственные нужны от объема отпуска воды потребителям.</t>
  </si>
  <si>
    <t>Указывается доля расхода воды на хозяйственно-бытовые нужны от объема отпуска воды потребителям.</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</si>
  <si>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</si>
  <si>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Указывается показатель использования по производственному объекту как процент объем перекачки по отношению к пиковому дню отчетного года.</t>
  </si>
  <si>
    <t>В случае наличия нескольких производственных объектов информация по каждому из них указывается в отдельной строке.</t>
  </si>
  <si>
    <t>Добавить производственный объект</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</si>
  <si>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</si>
  <si>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</si>
  <si>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</si>
  <si>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</si>
  <si>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</si>
  <si>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</si>
  <si>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</si>
  <si>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</si>
  <si>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</si>
  <si>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</si>
  <si>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</si>
  <si>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</si>
  <si>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</si>
  <si>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</si>
  <si>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</si>
  <si>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</si>
  <si>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</si>
  <si>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</si>
  <si>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холодного водоснабжения</t>
  </si>
  <si>
    <t>ед. на км</t>
  </si>
  <si>
    <t>Количество случаев ограничения подачи холодной воды по графику</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</si>
  <si>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</si>
  <si>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ограничения подачи холодной воды по графику для ограничений сроком менее 24 часов</t>
  </si>
  <si>
    <t xml:space="preserve">срок действия ограничений подачи холодной воды по графику для ограничений сроком менее 24 часов </t>
  </si>
  <si>
    <t>количество случаев ограничения подачи холодной воды по графику для ограничений сроком 24 часа и более</t>
  </si>
  <si>
    <t>срок действия ограничений подачи холодной воды по графику для ограничений сроком 24 часа и более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</si>
  <si>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</si>
  <si>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</si>
  <si>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</si>
  <si>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24 часа и более каждое.</t>
  </si>
  <si>
    <t>ед.</t>
  </si>
  <si>
    <t>2.2.1</t>
  </si>
  <si>
    <t>2.2.2</t>
  </si>
  <si>
    <t>Доля потребителей, затронутых ограничениями подачи холодной воды</t>
  </si>
  <si>
    <t>доля потребителей, затронутых ограничениями подачи холодной воды для ограничений сроком менее 24 часов</t>
  </si>
  <si>
    <t>доля потребителей, затронутых ограничениями подачи холодной воды для ограничений сроком менее 24 часа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</si>
  <si>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 </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</si>
  <si>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</si>
  <si>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4.3</t>
  </si>
  <si>
    <t>4.3.1</t>
  </si>
  <si>
    <t>4.3.2</t>
  </si>
  <si>
    <t>4.4</t>
  </si>
  <si>
    <t>4.5</t>
  </si>
  <si>
    <t>мутность</t>
  </si>
  <si>
    <t>цветность</t>
  </si>
  <si>
    <t>хлор остаточный общий, в том числе:</t>
  </si>
  <si>
    <t>хлор остаточный связанный</t>
  </si>
  <si>
    <t>хлор остаточный свободный</t>
  </si>
  <si>
    <t>общие колиформные бактерии</t>
  </si>
  <si>
    <t>термотолерантные колиформные бактерии</t>
  </si>
  <si>
    <t>Общее количество проведенных проб, выявивших несоответствие холодной воды санитарным нормам (предельно допустимой концентрации), в том числе по следующим показателям:</t>
  </si>
  <si>
    <t>Общее количество проведенных проб качества воды, в том числе по следующим показателям:</t>
  </si>
  <si>
    <t>5.3</t>
  </si>
  <si>
    <t>5.3.1</t>
  </si>
  <si>
    <t>5.3.2</t>
  </si>
  <si>
    <t>5.4</t>
  </si>
  <si>
    <t>5.5</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</si>
  <si>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</si>
  <si>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</si>
  <si>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</si>
  <si>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</si>
  <si>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холодного водоснабжения, в том числе:</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</si>
  <si>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</si>
  <si>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</si>
  <si>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</si>
  <si>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</si>
  <si>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</si>
  <si>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</si>
  <si>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</si>
  <si>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</si>
  <si>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</si>
  <si>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</si>
  <si>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</si>
  <si>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</si>
  <si>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</si>
  <si>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</si>
  <si>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</si>
  <si>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</si>
  <si>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</si>
  <si>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</si>
  <si>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</si>
  <si>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</si>
  <si>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</si>
  <si>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</si>
  <si>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</si>
  <si>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</si>
  <si>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</si>
  <si>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</si>
  <si>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</si>
  <si>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</si>
  <si>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</si>
  <si>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</si>
  <si>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</si>
  <si>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</si>
  <si>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</si>
  <si>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</si>
  <si>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</si>
  <si>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</si>
  <si>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Форма 2.7.1</t>
  </si>
  <si>
    <t>Форма 2.7.2</t>
  </si>
  <si>
    <t>Форма 2.8</t>
  </si>
  <si>
    <t>Форма 2.9</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</si>
  <si>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</si>
  <si>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</si>
  <si>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</si>
  <si>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</si>
  <si>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</si>
  <si>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Расход электроэнергии на поставку воды</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</si>
  <si>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</si>
  <si>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</si>
  <si>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</si>
  <si>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</si>
  <si>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</si>
  <si>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</si>
  <si>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</si>
  <si>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</si>
  <si>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</si>
  <si>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</si>
  <si>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</si>
  <si>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</si>
  <si>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</si>
  <si>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плановое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</si>
  <si>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</si>
  <si>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</si>
  <si>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</si>
  <si>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</si>
  <si>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</si>
  <si>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</si>
  <si>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</si>
  <si>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</si>
  <si>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</si>
  <si>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</si>
  <si>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</si>
  <si>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</si>
  <si>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</si>
  <si>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</si>
  <si>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</si>
  <si>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кВт·ч /куб. м</t>
  </si>
  <si>
    <t>ед./км</t>
  </si>
  <si>
    <t>тыс. руб./чел.</t>
  </si>
  <si>
    <t>3.12.0</t>
  </si>
  <si>
    <t>16.0</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</si>
  <si>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</si>
  <si>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</si>
  <si>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</si>
  <si>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</si>
  <si>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</si>
  <si>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</si>
  <si>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</si>
  <si>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</si>
  <si>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Форма 1.0.1 | Форма 2.7.1</t>
  </si>
  <si>
    <t>modfrmSelectData</t>
  </si>
  <si>
    <t>modList06</t>
  </si>
  <si>
    <t>modList05</t>
  </si>
  <si>
    <t>modList08</t>
  </si>
  <si>
    <t>Информация об инвестиционных программах регулируемой организации</t>
  </si>
  <si>
    <t>FAS.JKH.OPEN.INFO.BALANCE.HVS</t>
  </si>
  <si>
    <t>Применяется дифференциация тарифа по централизованным системам холодного водоснабжения?</t>
  </si>
  <si>
    <t>Информация по скольким централизованным системам холодного водоснабжения будет заполнена в шаблоне?</t>
  </si>
  <si>
    <t>человек</t>
  </si>
  <si>
    <t>тыс. кВт·ч или тыс. куб. м</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</si>
  <si>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</si>
  <si>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</si>
  <si>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</si>
  <si>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</si>
  <si>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</si>
  <si>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Проверка доступных обновлений...</t>
  </si>
  <si>
    <t>Доступно обновление до версии 1.0.2</t>
  </si>
  <si>
    <t>Описание изменений: Версия 1.0.1
1. Исправление отображения листа 'Форма 2.9' при отсутствии у организации инвестиционной программы.
Версия 1.0.2
1. Корректировка ограничений пункта 'Среднесписочная численность основного производственного персонала' листа 'Форма 2.7.1'.</t>
  </si>
  <si>
    <t>Размер файла обновления: 381952 байт</t>
  </si>
  <si>
    <t>Подготовка к обновлению...</t>
  </si>
  <si>
    <t>Сохранение файла резервной копии: Y:\Шпагина\отчетность\стандарты раскрытия инфо\2018\4.факт 2018\1.шаблоны ЕИАС-2018 факт\1.ВиВ\1.BKP.xlsb</t>
  </si>
  <si>
    <t>Резервная копия создана: Y:\Шпагина\отчетность\стандарты раскрытия инфо\2018\4.факт 2018\1.шаблоны ЕИАС-2018 факт\1.ВиВ\1.BKP.xlsb</t>
  </si>
  <si>
    <t>Создание книги для установки обновлений...</t>
  </si>
  <si>
    <t>Файл обновления загружен: Y:\Шпагина\отчетность\стандарты раскрытия инфо\2018\4.факт 2018\1.шаблоны ЕИАС-2018 факт\1.ВиВ\UPDATE.FAS.JKH.OPEN.INFO.BALANCE.HVS.TO.1.0.2.68.xls</t>
  </si>
  <si>
    <t>Обновление завершилось удачно! Шаблон FAS.JKH.OPEN.INFO.BALANCE.HVS(v1.0.1).xlsb сохранен под именем 'FAS.JKH.OPEN.INFO.BALANCE.HVS(v1.0.2).xlsb'</t>
  </si>
  <si>
    <t>Нет доступных обновлений для отчёта с кодом FAS.JKH.OPEN.INFO.BALANCE.HVS!</t>
  </si>
  <si>
    <t>01.04.2019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</si>
  <si>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</si>
  <si>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</si>
  <si>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</si>
  <si>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</si>
  <si>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</si>
  <si>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</si>
  <si>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</si>
  <si>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</si>
  <si>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</si>
  <si>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</si>
  <si>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</si>
  <si>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</si>
  <si>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</si>
  <si>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</si>
  <si>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</si>
  <si>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</si>
  <si>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</si>
  <si>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2645</t>
  </si>
  <si>
    <t>26320038</t>
  </si>
  <si>
    <t>АО "Аэропорт Рощино"</t>
  </si>
  <si>
    <t>7204660086</t>
  </si>
  <si>
    <t>720301001</t>
  </si>
  <si>
    <t>26375272</t>
  </si>
  <si>
    <t>АО "Водоканал"</t>
  </si>
  <si>
    <t>7205010267</t>
  </si>
  <si>
    <t>720501001</t>
  </si>
  <si>
    <t>26360435</t>
  </si>
  <si>
    <t>АО "ПРОДО Тюменский бройлер"</t>
  </si>
  <si>
    <t>7224005872</t>
  </si>
  <si>
    <t>722401001</t>
  </si>
  <si>
    <t>26505193</t>
  </si>
  <si>
    <t>АО "Сибнефтемаш"</t>
  </si>
  <si>
    <t>7224009228</t>
  </si>
  <si>
    <t>722450001</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</si>
  <si>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</si>
  <si>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</si>
  <si>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</si>
  <si>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</si>
  <si>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</si>
  <si>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</si>
  <si>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</si>
  <si>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</si>
  <si>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</si>
  <si>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720350001</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</si>
  <si>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</si>
  <si>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</si>
  <si>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</si>
  <si>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</si>
  <si>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</si>
  <si>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</si>
  <si>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</si>
  <si>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</si>
  <si>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</si>
  <si>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</si>
  <si>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</si>
  <si>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27669468</t>
  </si>
  <si>
    <t>АСУСОН ТО "Щучинский психоневрологический интернат"</t>
  </si>
  <si>
    <t>7215005516</t>
  </si>
  <si>
    <t>720701001</t>
  </si>
  <si>
    <t>26360450</t>
  </si>
  <si>
    <t>АУ СОН Тюменской области центр "Красная гвоздика"</t>
  </si>
  <si>
    <t>7224037151</t>
  </si>
  <si>
    <t>19-10-2009 00:00:00</t>
  </si>
  <si>
    <t>26375285</t>
  </si>
  <si>
    <t>Армизонское УМПЖКХ</t>
  </si>
  <si>
    <t>7209005331</t>
  </si>
  <si>
    <t>722001001</t>
  </si>
  <si>
    <t>26433322</t>
  </si>
  <si>
    <t>Богандинское МУП "Коммунальщик"</t>
  </si>
  <si>
    <t>7224024995</t>
  </si>
  <si>
    <t>26375269</t>
  </si>
  <si>
    <t>ГУП "Ямало-Ненецкий ОРЦ для детей с ограниченными возможностями и детей, состоящих на диспансерном учете "Большой Тараскуль"</t>
  </si>
  <si>
    <t>7204037749</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</si>
  <si>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</si>
  <si>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</si>
  <si>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</si>
  <si>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</si>
  <si>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</si>
  <si>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</si>
  <si>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</si>
  <si>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</si>
  <si>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</si>
  <si>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</si>
  <si>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</si>
  <si>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</si>
  <si>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</si>
  <si>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26375280</t>
  </si>
  <si>
    <t>МП "Городские водопроводно-канализационные сети"</t>
  </si>
  <si>
    <t>7207000761</t>
  </si>
  <si>
    <t>26375361</t>
  </si>
  <si>
    <t>МП "Демьянское КП"</t>
  </si>
  <si>
    <t>7225004624</t>
  </si>
  <si>
    <t>722501001</t>
  </si>
  <si>
    <t>26375310</t>
  </si>
  <si>
    <t>МП "Заводоуковское ЖКХ"</t>
  </si>
  <si>
    <t>7215009599</t>
  </si>
  <si>
    <t>721501001</t>
  </si>
  <si>
    <t>26375362</t>
  </si>
  <si>
    <t>МП "Ивановское КП"</t>
  </si>
  <si>
    <t>7225004649</t>
  </si>
  <si>
    <t>28272431</t>
  </si>
  <si>
    <t>МП "Строй-проект" Ялуторовского района</t>
  </si>
  <si>
    <t>7207008129</t>
  </si>
  <si>
    <t>28003540</t>
  </si>
  <si>
    <t>МП "Стройсервис"</t>
  </si>
  <si>
    <t>7229008997</t>
  </si>
  <si>
    <t>722901001</t>
  </si>
  <si>
    <t>26433646</t>
  </si>
  <si>
    <t>МУЖЭП с.Онохино</t>
  </si>
  <si>
    <t>7224031897</t>
  </si>
  <si>
    <t>26375344</t>
  </si>
  <si>
    <t>МУП "Байкаловский ККП"</t>
  </si>
  <si>
    <t>7223000825</t>
  </si>
  <si>
    <t>722301001</t>
  </si>
  <si>
    <t>26950305</t>
  </si>
  <si>
    <t>МУП "Ембаевское ЖКХ"</t>
  </si>
  <si>
    <t>7224043765</t>
  </si>
  <si>
    <t>17-09-2010 00:00:00</t>
  </si>
  <si>
    <t>28264544</t>
  </si>
  <si>
    <t>МУП "Жилищно-коммунальное хозяйство" Бердюжского района</t>
  </si>
  <si>
    <t>7220005046</t>
  </si>
  <si>
    <t>26375273</t>
  </si>
  <si>
    <t>МУП "Коммунальщик"</t>
  </si>
  <si>
    <t>7205011359</t>
  </si>
  <si>
    <t>26433392</t>
  </si>
  <si>
    <t>МУП "Новотарманское ПЖЭРП"</t>
  </si>
  <si>
    <t>7224033358</t>
  </si>
  <si>
    <t>26375364</t>
  </si>
  <si>
    <t>МУП "РКХ-2"</t>
  </si>
  <si>
    <t>7226004881</t>
  </si>
  <si>
    <t>26375296</t>
  </si>
  <si>
    <t>МУП "Ремжилстройсервис"</t>
  </si>
  <si>
    <t>7212004641</t>
  </si>
  <si>
    <t>720601001</t>
  </si>
  <si>
    <t>28264555</t>
  </si>
  <si>
    <t>МУП "Теплосервис" Бердюжского района</t>
  </si>
  <si>
    <t>7220005092</t>
  </si>
  <si>
    <t>26375354</t>
  </si>
  <si>
    <t>МУП "Чикча"</t>
  </si>
  <si>
    <t>7224036662</t>
  </si>
  <si>
    <t>26360460</t>
  </si>
  <si>
    <t>МУП "Юргинское ЖКХ"</t>
  </si>
  <si>
    <t>7227262324</t>
  </si>
  <si>
    <t>722701001</t>
  </si>
  <si>
    <t>26375302</t>
  </si>
  <si>
    <t>МУП ЖКХ "Вагай"</t>
  </si>
  <si>
    <t>7212005349</t>
  </si>
  <si>
    <t>28277194</t>
  </si>
  <si>
    <t>МУП ЖКХ "Заречье"</t>
  </si>
  <si>
    <t>7207012950</t>
  </si>
  <si>
    <t>26375353</t>
  </si>
  <si>
    <t>МУП ЖКХ "Мальковское"</t>
  </si>
  <si>
    <t>7224035080</t>
  </si>
  <si>
    <t>26375355</t>
  </si>
  <si>
    <t>МУП ЖКХ "Содружество"</t>
  </si>
  <si>
    <t>7224038814</t>
  </si>
  <si>
    <t>26375297</t>
  </si>
  <si>
    <t>МУП ЖКХ "Супра"</t>
  </si>
  <si>
    <t>7212004779</t>
  </si>
  <si>
    <t>26375333</t>
  </si>
  <si>
    <t>МУП ЖКХ Казанского района</t>
  </si>
  <si>
    <t>7218004920</t>
  </si>
  <si>
    <t>721801001</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</si>
  <si>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</si>
  <si>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</si>
  <si>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</si>
  <si>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</si>
  <si>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</si>
  <si>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</si>
  <si>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</si>
  <si>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</si>
  <si>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</si>
  <si>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</si>
  <si>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</si>
  <si>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</si>
  <si>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</si>
  <si>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26777702</t>
  </si>
  <si>
    <t>ООО "Булашов и Коммунал Сервис"</t>
  </si>
  <si>
    <t>7210110348</t>
  </si>
  <si>
    <t>721001001</t>
  </si>
  <si>
    <t>26375307</t>
  </si>
  <si>
    <t>ООО "Вектор"</t>
  </si>
  <si>
    <t>7215001342</t>
  </si>
  <si>
    <t>26375306</t>
  </si>
  <si>
    <t>ООО "Гарант"</t>
  </si>
  <si>
    <t>7215001335</t>
  </si>
  <si>
    <t>26628859</t>
  </si>
  <si>
    <t>ООО "Голышмановотеплоцентр"</t>
  </si>
  <si>
    <t>7214009003</t>
  </si>
  <si>
    <t>721401001</t>
  </si>
  <si>
    <t>28-09-2010 00:00:00</t>
  </si>
  <si>
    <t>26375313</t>
  </si>
  <si>
    <t>ООО "Жилсервис"</t>
  </si>
  <si>
    <t>7215010139</t>
  </si>
  <si>
    <t>26375275</t>
  </si>
  <si>
    <t>ООО "Инженерсервис"</t>
  </si>
  <si>
    <t>7205013564</t>
  </si>
  <si>
    <t>26375294</t>
  </si>
  <si>
    <t>ООО "Коммуналсервис"</t>
  </si>
  <si>
    <t>7211005547</t>
  </si>
  <si>
    <t>721101001</t>
  </si>
  <si>
    <t>27506783</t>
  </si>
  <si>
    <t>ООО "Коммунальщик"</t>
  </si>
  <si>
    <t>7224044663</t>
  </si>
  <si>
    <t>30911762</t>
  </si>
  <si>
    <t>ООО "МУП Бердюжское ЖКХ"</t>
  </si>
  <si>
    <t>7220098763</t>
  </si>
  <si>
    <t>26375349</t>
  </si>
  <si>
    <t>ООО "МУП Винзилинское ЖКХ"</t>
  </si>
  <si>
    <t>7224030283</t>
  </si>
  <si>
    <t>26375350</t>
  </si>
  <si>
    <t>ООО "МУП Московское ЖКХ"</t>
  </si>
  <si>
    <t>7224030300</t>
  </si>
  <si>
    <t>26808862</t>
  </si>
  <si>
    <t>ООО "Падунское"</t>
  </si>
  <si>
    <t>7215002547</t>
  </si>
  <si>
    <t>26375352</t>
  </si>
  <si>
    <t>ООО "Ромист"</t>
  </si>
  <si>
    <t>7224032562</t>
  </si>
  <si>
    <t>26375276</t>
  </si>
  <si>
    <t>ООО "СИБУР Тобольск"</t>
  </si>
  <si>
    <t>7206025040</t>
  </si>
  <si>
    <t>28858595</t>
  </si>
  <si>
    <t>ООО "Санаторий "Геолог"</t>
  </si>
  <si>
    <t>7224054816</t>
  </si>
  <si>
    <t>26996341</t>
  </si>
  <si>
    <t>ООО "Сибгазсервис"</t>
  </si>
  <si>
    <t>7214006972</t>
  </si>
  <si>
    <t>26558197</t>
  </si>
  <si>
    <t>ООО "Сорокинские коммунальные системы"</t>
  </si>
  <si>
    <t>7222018509</t>
  </si>
  <si>
    <t>26375288</t>
  </si>
  <si>
    <t>ООО "Спец Тепло Сервис"</t>
  </si>
  <si>
    <t>7210110147</t>
  </si>
  <si>
    <t>27356445</t>
  </si>
  <si>
    <t>ООО "Тавда-Уют"</t>
  </si>
  <si>
    <t>7224048202</t>
  </si>
  <si>
    <t>20-07-2010 00:00:00</t>
  </si>
  <si>
    <t>26375295</t>
  </si>
  <si>
    <t>ООО "Теплолюкс"</t>
  </si>
  <si>
    <t>7211005554</t>
  </si>
  <si>
    <t>26375283</t>
  </si>
  <si>
    <t>ООО "Теплосервис с. Абатское"</t>
  </si>
  <si>
    <t>7208003980</t>
  </si>
  <si>
    <t>28830004</t>
  </si>
  <si>
    <t>ООО "Техмонтаж"</t>
  </si>
  <si>
    <t>7203243280</t>
  </si>
  <si>
    <t>26381312</t>
  </si>
  <si>
    <t>ООО "Тюмень Водоканал"</t>
  </si>
  <si>
    <t>7204095194</t>
  </si>
  <si>
    <t>28796899</t>
  </si>
  <si>
    <t>ООО "УК "АРОМАШЕВОГАЗСЕРВИС"</t>
  </si>
  <si>
    <t>7220005590</t>
  </si>
  <si>
    <t>26434973</t>
  </si>
  <si>
    <t>ООО "Червишевское ЖКХ"</t>
  </si>
  <si>
    <t>7224041334</t>
  </si>
  <si>
    <t>31060289</t>
  </si>
  <si>
    <t>ООО "Энергоспецсервис"</t>
  </si>
  <si>
    <t>7205028659</t>
  </si>
  <si>
    <t>25-12-2015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</si>
  <si>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</si>
  <si>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</si>
  <si>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</si>
  <si>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</si>
  <si>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</si>
  <si>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27235122</t>
  </si>
  <si>
    <t>ООО Агрофирма "Заречная"</t>
  </si>
  <si>
    <t>7218005803</t>
  </si>
  <si>
    <t>26375303</t>
  </si>
  <si>
    <t>ООО ЖКХ "Викуловское"</t>
  </si>
  <si>
    <t>7213004669</t>
  </si>
  <si>
    <t>721301001</t>
  </si>
  <si>
    <t>28150549</t>
  </si>
  <si>
    <t>ООО НЭП "Универсал"</t>
  </si>
  <si>
    <t>7215001448</t>
  </si>
  <si>
    <t>26375346</t>
  </si>
  <si>
    <t>ПАО "Птицефабрика "Боровская"</t>
  </si>
  <si>
    <t>7224008030</t>
  </si>
  <si>
    <t>28792615</t>
  </si>
  <si>
    <t>ПАО "СУЭНКО"</t>
  </si>
  <si>
    <t>7205011944</t>
  </si>
  <si>
    <t>26867519</t>
  </si>
  <si>
    <t>ПАО "Фортум"</t>
  </si>
  <si>
    <t>7203162698</t>
  </si>
  <si>
    <t>745301001</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</si>
  <si>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</si>
  <si>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</si>
  <si>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</si>
  <si>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</si>
  <si>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</si>
  <si>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</si>
  <si>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</si>
  <si>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</si>
  <si>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</si>
  <si>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</si>
  <si>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722101001</t>
  </si>
  <si>
    <t>26551012</t>
  </si>
  <si>
    <t>Тобольское УМН АО "Транснефть-Сибирь"</t>
  </si>
  <si>
    <t>7201000726</t>
  </si>
  <si>
    <t>720602001</t>
  </si>
  <si>
    <t>27580677</t>
  </si>
  <si>
    <t>Тюменское УМН АО "Транснефть-Сибирь"</t>
  </si>
  <si>
    <t>720302001</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</si>
  <si>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</si>
  <si>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</si>
  <si>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</si>
  <si>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</si>
  <si>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</si>
  <si>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</si>
  <si>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</si>
  <si>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</si>
  <si>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</si>
  <si>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</si>
  <si>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</si>
  <si>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</si>
  <si>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</si>
  <si>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28856006</t>
  </si>
  <si>
    <t>акционерное общество "Юграавиа"</t>
  </si>
  <si>
    <t>8601053210</t>
  </si>
  <si>
    <t>860101001</t>
  </si>
  <si>
    <t>№</t>
  </si>
  <si>
    <t>29.03.2019</t>
  </si>
  <si>
    <t>625007 г.Тюмень, ул. 30 лет Победы, 31</t>
  </si>
  <si>
    <t>Галиуллин Мугаммир Файзуллович</t>
  </si>
  <si>
    <t>Шпагина Ольга Валентиновна</t>
  </si>
  <si>
    <t>начальник отдела</t>
  </si>
  <si>
    <t>(3452) 520 454</t>
  </si>
  <si>
    <t>01.04.2019 13:34:59</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</si>
  <si>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</si>
  <si>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</si>
  <si>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</si>
  <si>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</si>
  <si>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</si>
  <si>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</si>
  <si>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</si>
  <si>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</si>
  <si>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</si>
  <si>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</si>
  <si>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</si>
  <si>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</si>
  <si>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</si>
  <si>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</si>
  <si>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</si>
  <si>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</si>
  <si>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</si>
  <si>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</si>
  <si>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</si>
  <si>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</si>
  <si>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</si>
  <si>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</si>
  <si>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</si>
  <si>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</si>
  <si>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</si>
  <si>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</si>
  <si>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</si>
  <si>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</si>
  <si>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</si>
  <si>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</si>
  <si>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</si>
  <si>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</si>
  <si>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</si>
  <si>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</si>
  <si>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</si>
  <si>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</si>
  <si>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</si>
  <si>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</si>
  <si>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</si>
  <si>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</si>
  <si>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</si>
  <si>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</si>
  <si>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</si>
  <si>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</si>
  <si>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</si>
  <si>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</si>
  <si>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</si>
  <si>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</si>
  <si>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</si>
  <si>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</si>
  <si>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</si>
  <si>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</si>
  <si>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</si>
  <si>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</si>
  <si>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</si>
  <si>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</si>
  <si>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</si>
  <si>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</si>
  <si>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</si>
  <si>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</si>
  <si>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</si>
  <si>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</si>
  <si>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</si>
  <si>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</si>
  <si>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</si>
  <si>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</si>
  <si>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</si>
  <si>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</si>
  <si>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</si>
  <si>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</si>
  <si>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</si>
  <si>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</si>
  <si>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</si>
  <si>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</si>
  <si>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</si>
  <si>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</si>
  <si>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</si>
  <si>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</si>
  <si>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</si>
  <si>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</si>
  <si>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</si>
  <si>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</si>
  <si>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</si>
  <si>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</si>
  <si>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</si>
  <si>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</si>
  <si>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</si>
  <si>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</si>
  <si>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</si>
  <si>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</si>
  <si>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</si>
  <si>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</si>
  <si>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</si>
  <si>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</si>
  <si>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</si>
  <si>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</si>
  <si>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</si>
  <si>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</si>
  <si>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</si>
  <si>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</si>
  <si>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</si>
  <si>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</si>
  <si>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</si>
  <si>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</si>
  <si>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</si>
  <si>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</si>
  <si>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</si>
  <si>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</si>
  <si>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</si>
  <si>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</si>
  <si>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</si>
  <si>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</si>
  <si>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</si>
  <si>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</si>
  <si>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</si>
  <si>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</si>
  <si>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</si>
  <si>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</si>
  <si>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</si>
  <si>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</si>
  <si>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</si>
  <si>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</si>
  <si>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</si>
  <si>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</si>
  <si>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</si>
  <si>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</si>
  <si>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</si>
  <si>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</si>
  <si>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</si>
  <si>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</si>
  <si>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</si>
  <si>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</si>
  <si>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</si>
  <si>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</si>
  <si>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</si>
  <si>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</si>
  <si>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</si>
  <si>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</si>
  <si>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</si>
  <si>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</si>
  <si>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</si>
  <si>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</si>
  <si>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</si>
  <si>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</si>
  <si>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</si>
  <si>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</si>
  <si>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</si>
  <si>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</si>
  <si>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</si>
  <si>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</si>
  <si>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</si>
  <si>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</si>
  <si>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</si>
  <si>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</si>
  <si>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</si>
  <si>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</si>
  <si>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</si>
  <si>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</si>
  <si>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</si>
  <si>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</si>
  <si>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</si>
  <si>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</si>
  <si>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</si>
  <si>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</si>
  <si>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</si>
  <si>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</si>
  <si>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</si>
  <si>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</si>
  <si>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</si>
  <si>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</si>
  <si>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</si>
  <si>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</si>
  <si>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</si>
  <si>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</si>
  <si>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</si>
  <si>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</si>
  <si>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</si>
  <si>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</si>
  <si>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</si>
  <si>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</si>
  <si>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</si>
  <si>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</si>
  <si>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</si>
  <si>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</si>
  <si>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</si>
  <si>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</si>
  <si>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</si>
  <si>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</si>
  <si>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</si>
  <si>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</si>
  <si>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</si>
  <si>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</si>
  <si>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</si>
  <si>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</si>
  <si>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</si>
  <si>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</si>
  <si>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</si>
  <si>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</si>
  <si>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</si>
  <si>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</si>
  <si>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</si>
  <si>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</si>
  <si>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</si>
  <si>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</si>
  <si>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</si>
  <si>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</si>
  <si>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</si>
  <si>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</si>
  <si>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</si>
  <si>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</si>
  <si>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</si>
  <si>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</si>
  <si>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</si>
  <si>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</si>
  <si>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</si>
  <si>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</si>
  <si>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</si>
  <si>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</si>
  <si>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</si>
  <si>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</si>
  <si>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</si>
  <si>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</si>
  <si>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</si>
  <si>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</si>
  <si>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</si>
  <si>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</si>
  <si>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</si>
  <si>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</si>
  <si>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</si>
  <si>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</si>
  <si>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</si>
  <si>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</si>
  <si>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</si>
  <si>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</si>
  <si>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</si>
  <si>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</si>
  <si>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</si>
  <si>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</si>
  <si>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</si>
  <si>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</si>
  <si>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</si>
  <si>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</si>
  <si>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</si>
  <si>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</si>
  <si>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</si>
  <si>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</si>
  <si>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</si>
  <si>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</si>
  <si>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</si>
  <si>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</si>
  <si>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</si>
  <si>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</si>
  <si>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</si>
  <si>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</si>
  <si>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</si>
  <si>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</si>
  <si>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</si>
  <si>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</si>
  <si>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</si>
  <si>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</si>
  <si>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</si>
  <si>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</si>
  <si>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</si>
  <si>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</si>
  <si>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</si>
  <si>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</si>
  <si>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</si>
  <si>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</si>
  <si>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</si>
  <si>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</si>
  <si>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</si>
  <si>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</si>
  <si>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</si>
  <si>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</si>
  <si>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</si>
  <si>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</si>
  <si>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</si>
  <si>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</si>
  <si>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</si>
  <si>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</si>
  <si>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</si>
  <si>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</si>
  <si>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</si>
  <si>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</si>
  <si>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</si>
  <si>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</si>
  <si>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</si>
  <si>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</si>
  <si>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</si>
  <si>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</si>
  <si>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</si>
  <si>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</si>
  <si>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</si>
  <si>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</si>
  <si>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</si>
  <si>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</si>
  <si>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</si>
  <si>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</si>
  <si>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</si>
  <si>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</si>
  <si>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</si>
  <si>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</si>
  <si>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</si>
  <si>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</si>
  <si>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</si>
  <si>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</si>
  <si>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</si>
  <si>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</si>
  <si>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</si>
  <si>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</si>
  <si>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</si>
  <si>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</si>
  <si>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</si>
  <si>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</si>
  <si>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</si>
  <si>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</si>
  <si>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</si>
  <si>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</si>
  <si>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</si>
  <si>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</si>
  <si>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</si>
  <si>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</si>
  <si>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</si>
  <si>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</si>
  <si>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</si>
  <si>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</si>
  <si>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</si>
  <si>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</si>
  <si>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</si>
  <si>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</si>
  <si>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</si>
  <si>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</si>
  <si>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</si>
  <si>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</si>
  <si>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</si>
  <si>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</si>
  <si>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</si>
  <si>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</si>
  <si>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</si>
  <si>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</si>
  <si>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</si>
  <si>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</si>
  <si>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</si>
  <si>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</si>
  <si>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</si>
  <si>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</si>
  <si>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</si>
  <si>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</si>
  <si>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</si>
  <si>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</si>
  <si>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</si>
  <si>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</si>
  <si>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</si>
  <si>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</si>
  <si>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</si>
  <si>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</si>
  <si>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</si>
  <si>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</si>
  <si>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</si>
  <si>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</si>
  <si>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</si>
  <si>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</si>
  <si>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</si>
  <si>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</si>
  <si>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</si>
  <si>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</si>
  <si>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</si>
  <si>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</si>
  <si>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</si>
  <si>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</si>
  <si>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</si>
  <si>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</si>
  <si>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</si>
  <si>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</si>
  <si>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</si>
  <si>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</si>
  <si>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</si>
  <si>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</si>
  <si>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</si>
  <si>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</si>
  <si>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</si>
  <si>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</si>
  <si>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</si>
  <si>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</si>
  <si>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</si>
  <si>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</si>
  <si>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</si>
  <si>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</si>
  <si>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</si>
  <si>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</si>
  <si>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</si>
  <si>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</si>
  <si>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</si>
  <si>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</si>
  <si>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</si>
  <si>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</si>
  <si>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</si>
  <si>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</si>
  <si>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</si>
  <si>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</si>
  <si>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</si>
  <si>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</si>
  <si>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</si>
  <si>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</si>
  <si>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</si>
  <si>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</si>
  <si>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</si>
  <si>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</si>
  <si>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</si>
  <si>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Борковское</t>
  </si>
  <si>
    <t>71644415</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</si>
  <si>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</si>
  <si>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</si>
  <si>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</si>
  <si>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</si>
  <si>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</si>
  <si>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</si>
  <si>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</si>
  <si>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</si>
  <si>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</si>
  <si>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</si>
  <si>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</si>
  <si>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</si>
  <si>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</si>
  <si>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</si>
  <si>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</si>
  <si>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</si>
  <si>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</si>
  <si>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</si>
  <si>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Нижнепышминское</t>
  </si>
  <si>
    <t>71644455</t>
  </si>
  <si>
    <t>Новотарманское</t>
  </si>
  <si>
    <t>71644456</t>
  </si>
  <si>
    <t>Онохинское</t>
  </si>
  <si>
    <t>71644458</t>
  </si>
  <si>
    <t>Переваловское</t>
  </si>
  <si>
    <t>71644460</t>
  </si>
  <si>
    <t>Салаирское</t>
  </si>
  <si>
    <t>71644470</t>
  </si>
  <si>
    <t>Созоновское</t>
  </si>
  <si>
    <t>71644474</t>
  </si>
  <si>
    <t>Успенское</t>
  </si>
  <si>
    <t>71644475</t>
  </si>
  <si>
    <t>Червишевское</t>
  </si>
  <si>
    <t>71644480</t>
  </si>
  <si>
    <t>Чикчинское</t>
  </si>
  <si>
    <t>71644485</t>
  </si>
  <si>
    <t>поселок Боровский</t>
  </si>
  <si>
    <t>71644412</t>
  </si>
  <si>
    <t>поселок Винзили</t>
  </si>
  <si>
    <t>71644416</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</si>
  <si>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</si>
  <si>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</si>
  <si>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</si>
  <si>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</si>
  <si>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</si>
  <si>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</si>
  <si>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</si>
  <si>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</si>
  <si>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</si>
  <si>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</si>
  <si>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</si>
  <si>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</si>
  <si>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</si>
  <si>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</si>
  <si>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</si>
  <si>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</si>
  <si>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</si>
  <si>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</si>
  <si>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</si>
  <si>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</si>
  <si>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</si>
  <si>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</si>
  <si>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</si>
  <si>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</si>
  <si>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</si>
  <si>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</si>
  <si>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</si>
  <si>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</si>
  <si>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</si>
  <si>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</si>
  <si>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</si>
  <si>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</si>
  <si>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</si>
  <si>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</si>
  <si>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</si>
  <si>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</si>
  <si>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</si>
  <si>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</si>
  <si>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</si>
  <si>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</si>
  <si>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</si>
  <si>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</si>
  <si>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</si>
  <si>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</si>
  <si>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</si>
  <si>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</si>
  <si>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</si>
  <si>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</si>
  <si>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</si>
  <si>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</si>
  <si>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</si>
  <si>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</si>
  <si>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</si>
  <si>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</si>
  <si>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</si>
  <si>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</si>
  <si>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</si>
  <si>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</si>
  <si>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</si>
  <si>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</si>
  <si>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</si>
  <si>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</si>
  <si>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</si>
  <si>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</si>
  <si>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</si>
  <si>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</si>
  <si>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</si>
  <si>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</si>
  <si>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</si>
  <si>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</si>
  <si>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</si>
  <si>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</si>
  <si>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</si>
  <si>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</si>
  <si>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</si>
  <si>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</si>
  <si>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</si>
  <si>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</si>
  <si>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</si>
  <si>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</si>
  <si>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</si>
  <si>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</si>
  <si>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</si>
  <si>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</si>
  <si>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</si>
  <si>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</si>
  <si>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</si>
  <si>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</si>
  <si>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</si>
  <si>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</si>
  <si>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</si>
  <si>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</si>
  <si>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</si>
  <si>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</si>
  <si>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</si>
  <si>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</si>
  <si>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</si>
  <si>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</si>
  <si>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</si>
  <si>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</si>
  <si>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</si>
  <si>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</si>
  <si>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</si>
  <si>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</si>
  <si>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</si>
  <si>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</si>
  <si>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</si>
  <si>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</si>
  <si>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</si>
  <si>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</si>
  <si>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</si>
  <si>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</si>
  <si>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</si>
  <si>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</si>
  <si>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</si>
  <si>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</si>
  <si>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</si>
  <si>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</si>
  <si>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</si>
  <si>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</si>
  <si>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</si>
  <si>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</si>
  <si>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</si>
  <si>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</si>
  <si>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</si>
  <si>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</si>
  <si>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</si>
  <si>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</si>
  <si>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</si>
  <si>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</si>
  <si>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</si>
  <si>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</si>
  <si>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</si>
  <si>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</si>
  <si>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</si>
  <si>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</si>
  <si>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</si>
  <si>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</si>
  <si>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</si>
  <si>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</si>
  <si>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</si>
  <si>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</si>
  <si>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</si>
  <si>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</si>
  <si>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</si>
  <si>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</si>
  <si>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город Тюмень, город Тюмень (71701000);</t>
  </si>
  <si>
    <t>Вид деятельности:_x000D_
  - Холодное водоснабжение. Техническая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</si>
  <si>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</si>
  <si>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Тюмень (71701000)</t>
  </si>
  <si>
    <t>Доступно обновление до версии 1.0.3</t>
  </si>
  <si>
    <t>Описание изменений: Версия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</si>
  <si>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Размер файла обновления: 410112 байт</t>
  </si>
  <si>
    <t>Сохранение файла резервной копии: S:\Архив\_ФД-отдел тарифообразования\Рабочая\отчеты по раскрытию информации\2018\ВиВ\1.BKP.xlsb</t>
  </si>
  <si>
    <t>Резервная копия создана: S:\Архив\_ФД-отдел тарифообразования\Рабочая\отчеты по раскрытию информации\2018\ВиВ\1.BKP.xlsb</t>
  </si>
  <si>
    <t>Файл обновления загружен: S:\Архив\_ФД-отдел тарифообразования\Рабочая\отчеты по раскрытию информации\2018\ВиВ\UPDATE.FAS.JKH.OPEN.INFO.BALANCE.HVS.TO.1.0.3.51.xls</t>
  </si>
  <si>
    <t>Обновление завершилось удачно! Шаблон 2.1.6.FAS.JKH.OPEN.INFO.BALANCE.HVS(v1.0.2) тех.вода.xlsb сохранен под именем '2.1.6.FAS.JKH.OPEN.INFO.BALANCE.HVS(v1.0.3) тех.вода.xlsb'</t>
  </si>
  <si>
    <t>О</t>
  </si>
  <si>
    <t>Горюче-смазочные материалы</t>
  </si>
  <si>
    <t>Административные расходы,Сбытовые расходы( с учетом восстановления РСД)</t>
  </si>
  <si>
    <t>Расходы на тепловую энергию</t>
  </si>
  <si>
    <t>Расходы на теплоноситель (газ)</t>
  </si>
  <si>
    <t>Расходы на транспортировку воды</t>
  </si>
  <si>
    <t>Налоги и сборы</t>
  </si>
  <si>
    <t>Лизинговые платежи</t>
  </si>
  <si>
    <t xml:space="preserve">Расходы на обслуживание бесхозяйных сетей </t>
  </si>
  <si>
    <t>Иные экономически обоснованные расходы на социальные нужды, в соответствии с пунктом 86 Методических указаний</t>
  </si>
  <si>
    <t>Прочие корректировки</t>
  </si>
  <si>
    <t>Расходы по регулируемому виду деятельности, не учитываемые в составе тарифа</t>
  </si>
  <si>
    <t>Доступно обновление до версии 1.0.4</t>
  </si>
  <si>
    <t>Описание изменений: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</si>
  <si>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Файл обновления загружен: S:\Архив\_ФД-отдел тарифообразования\Рабочая\отчеты по раскрытию информации\2018\ВиВ\UPDATE.FAS.JKH.OPEN.INFO.BALANCE.HVS.TO.1.0.4.84.xls</t>
  </si>
  <si>
    <t>Обновление завершилось удачно! Шаблон 2.1.6.FAS.JKH.OPEN.INFO.BALANCE.HVS(v1.0.3) тех.вода.xlsb сохранен под именем '2.1.6.FAS.JKH.OPEN.INFO.BALANCE.HVS(v1.0.4) тех.вода.xlsb'</t>
  </si>
  <si>
    <t>https://portal.eias.ru/Portal/DownloadPage.aspx?type=12&amp;guid=45782df8-3cba-40e8-bf65-102bf4326ac2</t>
  </si>
  <si>
    <t>https://portal.eias.ru/Portal/DownloadPage.aspx?type=12&amp;guid=3295e907-b81c-45c9-902a-ec3a93cf0e93</t>
  </si>
  <si>
    <t>o.shpagina@rosvodokanal.ru</t>
  </si>
  <si>
    <t>Доступно обновление до версии 1.0.5</t>
  </si>
  <si>
    <t>Описание изменений: Версии 1.0.5
1. Корректировка при сохранении в части заполненности листа 'Территории'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</si>
  <si>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Обновление отменено пользователем</t>
  </si>
  <si>
    <t>Предупреждение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</si>
</sst>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97" x14ac:knownFonts="1">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s>
  <fills count="47">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5"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4"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3" borderId="2" applyNumberFormat="0">
      <alignment horizontal="center" vertical="center"/>
    </xf>
    <xf numFmtId="0" fontId="14" fillId="4" borderId="1" applyNumberFormat="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52" fillId="0" borderId="0"/>
    <xf numFmtId="0" fontId="2" fillId="0" borderId="0"/>
    <xf numFmtId="0" fontId="36"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62" fillId="0" borderId="0" applyNumberFormat="0" applyFill="0" applyBorder="0" applyAlignment="0" applyProtection="0"/>
    <xf numFmtId="0" fontId="63" fillId="0" borderId="44" applyNumberFormat="0" applyFill="0" applyAlignment="0" applyProtection="0"/>
    <xf numFmtId="0" fontId="64" fillId="0" borderId="45" applyNumberFormat="0" applyFill="0" applyAlignment="0" applyProtection="0"/>
    <xf numFmtId="0" fontId="65" fillId="0" borderId="46"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47" applyNumberFormat="0" applyAlignment="0" applyProtection="0"/>
    <xf numFmtId="0" fontId="70" fillId="19" borderId="48" applyNumberFormat="0" applyAlignment="0" applyProtection="0"/>
    <xf numFmtId="0" fontId="71" fillId="0" borderId="49" applyNumberFormat="0" applyFill="0" applyAlignment="0" applyProtection="0"/>
    <xf numFmtId="0" fontId="72" fillId="20" borderId="50" applyNumberFormat="0" applyAlignment="0" applyProtection="0"/>
    <xf numFmtId="0" fontId="73" fillId="0" borderId="0" applyNumberFormat="0" applyFill="0" applyBorder="0" applyAlignment="0" applyProtection="0"/>
    <xf numFmtId="0" fontId="33" fillId="21" borderId="51" applyNumberFormat="0" applyFont="0" applyAlignment="0" applyProtection="0"/>
    <xf numFmtId="0" fontId="74" fillId="0" borderId="0" applyNumberFormat="0" applyFill="0" applyBorder="0" applyAlignment="0" applyProtection="0"/>
    <xf numFmtId="0" fontId="75" fillId="0" borderId="52" applyNumberFormat="0" applyFill="0" applyAlignment="0" applyProtection="0"/>
    <xf numFmtId="0" fontId="5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3" fillId="45" borderId="0" applyNumberFormat="0" applyBorder="0" applyAlignment="0" applyProtection="0"/>
    <xf numFmtId="167" fontId="6" fillId="5" borderId="0">
      <protection locked="0"/>
    </xf>
    <xf numFmtId="168" fontId="6" fillId="5" borderId="0">
      <protection locked="0"/>
    </xf>
    <xf numFmtId="169" fontId="6" fillId="5" borderId="0">
      <protection locked="0"/>
    </xf>
    <xf numFmtId="49" fontId="6" fillId="0" borderId="0" applyBorder="0">
      <alignment vertical="top"/>
    </xf>
    <xf numFmtId="49" fontId="33" fillId="46" borderId="0" applyBorder="0">
      <alignment vertical="top"/>
    </xf>
    <xf numFmtId="49" fontId="36" fillId="0" borderId="0" applyBorder="0">
      <alignment vertical="top"/>
    </xf>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86" fillId="0" borderId="0"/>
    <xf numFmtId="49" fontId="36" fillId="0" borderId="0" applyBorder="0">
      <alignment vertical="top"/>
    </xf>
    <xf numFmtId="0" fontId="90" fillId="0" borderId="0"/>
    <xf numFmtId="49" fontId="33" fillId="46" borderId="0" applyBorder="0">
      <alignment vertical="top"/>
    </xf>
    <xf numFmtId="49" fontId="36" fillId="0" borderId="0" applyBorder="0">
      <alignment vertical="top"/>
    </xf>
    <xf numFmtId="49" fontId="33" fillId="46" borderId="0" applyBorder="0">
      <alignment vertical="top"/>
    </xf>
    <xf numFmtId="49" fontId="33" fillId="46" borderId="0" applyBorder="0">
      <alignment vertical="top"/>
    </xf>
  </cellStyleXfs>
  <cellXfs count="784">
    <xf numFmtId="49" fontId="0" fillId="0" borderId="0" xfId="0">
      <alignment vertical="top"/>
    </xf>
    <xf numFmtId="49" fontId="40" fillId="10" borderId="13" xfId="100" applyFont="1" applyFill="1" applyBorder="1" applyAlignment="1" applyProtection="1">
      <alignment horizontal="right" vertical="center"/>
    </xf>
    <xf numFmtId="0" fontId="6" fillId="0" borderId="15" xfId="53" applyFont="1" applyFill="1" applyBorder="1" applyAlignment="1" applyProtection="1">
      <alignment horizontal="left" vertical="center" wrapText="1" indent="1"/>
    </xf>
    <xf numFmtId="169"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3"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4" xfId="53" applyNumberFormat="1" applyFont="1" applyFill="1" applyBorder="1" applyAlignment="1" applyProtection="1">
      <alignment horizontal="center" vertical="center" wrapText="1"/>
    </xf>
    <xf numFmtId="49" fontId="28" fillId="0" borderId="55"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3"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6" fillId="0" borderId="0" xfId="49" applyFont="1" applyFill="1" applyBorder="1" applyAlignment="1" applyProtection="1">
      <alignment horizontal="left" vertical="center" wrapText="1" indent="1"/>
    </xf>
    <xf numFmtId="4" fontId="6" fillId="0" borderId="0" xfId="33" applyFont="1" applyFill="1" applyBorder="1" applyAlignment="1" applyProtection="1">
      <alignment horizontal="right" vertical="center"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3"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28" fillId="0" borderId="0" xfId="47" applyFont="1" applyAlignment="1" applyProtection="1">
      <alignment horizontal="center" vertical="center"/>
    </xf>
    <xf numFmtId="0" fontId="32"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2"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7" xfId="47" applyFont="1" applyFill="1" applyBorder="1" applyAlignment="1" applyProtection="1">
      <alignment horizontal="center" vertical="center" wrapText="1"/>
    </xf>
    <xf numFmtId="0" fontId="6" fillId="7" borderId="27" xfId="50" applyFont="1" applyFill="1" applyBorder="1" applyAlignment="1" applyProtection="1">
      <alignment horizontal="center" vertical="center"/>
    </xf>
    <xf numFmtId="49" fontId="6" fillId="7" borderId="27" xfId="50" applyNumberFormat="1" applyFont="1" applyFill="1" applyBorder="1" applyAlignment="1" applyProtection="1">
      <alignment horizontal="center" vertical="center" wrapText="1"/>
    </xf>
    <xf numFmtId="49" fontId="6" fillId="0" borderId="27" xfId="50" applyNumberFormat="1" applyFont="1" applyFill="1" applyBorder="1" applyAlignment="1" applyProtection="1">
      <alignment horizontal="center" vertical="center" wrapText="1"/>
    </xf>
    <xf numFmtId="0" fontId="6" fillId="0" borderId="27" xfId="32"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27" xfId="47" applyNumberFormat="1" applyFont="1" applyFill="1" applyBorder="1" applyAlignment="1" applyProtection="1">
      <alignment horizontal="left" vertical="center" wrapText="1"/>
    </xf>
    <xf numFmtId="49" fontId="6" fillId="9" borderId="27" xfId="47" applyNumberFormat="1" applyFont="1" applyFill="1" applyBorder="1" applyAlignment="1" applyProtection="1">
      <alignment horizontal="left" vertical="center" wrapText="1"/>
      <protection locked="0"/>
    </xf>
    <xf numFmtId="49" fontId="6" fillId="9" borderId="27" xfId="50" applyNumberFormat="1" applyFont="1" applyFill="1" applyBorder="1" applyAlignment="1" applyProtection="1">
      <alignment horizontal="center" vertical="center" wrapText="1"/>
      <protection locked="0"/>
    </xf>
    <xf numFmtId="0" fontId="6" fillId="0" borderId="0" xfId="47" applyFont="1"/>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47" applyFont="1" applyFill="1" applyAlignment="1" applyProtection="1">
      <alignment horizontal="center" vertical="center"/>
    </xf>
    <xf numFmtId="0" fontId="6" fillId="0" borderId="0" xfId="47" applyFont="1" applyFill="1" applyProtection="1"/>
    <xf numFmtId="0" fontId="32" fillId="0" borderId="0" xfId="47" applyFont="1" applyFill="1" applyBorder="1" applyAlignment="1" applyProtection="1">
      <alignment horizontal="center" vertical="center"/>
    </xf>
    <xf numFmtId="0" fontId="6" fillId="0" borderId="0" xfId="47" applyFont="1" applyFill="1" applyBorder="1" applyProtection="1"/>
    <xf numFmtId="0" fontId="6" fillId="0" borderId="27" xfId="47" applyFont="1" applyFill="1" applyBorder="1" applyAlignment="1" applyProtection="1">
      <alignment horizontal="center" vertical="center"/>
    </xf>
    <xf numFmtId="0" fontId="32"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47" applyFont="1" applyFill="1" applyAlignment="1" applyProtection="1">
      <alignment horizontal="center" vertical="center"/>
    </xf>
    <xf numFmtId="0" fontId="28" fillId="0" borderId="0" xfId="47" applyFont="1" applyFill="1" applyBorder="1" applyAlignment="1" applyProtection="1">
      <alignment horizontal="center" vertical="center"/>
    </xf>
    <xf numFmtId="49" fontId="8" fillId="10" borderId="29" xfId="0" applyFont="1" applyFill="1" applyBorder="1" applyAlignment="1" applyProtection="1">
      <alignment horizontal="center" vertical="center"/>
    </xf>
    <xf numFmtId="49" fontId="40" fillId="10" borderId="30"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2"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2" xfId="40" applyFont="1" applyFill="1" applyBorder="1" applyAlignment="1" applyProtection="1">
      <alignment vertical="center" wrapText="1"/>
    </xf>
    <xf numFmtId="49" fontId="24" fillId="0" borderId="33" xfId="40" applyFont="1" applyFill="1" applyBorder="1" applyAlignment="1" applyProtection="1">
      <alignment vertical="center" wrapText="1"/>
    </xf>
    <xf numFmtId="49" fontId="24" fillId="0" borderId="33"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4" xfId="40" applyFont="1" applyFill="1" applyBorder="1" applyAlignment="1" applyProtection="1">
      <alignment vertical="center" wrapText="1"/>
    </xf>
    <xf numFmtId="49" fontId="53"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5"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5" fillId="0" borderId="0" xfId="40" applyFont="1" applyFill="1" applyBorder="1" applyAlignment="1" applyProtection="1">
      <alignment wrapText="1"/>
    </xf>
    <xf numFmtId="49" fontId="21" fillId="0" borderId="11"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11"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1" fillId="0" borderId="41" xfId="40" applyFont="1" applyFill="1" applyBorder="1" applyAlignment="1" applyProtection="1">
      <alignment horizontal="left" vertical="center" wrapText="1"/>
    </xf>
    <xf numFmtId="49" fontId="21" fillId="0" borderId="42" xfId="40" applyFont="1" applyFill="1" applyBorder="1" applyAlignment="1" applyProtection="1">
      <alignment horizontal="left" vertical="center" wrapText="1"/>
    </xf>
    <xf numFmtId="49" fontId="33" fillId="5" borderId="6" xfId="37" applyNumberFormat="1" applyFont="1" applyFill="1" applyBorder="1" applyAlignment="1" applyProtection="1">
      <alignment horizontal="center" vertical="center" wrapText="1"/>
      <protection locked="0"/>
    </xf>
    <xf numFmtId="49" fontId="33" fillId="9" borderId="6" xfId="37" applyNumberFormat="1" applyFont="1" applyFill="1" applyBorder="1" applyAlignment="1" applyProtection="1">
      <alignment horizontal="center" vertical="center" wrapText="1"/>
      <protection locked="0"/>
    </xf>
    <xf numFmtId="49" fontId="33" fillId="7" borderId="6" xfId="37" applyNumberFormat="1" applyFont="1" applyFill="1" applyBorder="1" applyAlignment="1" applyProtection="1">
      <alignment horizontal="center" vertical="center" wrapText="1"/>
    </xf>
    <xf numFmtId="49" fontId="33"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9" fillId="0" borderId="0" xfId="50" applyFont="1" applyFill="1" applyAlignment="1" applyProtection="1">
      <alignment vertical="top" wrapText="1"/>
    </xf>
    <xf numFmtId="0" fontId="39" fillId="0" borderId="0" xfId="50" applyFont="1" applyFill="1" applyAlignment="1" applyProtection="1">
      <alignment horizontal="right" vertical="top" wrapText="1"/>
    </xf>
    <xf numFmtId="0" fontId="53" fillId="0" borderId="0" xfId="50" applyFont="1" applyFill="1" applyBorder="1" applyAlignment="1" applyProtection="1">
      <alignment horizontal="right" vertical="center" wrapText="1" indent="1"/>
    </xf>
    <xf numFmtId="49" fontId="53" fillId="0" borderId="0" xfId="50" applyNumberFormat="1" applyFont="1" applyFill="1" applyBorder="1" applyAlignment="1" applyProtection="1">
      <alignment horizontal="center" vertical="center" wrapText="1"/>
    </xf>
    <xf numFmtId="0" fontId="32" fillId="0" borderId="0" xfId="53" applyFont="1" applyFill="1" applyAlignment="1" applyProtection="1">
      <alignment horizontal="center" vertical="center" wrapText="1"/>
    </xf>
    <xf numFmtId="0" fontId="31"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6" fillId="0" borderId="0" xfId="33" applyFont="1" applyFill="1" applyBorder="1" applyAlignment="1" applyProtection="1">
      <alignment horizontal="center" vertical="center" wrapText="1"/>
    </xf>
    <xf numFmtId="0" fontId="44" fillId="0" borderId="0" xfId="53" applyFont="1" applyFill="1" applyAlignment="1" applyProtection="1">
      <alignment vertical="center" wrapText="1"/>
    </xf>
    <xf numFmtId="0" fontId="9" fillId="0" borderId="0" xfId="53" applyFont="1" applyFill="1" applyAlignment="1" applyProtection="1">
      <alignment vertical="center" wrapText="1"/>
    </xf>
    <xf numFmtId="0" fontId="45" fillId="0" borderId="0" xfId="53" applyFont="1" applyFill="1" applyAlignment="1" applyProtection="1">
      <alignment horizontal="center" vertical="center" wrapText="1"/>
    </xf>
    <xf numFmtId="0" fontId="53"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6"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49" fontId="6" fillId="0" borderId="0" xfId="38" applyFill="1" applyProtection="1">
      <alignment vertical="top"/>
    </xf>
    <xf numFmtId="0" fontId="54" fillId="0" borderId="0" xfId="35" applyFont="1" applyFill="1" applyProtection="1"/>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166" fontId="6" fillId="0" borderId="5" xfId="32" applyNumberFormat="1" applyFont="1" applyFill="1" applyBorder="1" applyAlignment="1" applyProtection="1">
      <alignment horizontal="center" vertical="center" wrapText="1"/>
    </xf>
    <xf numFmtId="49" fontId="8" fillId="10" borderId="12" xfId="38" applyFont="1" applyFill="1" applyBorder="1" applyAlignment="1" applyProtection="1">
      <alignment horizontal="right" vertical="center" wrapText="1"/>
    </xf>
    <xf numFmtId="49" fontId="40" fillId="10" borderId="13" xfId="38" applyFont="1" applyFill="1" applyBorder="1" applyAlignment="1" applyProtection="1">
      <alignment horizontal="left" vertical="center" indent="2"/>
    </xf>
    <xf numFmtId="49" fontId="6" fillId="10" borderId="13" xfId="38" applyFont="1" applyFill="1" applyBorder="1" applyAlignment="1" applyProtection="1">
      <alignment horizontal="right" vertical="center" wrapText="1"/>
    </xf>
    <xf numFmtId="49" fontId="6" fillId="10" borderId="14" xfId="38" applyFont="1" applyFill="1" applyBorder="1" applyAlignment="1" applyProtection="1">
      <alignment horizontal="right" vertical="center" wrapText="1"/>
    </xf>
    <xf numFmtId="0" fontId="53"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40" fillId="10" borderId="13" xfId="38" applyFont="1" applyFill="1" applyBorder="1" applyAlignment="1" applyProtection="1">
      <alignment horizontal="left" vertical="center" indent="1"/>
    </xf>
    <xf numFmtId="0" fontId="53"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3" xfId="38" applyFont="1" applyFill="1" applyBorder="1" applyAlignment="1" applyProtection="1">
      <alignment horizontal="right" vertical="center" wrapText="1"/>
    </xf>
    <xf numFmtId="49" fontId="8" fillId="10" borderId="14"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6" xfId="32" applyNumberFormat="1" applyFont="1" applyFill="1" applyBorder="1" applyAlignment="1" applyProtection="1">
      <alignment horizontal="center" vertical="center" wrapText="1"/>
    </xf>
    <xf numFmtId="49" fontId="6" fillId="0" borderId="15" xfId="32" applyNumberFormat="1" applyFont="1" applyFill="1" applyBorder="1" applyAlignment="1" applyProtection="1">
      <alignment horizontal="center" vertical="center" wrapText="1"/>
    </xf>
    <xf numFmtId="0" fontId="6" fillId="12" borderId="7" xfId="47" applyFont="1" applyFill="1" applyBorder="1" applyAlignment="1">
      <alignment horizontal="center" vertical="center"/>
    </xf>
    <xf numFmtId="0" fontId="6" fillId="12" borderId="17" xfId="47" applyFont="1" applyFill="1" applyBorder="1" applyAlignment="1">
      <alignment horizontal="center" vertical="center"/>
    </xf>
    <xf numFmtId="0" fontId="6" fillId="10" borderId="12" xfId="32" applyNumberFormat="1" applyFont="1" applyFill="1" applyBorder="1" applyAlignment="1" applyProtection="1">
      <alignment horizontal="center" vertical="center" wrapText="1"/>
    </xf>
    <xf numFmtId="49" fontId="6" fillId="10" borderId="13" xfId="51" applyNumberFormat="1" applyFont="1" applyFill="1" applyBorder="1" applyAlignment="1" applyProtection="1">
      <alignment horizontal="center" vertical="center" wrapText="1"/>
    </xf>
    <xf numFmtId="49" fontId="6" fillId="10" borderId="13" xfId="32" applyNumberFormat="1" applyFont="1" applyFill="1" applyBorder="1" applyAlignment="1" applyProtection="1">
      <alignment horizontal="center" vertical="center" wrapText="1"/>
    </xf>
    <xf numFmtId="49" fontId="6" fillId="10" borderId="13" xfId="39" applyNumberFormat="1" applyFill="1" applyBorder="1" applyAlignment="1" applyProtection="1">
      <alignment horizontal="left" vertical="center"/>
    </xf>
    <xf numFmtId="0" fontId="6" fillId="10" borderId="14" xfId="39" applyNumberFormat="1" applyFill="1" applyBorder="1" applyAlignment="1" applyProtection="1">
      <alignment vertical="center"/>
    </xf>
    <xf numFmtId="0" fontId="53" fillId="10" borderId="18" xfId="53" applyFont="1" applyFill="1" applyBorder="1" applyAlignment="1" applyProtection="1">
      <alignment horizontal="center" vertical="center" wrapText="1"/>
    </xf>
    <xf numFmtId="0" fontId="53" fillId="10" borderId="19" xfId="53" applyFont="1" applyFill="1" applyBorder="1" applyAlignment="1" applyProtection="1">
      <alignment horizontal="center" vertical="center" wrapText="1"/>
    </xf>
    <xf numFmtId="49" fontId="53" fillId="10" borderId="19" xfId="53" applyNumberFormat="1" applyFont="1" applyFill="1" applyBorder="1" applyAlignment="1" applyProtection="1">
      <alignment horizontal="left" vertical="center" wrapText="1"/>
    </xf>
    <xf numFmtId="49" fontId="53" fillId="10" borderId="20" xfId="53" applyNumberFormat="1" applyFont="1" applyFill="1" applyBorder="1" applyAlignment="1" applyProtection="1">
      <alignment horizontal="left" vertical="center" wrapText="1"/>
    </xf>
    <xf numFmtId="49" fontId="40" fillId="10" borderId="13" xfId="0" applyFont="1" applyFill="1" applyBorder="1" applyAlignment="1" applyProtection="1">
      <alignment horizontal="left" vertical="center" indent="1"/>
    </xf>
    <xf numFmtId="49" fontId="53" fillId="0" borderId="0" xfId="51" applyNumberFormat="1" applyFont="1" applyFill="1" applyBorder="1" applyAlignment="1" applyProtection="1">
      <alignment horizontal="center" vertical="center" wrapText="1"/>
    </xf>
    <xf numFmtId="3" fontId="53" fillId="0" borderId="0" xfId="52" applyNumberFormat="1" applyFont="1" applyFill="1" applyBorder="1" applyAlignment="1" applyProtection="1">
      <alignment horizontal="center" vertical="center" wrapText="1"/>
    </xf>
    <xf numFmtId="49" fontId="40" fillId="10" borderId="14" xfId="38" applyFont="1" applyFill="1" applyBorder="1" applyAlignment="1" applyProtection="1">
      <alignment horizontal="left" vertical="center" indent="1"/>
    </xf>
    <xf numFmtId="49" fontId="55" fillId="0" borderId="5" xfId="35" applyNumberFormat="1" applyFont="1" applyFill="1" applyBorder="1" applyAlignment="1" applyProtection="1">
      <alignment horizontal="left" vertical="center" wrapText="1" indent="1"/>
    </xf>
    <xf numFmtId="49" fontId="55"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3"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6" fillId="0" borderId="0" xfId="39" applyNumberFormat="1" applyFont="1" applyAlignment="1" applyProtection="1">
      <alignment vertical="center"/>
    </xf>
    <xf numFmtId="0" fontId="42" fillId="0" borderId="0" xfId="39" applyNumberFormat="1" applyFont="1" applyAlignment="1" applyProtection="1">
      <alignment vertical="center"/>
    </xf>
    <xf numFmtId="0" fontId="42" fillId="0" borderId="0" xfId="39" applyNumberFormat="1" applyFont="1" applyBorder="1" applyAlignment="1" applyProtection="1">
      <alignment vertical="center"/>
    </xf>
    <xf numFmtId="0" fontId="56"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7" fillId="0" borderId="0" xfId="39" applyNumberFormat="1" applyFont="1" applyBorder="1" applyAlignment="1" applyProtection="1">
      <alignment horizontal="center" vertical="center"/>
    </xf>
    <xf numFmtId="0" fontId="55"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6" fillId="9" borderId="27" xfId="51" applyNumberFormat="1" applyFont="1" applyFill="1" applyBorder="1" applyAlignment="1" applyProtection="1">
      <alignment horizontal="center" vertical="center" wrapText="1"/>
      <protection locked="0"/>
    </xf>
    <xf numFmtId="0" fontId="6"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3"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53" fillId="0" borderId="24"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3" fillId="0" borderId="0" xfId="0" applyFont="1" applyFill="1" applyAlignment="1" applyProtection="1">
      <alignment vertical="top"/>
    </xf>
    <xf numFmtId="49" fontId="53" fillId="8" borderId="0" xfId="0" applyFont="1" applyFill="1" applyAlignment="1" applyProtection="1">
      <alignment vertical="top"/>
    </xf>
    <xf numFmtId="0" fontId="48" fillId="0" borderId="0" xfId="50" applyFont="1" applyFill="1" applyAlignment="1" applyProtection="1">
      <alignment vertical="center" wrapText="1"/>
    </xf>
    <xf numFmtId="0" fontId="49" fillId="0" borderId="0" xfId="50" applyFont="1" applyFill="1" applyAlignment="1" applyProtection="1">
      <alignment vertical="center" wrapText="1"/>
    </xf>
    <xf numFmtId="0" fontId="49" fillId="0" borderId="0" xfId="50" applyFont="1" applyAlignment="1" applyProtection="1">
      <alignment vertical="center" wrapText="1"/>
    </xf>
    <xf numFmtId="0" fontId="49" fillId="0" borderId="0" xfId="53" applyFont="1" applyFill="1" applyAlignment="1" applyProtection="1">
      <alignment vertical="center" wrapText="1"/>
    </xf>
    <xf numFmtId="0" fontId="59" fillId="0" borderId="0" xfId="53" applyFont="1" applyFill="1" applyAlignment="1" applyProtection="1">
      <alignment vertical="center" wrapText="1"/>
    </xf>
    <xf numFmtId="0" fontId="59" fillId="0" borderId="0" xfId="39" applyNumberFormat="1" applyFont="1" applyAlignment="1" applyProtection="1">
      <alignment vertical="center"/>
    </xf>
    <xf numFmtId="0" fontId="60" fillId="0" borderId="0" xfId="39" applyNumberFormat="1" applyFont="1" applyAlignment="1" applyProtection="1">
      <alignment vertical="center"/>
    </xf>
    <xf numFmtId="0" fontId="60" fillId="0" borderId="0" xfId="39" applyNumberFormat="1" applyFont="1" applyBorder="1" applyAlignment="1" applyProtection="1">
      <alignment vertical="center"/>
    </xf>
    <xf numFmtId="0" fontId="59" fillId="0" borderId="0" xfId="39" applyNumberFormat="1" applyFont="1" applyFill="1" applyAlignment="1" applyProtection="1">
      <alignment vertical="center"/>
    </xf>
    <xf numFmtId="0" fontId="59" fillId="0" borderId="0" xfId="39" applyNumberFormat="1" applyFont="1" applyAlignment="1">
      <alignment vertical="center"/>
    </xf>
    <xf numFmtId="49" fontId="50" fillId="0" borderId="0" xfId="0" applyFont="1" applyFill="1" applyBorder="1" applyProtection="1">
      <alignment vertical="top"/>
    </xf>
    <xf numFmtId="0" fontId="50" fillId="0" borderId="0" xfId="53" applyFont="1" applyFill="1" applyAlignment="1" applyProtection="1">
      <alignment vertical="center" wrapText="1"/>
    </xf>
    <xf numFmtId="0" fontId="49" fillId="0" borderId="0" xfId="47" applyFont="1" applyFill="1" applyProtection="1"/>
    <xf numFmtId="0" fontId="49" fillId="0" borderId="0" xfId="47" applyFont="1" applyProtection="1"/>
    <xf numFmtId="49" fontId="50" fillId="8" borderId="0" xfId="0" applyFont="1" applyFill="1" applyProtection="1">
      <alignment vertical="top"/>
    </xf>
    <xf numFmtId="49" fontId="50" fillId="0" borderId="0" xfId="0" applyFont="1" applyFill="1" applyProtection="1">
      <alignment vertical="top"/>
    </xf>
    <xf numFmtId="49" fontId="57" fillId="0" borderId="0" xfId="0" applyFont="1" applyFill="1" applyProtection="1">
      <alignment vertical="top"/>
    </xf>
    <xf numFmtId="0" fontId="53"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0" applyNumberFormat="1" applyFont="1" applyFill="1" applyBorder="1" applyAlignment="1" applyProtection="1">
      <alignment horizontal="justify" vertical="center" wrapText="1"/>
    </xf>
    <xf numFmtId="0" fontId="51"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7"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2" fillId="0" borderId="0" xfId="38" applyFont="1" applyBorder="1" applyAlignment="1" applyProtection="1">
      <alignment horizontal="center" vertical="center"/>
    </xf>
    <xf numFmtId="49" fontId="6" fillId="0" borderId="0" xfId="38" applyBorder="1" applyProtection="1">
      <alignment vertical="top"/>
    </xf>
    <xf numFmtId="0" fontId="76" fillId="0" borderId="0" xfId="31" applyFont="1" applyFill="1" applyBorder="1" applyAlignment="1" applyProtection="1">
      <alignment vertical="center" wrapText="1"/>
    </xf>
    <xf numFmtId="49" fontId="53" fillId="0" borderId="0" xfId="39" applyFont="1">
      <alignment vertical="top"/>
    </xf>
    <xf numFmtId="49" fontId="6" fillId="0" borderId="0" xfId="38" applyFont="1">
      <alignment vertical="top"/>
    </xf>
    <xf numFmtId="49" fontId="32"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1" fillId="9" borderId="5" xfId="27" applyNumberFormat="1" applyFill="1" applyBorder="1" applyAlignment="1" applyProtection="1">
      <alignment horizontal="left" vertical="center" wrapText="1"/>
      <protection locked="0"/>
    </xf>
    <xf numFmtId="0" fontId="57" fillId="0" borderId="0" xfId="38" applyNumberFormat="1" applyFont="1">
      <alignment vertical="top"/>
    </xf>
    <xf numFmtId="49" fontId="57" fillId="0" borderId="0" xfId="38" applyNumberFormat="1" applyFont="1">
      <alignment vertical="top"/>
    </xf>
    <xf numFmtId="0" fontId="6" fillId="10" borderId="12" xfId="53" applyFont="1" applyFill="1" applyBorder="1" applyAlignment="1" applyProtection="1">
      <alignment vertical="center" wrapText="1"/>
    </xf>
    <xf numFmtId="49" fontId="40" fillId="10" borderId="13" xfId="38" applyFont="1" applyFill="1" applyBorder="1" applyAlignment="1" applyProtection="1">
      <alignment horizontal="left" vertical="center"/>
    </xf>
    <xf numFmtId="49" fontId="26" fillId="10" borderId="13" xfId="38" applyFont="1" applyFill="1" applyBorder="1" applyAlignment="1" applyProtection="1">
      <alignment horizontal="center" vertical="top"/>
    </xf>
    <xf numFmtId="49" fontId="26" fillId="10" borderId="14" xfId="38" applyFont="1" applyFill="1" applyBorder="1" applyAlignment="1" applyProtection="1">
      <alignment horizontal="center" vertical="top"/>
    </xf>
    <xf numFmtId="49" fontId="6" fillId="0" borderId="0" xfId="38" applyProtection="1">
      <alignment vertical="top"/>
    </xf>
    <xf numFmtId="49" fontId="53"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2"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7"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3" fillId="0" borderId="0" xfId="38" applyFont="1">
      <alignment vertical="top"/>
    </xf>
    <xf numFmtId="0" fontId="57" fillId="0" borderId="0" xfId="53" applyFont="1" applyFill="1" applyAlignment="1" applyProtection="1">
      <alignment vertical="center" wrapText="1"/>
    </xf>
    <xf numFmtId="0" fontId="57"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indent="1"/>
    </xf>
    <xf numFmtId="0" fontId="57" fillId="0" borderId="0" xfId="53" applyNumberFormat="1" applyFont="1" applyFill="1" applyAlignment="1" applyProtection="1">
      <alignment horizontal="left" vertical="center" indent="1"/>
    </xf>
    <xf numFmtId="0" fontId="53" fillId="0" borderId="0" xfId="53" applyFont="1" applyFill="1" applyAlignment="1" applyProtection="1">
      <alignment horizontal="left" vertical="center" wrapText="1" indent="1"/>
    </xf>
    <xf numFmtId="0" fontId="58" fillId="0" borderId="0" xfId="53" applyFont="1" applyFill="1" applyAlignment="1" applyProtection="1">
      <alignment horizontal="left" vertical="center" wrapText="1" indent="1"/>
    </xf>
    <xf numFmtId="0" fontId="79" fillId="0" borderId="0" xfId="53" applyFont="1" applyFill="1" applyAlignment="1" applyProtection="1">
      <alignment horizontal="left" vertical="center" indent="1"/>
    </xf>
    <xf numFmtId="0" fontId="58" fillId="0" borderId="0" xfId="53" applyFont="1" applyFill="1" applyAlignment="1" applyProtection="1">
      <alignment vertical="center" wrapText="1"/>
    </xf>
    <xf numFmtId="0" fontId="57" fillId="0" borderId="0" xfId="53" applyFont="1" applyFill="1" applyAlignment="1" applyProtection="1">
      <alignment vertical="center"/>
    </xf>
    <xf numFmtId="0" fontId="57" fillId="0" borderId="0" xfId="53" applyNumberFormat="1" applyFont="1" applyFill="1" applyAlignment="1" applyProtection="1">
      <alignment vertical="center"/>
    </xf>
    <xf numFmtId="0" fontId="80" fillId="0" borderId="0" xfId="53" applyFont="1" applyFill="1" applyAlignment="1" applyProtection="1">
      <alignment vertical="center"/>
    </xf>
    <xf numFmtId="0" fontId="76" fillId="0" borderId="0" xfId="53" applyFont="1" applyFill="1" applyAlignment="1" applyProtection="1">
      <alignment vertical="center" wrapText="1"/>
    </xf>
    <xf numFmtId="0" fontId="73" fillId="0" borderId="0" xfId="53" applyFont="1" applyFill="1" applyAlignment="1" applyProtection="1">
      <alignment vertical="center"/>
    </xf>
    <xf numFmtId="0" fontId="6" fillId="0" borderId="53" xfId="53" applyFont="1" applyFill="1" applyBorder="1" applyAlignment="1" applyProtection="1">
      <alignment vertical="center" wrapText="1"/>
    </xf>
    <xf numFmtId="49" fontId="36" fillId="0" borderId="0" xfId="101" applyProtection="1">
      <alignment vertical="top"/>
    </xf>
    <xf numFmtId="49" fontId="36" fillId="0" borderId="0" xfId="101">
      <alignment vertical="top"/>
    </xf>
    <xf numFmtId="49" fontId="0" fillId="0" borderId="25" xfId="0" applyFill="1" applyBorder="1" applyProtection="1">
      <alignment vertical="top"/>
    </xf>
    <xf numFmtId="14" fontId="47"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72" fillId="10" borderId="13"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3" xfId="53" applyFont="1" applyFill="1" applyBorder="1" applyAlignment="1" applyProtection="1">
      <alignment vertical="center" wrapText="1"/>
    </xf>
    <xf numFmtId="0" fontId="6" fillId="0" borderId="12" xfId="32" applyFont="1" applyFill="1" applyBorder="1" applyAlignment="1" applyProtection="1">
      <alignment horizontal="left" vertical="top" wrapText="1"/>
    </xf>
    <xf numFmtId="0" fontId="53" fillId="10" borderId="14"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81" fillId="0" borderId="0" xfId="43" applyNumberFormat="1" applyFont="1" applyFill="1" applyBorder="1" applyAlignment="1" applyProtection="1">
      <alignment horizontal="center" vertical="center" wrapText="1"/>
    </xf>
    <xf numFmtId="0" fontId="81" fillId="0" borderId="0" xfId="51" applyNumberFormat="1" applyFont="1" applyFill="1" applyBorder="1" applyAlignment="1" applyProtection="1">
      <alignment horizontal="center" vertical="center" wrapText="1"/>
    </xf>
    <xf numFmtId="0" fontId="81"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9" xfId="53" applyNumberFormat="1" applyFont="1" applyFill="1" applyBorder="1" applyAlignment="1" applyProtection="1">
      <alignment horizontal="center" vertical="center" wrapText="1"/>
    </xf>
    <xf numFmtId="0" fontId="6" fillId="0" borderId="19" xfId="43" applyFont="1" applyFill="1" applyBorder="1" applyAlignment="1" applyProtection="1">
      <alignment horizontal="left" vertical="center" wrapText="1" indent="2"/>
    </xf>
    <xf numFmtId="0" fontId="6" fillId="0" borderId="19" xfId="51" applyNumberFormat="1" applyFont="1" applyFill="1" applyBorder="1" applyAlignment="1" applyProtection="1">
      <alignment horizontal="left" vertical="center" wrapText="1"/>
    </xf>
    <xf numFmtId="49" fontId="6" fillId="0" borderId="19"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81" fillId="0" borderId="0" xfId="32" applyNumberFormat="1" applyFont="1" applyFill="1" applyBorder="1" applyAlignment="1" applyProtection="1">
      <alignment horizontal="center" vertical="center" wrapText="1"/>
    </xf>
    <xf numFmtId="0" fontId="6" fillId="0" borderId="0" xfId="53" applyFont="1" applyFill="1" applyAlignment="1" applyProtection="1">
      <alignment vertical="center"/>
    </xf>
    <xf numFmtId="0" fontId="6" fillId="0" borderId="0" xfId="53" applyNumberFormat="1" applyFont="1" applyFill="1" applyAlignment="1" applyProtection="1">
      <alignment vertical="center"/>
    </xf>
    <xf numFmtId="0" fontId="6"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2" xfId="51" applyNumberFormat="1" applyFont="1" applyFill="1" applyBorder="1" applyAlignment="1" applyProtection="1">
      <alignment horizontal="left" vertical="center" wrapText="1"/>
    </xf>
    <xf numFmtId="0" fontId="6"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83" fillId="0" borderId="0" xfId="50" applyNumberFormat="1" applyFont="1" applyFill="1" applyBorder="1" applyAlignment="1" applyProtection="1">
      <alignment horizontal="center" vertical="center" wrapText="1"/>
    </xf>
    <xf numFmtId="0" fontId="83" fillId="0" borderId="0" xfId="50" applyFont="1" applyFill="1" applyAlignment="1" applyProtection="1">
      <alignment horizontal="left" vertical="center" wrapText="1"/>
    </xf>
    <xf numFmtId="0" fontId="57" fillId="0" borderId="0" xfId="50" applyFont="1" applyFill="1" applyAlignment="1" applyProtection="1">
      <alignment vertical="center"/>
    </xf>
    <xf numFmtId="0" fontId="83" fillId="0" borderId="0" xfId="50" applyNumberFormat="1" applyFont="1" applyFill="1" applyBorder="1" applyAlignment="1" applyProtection="1">
      <alignment horizontal="center" vertical="center" wrapText="1"/>
    </xf>
    <xf numFmtId="0" fontId="84" fillId="0" borderId="0" xfId="50" applyFont="1" applyFill="1" applyBorder="1" applyAlignment="1" applyProtection="1">
      <alignment horizontal="right" vertical="center" wrapText="1" indent="1"/>
    </xf>
    <xf numFmtId="0" fontId="84" fillId="0" borderId="37" xfId="51" applyNumberFormat="1" applyFont="1" applyFill="1" applyBorder="1" applyAlignment="1" applyProtection="1">
      <alignment horizontal="center" vertical="center" wrapText="1"/>
    </xf>
    <xf numFmtId="0" fontId="84" fillId="0" borderId="0" xfId="50" applyFont="1" applyFill="1" applyBorder="1" applyAlignment="1" applyProtection="1">
      <alignment horizontal="center" vertical="center" wrapText="1"/>
    </xf>
    <xf numFmtId="0" fontId="84" fillId="0" borderId="0" xfId="50" applyFont="1" applyFill="1" applyAlignment="1" applyProtection="1">
      <alignment vertical="center" wrapText="1"/>
    </xf>
    <xf numFmtId="0" fontId="57" fillId="0" borderId="0" xfId="50" applyFont="1" applyAlignment="1" applyProtection="1">
      <alignment horizontal="center" vertical="center" wrapText="1"/>
    </xf>
    <xf numFmtId="0" fontId="84" fillId="0" borderId="0" xfId="50" applyFont="1" applyAlignment="1" applyProtection="1">
      <alignment vertical="center" wrapText="1"/>
    </xf>
    <xf numFmtId="0" fontId="85" fillId="0" borderId="0" xfId="50" applyFont="1" applyFill="1" applyAlignment="1" applyProtection="1">
      <alignment vertical="center" wrapText="1"/>
    </xf>
    <xf numFmtId="0" fontId="84" fillId="0" borderId="0" xfId="50" applyNumberFormat="1" applyFont="1" applyFill="1" applyBorder="1" applyAlignment="1" applyProtection="1">
      <alignment horizontal="center" vertical="center" wrapText="1"/>
    </xf>
    <xf numFmtId="0" fontId="57"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9"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7" fillId="0" borderId="0" xfId="39" applyNumberFormat="1" applyFont="1" applyAlignment="1" applyProtection="1">
      <alignment vertical="center"/>
    </xf>
    <xf numFmtId="0" fontId="84" fillId="0" borderId="0" xfId="43" applyNumberFormat="1" applyFont="1" applyFill="1" applyBorder="1" applyAlignment="1" applyProtection="1">
      <alignment vertical="center" wrapText="1"/>
    </xf>
    <xf numFmtId="0" fontId="84" fillId="0" borderId="0" xfId="43" applyFont="1" applyFill="1" applyBorder="1" applyAlignment="1" applyProtection="1">
      <alignment vertical="center" wrapText="1"/>
    </xf>
    <xf numFmtId="49" fontId="84" fillId="0" borderId="0" xfId="51" applyNumberFormat="1" applyFont="1" applyFill="1" applyBorder="1" applyAlignment="1" applyProtection="1">
      <alignment horizontal="center" vertical="center" wrapText="1"/>
    </xf>
    <xf numFmtId="0" fontId="57" fillId="0" borderId="0" xfId="39" applyNumberFormat="1" applyFont="1" applyAlignment="1" applyProtection="1">
      <alignment vertical="center"/>
    </xf>
    <xf numFmtId="0" fontId="6" fillId="0" borderId="22" xfId="53" applyFont="1" applyFill="1" applyBorder="1" applyAlignment="1" applyProtection="1">
      <alignment horizontal="left" vertical="center" wrapText="1"/>
    </xf>
    <xf numFmtId="49" fontId="6" fillId="0" borderId="22" xfId="53" applyNumberFormat="1" applyFont="1" applyFill="1" applyBorder="1" applyAlignment="1" applyProtection="1">
      <alignment horizontal="center" vertical="center" wrapText="1"/>
    </xf>
    <xf numFmtId="49" fontId="6" fillId="0" borderId="22"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7" fillId="0" borderId="0" xfId="53" applyNumberFormat="1" applyFont="1" applyFill="1" applyAlignment="1" applyProtection="1">
      <alignment horizontal="center" vertical="center" wrapText="1"/>
    </xf>
    <xf numFmtId="0" fontId="84" fillId="0" borderId="0" xfId="53" applyFont="1" applyFill="1" applyBorder="1" applyAlignment="1" applyProtection="1">
      <alignment vertical="center" wrapText="1"/>
    </xf>
    <xf numFmtId="0" fontId="84" fillId="0" borderId="0" xfId="53" applyFont="1" applyFill="1" applyAlignment="1" applyProtection="1">
      <alignment vertical="center" wrapText="1"/>
    </xf>
    <xf numFmtId="0" fontId="83"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83" fillId="0" borderId="0" xfId="53" applyNumberFormat="1" applyFont="1" applyFill="1" applyAlignment="1" applyProtection="1">
      <alignment horizontal="center" vertical="center" wrapText="1"/>
    </xf>
    <xf numFmtId="49" fontId="57" fillId="0" borderId="0" xfId="53" applyNumberFormat="1" applyFont="1" applyFill="1" applyBorder="1" applyAlignment="1" applyProtection="1">
      <alignment horizontal="center" vertical="center" wrapText="1"/>
    </xf>
    <xf numFmtId="49" fontId="84" fillId="0" borderId="0" xfId="53" applyNumberFormat="1" applyFont="1" applyFill="1" applyBorder="1" applyAlignment="1" applyProtection="1">
      <alignment horizontal="center" vertical="center" wrapText="1"/>
    </xf>
    <xf numFmtId="0" fontId="83" fillId="0" borderId="0" xfId="53" applyNumberFormat="1" applyFont="1" applyFill="1" applyAlignment="1" applyProtection="1">
      <alignment vertical="center" wrapText="1"/>
    </xf>
    <xf numFmtId="49" fontId="40" fillId="10" borderId="12" xfId="100" applyFont="1" applyFill="1" applyBorder="1" applyAlignment="1" applyProtection="1">
      <alignment horizontal="right" vertical="center"/>
    </xf>
    <xf numFmtId="49" fontId="40" fillId="10" borderId="14"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6"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49" fontId="6" fillId="11" borderId="43" xfId="51" applyNumberFormat="1" applyFont="1" applyFill="1" applyBorder="1" applyAlignment="1" applyProtection="1">
      <alignment horizontal="left" vertical="center" wrapText="1"/>
    </xf>
    <xf numFmtId="4" fontId="6" fillId="7" borderId="43" xfId="53" applyNumberFormat="1" applyFont="1" applyFill="1" applyBorder="1" applyAlignment="1" applyProtection="1">
      <alignment horizontal="right" vertical="center" wrapText="1"/>
    </xf>
    <xf numFmtId="0" fontId="53" fillId="0" borderId="0" xfId="110" applyNumberFormat="1" applyFont="1" applyFill="1" applyBorder="1" applyAlignment="1" applyProtection="1">
      <alignment horizontal="center" wrapText="1"/>
    </xf>
    <xf numFmtId="0" fontId="6" fillId="0" borderId="58" xfId="53" applyNumberFormat="1" applyFont="1" applyFill="1" applyBorder="1" applyAlignment="1" applyProtection="1">
      <alignment horizontal="center" vertical="center" wrapText="1"/>
    </xf>
    <xf numFmtId="0" fontId="6" fillId="0" borderId="58" xfId="53" applyFont="1" applyFill="1" applyBorder="1" applyAlignment="1" applyProtection="1">
      <alignment horizontal="center" vertical="center" wrapText="1"/>
    </xf>
    <xf numFmtId="49" fontId="88" fillId="10" borderId="61"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2"/>
    </xf>
    <xf numFmtId="49" fontId="40" fillId="10" borderId="62" xfId="38" applyFont="1" applyFill="1" applyBorder="1" applyAlignment="1" applyProtection="1">
      <alignment horizontal="left" vertical="center" indent="1"/>
    </xf>
    <xf numFmtId="49" fontId="40" fillId="10" borderId="62" xfId="38" applyFont="1" applyFill="1" applyBorder="1" applyAlignment="1" applyProtection="1">
      <alignment horizontal="left" vertical="center"/>
    </xf>
    <xf numFmtId="49" fontId="6" fillId="0" borderId="60" xfId="53" applyNumberFormat="1" applyFont="1" applyFill="1" applyBorder="1" applyAlignment="1" applyProtection="1">
      <alignment horizontal="center" vertical="center" wrapText="1"/>
    </xf>
    <xf numFmtId="0" fontId="6" fillId="0" borderId="60" xfId="53" applyFont="1" applyFill="1" applyBorder="1" applyAlignment="1" applyProtection="1">
      <alignment horizontal="center" vertical="center" wrapText="1"/>
    </xf>
    <xf numFmtId="4" fontId="6" fillId="7" borderId="60" xfId="53" applyNumberFormat="1" applyFont="1" applyFill="1" applyBorder="1" applyAlignment="1" applyProtection="1">
      <alignment horizontal="right" vertical="center" wrapText="1"/>
    </xf>
    <xf numFmtId="0" fontId="6" fillId="0" borderId="43" xfId="53" applyNumberFormat="1" applyFont="1" applyFill="1" applyBorder="1" applyAlignment="1" applyProtection="1">
      <alignment horizontal="center" vertical="center" wrapText="1"/>
    </xf>
    <xf numFmtId="49" fontId="88" fillId="10" borderId="66" xfId="38" applyFont="1" applyFill="1" applyBorder="1" applyAlignment="1" applyProtection="1">
      <alignment horizontal="left" vertical="center" indent="1"/>
    </xf>
    <xf numFmtId="49" fontId="88" fillId="10" borderId="61" xfId="38" applyFont="1" applyFill="1" applyBorder="1" applyAlignment="1" applyProtection="1">
      <alignment horizontal="left" vertical="center" indent="1"/>
    </xf>
    <xf numFmtId="0" fontId="53" fillId="0" borderId="0" xfId="110" applyNumberFormat="1" applyFont="1" applyFill="1" applyBorder="1" applyAlignment="1" applyProtection="1"/>
    <xf numFmtId="0" fontId="53" fillId="0" borderId="0" xfId="53" applyNumberFormat="1" applyFont="1" applyFill="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5"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3"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50" fillId="0" borderId="0" xfId="100" applyFont="1" applyFill="1" applyBorder="1" applyProtection="1">
      <alignment vertical="top"/>
    </xf>
    <xf numFmtId="0" fontId="92"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7" xfId="53" applyNumberFormat="1" applyFont="1" applyFill="1" applyBorder="1" applyAlignment="1" applyProtection="1">
      <alignment horizontal="center" vertical="center" wrapText="1"/>
    </xf>
    <xf numFmtId="0" fontId="6" fillId="0" borderId="15" xfId="53" applyFont="1" applyFill="1" applyBorder="1" applyAlignment="1" applyProtection="1">
      <alignment vertical="top" wrapText="1"/>
    </xf>
    <xf numFmtId="0" fontId="6" fillId="0" borderId="21" xfId="53" applyFont="1" applyFill="1" applyBorder="1" applyAlignment="1" applyProtection="1">
      <alignment vertical="top" wrapText="1"/>
    </xf>
    <xf numFmtId="0" fontId="6" fillId="0" borderId="15" xfId="53" applyFont="1" applyFill="1" applyBorder="1" applyAlignment="1" applyProtection="1">
      <alignment vertical="center" wrapText="1"/>
    </xf>
    <xf numFmtId="0" fontId="6" fillId="0" borderId="21" xfId="53" applyFont="1" applyFill="1" applyBorder="1" applyAlignment="1" applyProtection="1">
      <alignment vertical="center" wrapText="1"/>
    </xf>
    <xf numFmtId="0" fontId="6" fillId="0" borderId="22"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2" xfId="53" applyNumberFormat="1" applyFont="1" applyFill="1" applyBorder="1" applyAlignment="1" applyProtection="1">
      <alignment vertical="center" wrapText="1"/>
    </xf>
    <xf numFmtId="4" fontId="6" fillId="7" borderId="15" xfId="53" applyNumberFormat="1" applyFont="1" applyFill="1" applyBorder="1" applyAlignment="1" applyProtection="1">
      <alignment horizontal="right" vertical="center" wrapText="1"/>
    </xf>
    <xf numFmtId="0" fontId="73" fillId="0" borderId="0" xfId="53" applyFont="1" applyFill="1" applyAlignment="1" applyProtection="1">
      <alignment vertical="center" wrapText="1"/>
    </xf>
    <xf numFmtId="49" fontId="28" fillId="0" borderId="25" xfId="32" applyNumberFormat="1" applyFont="1" applyFill="1" applyBorder="1" applyAlignment="1" applyProtection="1">
      <alignment horizontal="center" vertical="center" wrapText="1"/>
    </xf>
    <xf numFmtId="0" fontId="28" fillId="0" borderId="25" xfId="32" applyNumberFormat="1" applyFont="1" applyFill="1" applyBorder="1" applyAlignment="1" applyProtection="1">
      <alignment horizontal="center" vertical="center" wrapText="1"/>
    </xf>
    <xf numFmtId="49" fontId="51" fillId="5" borderId="5" xfId="27" applyNumberFormat="1" applyFill="1" applyBorder="1" applyAlignment="1" applyProtection="1">
      <alignment horizontal="left" vertical="center" wrapText="1"/>
      <protection locked="0"/>
    </xf>
    <xf numFmtId="0" fontId="93" fillId="0" borderId="0" xfId="53" applyFont="1" applyFill="1" applyAlignment="1" applyProtection="1">
      <alignment vertical="center" wrapText="1"/>
    </xf>
    <xf numFmtId="0" fontId="93"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3" fillId="8" borderId="0" xfId="115" applyFont="1" applyFill="1" applyProtection="1">
      <alignment vertical="top"/>
    </xf>
    <xf numFmtId="49" fontId="57" fillId="8" borderId="0" xfId="115" applyFont="1" applyFill="1" applyProtection="1">
      <alignment vertical="top"/>
    </xf>
    <xf numFmtId="49" fontId="57" fillId="0" borderId="0" xfId="115" applyFont="1" applyFill="1" applyProtection="1">
      <alignment vertical="top"/>
    </xf>
    <xf numFmtId="49" fontId="53" fillId="0" borderId="0" xfId="115" applyFont="1" applyFill="1" applyProtection="1">
      <alignment vertical="top"/>
    </xf>
    <xf numFmtId="49" fontId="53" fillId="0" borderId="0" xfId="115" applyFont="1" applyFill="1" applyAlignment="1" applyProtection="1">
      <alignment vertical="top"/>
    </xf>
    <xf numFmtId="0" fontId="53" fillId="0" borderId="0" xfId="115" applyNumberFormat="1" applyFont="1" applyFill="1" applyProtection="1">
      <alignment vertical="top"/>
    </xf>
    <xf numFmtId="0" fontId="59" fillId="0" borderId="0" xfId="115" applyNumberFormat="1" applyFont="1" applyFill="1" applyProtection="1">
      <alignment vertical="top"/>
    </xf>
    <xf numFmtId="49" fontId="53" fillId="0" borderId="0" xfId="115" applyFont="1" applyFill="1">
      <alignment vertical="top"/>
    </xf>
    <xf numFmtId="49" fontId="57" fillId="0" borderId="0" xfId="115" applyFont="1" applyFill="1">
      <alignment vertical="top"/>
    </xf>
    <xf numFmtId="0" fontId="94"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4" fontId="6" fillId="9" borderId="22" xfId="53" applyNumberFormat="1" applyFont="1" applyFill="1" applyBorder="1" applyAlignment="1" applyProtection="1">
      <alignment horizontal="right" vertical="center" wrapText="1"/>
      <protection locked="0"/>
    </xf>
    <xf numFmtId="0" fontId="53" fillId="0" borderId="0" xfId="53" applyFont="1" applyFill="1" applyAlignment="1" applyProtection="1">
      <alignment vertical="center" wrapText="1"/>
    </xf>
    <xf numFmtId="49" fontId="53"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7" fillId="0" borderId="0" xfId="53" applyFont="1" applyFill="1" applyAlignment="1" applyProtection="1">
      <alignment vertical="center" wrapText="1"/>
    </xf>
    <xf numFmtId="0" fontId="57" fillId="0" borderId="0" xfId="53" applyNumberFormat="1" applyFont="1" applyFill="1" applyAlignment="1" applyProtection="1">
      <alignment vertical="center" wrapText="1"/>
    </xf>
    <xf numFmtId="4" fontId="6" fillId="0" borderId="43" xfId="53" applyNumberFormat="1" applyFont="1" applyFill="1" applyBorder="1" applyAlignment="1" applyProtection="1">
      <alignment horizontal="center" vertical="center" wrapText="1"/>
    </xf>
    <xf numFmtId="4" fontId="6" fillId="9" borderId="43"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8" xfId="53" applyNumberFormat="1" applyFont="1" applyFill="1" applyBorder="1" applyAlignment="1" applyProtection="1">
      <alignment horizontal="center" vertical="center" wrapText="1"/>
    </xf>
    <xf numFmtId="4" fontId="6" fillId="0" borderId="5" xfId="53" applyNumberFormat="1" applyFont="1" applyFill="1" applyBorder="1" applyAlignment="1" applyProtection="1">
      <alignment horizontal="center" vertical="center" wrapText="1"/>
    </xf>
    <xf numFmtId="0" fontId="6" fillId="0" borderId="61" xfId="53" applyFont="1" applyFill="1" applyBorder="1" applyAlignment="1" applyProtection="1">
      <alignment horizontal="left" vertical="center" wrapText="1" indent="1"/>
    </xf>
    <xf numFmtId="49" fontId="6" fillId="0" borderId="67" xfId="53" applyNumberFormat="1" applyFont="1" applyFill="1" applyBorder="1" applyAlignment="1" applyProtection="1">
      <alignment horizontal="center" vertical="center" wrapText="1"/>
    </xf>
    <xf numFmtId="49" fontId="89" fillId="0" borderId="5" xfId="53" applyNumberFormat="1" applyFont="1" applyFill="1" applyBorder="1" applyAlignment="1" applyProtection="1">
      <alignment horizontal="left" vertical="center" wrapText="1" indent="1"/>
    </xf>
    <xf numFmtId="49" fontId="12" fillId="0" borderId="5" xfId="107" applyNumberFormat="1" applyFont="1" applyFill="1" applyBorder="1" applyAlignment="1" applyProtection="1">
      <alignment horizontal="center" vertical="center" wrapText="1"/>
    </xf>
    <xf numFmtId="0" fontId="93" fillId="0" borderId="0" xfId="110" applyFont="1"/>
    <xf numFmtId="0" fontId="92" fillId="0" borderId="0" xfId="110" applyFont="1"/>
    <xf numFmtId="0" fontId="95" fillId="0" borderId="0" xfId="110" applyNumberFormat="1" applyFont="1" applyFill="1" applyBorder="1" applyAlignment="1" applyProtection="1">
      <alignment horizontal="right" vertical="top"/>
    </xf>
    <xf numFmtId="0" fontId="78" fillId="0" borderId="0" xfId="53" applyFont="1" applyFill="1" applyAlignment="1" applyProtection="1">
      <alignment vertical="center" wrapText="1"/>
    </xf>
    <xf numFmtId="1" fontId="6" fillId="9" borderId="12" xfId="53" applyNumberFormat="1" applyFont="1" applyFill="1" applyBorder="1" applyAlignment="1" applyProtection="1">
      <alignment horizontal="left" vertical="center" wrapText="1" indent="1"/>
      <protection locked="0"/>
    </xf>
    <xf numFmtId="49" fontId="40" fillId="10" borderId="64" xfId="38" applyFont="1" applyFill="1" applyBorder="1" applyAlignment="1" applyProtection="1">
      <alignment horizontal="left" vertical="center"/>
    </xf>
    <xf numFmtId="49" fontId="40" fillId="10" borderId="64" xfId="38" applyFont="1" applyFill="1" applyBorder="1" applyAlignment="1" applyProtection="1">
      <alignment horizontal="left" vertical="center" indent="1"/>
    </xf>
    <xf numFmtId="49" fontId="88" fillId="10" borderId="67" xfId="38" applyFont="1" applyFill="1" applyBorder="1" applyAlignment="1" applyProtection="1">
      <alignment horizontal="left" vertical="center" indent="1"/>
    </xf>
    <xf numFmtId="49" fontId="40" fillId="10" borderId="63"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1"/>
    </xf>
    <xf numFmtId="49" fontId="91"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8" fillId="10" borderId="66" xfId="38" applyFont="1" applyFill="1" applyBorder="1" applyAlignment="1" applyProtection="1">
      <alignment horizontal="left" vertical="center" inden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2"/>
    </xf>
    <xf numFmtId="0" fontId="53" fillId="0" borderId="65"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2"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4" xfId="53" applyFont="1" applyFill="1" applyBorder="1" applyAlignment="1" applyProtection="1">
      <alignment vertical="top" wrapText="1"/>
    </xf>
    <xf numFmtId="0" fontId="6" fillId="0" borderId="20" xfId="53" applyFont="1" applyFill="1" applyBorder="1" applyAlignment="1" applyProtection="1">
      <alignment vertical="center" wrapText="1"/>
    </xf>
    <xf numFmtId="49" fontId="6" fillId="9" borderId="12" xfId="53" applyNumberFormat="1" applyFont="1" applyFill="1" applyBorder="1" applyAlignment="1" applyProtection="1">
      <alignment horizontal="left" vertical="center" wrapText="1" indent="2"/>
      <protection locked="0"/>
    </xf>
    <xf numFmtId="0" fontId="6" fillId="0" borderId="54"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3" xfId="53" applyNumberFormat="1" applyFont="1" applyFill="1" applyBorder="1" applyAlignment="1" applyProtection="1">
      <alignment horizontal="left" vertical="center" wrapText="1"/>
      <protection locked="0"/>
    </xf>
    <xf numFmtId="49" fontId="6" fillId="0" borderId="43" xfId="38" applyFont="1" applyBorder="1" applyAlignment="1">
      <alignment horizontal="center" vertical="center" wrapText="1"/>
    </xf>
    <xf numFmtId="0" fontId="6" fillId="0" borderId="22" xfId="114" applyFont="1" applyFill="1" applyBorder="1" applyAlignment="1" applyProtection="1">
      <alignment vertical="center" wrapText="1"/>
    </xf>
    <xf numFmtId="0" fontId="57"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57"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5" xfId="53" applyFont="1" applyFill="1" applyBorder="1" applyAlignment="1" applyProtection="1">
      <alignment horizontal="left" vertical="center" wrapText="1"/>
    </xf>
    <xf numFmtId="49" fontId="40" fillId="10" borderId="12" xfId="115" applyFont="1" applyFill="1" applyBorder="1" applyAlignment="1" applyProtection="1">
      <alignment horizontal="left" vertical="center"/>
    </xf>
    <xf numFmtId="49" fontId="40" fillId="10" borderId="13" xfId="115" applyFont="1" applyFill="1" applyBorder="1" applyAlignment="1" applyProtection="1">
      <alignment horizontal="left" vertical="center" indent="1"/>
    </xf>
    <xf numFmtId="49" fontId="40" fillId="10" borderId="13" xfId="115" applyFont="1" applyFill="1" applyBorder="1" applyAlignment="1" applyProtection="1">
      <alignment horizontal="left" vertical="center"/>
    </xf>
    <xf numFmtId="49" fontId="40" fillId="10" borderId="14" xfId="115" applyFont="1" applyFill="1" applyBorder="1" applyAlignment="1" applyProtection="1">
      <alignment horizontal="left" vertical="center" indent="1"/>
    </xf>
    <xf numFmtId="49" fontId="0" fillId="0" borderId="21" xfId="0" applyFill="1" applyBorder="1" applyProtection="1">
      <alignment vertical="top"/>
    </xf>
    <xf numFmtId="9" fontId="8" fillId="0" borderId="22" xfId="115" applyNumberFormat="1" applyFont="1" applyFill="1" applyBorder="1" applyAlignment="1" applyProtection="1">
      <alignment horizontal="center" vertical="center" wrapText="1"/>
    </xf>
    <xf numFmtId="0" fontId="57" fillId="0" borderId="21" xfId="53" applyFont="1" applyFill="1" applyBorder="1" applyAlignment="1" applyProtection="1">
      <alignment horizontal="left" vertical="center" wrapText="1"/>
    </xf>
    <xf numFmtId="0" fontId="57" fillId="0" borderId="15"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3" fillId="7" borderId="5" xfId="53" applyNumberFormat="1" applyFont="1" applyFill="1" applyBorder="1" applyAlignment="1" applyProtection="1">
      <alignment horizontal="right" vertical="center" wrapText="1"/>
    </xf>
    <xf numFmtId="49" fontId="33" fillId="9" borderId="5" xfId="53" applyNumberFormat="1" applyFont="1" applyFill="1" applyBorder="1" applyAlignment="1" applyProtection="1">
      <alignment horizontal="left" vertical="center" wrapText="1"/>
      <protection locked="0"/>
    </xf>
    <xf numFmtId="4" fontId="33" fillId="9" borderId="5" xfId="53" applyNumberFormat="1" applyFont="1" applyFill="1" applyBorder="1" applyAlignment="1" applyProtection="1">
      <alignment horizontal="right" vertical="center" wrapText="1"/>
      <protection locked="0"/>
    </xf>
    <xf numFmtId="4" fontId="53" fillId="0" borderId="5" xfId="53" applyNumberFormat="1" applyFont="1" applyFill="1" applyBorder="1" applyAlignment="1" applyProtection="1">
      <alignment horizontal="right" vertical="center" wrapText="1"/>
    </xf>
    <xf numFmtId="49" fontId="0" fillId="10" borderId="12" xfId="117" applyFont="1" applyFill="1" applyBorder="1" applyAlignment="1" applyProtection="1">
      <alignment horizontal="center" vertical="center"/>
    </xf>
    <xf numFmtId="49" fontId="0" fillId="10" borderId="13" xfId="117" applyFont="1" applyFill="1" applyBorder="1" applyAlignment="1" applyProtection="1">
      <alignment horizontal="center" vertical="center"/>
    </xf>
    <xf numFmtId="49" fontId="40" fillId="10" borderId="13" xfId="117" applyFont="1" applyFill="1" applyBorder="1" applyAlignment="1" applyProtection="1">
      <alignment horizontal="left" vertical="center"/>
    </xf>
    <xf numFmtId="49" fontId="40" fillId="10" borderId="14" xfId="117" applyFont="1" applyFill="1" applyBorder="1" applyAlignment="1" applyProtection="1">
      <alignment horizontal="left" vertical="center" indent="1"/>
    </xf>
    <xf numFmtId="0" fontId="57" fillId="0" borderId="0" xfId="53" applyNumberFormat="1" applyFont="1" applyFill="1" applyBorder="1" applyAlignment="1" applyProtection="1">
      <alignment vertical="center" wrapText="1"/>
    </xf>
    <xf numFmtId="49" fontId="0" fillId="0" borderId="27" xfId="51" applyNumberFormat="1" applyFont="1" applyFill="1" applyBorder="1" applyAlignment="1" applyProtection="1">
      <alignment horizontal="center" vertical="center" wrapText="1"/>
    </xf>
    <xf numFmtId="49" fontId="8" fillId="10" borderId="23" xfId="38" applyFont="1" applyFill="1" applyBorder="1" applyAlignment="1" applyProtection="1">
      <alignment horizontal="right" vertical="center" wrapText="1"/>
    </xf>
    <xf numFmtId="49" fontId="33" fillId="9" borderId="5" xfId="53" applyNumberFormat="1" applyFont="1" applyFill="1" applyBorder="1" applyAlignment="1" applyProtection="1">
      <alignment horizontal="center" vertical="center" wrapText="1"/>
      <protection locked="0"/>
    </xf>
    <xf numFmtId="49" fontId="0" fillId="0" borderId="14" xfId="53" applyNumberFormat="1" applyFont="1" applyFill="1" applyBorder="1" applyAlignment="1" applyProtection="1">
      <alignment horizontal="center" vertical="center" wrapText="1"/>
    </xf>
    <xf numFmtId="49" fontId="0" fillId="10" borderId="23" xfId="117" applyFont="1" applyFill="1" applyBorder="1" applyAlignment="1" applyProtection="1">
      <alignment horizontal="center" vertical="center"/>
    </xf>
    <xf numFmtId="0" fontId="33" fillId="0" borderId="5" xfId="53" applyFont="1" applyFill="1" applyBorder="1" applyAlignment="1" applyProtection="1">
      <alignment vertical="center" wrapText="1"/>
    </xf>
    <xf numFmtId="49" fontId="33" fillId="0" borderId="26"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7" fillId="0" borderId="5" xfId="53" applyNumberFormat="1" applyFont="1" applyFill="1" applyBorder="1" applyAlignment="1" applyProtection="1">
      <alignment vertical="center" wrapText="1"/>
    </xf>
    <xf numFmtId="0" fontId="40" fillId="0" borderId="5" xfId="115" applyNumberFormat="1" applyFont="1" applyFill="1" applyBorder="1" applyAlignment="1" applyProtection="1">
      <alignment horizontal="left" vertical="center" indent="1"/>
    </xf>
    <xf numFmtId="49" fontId="6" fillId="9" borderId="5" xfId="53" applyNumberFormat="1" applyFont="1" applyFill="1" applyBorder="1" applyAlignment="1" applyProtection="1">
      <alignment horizontal="center" vertical="center" wrapText="1"/>
      <protection locked="0"/>
    </xf>
    <xf numFmtId="0" fontId="84" fillId="0" borderId="65" xfId="110" applyNumberFormat="1" applyFont="1" applyFill="1" applyBorder="1" applyAlignment="1" applyProtection="1">
      <alignment horizontal="center" wrapText="1"/>
    </xf>
    <xf numFmtId="0" fontId="84" fillId="0" borderId="68" xfId="110" applyNumberFormat="1" applyFont="1" applyFill="1" applyBorder="1" applyAlignment="1" applyProtection="1">
      <alignment horizontal="center" wrapText="1"/>
    </xf>
    <xf numFmtId="0" fontId="57" fillId="0" borderId="68" xfId="110" applyNumberFormat="1" applyFont="1" applyFill="1" applyBorder="1" applyAlignment="1" applyProtection="1">
      <alignment horizontal="center" wrapText="1"/>
    </xf>
    <xf numFmtId="49" fontId="96" fillId="0" borderId="21" xfId="38" applyFont="1" applyFill="1" applyBorder="1" applyAlignment="1" applyProtection="1">
      <alignment horizontal="left" vertical="center"/>
    </xf>
    <xf numFmtId="0" fontId="57" fillId="0" borderId="16" xfId="110" applyNumberFormat="1" applyFont="1" applyFill="1" applyBorder="1" applyAlignment="1" applyProtection="1"/>
    <xf numFmtId="0" fontId="57" fillId="0" borderId="68" xfId="110" applyNumberFormat="1" applyFont="1" applyFill="1" applyBorder="1" applyAlignment="1" applyProtection="1"/>
    <xf numFmtId="0" fontId="57" fillId="0" borderId="65" xfId="110" applyNumberFormat="1" applyFont="1" applyFill="1" applyBorder="1" applyAlignment="1" applyProtection="1"/>
    <xf numFmtId="49" fontId="96" fillId="0" borderId="22" xfId="38" applyFont="1" applyFill="1" applyBorder="1" applyAlignment="1" applyProtection="1">
      <alignment horizontal="left" vertical="center"/>
    </xf>
    <xf numFmtId="22" fontId="6" fillId="0" borderId="0" xfId="47" applyNumberFormat="1" applyFont="1" applyAlignment="1" applyProtection="1">
      <alignment horizontal="left" vertical="center" wrapText="1"/>
    </xf>
    <xf numFmtId="49" fontId="0" fillId="0" borderId="0" xfId="0" applyFill="1" applyBorder="1" applyProtection="1">
      <alignment vertical="top"/>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14" fontId="47" fillId="0" borderId="5" xfId="5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7" fillId="0" borderId="0" xfId="53" applyNumberFormat="1" applyFont="1" applyFill="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49" fontId="6" fillId="0" borderId="5" xfId="51" applyNumberFormat="1" applyFont="1" applyFill="1" applyBorder="1" applyAlignment="1" applyProtection="1">
      <alignment horizontal="center" vertical="center" wrapText="1"/>
    </xf>
    <xf numFmtId="49" fontId="6" fillId="7" borderId="5" xfId="51" applyNumberFormat="1" applyFont="1" applyFill="1" applyBorder="1" applyAlignment="1" applyProtection="1">
      <alignment horizontal="center" vertical="center" wrapText="1"/>
    </xf>
    <xf numFmtId="49" fontId="0" fillId="7" borderId="27" xfId="51" applyNumberFormat="1" applyFont="1" applyFill="1" applyBorder="1" applyAlignment="1" applyProtection="1">
      <alignment horizontal="center" vertical="center" wrapText="1"/>
    </xf>
    <xf numFmtId="49" fontId="32" fillId="0" borderId="5" xfId="32" applyNumberFormat="1" applyFont="1" applyFill="1" applyBorder="1" applyAlignment="1" applyProtection="1">
      <alignment horizontal="center" vertical="top" wrapText="1"/>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9" borderId="5" xfId="53" applyNumberFormat="1" applyFont="1" applyFill="1" applyBorder="1" applyAlignment="1" applyProtection="1">
      <alignment horizontal="left" vertical="center" wrapText="1" indent="2"/>
      <protection locked="0"/>
    </xf>
    <xf numFmtId="49" fontId="51" fillId="0" borderId="0" xfId="27" applyNumberFormat="1" applyProtection="1">
      <alignment vertical="top"/>
    </xf>
    <xf numFmtId="0" fontId="15" fillId="0" borderId="0" xfId="40" applyNumberFormat="1" applyFont="1" applyFill="1" applyBorder="1" applyAlignment="1" applyProtection="1">
      <alignment horizontal="justify" vertical="top" wrapText="1"/>
    </xf>
    <xf numFmtId="49" fontId="15" fillId="0" borderId="0" xfId="40" applyFont="1" applyFill="1" applyBorder="1" applyAlignment="1" applyProtection="1">
      <alignment horizontal="left" vertical="top" wrapText="1" indent="1"/>
    </xf>
    <xf numFmtId="49" fontId="15" fillId="0" borderId="9"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5" applyNumberFormat="1" applyFont="1" applyFill="1" applyBorder="1" applyAlignment="1" applyProtection="1">
      <alignment horizontal="center" vertical="center" wrapText="1"/>
    </xf>
    <xf numFmtId="0" fontId="19" fillId="13" borderId="31" xfId="25" applyNumberFormat="1" applyFont="1" applyFill="1" applyBorder="1" applyAlignment="1" applyProtection="1">
      <alignment horizontal="center" vertical="center" wrapText="1"/>
    </xf>
    <xf numFmtId="0" fontId="19" fillId="13" borderId="30" xfId="25" applyNumberFormat="1" applyFont="1" applyFill="1" applyBorder="1" applyAlignment="1" applyProtection="1">
      <alignment horizontal="center" vertical="center" wrapText="1"/>
    </xf>
    <xf numFmtId="49" fontId="15" fillId="0" borderId="9"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center" wrapText="1"/>
    </xf>
    <xf numFmtId="49" fontId="61" fillId="0" borderId="0" xfId="28" applyNumberFormat="1" applyFont="1" applyFill="1" applyBorder="1" applyAlignment="1" applyProtection="1">
      <alignment horizontal="left" vertical="top" wrapText="1"/>
    </xf>
    <xf numFmtId="0" fontId="19" fillId="0" borderId="16"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9" fillId="0" borderId="24" xfId="19" applyFont="1" applyFill="1" applyBorder="1" applyAlignment="1" applyProtection="1">
      <alignment horizontal="left" vertical="center" wrapText="1"/>
    </xf>
    <xf numFmtId="0" fontId="15" fillId="0" borderId="0" xfId="46" applyFont="1" applyFill="1" applyBorder="1" applyAlignment="1" applyProtection="1">
      <alignment vertical="top" wrapText="1"/>
    </xf>
    <xf numFmtId="49" fontId="51" fillId="0" borderId="0" xfId="27" applyNumberFormat="1" applyBorder="1" applyAlignment="1" applyProtection="1">
      <alignment vertical="center"/>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4" fillId="0" borderId="0" xfId="40" applyNumberFormat="1" applyFont="1" applyFill="1" applyBorder="1" applyAlignment="1" applyProtection="1">
      <alignment horizontal="left" vertical="center" wrapText="1"/>
    </xf>
    <xf numFmtId="0" fontId="33" fillId="0" borderId="0" xfId="40" applyNumberFormat="1" applyFont="1" applyFill="1" applyBorder="1" applyAlignment="1" applyProtection="1">
      <alignment horizontal="justify" vertical="top" wrapText="1"/>
    </xf>
    <xf numFmtId="0" fontId="6" fillId="0" borderId="31" xfId="50" applyFont="1" applyFill="1" applyBorder="1" applyAlignment="1" applyProtection="1">
      <alignment horizontal="left" vertical="center" wrapText="1" indent="1"/>
    </xf>
    <xf numFmtId="166" fontId="6" fillId="0" borderId="12" xfId="53" applyNumberFormat="1" applyFont="1" applyFill="1" applyBorder="1" applyAlignment="1" applyProtection="1">
      <alignment horizontal="center" vertical="center" wrapText="1"/>
    </xf>
    <xf numFmtId="166" fontId="6" fillId="0" borderId="14" xfId="53" applyNumberFormat="1" applyFont="1" applyFill="1" applyBorder="1" applyAlignment="1" applyProtection="1">
      <alignment horizontal="center" vertical="center" wrapText="1"/>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0" fontId="19" fillId="0" borderId="14" xfId="31" applyFont="1" applyFill="1" applyBorder="1" applyAlignment="1" applyProtection="1">
      <alignment horizontal="left" vertical="center" wrapText="1" indent="1"/>
    </xf>
    <xf numFmtId="0" fontId="19" fillId="0" borderId="5" xfId="31" applyFont="1" applyFill="1" applyBorder="1" applyAlignment="1" applyProtection="1">
      <alignment horizontal="left" vertical="center" wrapText="1" indent="1"/>
    </xf>
    <xf numFmtId="0" fontId="19" fillId="0" borderId="12" xfId="31" applyFont="1" applyFill="1" applyBorder="1" applyAlignment="1" applyProtection="1">
      <alignment horizontal="left" vertical="center" wrapText="1" indent="1"/>
    </xf>
    <xf numFmtId="0" fontId="6" fillId="0" borderId="0"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4" fontId="6" fillId="0" borderId="5" xfId="33" applyFont="1" applyFill="1" applyBorder="1" applyAlignment="1" applyProtection="1">
      <alignment horizontal="center" vertical="center" wrapText="1"/>
    </xf>
    <xf numFmtId="0" fontId="6" fillId="0" borderId="25" xfId="53" applyFont="1" applyFill="1" applyBorder="1" applyAlignment="1" applyProtection="1">
      <alignment horizontal="left" vertical="center" wrapText="1"/>
    </xf>
    <xf numFmtId="14" fontId="6" fillId="7" borderId="15" xfId="51" applyNumberFormat="1" applyFont="1" applyFill="1" applyBorder="1" applyAlignment="1" applyProtection="1">
      <alignment horizontal="left" vertical="center" wrapText="1" indent="1"/>
    </xf>
    <xf numFmtId="14" fontId="6" fillId="7" borderId="21" xfId="51" applyNumberFormat="1" applyFont="1" applyFill="1" applyBorder="1" applyAlignment="1" applyProtection="1">
      <alignment horizontal="left" vertical="center" wrapText="1" indent="1"/>
    </xf>
    <xf numFmtId="14" fontId="6" fillId="7" borderId="22" xfId="51" applyNumberFormat="1" applyFont="1" applyFill="1" applyBorder="1" applyAlignment="1" applyProtection="1">
      <alignment horizontal="left" vertical="center" wrapText="1" indent="1"/>
    </xf>
    <xf numFmtId="0" fontId="32" fillId="0" borderId="16" xfId="53" applyFont="1" applyFill="1" applyBorder="1" applyAlignment="1" applyProtection="1">
      <alignment horizontal="center" vertical="top" wrapText="1"/>
    </xf>
    <xf numFmtId="0" fontId="28" fillId="0" borderId="16" xfId="53" applyFont="1" applyFill="1" applyBorder="1" applyAlignment="1" applyProtection="1">
      <alignment horizontal="center" vertical="top" wrapText="1"/>
    </xf>
    <xf numFmtId="0" fontId="6" fillId="7" borderId="15" xfId="53" applyNumberFormat="1" applyFont="1" applyFill="1" applyBorder="1" applyAlignment="1" applyProtection="1">
      <alignment horizontal="left" vertical="center" wrapText="1" indent="1"/>
    </xf>
    <xf numFmtId="0" fontId="6" fillId="9" borderId="21" xfId="53" applyNumberFormat="1" applyFont="1" applyFill="1" applyBorder="1" applyAlignment="1" applyProtection="1">
      <alignment horizontal="left" vertical="center" wrapText="1" indent="1"/>
    </xf>
    <xf numFmtId="0" fontId="6" fillId="9" borderId="22" xfId="53" applyNumberFormat="1" applyFont="1" applyFill="1" applyBorder="1" applyAlignment="1" applyProtection="1">
      <alignment horizontal="left" vertical="center" wrapText="1" indent="1"/>
    </xf>
    <xf numFmtId="14" fontId="32" fillId="0" borderId="15" xfId="51" applyNumberFormat="1" applyFont="1" applyFill="1" applyBorder="1" applyAlignment="1" applyProtection="1">
      <alignment horizontal="center" vertical="top" wrapText="1"/>
    </xf>
    <xf numFmtId="14" fontId="32" fillId="0" borderId="21" xfId="51" applyNumberFormat="1" applyFont="1" applyFill="1" applyBorder="1" applyAlignment="1" applyProtection="1">
      <alignment horizontal="center" vertical="top" wrapText="1"/>
    </xf>
    <xf numFmtId="14" fontId="47" fillId="0" borderId="22" xfId="51" applyNumberFormat="1" applyFont="1" applyFill="1" applyBorder="1" applyAlignment="1" applyProtection="1">
      <alignment horizontal="center" vertical="top" wrapText="1"/>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0" fontId="55" fillId="0" borderId="5" xfId="38" applyNumberFormat="1" applyFont="1" applyBorder="1" applyAlignment="1" applyProtection="1">
      <alignment horizontal="center" vertical="center" wrapText="1"/>
    </xf>
    <xf numFmtId="49" fontId="28" fillId="0" borderId="12" xfId="32" applyNumberFormat="1" applyFont="1" applyFill="1" applyBorder="1" applyAlignment="1" applyProtection="1">
      <alignment horizontal="center" vertical="center" wrapText="1"/>
    </xf>
    <xf numFmtId="49" fontId="28" fillId="0" borderId="14" xfId="32" applyNumberFormat="1" applyFont="1" applyFill="1" applyBorder="1" applyAlignment="1" applyProtection="1">
      <alignment horizontal="center" vertical="center" wrapText="1"/>
    </xf>
    <xf numFmtId="0" fontId="6" fillId="0" borderId="29" xfId="53" applyFont="1" applyFill="1" applyBorder="1" applyAlignment="1" applyProtection="1">
      <alignment horizontal="center" vertical="center" wrapText="1"/>
    </xf>
    <xf numFmtId="0" fontId="6" fillId="0" borderId="30" xfId="5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0" fontId="6" fillId="7" borderId="15" xfId="51" applyNumberFormat="1" applyFont="1" applyFill="1" applyBorder="1" applyAlignment="1" applyProtection="1">
      <alignment horizontal="left" vertical="center" wrapText="1" indent="2"/>
    </xf>
    <xf numFmtId="0" fontId="6" fillId="11" borderId="21" xfId="51" applyNumberFormat="1" applyFont="1" applyFill="1" applyBorder="1" applyAlignment="1" applyProtection="1">
      <alignment horizontal="left" vertical="center" wrapText="1" indent="2"/>
    </xf>
    <xf numFmtId="0" fontId="6" fillId="11" borderId="22" xfId="51" applyNumberFormat="1" applyFont="1" applyFill="1" applyBorder="1" applyAlignment="1" applyProtection="1">
      <alignment horizontal="left" vertical="center" wrapText="1" indent="2"/>
    </xf>
    <xf numFmtId="49" fontId="6" fillId="0" borderId="5" xfId="32" applyNumberFormat="1" applyFont="1" applyFill="1" applyBorder="1" applyAlignment="1" applyProtection="1">
      <alignment horizontal="center" vertical="center" wrapText="1"/>
    </xf>
    <xf numFmtId="14" fontId="47" fillId="0" borderId="15" xfId="51" applyNumberFormat="1" applyFont="1" applyFill="1" applyBorder="1" applyAlignment="1" applyProtection="1">
      <alignment horizontal="center" vertical="center" wrapText="1"/>
    </xf>
    <xf numFmtId="14" fontId="47" fillId="0" borderId="21" xfId="51" applyNumberFormat="1" applyFont="1" applyFill="1" applyBorder="1" applyAlignment="1" applyProtection="1">
      <alignment horizontal="center" vertical="center" wrapText="1"/>
    </xf>
    <xf numFmtId="0" fontId="55" fillId="0" borderId="15" xfId="35" applyNumberFormat="1" applyFont="1" applyFill="1" applyBorder="1" applyAlignment="1" applyProtection="1">
      <alignment horizontal="left" vertical="center" wrapText="1" indent="1"/>
    </xf>
    <xf numFmtId="0" fontId="55" fillId="0" borderId="22" xfId="35" applyNumberFormat="1" applyFont="1" applyFill="1" applyBorder="1" applyAlignment="1" applyProtection="1">
      <alignment horizontal="left" vertical="center" wrapText="1" indent="1"/>
    </xf>
    <xf numFmtId="0" fontId="6" fillId="15"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20"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18" xfId="39" applyNumberFormat="1" applyFont="1" applyBorder="1" applyAlignment="1" applyProtection="1">
      <alignment horizontal="left" vertical="center" wrapText="1" indent="1"/>
    </xf>
    <xf numFmtId="0" fontId="6" fillId="0" borderId="26" xfId="39" applyNumberFormat="1" applyFont="1" applyBorder="1" applyAlignment="1" applyProtection="1">
      <alignment horizontal="left" vertical="center" indent="1"/>
    </xf>
    <xf numFmtId="0" fontId="6" fillId="0" borderId="22" xfId="39" applyNumberFormat="1" applyFont="1" applyBorder="1" applyAlignment="1" applyProtection="1">
      <alignment horizontal="left" vertical="center" indent="1"/>
    </xf>
    <xf numFmtId="0" fontId="6" fillId="0" borderId="23"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31" applyFont="1" applyFill="1" applyBorder="1" applyAlignment="1" applyProtection="1">
      <alignment horizontal="center" vertical="center" wrapText="1"/>
    </xf>
    <xf numFmtId="0" fontId="87" fillId="0" borderId="0" xfId="39" applyNumberFormat="1" applyFont="1" applyFill="1" applyBorder="1" applyAlignment="1" applyProtection="1">
      <alignment horizontal="right" vertical="center"/>
    </xf>
    <xf numFmtId="0" fontId="6" fillId="0" borderId="0" xfId="53" applyFont="1" applyFill="1" applyAlignment="1" applyProtection="1">
      <alignment horizontal="left" vertical="top" wrapText="1"/>
    </xf>
    <xf numFmtId="0" fontId="6" fillId="0" borderId="19" xfId="31" applyFont="1" applyFill="1" applyBorder="1" applyAlignment="1" applyProtection="1">
      <alignment horizontal="left" vertical="center" wrapText="1"/>
    </xf>
    <xf numFmtId="0" fontId="6"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6"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6" fillId="0" borderId="5" xfId="53" applyFont="1" applyFill="1" applyBorder="1" applyAlignment="1" applyProtection="1">
      <alignment horizontal="left" vertical="center" wrapText="1" indent="2"/>
    </xf>
    <xf numFmtId="0" fontId="19" fillId="0" borderId="14"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2"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15" xfId="53" applyFont="1" applyFill="1" applyBorder="1" applyAlignment="1" applyProtection="1">
      <alignment horizontal="center" vertical="center" wrapText="1"/>
    </xf>
    <xf numFmtId="49" fontId="6" fillId="0" borderId="57" xfId="53" applyNumberFormat="1" applyFont="1" applyFill="1" applyBorder="1" applyAlignment="1" applyProtection="1">
      <alignment horizontal="center" vertical="center" wrapText="1"/>
    </xf>
    <xf numFmtId="49" fontId="6" fillId="0" borderId="59" xfId="53" applyNumberFormat="1" applyFont="1" applyFill="1" applyBorder="1" applyAlignment="1" applyProtection="1">
      <alignment horizontal="center" vertical="center" wrapText="1"/>
    </xf>
    <xf numFmtId="0" fontId="19" fillId="0" borderId="14"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2" xfId="55" applyFont="1" applyFill="1" applyBorder="1" applyAlignment="1" applyProtection="1">
      <alignment horizontal="left" vertical="center" wrapText="1" indent="1"/>
    </xf>
    <xf numFmtId="0" fontId="0" fillId="0" borderId="12" xfId="115" applyNumberFormat="1" applyFont="1" applyFill="1" applyBorder="1" applyAlignment="1" applyProtection="1">
      <alignment horizontal="left" vertical="center" wrapText="1"/>
    </xf>
    <xf numFmtId="0" fontId="0" fillId="0" borderId="13" xfId="115" applyNumberFormat="1" applyFont="1" applyFill="1" applyBorder="1" applyAlignment="1" applyProtection="1">
      <alignment horizontal="left" vertical="center" wrapText="1"/>
    </xf>
    <xf numFmtId="0" fontId="0" fillId="0" borderId="14" xfId="115" applyNumberFormat="1" applyFont="1" applyFill="1" applyBorder="1" applyAlignment="1" applyProtection="1">
      <alignment horizontal="left" vertical="center" wrapText="1"/>
    </xf>
    <xf numFmtId="0" fontId="53"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7" fillId="0" borderId="0" xfId="53" applyNumberFormat="1" applyFont="1" applyFill="1" applyAlignment="1" applyProtection="1">
      <alignment horizontal="center" vertical="center" wrapText="1"/>
    </xf>
    <xf numFmtId="0" fontId="6" fillId="0" borderId="14" xfId="53" applyFont="1" applyFill="1" applyBorder="1" applyAlignment="1" applyProtection="1">
      <alignment horizontal="left" vertical="center" wrapText="1" indent="1"/>
    </xf>
    <xf numFmtId="0" fontId="6" fillId="0" borderId="12" xfId="53" applyFont="1" applyFill="1" applyBorder="1" applyAlignment="1" applyProtection="1">
      <alignment horizontal="left" vertical="center" wrapText="1" indent="1"/>
    </xf>
    <xf numFmtId="0" fontId="6" fillId="0" borderId="15" xfId="32" applyFont="1" applyFill="1" applyBorder="1" applyAlignment="1" applyProtection="1">
      <alignment horizontal="center" vertical="center" wrapText="1"/>
    </xf>
    <xf numFmtId="0" fontId="6" fillId="0" borderId="21" xfId="32" applyFont="1" applyFill="1" applyBorder="1" applyAlignment="1" applyProtection="1">
      <alignment horizontal="center" vertical="center" wrapText="1"/>
    </xf>
    <xf numFmtId="0" fontId="6" fillId="0" borderId="22"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49" fontId="53" fillId="0" borderId="0" xfId="53" applyNumberFormat="1" applyFont="1" applyFill="1" applyAlignment="1" applyProtection="1">
      <alignment horizontal="center" vertical="center" wrapText="1"/>
    </xf>
    <xf numFmtId="0" fontId="6" fillId="0" borderId="0" xfId="53" applyFont="1" applyFill="1" applyAlignment="1" applyProtection="1">
      <alignment horizontal="left" vertical="center" wrapText="1" indent="1"/>
    </xf>
    <xf numFmtId="0" fontId="55" fillId="0" borderId="0" xfId="110" applyNumberFormat="1" applyFont="1" applyFill="1" applyBorder="1" applyAlignment="1" applyProtection="1">
      <alignment horizontal="left" vertical="top" wrapText="1" indent="1"/>
    </xf>
    <xf numFmtId="0" fontId="6" fillId="0" borderId="12" xfId="53" applyFont="1" applyFill="1" applyBorder="1" applyAlignment="1" applyProtection="1">
      <alignment horizontal="left" vertical="center" wrapText="1"/>
    </xf>
    <xf numFmtId="0" fontId="6" fillId="0" borderId="13" xfId="53"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xf>
    <xf numFmtId="0" fontId="6" fillId="0" borderId="15" xfId="53" applyNumberFormat="1" applyFont="1" applyFill="1" applyBorder="1" applyAlignment="1" applyProtection="1">
      <alignment horizontal="left" vertical="top" wrapText="1"/>
    </xf>
    <xf numFmtId="0" fontId="6" fillId="0" borderId="22"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3"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7" xfId="31" applyFont="1" applyFill="1" applyBorder="1" applyAlignment="1" applyProtection="1">
      <alignment horizontal="left" vertical="center" wrapText="1" indent="1"/>
    </xf>
    <xf numFmtId="0" fontId="6" fillId="0" borderId="42" xfId="31" applyFont="1" applyFill="1" applyBorder="1" applyAlignment="1" applyProtection="1">
      <alignment horizontal="left" vertical="center" wrapText="1" indent="1"/>
    </xf>
    <xf numFmtId="0" fontId="6" fillId="0" borderId="37" xfId="31" applyFont="1" applyFill="1" applyBorder="1" applyAlignment="1" applyProtection="1">
      <alignment horizontal="left" vertical="center" wrapText="1" indent="1"/>
    </xf>
    <xf numFmtId="0" fontId="19" fillId="0" borderId="8" xfId="55" applyFont="1" applyBorder="1" applyAlignment="1">
      <alignment horizontal="left" vertical="center" indent="1"/>
    </xf>
    <xf numFmtId="0" fontId="9" fillId="0" borderId="0" xfId="50" applyFont="1" applyAlignment="1" applyProtection="1">
      <alignment horizontal="left" vertical="center" wrapText="1"/>
    </xf>
    <xf numFmtId="0" fontId="41"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1" fillId="0" borderId="0" xfId="50" applyFont="1" applyAlignment="1" applyProtection="1">
      <alignment horizontal="justify" vertical="top" wrapText="1"/>
    </xf>
    <xf numFmtId="0" fontId="8" fillId="8" borderId="15" xfId="0" applyNumberFormat="1" applyFont="1" applyFill="1" applyBorder="1" applyAlignment="1" applyProtection="1">
      <alignment horizontal="center" vertical="center" wrapText="1"/>
    </xf>
    <xf numFmtId="0" fontId="20" fillId="8" borderId="25" xfId="53" applyFont="1" applyFill="1" applyBorder="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22" xfId="53" applyFont="1" applyFill="1" applyBorder="1" applyAlignment="1" applyProtection="1">
      <alignment horizontal="left" vertical="center" wrapText="1"/>
    </xf>
    <xf numFmtId="49" fontId="6" fillId="0" borderId="61" xfId="53" applyNumberFormat="1" applyFont="1" applyFill="1" applyBorder="1" applyAlignment="1" applyProtection="1">
      <alignment horizontal="center" vertical="center" wrapText="1"/>
    </xf>
    <xf numFmtId="49" fontId="6" fillId="0" borderId="66" xfId="53" applyNumberFormat="1"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49" fontId="6" fillId="9" borderId="12"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4" xfId="53" applyNumberFormat="1" applyFont="1" applyFill="1" applyBorder="1" applyAlignment="1" applyProtection="1">
      <alignment horizontal="center" vertical="center" wrapText="1"/>
    </xf>
    <xf numFmtId="0" fontId="33" fillId="9" borderId="5" xfId="53" applyNumberFormat="1" applyFont="1" applyFill="1" applyBorder="1" applyAlignment="1" applyProtection="1">
      <alignment horizontal="left" vertical="center" wrapText="1"/>
      <protection locked="0"/>
    </xf>
    <xf numFmtId="49" fontId="33" fillId="9" borderId="12" xfId="53" applyNumberFormat="1" applyFont="1" applyFill="1" applyBorder="1" applyAlignment="1" applyProtection="1">
      <alignment horizontal="left" vertical="center" wrapText="1"/>
      <protection locked="0"/>
    </xf>
    <xf numFmtId="49" fontId="33" fillId="9" borderId="5" xfId="53" applyNumberFormat="1" applyFont="1" applyFill="1" applyBorder="1" applyAlignment="1" applyProtection="1">
      <alignment horizontal="left" vertical="center" wrapText="1"/>
      <protection locked="0"/>
    </xf>
    <xf numFmtId="0" fontId="0" fillId="0" borderId="15" xfId="53" applyFont="1" applyFill="1" applyBorder="1" applyAlignment="1" applyProtection="1">
      <alignment horizontal="center" vertical="center" wrapText="1"/>
    </xf>
    <xf numFmtId="0" fontId="33" fillId="0" borderId="5" xfId="53" applyFont="1" applyFill="1" applyBorder="1" applyAlignment="1" applyProtection="1">
      <alignment horizontal="center" vertical="center" wrapTex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14" fontId="47" fillId="0" borderId="5" xfId="51" applyNumberFormat="1"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0" fontId="55" fillId="9" borderId="5" xfId="35" applyNumberFormat="1" applyFont="1" applyFill="1" applyBorder="1" applyAlignment="1" applyProtection="1">
      <alignment horizontal="left" vertical="center" wrapText="1" indent="1"/>
      <protection locked="0"/>
    </xf>
    <xf numFmtId="0" fontId="55" fillId="9" borderId="5" xfId="35" applyNumberFormat="1" applyFont="1" applyFill="1" applyBorder="1" applyAlignment="1" applyProtection="1">
      <alignment horizontal="left" vertical="top" indent="1"/>
      <protection locked="0"/>
    </xf>
    <xf numFmtId="0" fontId="55" fillId="0" borderId="5" xfId="35" applyNumberFormat="1" applyFont="1" applyFill="1" applyBorder="1" applyAlignment="1" applyProtection="1">
      <alignment horizontal="left" vertical="center" wrapText="1" indent="1"/>
    </xf>
    <xf numFmtId="0" fontId="55" fillId="0" borderId="5" xfId="35" applyNumberFormat="1" applyFont="1" applyFill="1" applyBorder="1" applyAlignment="1" applyProtection="1">
      <alignment horizontal="left" vertical="top" indent="1"/>
    </xf>
    <xf numFmtId="14" fontId="6" fillId="7" borderId="5" xfId="51" applyNumberFormat="1" applyFont="1" applyFill="1" applyBorder="1" applyAlignment="1" applyProtection="1">
      <alignment horizontal="left" vertical="center" wrapText="1" indent="1"/>
    </xf>
    <xf numFmtId="0" fontId="6" fillId="11" borderId="5" xfId="51" applyNumberFormat="1" applyFont="1" applyFill="1" applyBorder="1" applyAlignment="1" applyProtection="1">
      <alignment horizontal="center" vertical="center" wrapText="1"/>
    </xf>
    <xf numFmtId="49" fontId="6" fillId="11" borderId="12" xfId="51" applyNumberFormat="1" applyFont="1" applyFill="1" applyBorder="1" applyAlignment="1" applyProtection="1">
      <alignment horizontal="center"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85726</xdr:rowOff>
    </xdr:from>
    <xdr:to>
      <xdr:col>11</xdr:col>
      <xdr:colOff>970083</xdr:colOff>
      <xdr:row>6</xdr:row>
      <xdr:rowOff>513617</xdr:rowOff>
    </xdr:to>
    <xdr:grpSp>
      <xdr:nvGrpSpPr>
        <xdr:cNvPr id="9" name="Группа 8"/>
        <xdr:cNvGrpSpPr/>
      </xdr:nvGrpSpPr>
      <xdr:grpSpPr>
        <a:xfrm>
          <a:off x="247650" y="409576"/>
          <a:ext cx="10676058" cy="427891"/>
          <a:chOff x="304799" y="752476"/>
          <a:chExt cx="10685583" cy="446941"/>
        </a:xfrm>
      </xdr:grpSpPr>
      <xdr:pic>
        <xdr:nvPicPr>
          <xdr:cNvPr id="10" name="Рисунок 1"/>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419177" y="829099"/>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холодного водоснабжения,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xdr:cNvGrpSpPr/>
      </xdr:nvGrpSpPr>
      <xdr:grpSpPr>
        <a:xfrm>
          <a:off x="257175" y="809625"/>
          <a:ext cx="13134975" cy="523875"/>
          <a:chOff x="257175" y="742951"/>
          <a:chExt cx="13134975" cy="523874"/>
        </a:xfrm>
      </xdr:grpSpPr>
      <xdr:pic>
        <xdr:nvPicPr>
          <xdr:cNvPr id="27" name="Рисунок 8"/>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холодного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17</xdr:row>
      <xdr:rowOff>0</xdr:rowOff>
    </xdr:from>
    <xdr:to>
      <xdr:col>10</xdr:col>
      <xdr:colOff>228600</xdr:colOff>
      <xdr:row>17</xdr:row>
      <xdr:rowOff>190500</xdr:rowOff>
    </xdr:to>
    <xdr:grpSp>
      <xdr:nvGrpSpPr>
        <xdr:cNvPr id="2" name="shCalendar" hidden="1"/>
        <xdr:cNvGrpSpPr>
          <a:grpSpLocks/>
        </xdr:cNvGrpSpPr>
      </xdr:nvGrpSpPr>
      <xdr:grpSpPr bwMode="auto">
        <a:xfrm>
          <a:off x="6972300" y="3305175"/>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xdr:cNvGrpSpPr>
          <a:grpSpLocks/>
        </xdr:cNvGrpSpPr>
      </xdr:nvGrpSpPr>
      <xdr:grpSpPr bwMode="auto">
        <a:xfrm>
          <a:off x="151095075" y="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xdr:cNvGrpSpPr>
          <a:grpSpLocks/>
        </xdr:cNvGrpSpPr>
      </xdr:nvGrpSpPr>
      <xdr:grpSpPr bwMode="auto">
        <a:xfrm>
          <a:off x="4972050" y="0"/>
          <a:ext cx="190500" cy="5715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92;&#1072;&#1081;&#1083;&#1099;%20&#1074;%20&#1087;&#1086;&#1084;&#1086;&#1097;&#1100;%20&#1042;&#1080;&#1042;/2.2.&#1074;&#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7.1."/>
      <sheetName val="форма 2.8."/>
      <sheetName val="форма 2.9."/>
    </sheetNames>
    <sheetDataSet>
      <sheetData sheetId="0">
        <row r="17">
          <cell r="H17">
            <v>24943.355100000001</v>
          </cell>
          <cell r="J17">
            <v>18.46743</v>
          </cell>
        </row>
        <row r="19">
          <cell r="J19">
            <v>0</v>
          </cell>
        </row>
        <row r="20">
          <cell r="J20">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43">
          <cell r="J43">
            <v>0</v>
          </cell>
        </row>
        <row r="44">
          <cell r="J44">
            <v>-1.4195899999999999</v>
          </cell>
        </row>
        <row r="45">
          <cell r="J45">
            <v>0</v>
          </cell>
        </row>
        <row r="46">
          <cell r="J46">
            <v>0</v>
          </cell>
        </row>
        <row r="47">
          <cell r="J47">
            <v>0</v>
          </cell>
        </row>
        <row r="48">
          <cell r="J48">
            <v>0</v>
          </cell>
        </row>
        <row r="49">
          <cell r="J49">
            <v>0</v>
          </cell>
        </row>
        <row r="50">
          <cell r="J50">
            <v>0</v>
          </cell>
        </row>
        <row r="51">
          <cell r="J51">
            <v>0</v>
          </cell>
        </row>
        <row r="52">
          <cell r="J52">
            <v>-118.79231</v>
          </cell>
        </row>
        <row r="53">
          <cell r="J53">
            <v>0</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portal.eias.ru/Portal/DownloadPage.aspx?type=12&amp;guid=45782df8-3cba-40e8-bf65-102bf4326ac2" TargetMode="External"/><Relationship Id="rId1" Type="http://schemas.openxmlformats.org/officeDocument/2006/relationships/hyperlink" Target="https://portal.eias.ru/Portal/DownloadPage.aspx?type=12&amp;guid=45782df8-3cba-40e8-bf65-102bf4326ac2" TargetMode="External"/><Relationship Id="rId6" Type="http://schemas.openxmlformats.org/officeDocument/2006/relationships/comments" Target="../comments6.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election activeCell="E122" sqref="E122"/>
    </sheetView>
  </sheetViews>
  <sheetFormatPr defaultColWidth="9.140625" defaultRowHeight="11.25" x14ac:dyDescent="0.1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x14ac:dyDescent="0.15">
      <c r="AA1" s="134" t="s">
        <v>68</v>
      </c>
    </row>
    <row r="2" spans="1:27" ht="16.5" customHeight="1" x14ac:dyDescent="0.15">
      <c r="B2" s="630" t="str">
        <f>"Код отчёта: " &amp; GetCode()</f>
        <v>Код отчёта: FAS.JKH.OPEN.INFO.BALANCE.HVS</v>
      </c>
      <c r="C2" s="630"/>
      <c r="D2" s="630"/>
      <c r="E2" s="630"/>
      <c r="F2" s="630"/>
      <c r="G2" s="630"/>
      <c r="V2" s="125"/>
    </row>
    <row r="3" spans="1:27" ht="18" customHeight="1" x14ac:dyDescent="0.15">
      <c r="B3" s="631" t="str">
        <f>"Версия " &amp; Getversion()</f>
        <v>Версия 1.0.4</v>
      </c>
      <c r="C3" s="631"/>
      <c r="H3" s="125"/>
      <c r="I3" s="125"/>
      <c r="J3" s="125"/>
      <c r="K3" s="125"/>
      <c r="L3" s="125"/>
      <c r="M3" s="125"/>
      <c r="N3" s="125"/>
      <c r="O3" s="125"/>
      <c r="P3" s="125"/>
      <c r="Q3" s="125"/>
      <c r="R3" s="125"/>
      <c r="V3" s="125"/>
      <c r="W3" s="125"/>
      <c r="X3" s="125"/>
      <c r="Y3" s="125"/>
    </row>
    <row r="4" spans="1:27" ht="6" customHeight="1" x14ac:dyDescent="0.15">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x14ac:dyDescent="0.15">
      <c r="B5" s="63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C5" s="633"/>
      <c r="D5" s="633"/>
      <c r="E5" s="633"/>
      <c r="F5" s="633"/>
      <c r="G5" s="633"/>
      <c r="H5" s="633"/>
      <c r="I5" s="633"/>
      <c r="J5" s="633"/>
      <c r="K5" s="633"/>
      <c r="L5" s="633"/>
      <c r="M5" s="633"/>
      <c r="N5" s="633"/>
      <c r="O5" s="633"/>
      <c r="P5" s="633"/>
      <c r="Q5" s="633"/>
      <c r="R5" s="633"/>
      <c r="S5" s="633"/>
      <c r="T5" s="633"/>
      <c r="U5" s="633"/>
      <c r="V5" s="633"/>
      <c r="W5" s="633"/>
      <c r="X5" s="633"/>
      <c r="Y5" s="634"/>
    </row>
    <row r="6" spans="1:27" ht="9.75" customHeight="1" x14ac:dyDescent="0.2">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customHeight="1" x14ac:dyDescent="0.2">
      <c r="A7" s="125"/>
      <c r="B7" s="138"/>
      <c r="C7" s="139"/>
      <c r="D7" s="140"/>
      <c r="E7" s="626" t="s">
        <v>216</v>
      </c>
      <c r="F7" s="626"/>
      <c r="G7" s="626"/>
      <c r="H7" s="626"/>
      <c r="I7" s="626"/>
      <c r="J7" s="626"/>
      <c r="K7" s="626"/>
      <c r="L7" s="626"/>
      <c r="M7" s="626"/>
      <c r="N7" s="626"/>
      <c r="O7" s="626"/>
      <c r="P7" s="626"/>
      <c r="Q7" s="626"/>
      <c r="R7" s="626"/>
      <c r="S7" s="626"/>
      <c r="T7" s="626"/>
      <c r="U7" s="626"/>
      <c r="V7" s="626"/>
      <c r="W7" s="626"/>
      <c r="X7" s="626"/>
      <c r="Y7" s="129"/>
    </row>
    <row r="8" spans="1:27" ht="15" customHeight="1" x14ac:dyDescent="0.2">
      <c r="A8" s="125"/>
      <c r="B8" s="138"/>
      <c r="C8" s="139"/>
      <c r="D8" s="140"/>
      <c r="E8" s="626"/>
      <c r="F8" s="626"/>
      <c r="G8" s="626"/>
      <c r="H8" s="626"/>
      <c r="I8" s="626"/>
      <c r="J8" s="626"/>
      <c r="K8" s="626"/>
      <c r="L8" s="626"/>
      <c r="M8" s="626"/>
      <c r="N8" s="626"/>
      <c r="O8" s="626"/>
      <c r="P8" s="626"/>
      <c r="Q8" s="626"/>
      <c r="R8" s="626"/>
      <c r="S8" s="626"/>
      <c r="T8" s="626"/>
      <c r="U8" s="626"/>
      <c r="V8" s="626"/>
      <c r="W8" s="626"/>
      <c r="X8" s="626"/>
      <c r="Y8" s="129"/>
    </row>
    <row r="9" spans="1:27" ht="15" customHeight="1" x14ac:dyDescent="0.2">
      <c r="A9" s="125"/>
      <c r="B9" s="138"/>
      <c r="C9" s="139"/>
      <c r="D9" s="140"/>
      <c r="E9" s="626"/>
      <c r="F9" s="626"/>
      <c r="G9" s="626"/>
      <c r="H9" s="626"/>
      <c r="I9" s="626"/>
      <c r="J9" s="626"/>
      <c r="K9" s="626"/>
      <c r="L9" s="626"/>
      <c r="M9" s="626"/>
      <c r="N9" s="626"/>
      <c r="O9" s="626"/>
      <c r="P9" s="626"/>
      <c r="Q9" s="626"/>
      <c r="R9" s="626"/>
      <c r="S9" s="626"/>
      <c r="T9" s="626"/>
      <c r="U9" s="626"/>
      <c r="V9" s="626"/>
      <c r="W9" s="626"/>
      <c r="X9" s="626"/>
      <c r="Y9" s="129"/>
    </row>
    <row r="10" spans="1:27" ht="10.5" customHeight="1" x14ac:dyDescent="0.2">
      <c r="A10" s="125"/>
      <c r="B10" s="138"/>
      <c r="C10" s="139"/>
      <c r="D10" s="140"/>
      <c r="E10" s="626"/>
      <c r="F10" s="626"/>
      <c r="G10" s="626"/>
      <c r="H10" s="626"/>
      <c r="I10" s="626"/>
      <c r="J10" s="626"/>
      <c r="K10" s="626"/>
      <c r="L10" s="626"/>
      <c r="M10" s="626"/>
      <c r="N10" s="626"/>
      <c r="O10" s="626"/>
      <c r="P10" s="626"/>
      <c r="Q10" s="626"/>
      <c r="R10" s="626"/>
      <c r="S10" s="626"/>
      <c r="T10" s="626"/>
      <c r="U10" s="626"/>
      <c r="V10" s="626"/>
      <c r="W10" s="626"/>
      <c r="X10" s="626"/>
      <c r="Y10" s="129"/>
    </row>
    <row r="11" spans="1:27" ht="27" customHeight="1" x14ac:dyDescent="0.2">
      <c r="A11" s="125"/>
      <c r="B11" s="138"/>
      <c r="C11" s="139"/>
      <c r="D11" s="140"/>
      <c r="E11" s="626"/>
      <c r="F11" s="626"/>
      <c r="G11" s="626"/>
      <c r="H11" s="626"/>
      <c r="I11" s="626"/>
      <c r="J11" s="626"/>
      <c r="K11" s="626"/>
      <c r="L11" s="626"/>
      <c r="M11" s="626"/>
      <c r="N11" s="626"/>
      <c r="O11" s="626"/>
      <c r="P11" s="626"/>
      <c r="Q11" s="626"/>
      <c r="R11" s="626"/>
      <c r="S11" s="626"/>
      <c r="T11" s="626"/>
      <c r="U11" s="626"/>
      <c r="V11" s="626"/>
      <c r="W11" s="626"/>
      <c r="X11" s="626"/>
      <c r="Y11" s="129"/>
    </row>
    <row r="12" spans="1:27" ht="12" customHeight="1" x14ac:dyDescent="0.2">
      <c r="A12" s="125"/>
      <c r="B12" s="138"/>
      <c r="C12" s="139"/>
      <c r="D12" s="140"/>
      <c r="E12" s="626"/>
      <c r="F12" s="626"/>
      <c r="G12" s="626"/>
      <c r="H12" s="626"/>
      <c r="I12" s="626"/>
      <c r="J12" s="626"/>
      <c r="K12" s="626"/>
      <c r="L12" s="626"/>
      <c r="M12" s="626"/>
      <c r="N12" s="626"/>
      <c r="O12" s="626"/>
      <c r="P12" s="626"/>
      <c r="Q12" s="626"/>
      <c r="R12" s="626"/>
      <c r="S12" s="626"/>
      <c r="T12" s="626"/>
      <c r="U12" s="626"/>
      <c r="V12" s="626"/>
      <c r="W12" s="626"/>
      <c r="X12" s="626"/>
      <c r="Y12" s="129"/>
    </row>
    <row r="13" spans="1:27" ht="38.25" customHeight="1" x14ac:dyDescent="0.2">
      <c r="A13" s="125"/>
      <c r="B13" s="138"/>
      <c r="C13" s="139"/>
      <c r="D13" s="140"/>
      <c r="E13" s="626"/>
      <c r="F13" s="626"/>
      <c r="G13" s="626"/>
      <c r="H13" s="626"/>
      <c r="I13" s="626"/>
      <c r="J13" s="626"/>
      <c r="K13" s="626"/>
      <c r="L13" s="626"/>
      <c r="M13" s="626"/>
      <c r="N13" s="626"/>
      <c r="O13" s="626"/>
      <c r="P13" s="626"/>
      <c r="Q13" s="626"/>
      <c r="R13" s="626"/>
      <c r="S13" s="626"/>
      <c r="T13" s="626"/>
      <c r="U13" s="626"/>
      <c r="V13" s="626"/>
      <c r="W13" s="626"/>
      <c r="X13" s="626"/>
      <c r="Y13" s="130"/>
    </row>
    <row r="14" spans="1:27" ht="15" customHeight="1" x14ac:dyDescent="0.2">
      <c r="A14" s="125"/>
      <c r="B14" s="138"/>
      <c r="C14" s="139"/>
      <c r="D14" s="140"/>
      <c r="E14" s="626"/>
      <c r="F14" s="626"/>
      <c r="G14" s="626"/>
      <c r="H14" s="626"/>
      <c r="I14" s="626"/>
      <c r="J14" s="626"/>
      <c r="K14" s="626"/>
      <c r="L14" s="626"/>
      <c r="M14" s="626"/>
      <c r="N14" s="626"/>
      <c r="O14" s="626"/>
      <c r="P14" s="626"/>
      <c r="Q14" s="626"/>
      <c r="R14" s="626"/>
      <c r="S14" s="626"/>
      <c r="T14" s="626"/>
      <c r="U14" s="626"/>
      <c r="V14" s="626"/>
      <c r="W14" s="626"/>
      <c r="X14" s="626"/>
      <c r="Y14" s="129"/>
    </row>
    <row r="15" spans="1:27" ht="15" x14ac:dyDescent="0.2">
      <c r="A15" s="125"/>
      <c r="B15" s="138"/>
      <c r="C15" s="139"/>
      <c r="D15" s="140"/>
      <c r="E15" s="626"/>
      <c r="F15" s="626"/>
      <c r="G15" s="626"/>
      <c r="H15" s="626"/>
      <c r="I15" s="626"/>
      <c r="J15" s="626"/>
      <c r="K15" s="626"/>
      <c r="L15" s="626"/>
      <c r="M15" s="626"/>
      <c r="N15" s="626"/>
      <c r="O15" s="626"/>
      <c r="P15" s="626"/>
      <c r="Q15" s="626"/>
      <c r="R15" s="626"/>
      <c r="S15" s="626"/>
      <c r="T15" s="626"/>
      <c r="U15" s="626"/>
      <c r="V15" s="626"/>
      <c r="W15" s="626"/>
      <c r="X15" s="626"/>
      <c r="Y15" s="129"/>
    </row>
    <row r="16" spans="1:27" ht="15" x14ac:dyDescent="0.2">
      <c r="A16" s="125"/>
      <c r="B16" s="138"/>
      <c r="C16" s="139"/>
      <c r="D16" s="140"/>
      <c r="E16" s="626"/>
      <c r="F16" s="626"/>
      <c r="G16" s="626"/>
      <c r="H16" s="626"/>
      <c r="I16" s="626"/>
      <c r="J16" s="626"/>
      <c r="K16" s="626"/>
      <c r="L16" s="626"/>
      <c r="M16" s="626"/>
      <c r="N16" s="626"/>
      <c r="O16" s="626"/>
      <c r="P16" s="626"/>
      <c r="Q16" s="626"/>
      <c r="R16" s="626"/>
      <c r="S16" s="626"/>
      <c r="T16" s="626"/>
      <c r="U16" s="626"/>
      <c r="V16" s="626"/>
      <c r="W16" s="626"/>
      <c r="X16" s="626"/>
      <c r="Y16" s="129"/>
    </row>
    <row r="17" spans="1:25" ht="15" customHeight="1" x14ac:dyDescent="0.2">
      <c r="A17" s="125"/>
      <c r="B17" s="138"/>
      <c r="C17" s="139"/>
      <c r="D17" s="140"/>
      <c r="E17" s="626"/>
      <c r="F17" s="626"/>
      <c r="G17" s="626"/>
      <c r="H17" s="626"/>
      <c r="I17" s="626"/>
      <c r="J17" s="626"/>
      <c r="K17" s="626"/>
      <c r="L17" s="626"/>
      <c r="M17" s="626"/>
      <c r="N17" s="626"/>
      <c r="O17" s="626"/>
      <c r="P17" s="626"/>
      <c r="Q17" s="626"/>
      <c r="R17" s="626"/>
      <c r="S17" s="626"/>
      <c r="T17" s="626"/>
      <c r="U17" s="626"/>
      <c r="V17" s="626"/>
      <c r="W17" s="626"/>
      <c r="X17" s="626"/>
      <c r="Y17" s="129"/>
    </row>
    <row r="18" spans="1:25" ht="15" x14ac:dyDescent="0.2">
      <c r="A18" s="125"/>
      <c r="B18" s="138"/>
      <c r="C18" s="139"/>
      <c r="D18" s="140"/>
      <c r="E18" s="626"/>
      <c r="F18" s="626"/>
      <c r="G18" s="626"/>
      <c r="H18" s="626"/>
      <c r="I18" s="626"/>
      <c r="J18" s="626"/>
      <c r="K18" s="626"/>
      <c r="L18" s="626"/>
      <c r="M18" s="626"/>
      <c r="N18" s="626"/>
      <c r="O18" s="626"/>
      <c r="P18" s="626"/>
      <c r="Q18" s="626"/>
      <c r="R18" s="626"/>
      <c r="S18" s="626"/>
      <c r="T18" s="626"/>
      <c r="U18" s="626"/>
      <c r="V18" s="626"/>
      <c r="W18" s="626"/>
      <c r="X18" s="626"/>
      <c r="Y18" s="129"/>
    </row>
    <row r="19" spans="1:25" ht="23.45" customHeight="1" x14ac:dyDescent="0.15">
      <c r="A19" s="125"/>
      <c r="B19" s="138"/>
      <c r="C19" s="139"/>
      <c r="D19" s="141"/>
      <c r="E19" s="626"/>
      <c r="F19" s="626"/>
      <c r="G19" s="626"/>
      <c r="H19" s="626"/>
      <c r="I19" s="626"/>
      <c r="J19" s="626"/>
      <c r="K19" s="626"/>
      <c r="L19" s="626"/>
      <c r="M19" s="626"/>
      <c r="N19" s="626"/>
      <c r="O19" s="626"/>
      <c r="P19" s="626"/>
      <c r="Q19" s="626"/>
      <c r="R19" s="626"/>
      <c r="S19" s="626"/>
      <c r="T19" s="626"/>
      <c r="U19" s="626"/>
      <c r="V19" s="626"/>
      <c r="W19" s="626"/>
      <c r="X19" s="626"/>
      <c r="Y19" s="129"/>
    </row>
    <row r="20" spans="1:25" ht="15" hidden="1" x14ac:dyDescent="0.15">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x14ac:dyDescent="0.2">
      <c r="A21" s="125"/>
      <c r="B21" s="138"/>
      <c r="C21" s="139"/>
      <c r="D21" s="143"/>
      <c r="E21" s="150" t="s">
        <v>66</v>
      </c>
      <c r="F21" s="628" t="s">
        <v>70</v>
      </c>
      <c r="G21" s="629"/>
      <c r="H21" s="629"/>
      <c r="I21" s="629"/>
      <c r="J21" s="629"/>
      <c r="K21" s="629"/>
      <c r="L21" s="629"/>
      <c r="M21" s="629"/>
      <c r="N21" s="140"/>
      <c r="O21" s="152" t="s">
        <v>66</v>
      </c>
      <c r="P21" s="635" t="s">
        <v>67</v>
      </c>
      <c r="Q21" s="636"/>
      <c r="R21" s="636"/>
      <c r="S21" s="636"/>
      <c r="T21" s="636"/>
      <c r="U21" s="636"/>
      <c r="V21" s="636"/>
      <c r="W21" s="636"/>
      <c r="X21" s="636"/>
      <c r="Y21" s="129"/>
    </row>
    <row r="22" spans="1:25" ht="14.25" hidden="1" customHeight="1" x14ac:dyDescent="0.2">
      <c r="A22" s="125"/>
      <c r="B22" s="138"/>
      <c r="C22" s="139"/>
      <c r="D22" s="143"/>
      <c r="E22" s="151" t="s">
        <v>66</v>
      </c>
      <c r="F22" s="628" t="s">
        <v>69</v>
      </c>
      <c r="G22" s="629"/>
      <c r="H22" s="629"/>
      <c r="I22" s="629"/>
      <c r="J22" s="629"/>
      <c r="K22" s="629"/>
      <c r="L22" s="629"/>
      <c r="M22" s="629"/>
      <c r="N22" s="140"/>
      <c r="O22" s="153" t="s">
        <v>66</v>
      </c>
      <c r="P22" s="635" t="s">
        <v>217</v>
      </c>
      <c r="Q22" s="636"/>
      <c r="R22" s="636"/>
      <c r="S22" s="636"/>
      <c r="T22" s="636"/>
      <c r="U22" s="636"/>
      <c r="V22" s="636"/>
      <c r="W22" s="636"/>
      <c r="X22" s="636"/>
      <c r="Y22" s="129"/>
    </row>
    <row r="23" spans="1:25" ht="27" hidden="1" customHeight="1" x14ac:dyDescent="0.2">
      <c r="A23" s="125"/>
      <c r="B23" s="138"/>
      <c r="C23" s="139"/>
      <c r="D23" s="143"/>
      <c r="E23" s="140"/>
      <c r="F23" s="140"/>
      <c r="G23" s="140"/>
      <c r="H23" s="140"/>
      <c r="I23" s="140"/>
      <c r="J23" s="140"/>
      <c r="K23" s="140"/>
      <c r="L23" s="140"/>
      <c r="M23" s="140"/>
      <c r="N23" s="140"/>
      <c r="O23" s="140"/>
      <c r="P23" s="627"/>
      <c r="Q23" s="627"/>
      <c r="R23" s="627"/>
      <c r="S23" s="627"/>
      <c r="T23" s="627"/>
      <c r="U23" s="627"/>
      <c r="V23" s="627"/>
      <c r="W23" s="627"/>
      <c r="X23" s="140"/>
      <c r="Y23" s="129"/>
    </row>
    <row r="24" spans="1:25" ht="15" hidden="1" customHeight="1" x14ac:dyDescent="0.2">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x14ac:dyDescent="0.2">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x14ac:dyDescent="0.2">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x14ac:dyDescent="0.2">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x14ac:dyDescent="0.2">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x14ac:dyDescent="0.2">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x14ac:dyDescent="0.2">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x14ac:dyDescent="0.2">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x14ac:dyDescent="0.2">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x14ac:dyDescent="0.15">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x14ac:dyDescent="0.15">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x14ac:dyDescent="0.2">
      <c r="A35" s="125"/>
      <c r="B35" s="138"/>
      <c r="C35" s="139"/>
      <c r="D35" s="143"/>
      <c r="E35" s="626" t="s">
        <v>127</v>
      </c>
      <c r="F35" s="626"/>
      <c r="G35" s="626"/>
      <c r="H35" s="626"/>
      <c r="I35" s="626"/>
      <c r="J35" s="626"/>
      <c r="K35" s="626"/>
      <c r="L35" s="626"/>
      <c r="M35" s="626"/>
      <c r="N35" s="626"/>
      <c r="O35" s="626"/>
      <c r="P35" s="626"/>
      <c r="Q35" s="626"/>
      <c r="R35" s="626"/>
      <c r="S35" s="626"/>
      <c r="T35" s="626"/>
      <c r="U35" s="626"/>
      <c r="V35" s="626"/>
      <c r="W35" s="626"/>
      <c r="X35" s="626"/>
      <c r="Y35" s="129"/>
    </row>
    <row r="36" spans="1:25" ht="38.25" hidden="1" customHeight="1" x14ac:dyDescent="0.2">
      <c r="A36" s="125"/>
      <c r="B36" s="138"/>
      <c r="C36" s="139"/>
      <c r="D36" s="143"/>
      <c r="E36" s="626"/>
      <c r="F36" s="626"/>
      <c r="G36" s="626"/>
      <c r="H36" s="626"/>
      <c r="I36" s="626"/>
      <c r="J36" s="626"/>
      <c r="K36" s="626"/>
      <c r="L36" s="626"/>
      <c r="M36" s="626"/>
      <c r="N36" s="626"/>
      <c r="O36" s="626"/>
      <c r="P36" s="626"/>
      <c r="Q36" s="626"/>
      <c r="R36" s="626"/>
      <c r="S36" s="626"/>
      <c r="T36" s="626"/>
      <c r="U36" s="626"/>
      <c r="V36" s="626"/>
      <c r="W36" s="626"/>
      <c r="X36" s="626"/>
      <c r="Y36" s="129"/>
    </row>
    <row r="37" spans="1:25" ht="9.75" hidden="1" customHeight="1" x14ac:dyDescent="0.2">
      <c r="A37" s="125"/>
      <c r="B37" s="138"/>
      <c r="C37" s="139"/>
      <c r="D37" s="143"/>
      <c r="E37" s="626"/>
      <c r="F37" s="626"/>
      <c r="G37" s="626"/>
      <c r="H37" s="626"/>
      <c r="I37" s="626"/>
      <c r="J37" s="626"/>
      <c r="K37" s="626"/>
      <c r="L37" s="626"/>
      <c r="M37" s="626"/>
      <c r="N37" s="626"/>
      <c r="O37" s="626"/>
      <c r="P37" s="626"/>
      <c r="Q37" s="626"/>
      <c r="R37" s="626"/>
      <c r="S37" s="626"/>
      <c r="T37" s="626"/>
      <c r="U37" s="626"/>
      <c r="V37" s="626"/>
      <c r="W37" s="626"/>
      <c r="X37" s="626"/>
      <c r="Y37" s="129"/>
    </row>
    <row r="38" spans="1:25" ht="51" hidden="1" customHeight="1" x14ac:dyDescent="0.2">
      <c r="A38" s="125"/>
      <c r="B38" s="138"/>
      <c r="C38" s="139"/>
      <c r="D38" s="143"/>
      <c r="E38" s="626"/>
      <c r="F38" s="626"/>
      <c r="G38" s="626"/>
      <c r="H38" s="626"/>
      <c r="I38" s="626"/>
      <c r="J38" s="626"/>
      <c r="K38" s="626"/>
      <c r="L38" s="626"/>
      <c r="M38" s="626"/>
      <c r="N38" s="626"/>
      <c r="O38" s="626"/>
      <c r="P38" s="626"/>
      <c r="Q38" s="626"/>
      <c r="R38" s="626"/>
      <c r="S38" s="626"/>
      <c r="T38" s="626"/>
      <c r="U38" s="626"/>
      <c r="V38" s="626"/>
      <c r="W38" s="626"/>
      <c r="X38" s="626"/>
      <c r="Y38" s="129"/>
    </row>
    <row r="39" spans="1:25" ht="15" hidden="1" customHeight="1" x14ac:dyDescent="0.2">
      <c r="A39" s="125"/>
      <c r="B39" s="138"/>
      <c r="C39" s="139"/>
      <c r="D39" s="143"/>
      <c r="E39" s="626"/>
      <c r="F39" s="626"/>
      <c r="G39" s="626"/>
      <c r="H39" s="626"/>
      <c r="I39" s="626"/>
      <c r="J39" s="626"/>
      <c r="K39" s="626"/>
      <c r="L39" s="626"/>
      <c r="M39" s="626"/>
      <c r="N39" s="626"/>
      <c r="O39" s="626"/>
      <c r="P39" s="626"/>
      <c r="Q39" s="626"/>
      <c r="R39" s="626"/>
      <c r="S39" s="626"/>
      <c r="T39" s="626"/>
      <c r="U39" s="626"/>
      <c r="V39" s="626"/>
      <c r="W39" s="626"/>
      <c r="X39" s="626"/>
      <c r="Y39" s="129"/>
    </row>
    <row r="40" spans="1:25" ht="12" hidden="1" customHeight="1" x14ac:dyDescent="0.2">
      <c r="A40" s="125"/>
      <c r="B40" s="138"/>
      <c r="C40" s="139"/>
      <c r="D40" s="143"/>
      <c r="E40" s="637"/>
      <c r="F40" s="637"/>
      <c r="G40" s="637"/>
      <c r="H40" s="637"/>
      <c r="I40" s="637"/>
      <c r="J40" s="637"/>
      <c r="K40" s="637"/>
      <c r="L40" s="637"/>
      <c r="M40" s="637"/>
      <c r="N40" s="637"/>
      <c r="O40" s="637"/>
      <c r="P40" s="637"/>
      <c r="Q40" s="637"/>
      <c r="R40" s="637"/>
      <c r="S40" s="637"/>
      <c r="T40" s="637"/>
      <c r="U40" s="637"/>
      <c r="V40" s="637"/>
      <c r="W40" s="637"/>
      <c r="X40" s="637"/>
      <c r="Y40" s="129"/>
    </row>
    <row r="41" spans="1:25" ht="15.95" hidden="1" customHeight="1" x14ac:dyDescent="0.2">
      <c r="A41" s="125"/>
      <c r="B41" s="138"/>
      <c r="C41" s="139"/>
      <c r="D41" s="143"/>
      <c r="E41" s="638"/>
      <c r="F41" s="638"/>
      <c r="G41" s="638"/>
      <c r="H41" s="638"/>
      <c r="I41" s="638"/>
      <c r="J41" s="638"/>
      <c r="K41" s="638"/>
      <c r="L41" s="638"/>
      <c r="M41" s="638"/>
      <c r="N41" s="638"/>
      <c r="O41" s="638"/>
      <c r="P41" s="638"/>
      <c r="Q41" s="638"/>
      <c r="R41" s="638"/>
      <c r="S41" s="638"/>
      <c r="T41" s="638"/>
      <c r="U41" s="638"/>
      <c r="V41" s="638"/>
      <c r="W41" s="638"/>
      <c r="X41" s="638"/>
      <c r="Y41" s="129"/>
    </row>
    <row r="42" spans="1:25" ht="15.95" hidden="1" customHeight="1" x14ac:dyDescent="0.2">
      <c r="A42" s="125"/>
      <c r="B42" s="138"/>
      <c r="C42" s="139"/>
      <c r="D42" s="143"/>
      <c r="E42" s="638"/>
      <c r="F42" s="638"/>
      <c r="G42" s="638"/>
      <c r="H42" s="638"/>
      <c r="I42" s="638"/>
      <c r="J42" s="638"/>
      <c r="K42" s="638"/>
      <c r="L42" s="638"/>
      <c r="M42" s="638"/>
      <c r="N42" s="638"/>
      <c r="O42" s="638"/>
      <c r="P42" s="638"/>
      <c r="Q42" s="638"/>
      <c r="R42" s="638"/>
      <c r="S42" s="638"/>
      <c r="T42" s="638"/>
      <c r="U42" s="638"/>
      <c r="V42" s="638"/>
      <c r="W42" s="638"/>
      <c r="X42" s="638"/>
      <c r="Y42" s="129"/>
    </row>
    <row r="43" spans="1:25" ht="15.95" hidden="1" customHeight="1" x14ac:dyDescent="0.2">
      <c r="A43" s="125"/>
      <c r="B43" s="138"/>
      <c r="C43" s="139"/>
      <c r="D43" s="143"/>
      <c r="E43" s="638"/>
      <c r="F43" s="638"/>
      <c r="G43" s="638"/>
      <c r="H43" s="638"/>
      <c r="I43" s="638"/>
      <c r="J43" s="638"/>
      <c r="K43" s="638"/>
      <c r="L43" s="638"/>
      <c r="M43" s="638"/>
      <c r="N43" s="638"/>
      <c r="O43" s="638"/>
      <c r="P43" s="638"/>
      <c r="Q43" s="638"/>
      <c r="R43" s="638"/>
      <c r="S43" s="638"/>
      <c r="T43" s="638"/>
      <c r="U43" s="638"/>
      <c r="V43" s="638"/>
      <c r="W43" s="638"/>
      <c r="X43" s="638"/>
      <c r="Y43" s="129"/>
    </row>
    <row r="44" spans="1:25" ht="15.95" hidden="1" customHeight="1" x14ac:dyDescent="0.15">
      <c r="A44" s="125"/>
      <c r="B44" s="138"/>
      <c r="C44" s="139"/>
      <c r="D44" s="141"/>
      <c r="E44" s="638"/>
      <c r="F44" s="638"/>
      <c r="G44" s="638"/>
      <c r="H44" s="638"/>
      <c r="I44" s="638"/>
      <c r="J44" s="638"/>
      <c r="K44" s="638"/>
      <c r="L44" s="638"/>
      <c r="M44" s="638"/>
      <c r="N44" s="638"/>
      <c r="O44" s="638"/>
      <c r="P44" s="638"/>
      <c r="Q44" s="638"/>
      <c r="R44" s="638"/>
      <c r="S44" s="638"/>
      <c r="T44" s="638"/>
      <c r="U44" s="638"/>
      <c r="V44" s="638"/>
      <c r="W44" s="638"/>
      <c r="X44" s="638"/>
      <c r="Y44" s="129"/>
    </row>
    <row r="45" spans="1:25" ht="18" hidden="1" customHeight="1" x14ac:dyDescent="0.15">
      <c r="A45" s="125"/>
      <c r="B45" s="138"/>
      <c r="C45" s="139"/>
      <c r="D45" s="141"/>
      <c r="E45" s="638"/>
      <c r="F45" s="638"/>
      <c r="G45" s="638"/>
      <c r="H45" s="638"/>
      <c r="I45" s="638"/>
      <c r="J45" s="638"/>
      <c r="K45" s="638"/>
      <c r="L45" s="638"/>
      <c r="M45" s="638"/>
      <c r="N45" s="638"/>
      <c r="O45" s="638"/>
      <c r="P45" s="638"/>
      <c r="Q45" s="638"/>
      <c r="R45" s="638"/>
      <c r="S45" s="638"/>
      <c r="T45" s="638"/>
      <c r="U45" s="638"/>
      <c r="V45" s="638"/>
      <c r="W45" s="638"/>
      <c r="X45" s="638"/>
      <c r="Y45" s="129"/>
    </row>
    <row r="46" spans="1:25" ht="24" hidden="1" customHeight="1" x14ac:dyDescent="0.2">
      <c r="A46" s="125"/>
      <c r="B46" s="138"/>
      <c r="C46" s="139"/>
      <c r="D46" s="143"/>
      <c r="E46" s="626" t="s">
        <v>65</v>
      </c>
      <c r="F46" s="626"/>
      <c r="G46" s="626"/>
      <c r="H46" s="626"/>
      <c r="I46" s="626"/>
      <c r="J46" s="626"/>
      <c r="K46" s="626"/>
      <c r="L46" s="626"/>
      <c r="M46" s="626"/>
      <c r="N46" s="626"/>
      <c r="O46" s="626"/>
      <c r="P46" s="626"/>
      <c r="Q46" s="626"/>
      <c r="R46" s="626"/>
      <c r="S46" s="626"/>
      <c r="T46" s="626"/>
      <c r="U46" s="626"/>
      <c r="V46" s="626"/>
      <c r="W46" s="626"/>
      <c r="X46" s="626"/>
      <c r="Y46" s="129"/>
    </row>
    <row r="47" spans="1:25" ht="37.5" hidden="1" customHeight="1" x14ac:dyDescent="0.2">
      <c r="A47" s="125"/>
      <c r="B47" s="138"/>
      <c r="C47" s="139"/>
      <c r="D47" s="143"/>
      <c r="E47" s="626"/>
      <c r="F47" s="626"/>
      <c r="G47" s="626"/>
      <c r="H47" s="626"/>
      <c r="I47" s="626"/>
      <c r="J47" s="626"/>
      <c r="K47" s="626"/>
      <c r="L47" s="626"/>
      <c r="M47" s="626"/>
      <c r="N47" s="626"/>
      <c r="O47" s="626"/>
      <c r="P47" s="626"/>
      <c r="Q47" s="626"/>
      <c r="R47" s="626"/>
      <c r="S47" s="626"/>
      <c r="T47" s="626"/>
      <c r="U47" s="626"/>
      <c r="V47" s="626"/>
      <c r="W47" s="626"/>
      <c r="X47" s="626"/>
      <c r="Y47" s="129"/>
    </row>
    <row r="48" spans="1:25" ht="24" hidden="1" customHeight="1" x14ac:dyDescent="0.2">
      <c r="A48" s="125"/>
      <c r="B48" s="138"/>
      <c r="C48" s="139"/>
      <c r="D48" s="143"/>
      <c r="E48" s="626"/>
      <c r="F48" s="626"/>
      <c r="G48" s="626"/>
      <c r="H48" s="626"/>
      <c r="I48" s="626"/>
      <c r="J48" s="626"/>
      <c r="K48" s="626"/>
      <c r="L48" s="626"/>
      <c r="M48" s="626"/>
      <c r="N48" s="626"/>
      <c r="O48" s="626"/>
      <c r="P48" s="626"/>
      <c r="Q48" s="626"/>
      <c r="R48" s="626"/>
      <c r="S48" s="626"/>
      <c r="T48" s="626"/>
      <c r="U48" s="626"/>
      <c r="V48" s="626"/>
      <c r="W48" s="626"/>
      <c r="X48" s="626"/>
      <c r="Y48" s="129"/>
    </row>
    <row r="49" spans="1:25" ht="51" hidden="1" customHeight="1" x14ac:dyDescent="0.2">
      <c r="A49" s="125"/>
      <c r="B49" s="138"/>
      <c r="C49" s="139"/>
      <c r="D49" s="143"/>
      <c r="E49" s="626"/>
      <c r="F49" s="626"/>
      <c r="G49" s="626"/>
      <c r="H49" s="626"/>
      <c r="I49" s="626"/>
      <c r="J49" s="626"/>
      <c r="K49" s="626"/>
      <c r="L49" s="626"/>
      <c r="M49" s="626"/>
      <c r="N49" s="626"/>
      <c r="O49" s="626"/>
      <c r="P49" s="626"/>
      <c r="Q49" s="626"/>
      <c r="R49" s="626"/>
      <c r="S49" s="626"/>
      <c r="T49" s="626"/>
      <c r="U49" s="626"/>
      <c r="V49" s="626"/>
      <c r="W49" s="626"/>
      <c r="X49" s="626"/>
      <c r="Y49" s="129"/>
    </row>
    <row r="50" spans="1:25" ht="12" hidden="1" customHeight="1" x14ac:dyDescent="0.2">
      <c r="A50" s="125"/>
      <c r="B50" s="138"/>
      <c r="C50" s="139"/>
      <c r="D50" s="143"/>
      <c r="E50" s="626"/>
      <c r="F50" s="626"/>
      <c r="G50" s="626"/>
      <c r="H50" s="626"/>
      <c r="I50" s="626"/>
      <c r="J50" s="626"/>
      <c r="K50" s="626"/>
      <c r="L50" s="626"/>
      <c r="M50" s="626"/>
      <c r="N50" s="626"/>
      <c r="O50" s="626"/>
      <c r="P50" s="626"/>
      <c r="Q50" s="626"/>
      <c r="R50" s="626"/>
      <c r="S50" s="626"/>
      <c r="T50" s="626"/>
      <c r="U50" s="626"/>
      <c r="V50" s="626"/>
      <c r="W50" s="626"/>
      <c r="X50" s="626"/>
      <c r="Y50" s="129"/>
    </row>
    <row r="51" spans="1:25" ht="12" hidden="1" customHeight="1" x14ac:dyDescent="0.2">
      <c r="A51" s="125"/>
      <c r="B51" s="138"/>
      <c r="C51" s="139"/>
      <c r="D51" s="143"/>
      <c r="E51" s="626"/>
      <c r="F51" s="626"/>
      <c r="G51" s="626"/>
      <c r="H51" s="626"/>
      <c r="I51" s="626"/>
      <c r="J51" s="626"/>
      <c r="K51" s="626"/>
      <c r="L51" s="626"/>
      <c r="M51" s="626"/>
      <c r="N51" s="626"/>
      <c r="O51" s="626"/>
      <c r="P51" s="626"/>
      <c r="Q51" s="626"/>
      <c r="R51" s="626"/>
      <c r="S51" s="626"/>
      <c r="T51" s="626"/>
      <c r="U51" s="626"/>
      <c r="V51" s="626"/>
      <c r="W51" s="626"/>
      <c r="X51" s="626"/>
      <c r="Y51" s="129"/>
    </row>
    <row r="52" spans="1:25" ht="12" hidden="1" customHeight="1" x14ac:dyDescent="0.2">
      <c r="A52" s="125"/>
      <c r="B52" s="138"/>
      <c r="C52" s="139"/>
      <c r="D52" s="143"/>
      <c r="E52" s="626"/>
      <c r="F52" s="626"/>
      <c r="G52" s="626"/>
      <c r="H52" s="626"/>
      <c r="I52" s="626"/>
      <c r="J52" s="626"/>
      <c r="K52" s="626"/>
      <c r="L52" s="626"/>
      <c r="M52" s="626"/>
      <c r="N52" s="626"/>
      <c r="O52" s="626"/>
      <c r="P52" s="626"/>
      <c r="Q52" s="626"/>
      <c r="R52" s="626"/>
      <c r="S52" s="626"/>
      <c r="T52" s="626"/>
      <c r="U52" s="626"/>
      <c r="V52" s="626"/>
      <c r="W52" s="626"/>
      <c r="X52" s="626"/>
      <c r="Y52" s="129"/>
    </row>
    <row r="53" spans="1:25" ht="12" hidden="1" customHeight="1" x14ac:dyDescent="0.2">
      <c r="A53" s="125"/>
      <c r="B53" s="138"/>
      <c r="C53" s="139"/>
      <c r="D53" s="143"/>
      <c r="E53" s="626"/>
      <c r="F53" s="626"/>
      <c r="G53" s="626"/>
      <c r="H53" s="626"/>
      <c r="I53" s="626"/>
      <c r="J53" s="626"/>
      <c r="K53" s="626"/>
      <c r="L53" s="626"/>
      <c r="M53" s="626"/>
      <c r="N53" s="626"/>
      <c r="O53" s="626"/>
      <c r="P53" s="626"/>
      <c r="Q53" s="626"/>
      <c r="R53" s="626"/>
      <c r="S53" s="626"/>
      <c r="T53" s="626"/>
      <c r="U53" s="626"/>
      <c r="V53" s="626"/>
      <c r="W53" s="626"/>
      <c r="X53" s="626"/>
      <c r="Y53" s="129"/>
    </row>
    <row r="54" spans="1:25" ht="12" hidden="1" customHeight="1" x14ac:dyDescent="0.2">
      <c r="A54" s="125"/>
      <c r="B54" s="138"/>
      <c r="C54" s="139"/>
      <c r="D54" s="143"/>
      <c r="E54" s="626"/>
      <c r="F54" s="626"/>
      <c r="G54" s="626"/>
      <c r="H54" s="626"/>
      <c r="I54" s="626"/>
      <c r="J54" s="626"/>
      <c r="K54" s="626"/>
      <c r="L54" s="626"/>
      <c r="M54" s="626"/>
      <c r="N54" s="626"/>
      <c r="O54" s="626"/>
      <c r="P54" s="626"/>
      <c r="Q54" s="626"/>
      <c r="R54" s="626"/>
      <c r="S54" s="626"/>
      <c r="T54" s="626"/>
      <c r="U54" s="626"/>
      <c r="V54" s="626"/>
      <c r="W54" s="626"/>
      <c r="X54" s="626"/>
      <c r="Y54" s="129"/>
    </row>
    <row r="55" spans="1:25" ht="12" hidden="1" customHeight="1" x14ac:dyDescent="0.2">
      <c r="A55" s="125"/>
      <c r="B55" s="138"/>
      <c r="C55" s="139"/>
      <c r="D55" s="143"/>
      <c r="E55" s="626"/>
      <c r="F55" s="626"/>
      <c r="G55" s="626"/>
      <c r="H55" s="626"/>
      <c r="I55" s="626"/>
      <c r="J55" s="626"/>
      <c r="K55" s="626"/>
      <c r="L55" s="626"/>
      <c r="M55" s="626"/>
      <c r="N55" s="626"/>
      <c r="O55" s="626"/>
      <c r="P55" s="626"/>
      <c r="Q55" s="626"/>
      <c r="R55" s="626"/>
      <c r="S55" s="626"/>
      <c r="T55" s="626"/>
      <c r="U55" s="626"/>
      <c r="V55" s="626"/>
      <c r="W55" s="626"/>
      <c r="X55" s="626"/>
      <c r="Y55" s="129"/>
    </row>
    <row r="56" spans="1:25" ht="12" hidden="1" customHeight="1" x14ac:dyDescent="0.15">
      <c r="A56" s="125"/>
      <c r="B56" s="138"/>
      <c r="C56" s="139"/>
      <c r="D56" s="141"/>
      <c r="E56" s="626"/>
      <c r="F56" s="626"/>
      <c r="G56" s="626"/>
      <c r="H56" s="626"/>
      <c r="I56" s="626"/>
      <c r="J56" s="626"/>
      <c r="K56" s="626"/>
      <c r="L56" s="626"/>
      <c r="M56" s="626"/>
      <c r="N56" s="626"/>
      <c r="O56" s="626"/>
      <c r="P56" s="626"/>
      <c r="Q56" s="626"/>
      <c r="R56" s="626"/>
      <c r="S56" s="626"/>
      <c r="T56" s="626"/>
      <c r="U56" s="626"/>
      <c r="V56" s="626"/>
      <c r="W56" s="626"/>
      <c r="X56" s="626"/>
      <c r="Y56" s="129"/>
    </row>
    <row r="57" spans="1:25" ht="11.1" hidden="1" customHeight="1" x14ac:dyDescent="0.15">
      <c r="A57" s="125"/>
      <c r="B57" s="138"/>
      <c r="C57" s="139"/>
      <c r="D57" s="141"/>
      <c r="E57" s="626"/>
      <c r="F57" s="626"/>
      <c r="G57" s="626"/>
      <c r="H57" s="626"/>
      <c r="I57" s="626"/>
      <c r="J57" s="626"/>
      <c r="K57" s="626"/>
      <c r="L57" s="626"/>
      <c r="M57" s="626"/>
      <c r="N57" s="626"/>
      <c r="O57" s="626"/>
      <c r="P57" s="626"/>
      <c r="Q57" s="626"/>
      <c r="R57" s="626"/>
      <c r="S57" s="626"/>
      <c r="T57" s="626"/>
      <c r="U57" s="626"/>
      <c r="V57" s="626"/>
      <c r="W57" s="626"/>
      <c r="X57" s="626"/>
      <c r="Y57" s="129"/>
    </row>
    <row r="58" spans="1:25" ht="15" hidden="1" customHeight="1" x14ac:dyDescent="0.2">
      <c r="A58" s="125"/>
      <c r="B58" s="138"/>
      <c r="C58" s="139"/>
      <c r="D58" s="143"/>
      <c r="E58" s="646" t="s">
        <v>218</v>
      </c>
      <c r="F58" s="646"/>
      <c r="G58" s="646"/>
      <c r="H58" s="646"/>
      <c r="I58" s="646"/>
      <c r="J58" s="646"/>
      <c r="K58" s="646"/>
      <c r="L58" s="646"/>
      <c r="M58" s="646"/>
      <c r="N58" s="646"/>
      <c r="O58" s="646"/>
      <c r="P58" s="646"/>
      <c r="Q58" s="646"/>
      <c r="R58" s="646"/>
      <c r="S58" s="646"/>
      <c r="T58" s="646"/>
      <c r="U58" s="646"/>
      <c r="V58" s="264"/>
      <c r="W58" s="264"/>
      <c r="X58" s="264"/>
      <c r="Y58" s="129"/>
    </row>
    <row r="59" spans="1:25" ht="15" hidden="1" customHeight="1" x14ac:dyDescent="0.2">
      <c r="A59" s="125"/>
      <c r="B59" s="138"/>
      <c r="C59" s="139"/>
      <c r="D59" s="143"/>
      <c r="E59" s="640"/>
      <c r="F59" s="640"/>
      <c r="G59" s="640"/>
      <c r="H59" s="641"/>
      <c r="I59" s="641"/>
      <c r="J59" s="641"/>
      <c r="K59" s="641"/>
      <c r="L59" s="641"/>
      <c r="M59" s="641"/>
      <c r="N59" s="641"/>
      <c r="O59" s="641"/>
      <c r="P59" s="641"/>
      <c r="Q59" s="641"/>
      <c r="R59" s="641"/>
      <c r="S59" s="641"/>
      <c r="T59" s="641"/>
      <c r="U59" s="641"/>
      <c r="V59" s="641"/>
      <c r="W59" s="641"/>
      <c r="X59" s="641"/>
      <c r="Y59" s="129"/>
    </row>
    <row r="60" spans="1:25" ht="15" hidden="1" customHeight="1" x14ac:dyDescent="0.2">
      <c r="A60" s="125"/>
      <c r="B60" s="138"/>
      <c r="C60" s="139"/>
      <c r="D60" s="143"/>
      <c r="E60" s="642"/>
      <c r="F60" s="643"/>
      <c r="G60" s="644"/>
      <c r="H60" s="55"/>
      <c r="I60" s="55"/>
      <c r="J60" s="55"/>
      <c r="K60" s="55"/>
      <c r="L60" s="55"/>
      <c r="M60" s="55"/>
      <c r="N60" s="55"/>
      <c r="O60" s="55"/>
      <c r="P60" s="55"/>
      <c r="Q60" s="55"/>
      <c r="R60" s="55"/>
      <c r="S60" s="55"/>
      <c r="T60" s="55"/>
      <c r="U60" s="55"/>
      <c r="V60" s="55"/>
      <c r="W60" s="55"/>
      <c r="X60" s="55"/>
      <c r="Y60" s="129"/>
    </row>
    <row r="61" spans="1:25" ht="21" hidden="1" customHeight="1" x14ac:dyDescent="0.2">
      <c r="A61" s="125"/>
      <c r="B61" s="138"/>
      <c r="C61" s="139"/>
      <c r="D61" s="143"/>
      <c r="E61" s="44"/>
      <c r="F61" s="42"/>
      <c r="G61" s="43"/>
      <c r="H61" s="647"/>
      <c r="I61" s="647"/>
      <c r="J61" s="647"/>
      <c r="K61" s="647"/>
      <c r="L61" s="647"/>
      <c r="M61" s="647"/>
      <c r="N61" s="647"/>
      <c r="O61" s="647"/>
      <c r="P61" s="647"/>
      <c r="Q61" s="647"/>
      <c r="R61" s="647"/>
      <c r="S61" s="647"/>
      <c r="T61" s="647"/>
      <c r="U61" s="647"/>
      <c r="V61" s="647"/>
      <c r="W61" s="647"/>
      <c r="X61" s="647"/>
      <c r="Y61" s="129"/>
    </row>
    <row r="62" spans="1:25" ht="21" hidden="1" customHeight="1" x14ac:dyDescent="0.2">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x14ac:dyDescent="0.2">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x14ac:dyDescent="0.2">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x14ac:dyDescent="0.2">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x14ac:dyDescent="0.2">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x14ac:dyDescent="0.2">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x14ac:dyDescent="0.15">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x14ac:dyDescent="0.15">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x14ac:dyDescent="0.2">
      <c r="A70" s="125"/>
      <c r="B70" s="138"/>
      <c r="C70" s="139"/>
      <c r="D70" s="143"/>
      <c r="E70" s="646" t="s">
        <v>219</v>
      </c>
      <c r="F70" s="646"/>
      <c r="G70" s="646"/>
      <c r="H70" s="646"/>
      <c r="I70" s="646"/>
      <c r="J70" s="646"/>
      <c r="K70" s="646"/>
      <c r="L70" s="646"/>
      <c r="M70" s="646"/>
      <c r="N70" s="646"/>
      <c r="O70" s="646"/>
      <c r="P70" s="646"/>
      <c r="Q70" s="646"/>
      <c r="R70" s="646"/>
      <c r="S70" s="646"/>
      <c r="T70" s="646"/>
      <c r="U70" s="262"/>
      <c r="V70" s="262"/>
      <c r="W70" s="262"/>
      <c r="X70" s="262"/>
      <c r="Y70" s="129"/>
    </row>
    <row r="71" spans="1:25" ht="15" hidden="1" x14ac:dyDescent="0.2">
      <c r="A71" s="125"/>
      <c r="B71" s="138"/>
      <c r="C71" s="139"/>
      <c r="D71" s="143"/>
      <c r="E71" s="646" t="s">
        <v>220</v>
      </c>
      <c r="F71" s="646"/>
      <c r="G71" s="646"/>
      <c r="H71" s="646"/>
      <c r="I71" s="646"/>
      <c r="J71" s="646"/>
      <c r="K71" s="646"/>
      <c r="L71" s="646"/>
      <c r="M71" s="646"/>
      <c r="N71" s="646"/>
      <c r="O71" s="646"/>
      <c r="P71" s="646"/>
      <c r="Q71" s="646"/>
      <c r="R71" s="646"/>
      <c r="S71" s="646"/>
      <c r="T71" s="646"/>
      <c r="U71" s="263"/>
      <c r="V71" s="263"/>
      <c r="W71" s="263"/>
      <c r="X71" s="263"/>
      <c r="Y71" s="129"/>
    </row>
    <row r="72" spans="1:25" ht="27" hidden="1" customHeight="1" x14ac:dyDescent="0.2">
      <c r="A72" s="125"/>
      <c r="B72" s="138"/>
      <c r="C72" s="139"/>
      <c r="D72" s="143"/>
      <c r="E72" s="144"/>
      <c r="F72" s="645"/>
      <c r="G72" s="645"/>
      <c r="H72" s="645"/>
      <c r="I72" s="645"/>
      <c r="J72" s="645"/>
      <c r="K72" s="645"/>
      <c r="L72" s="645"/>
      <c r="M72" s="645"/>
      <c r="N72" s="645"/>
      <c r="O72" s="645"/>
      <c r="P72" s="645"/>
      <c r="Q72" s="645"/>
      <c r="R72" s="645"/>
      <c r="S72" s="645"/>
      <c r="T72" s="645"/>
      <c r="U72" s="645"/>
      <c r="V72" s="645"/>
      <c r="W72" s="645"/>
      <c r="X72" s="645"/>
      <c r="Y72" s="129"/>
    </row>
    <row r="73" spans="1:25" ht="52.5" hidden="1" customHeight="1" x14ac:dyDescent="0.2">
      <c r="A73" s="125"/>
      <c r="B73" s="138"/>
      <c r="C73" s="139"/>
      <c r="D73" s="143"/>
      <c r="E73" s="144"/>
      <c r="F73" s="645"/>
      <c r="G73" s="645"/>
      <c r="H73" s="645"/>
      <c r="I73" s="645"/>
      <c r="J73" s="645"/>
      <c r="K73" s="645"/>
      <c r="L73" s="645"/>
      <c r="M73" s="645"/>
      <c r="N73" s="645"/>
      <c r="O73" s="645"/>
      <c r="P73" s="645"/>
      <c r="Q73" s="645"/>
      <c r="R73" s="645"/>
      <c r="S73" s="645"/>
      <c r="T73" s="645"/>
      <c r="U73" s="645"/>
      <c r="V73" s="645"/>
      <c r="W73" s="645"/>
      <c r="X73" s="645"/>
      <c r="Y73" s="129"/>
    </row>
    <row r="74" spans="1:25" ht="8.1" hidden="1" customHeight="1" x14ac:dyDescent="0.2">
      <c r="A74" s="125"/>
      <c r="B74" s="138"/>
      <c r="C74" s="139"/>
      <c r="D74" s="143"/>
      <c r="E74" s="144"/>
      <c r="F74" s="649"/>
      <c r="G74" s="649"/>
      <c r="H74" s="649"/>
      <c r="I74" s="649"/>
      <c r="J74" s="649"/>
      <c r="K74" s="649"/>
      <c r="L74" s="649"/>
      <c r="M74" s="649"/>
      <c r="N74" s="649"/>
      <c r="O74" s="649"/>
      <c r="P74" s="649"/>
      <c r="Q74" s="649"/>
      <c r="R74" s="649"/>
      <c r="S74" s="649"/>
      <c r="T74" s="649"/>
      <c r="U74" s="649"/>
      <c r="V74" s="649"/>
      <c r="W74" s="649"/>
      <c r="X74" s="649"/>
      <c r="Y74" s="129"/>
    </row>
    <row r="75" spans="1:25" ht="14.25" hidden="1" customHeight="1" x14ac:dyDescent="0.2">
      <c r="A75" s="125"/>
      <c r="B75" s="138"/>
      <c r="C75" s="139"/>
      <c r="D75" s="143"/>
      <c r="E75" s="650"/>
      <c r="F75" s="650"/>
      <c r="G75" s="650"/>
      <c r="H75" s="650"/>
      <c r="I75" s="650"/>
      <c r="J75" s="650"/>
      <c r="K75" s="650"/>
      <c r="L75" s="650"/>
      <c r="M75" s="650"/>
      <c r="N75" s="650"/>
      <c r="O75" s="650"/>
      <c r="P75" s="650"/>
      <c r="Q75" s="650"/>
      <c r="R75" s="650"/>
      <c r="S75" s="650"/>
      <c r="T75" s="650"/>
      <c r="U75" s="650"/>
      <c r="V75" s="650"/>
      <c r="W75" s="650"/>
      <c r="X75" s="650"/>
      <c r="Y75" s="129"/>
    </row>
    <row r="76" spans="1:25" ht="34.5" hidden="1" customHeight="1" x14ac:dyDescent="0.2">
      <c r="A76" s="125"/>
      <c r="B76" s="138"/>
      <c r="C76" s="139"/>
      <c r="D76" s="143"/>
      <c r="E76" s="651"/>
      <c r="F76" s="651"/>
      <c r="G76" s="651"/>
      <c r="H76" s="651"/>
      <c r="I76" s="651"/>
      <c r="J76" s="651"/>
      <c r="K76" s="651"/>
      <c r="L76" s="651"/>
      <c r="M76" s="651"/>
      <c r="N76" s="651"/>
      <c r="O76" s="651"/>
      <c r="P76" s="651"/>
      <c r="Q76" s="651"/>
      <c r="R76" s="651"/>
      <c r="S76" s="651"/>
      <c r="T76" s="651"/>
      <c r="U76" s="651"/>
      <c r="V76" s="651"/>
      <c r="W76" s="651"/>
      <c r="X76" s="651"/>
      <c r="Y76" s="129"/>
    </row>
    <row r="77" spans="1:25" ht="23.1" hidden="1" customHeight="1" x14ac:dyDescent="0.2">
      <c r="A77" s="125"/>
      <c r="B77" s="138"/>
      <c r="C77" s="139"/>
      <c r="D77" s="143"/>
      <c r="E77" s="651"/>
      <c r="F77" s="651"/>
      <c r="G77" s="651"/>
      <c r="H77" s="651"/>
      <c r="I77" s="651"/>
      <c r="J77" s="651"/>
      <c r="K77" s="651"/>
      <c r="L77" s="651"/>
      <c r="M77" s="651"/>
      <c r="N77" s="651"/>
      <c r="O77" s="651"/>
      <c r="P77" s="651"/>
      <c r="Q77" s="651"/>
      <c r="R77" s="651"/>
      <c r="S77" s="651"/>
      <c r="T77" s="651"/>
      <c r="U77" s="651"/>
      <c r="V77" s="651"/>
      <c r="W77" s="651"/>
      <c r="X77" s="651"/>
      <c r="Y77" s="129"/>
    </row>
    <row r="78" spans="1:25" ht="42.75" hidden="1" customHeight="1" x14ac:dyDescent="0.2">
      <c r="A78" s="125"/>
      <c r="B78" s="138"/>
      <c r="C78" s="139"/>
      <c r="D78" s="143"/>
      <c r="E78" s="651"/>
      <c r="F78" s="651"/>
      <c r="G78" s="651"/>
      <c r="H78" s="651"/>
      <c r="I78" s="651"/>
      <c r="J78" s="651"/>
      <c r="K78" s="651"/>
      <c r="L78" s="651"/>
      <c r="M78" s="651"/>
      <c r="N78" s="651"/>
      <c r="O78" s="651"/>
      <c r="P78" s="651"/>
      <c r="Q78" s="651"/>
      <c r="R78" s="651"/>
      <c r="S78" s="651"/>
      <c r="T78" s="651"/>
      <c r="U78" s="651"/>
      <c r="V78" s="651"/>
      <c r="W78" s="651"/>
      <c r="X78" s="651"/>
      <c r="Y78" s="129"/>
    </row>
    <row r="79" spans="1:25" ht="25.5" hidden="1" customHeight="1" x14ac:dyDescent="0.2">
      <c r="A79" s="125"/>
      <c r="B79" s="138"/>
      <c r="C79" s="139"/>
      <c r="D79" s="143"/>
      <c r="E79" s="648" t="s">
        <v>64</v>
      </c>
      <c r="F79" s="648"/>
      <c r="G79" s="648"/>
      <c r="H79" s="648"/>
      <c r="I79" s="648"/>
      <c r="J79" s="648"/>
      <c r="K79" s="648"/>
      <c r="L79" s="648"/>
      <c r="M79" s="648"/>
      <c r="N79" s="648"/>
      <c r="O79" s="648"/>
      <c r="P79" s="648"/>
      <c r="Q79" s="648"/>
      <c r="R79" s="648"/>
      <c r="S79" s="648"/>
      <c r="T79" s="648"/>
      <c r="U79" s="648"/>
      <c r="V79" s="648"/>
      <c r="W79" s="648"/>
      <c r="X79" s="648"/>
      <c r="Y79" s="129"/>
    </row>
    <row r="80" spans="1:25" ht="15" hidden="1" customHeight="1" x14ac:dyDescent="0.2">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x14ac:dyDescent="0.2">
      <c r="A81" s="125"/>
      <c r="B81" s="138"/>
      <c r="C81" s="139"/>
      <c r="D81" s="143"/>
      <c r="E81" s="145"/>
      <c r="F81" s="639" t="s">
        <v>63</v>
      </c>
      <c r="G81" s="639"/>
      <c r="H81" s="639"/>
      <c r="I81" s="639"/>
      <c r="J81" s="639"/>
      <c r="K81" s="639"/>
      <c r="L81" s="639"/>
      <c r="M81" s="639"/>
      <c r="N81" s="639"/>
      <c r="O81" s="639"/>
      <c r="P81" s="639"/>
      <c r="Q81" s="639"/>
      <c r="R81" s="639"/>
      <c r="S81" s="639"/>
      <c r="T81" s="132"/>
      <c r="U81" s="140"/>
      <c r="V81" s="140"/>
      <c r="W81" s="140"/>
      <c r="X81" s="140"/>
      <c r="Y81" s="129"/>
      <c r="AA81" s="134" t="s">
        <v>61</v>
      </c>
    </row>
    <row r="82" spans="1:27" ht="15" hidden="1" customHeight="1" x14ac:dyDescent="0.2">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x14ac:dyDescent="0.2">
      <c r="A83" s="125"/>
      <c r="B83" s="138"/>
      <c r="C83" s="139"/>
      <c r="D83" s="143"/>
      <c r="E83" s="140"/>
      <c r="F83" s="639" t="s">
        <v>62</v>
      </c>
      <c r="G83" s="639"/>
      <c r="H83" s="639"/>
      <c r="I83" s="639"/>
      <c r="J83" s="639"/>
      <c r="K83" s="639"/>
      <c r="L83" s="639"/>
      <c r="M83" s="639"/>
      <c r="N83" s="639"/>
      <c r="O83" s="639"/>
      <c r="P83" s="639"/>
      <c r="Q83" s="639"/>
      <c r="R83" s="639"/>
      <c r="S83" s="639"/>
      <c r="T83" s="639"/>
      <c r="U83" s="639"/>
      <c r="V83" s="639"/>
      <c r="W83" s="639"/>
      <c r="X83" s="639"/>
      <c r="Y83" s="129"/>
    </row>
    <row r="84" spans="1:27" ht="15" hidden="1" x14ac:dyDescent="0.2">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x14ac:dyDescent="0.2">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x14ac:dyDescent="0.2">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x14ac:dyDescent="0.2">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x14ac:dyDescent="0.2">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x14ac:dyDescent="0.2">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x14ac:dyDescent="0.2">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x14ac:dyDescent="0.2">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x14ac:dyDescent="0.2">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x14ac:dyDescent="0.2">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x14ac:dyDescent="0.15">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leftLabels="1" link="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70"/>
  <sheetViews>
    <sheetView showGridLines="0" zoomScaleNormal="100" workbookViewId="0"/>
  </sheetViews>
  <sheetFormatPr defaultColWidth="9.140625" defaultRowHeight="11.25" x14ac:dyDescent="0.15"/>
  <cols>
    <col min="1" max="1" width="30.7109375" style="21" customWidth="1"/>
    <col min="2" max="2" width="80.7109375" style="21" customWidth="1"/>
    <col min="3" max="3" width="30.7109375" style="21" customWidth="1"/>
    <col min="4" max="16384" width="9.140625" style="20"/>
  </cols>
  <sheetData>
    <row r="1" spans="1:4" ht="24" customHeight="1" x14ac:dyDescent="0.15">
      <c r="A1" s="59" t="s">
        <v>14</v>
      </c>
      <c r="B1" s="59" t="s">
        <v>15</v>
      </c>
      <c r="C1" s="59" t="s">
        <v>16</v>
      </c>
      <c r="D1" s="19"/>
    </row>
    <row r="2" spans="1:4" x14ac:dyDescent="0.15">
      <c r="A2" s="599">
        <v>43556.393310185187</v>
      </c>
      <c r="B2" s="21" t="s">
        <v>671</v>
      </c>
      <c r="C2" s="21" t="s">
        <v>215</v>
      </c>
    </row>
    <row r="3" spans="1:4" x14ac:dyDescent="0.15">
      <c r="A3" s="599">
        <v>43556.393333333333</v>
      </c>
      <c r="B3" s="21" t="s">
        <v>672</v>
      </c>
      <c r="C3" s="21" t="s">
        <v>215</v>
      </c>
    </row>
    <row r="4" spans="1:4" ht="78.75" x14ac:dyDescent="0.15">
      <c r="A4" s="599">
        <v>43556.393333333333</v>
      </c>
      <c r="B4" s="21" t="s">
        <v>673</v>
      </c>
      <c r="C4" s="21" t="s">
        <v>215</v>
      </c>
    </row>
    <row r="5" spans="1:4" x14ac:dyDescent="0.15">
      <c r="A5" s="599">
        <v>43556.393333333333</v>
      </c>
      <c r="B5" s="21" t="s">
        <v>674</v>
      </c>
      <c r="C5" s="21" t="s">
        <v>215</v>
      </c>
    </row>
    <row r="6" spans="1:4" x14ac:dyDescent="0.15">
      <c r="A6" s="599">
        <v>43556.393368055556</v>
      </c>
      <c r="B6" s="21" t="s">
        <v>675</v>
      </c>
      <c r="C6" s="21" t="s">
        <v>215</v>
      </c>
    </row>
    <row r="7" spans="1:4" ht="22.5" x14ac:dyDescent="0.15">
      <c r="A7" s="599">
        <v>43556.393437500003</v>
      </c>
      <c r="B7" s="21" t="s">
        <v>676</v>
      </c>
      <c r="C7" s="21" t="s">
        <v>215</v>
      </c>
    </row>
    <row r="8" spans="1:4" ht="22.5" x14ac:dyDescent="0.15">
      <c r="A8" s="599">
        <v>43556.393472222226</v>
      </c>
      <c r="B8" s="21" t="s">
        <v>677</v>
      </c>
      <c r="C8" s="21" t="s">
        <v>215</v>
      </c>
    </row>
    <row r="9" spans="1:4" x14ac:dyDescent="0.15">
      <c r="A9" s="599">
        <v>43556.393472222226</v>
      </c>
      <c r="B9" s="21" t="s">
        <v>678</v>
      </c>
      <c r="C9" s="21" t="s">
        <v>215</v>
      </c>
    </row>
    <row r="10" spans="1:4" ht="33.75" x14ac:dyDescent="0.15">
      <c r="A10" s="599">
        <v>43556.393530092595</v>
      </c>
      <c r="B10" s="21" t="s">
        <v>679</v>
      </c>
      <c r="C10" s="21" t="s">
        <v>215</v>
      </c>
    </row>
    <row r="11" spans="1:4" ht="22.5" x14ac:dyDescent="0.15">
      <c r="A11" s="599">
        <v>43556.393599537034</v>
      </c>
      <c r="B11" s="21" t="s">
        <v>680</v>
      </c>
      <c r="C11" s="21" t="s">
        <v>215</v>
      </c>
    </row>
    <row r="12" spans="1:4" x14ac:dyDescent="0.15">
      <c r="A12" s="599">
        <v>43556.405717592592</v>
      </c>
      <c r="B12" s="21" t="s">
        <v>671</v>
      </c>
      <c r="C12" s="21" t="s">
        <v>215</v>
      </c>
    </row>
    <row r="13" spans="1:4" x14ac:dyDescent="0.15">
      <c r="A13" s="599">
        <v>43556.405740740738</v>
      </c>
      <c r="B13" s="21" t="s">
        <v>681</v>
      </c>
      <c r="C13" s="21" t="s">
        <v>215</v>
      </c>
    </row>
    <row r="14" spans="1:4" x14ac:dyDescent="0.15">
      <c r="A14" s="599">
        <v>43556.405868055554</v>
      </c>
      <c r="B14" s="21" t="s">
        <v>671</v>
      </c>
      <c r="C14" s="21" t="s">
        <v>215</v>
      </c>
    </row>
    <row r="15" spans="1:4" x14ac:dyDescent="0.15">
      <c r="A15" s="599">
        <v>43556.40587962963</v>
      </c>
      <c r="B15" s="21" t="s">
        <v>681</v>
      </c>
      <c r="C15" s="21" t="s">
        <v>215</v>
      </c>
    </row>
    <row r="16" spans="1:4" x14ac:dyDescent="0.15">
      <c r="A16" s="599">
        <v>43556.406944444447</v>
      </c>
      <c r="B16" s="21" t="s">
        <v>671</v>
      </c>
      <c r="C16" s="21" t="s">
        <v>215</v>
      </c>
    </row>
    <row r="17" spans="1:3" x14ac:dyDescent="0.15">
      <c r="A17" s="599">
        <v>43556.406956018516</v>
      </c>
      <c r="B17" s="21" t="s">
        <v>681</v>
      </c>
      <c r="C17" s="21" t="s">
        <v>215</v>
      </c>
    </row>
    <row r="18" spans="1:3" x14ac:dyDescent="0.15">
      <c r="A18" s="599">
        <v>43556.438125000001</v>
      </c>
      <c r="B18" s="21" t="s">
        <v>671</v>
      </c>
      <c r="C18" s="21" t="s">
        <v>215</v>
      </c>
    </row>
    <row r="19" spans="1:3" x14ac:dyDescent="0.15">
      <c r="A19" s="599">
        <v>43556.438148148147</v>
      </c>
      <c r="B19" s="21" t="s">
        <v>681</v>
      </c>
      <c r="C19" s="21" t="s">
        <v>215</v>
      </c>
    </row>
    <row r="20" spans="1:3" x14ac:dyDescent="0.15">
      <c r="A20" s="599">
        <v>43556.44085648148</v>
      </c>
      <c r="B20" s="21" t="s">
        <v>671</v>
      </c>
      <c r="C20" s="21" t="s">
        <v>215</v>
      </c>
    </row>
    <row r="21" spans="1:3" x14ac:dyDescent="0.15">
      <c r="A21" s="599">
        <v>43556.440879629627</v>
      </c>
      <c r="B21" s="21" t="s">
        <v>681</v>
      </c>
      <c r="C21" s="21" t="s">
        <v>215</v>
      </c>
    </row>
    <row r="22" spans="1:3" x14ac:dyDescent="0.15">
      <c r="A22" s="599">
        <v>43556.440960648149</v>
      </c>
      <c r="B22" s="21" t="s">
        <v>671</v>
      </c>
      <c r="C22" s="21" t="s">
        <v>215</v>
      </c>
    </row>
    <row r="23" spans="1:3" x14ac:dyDescent="0.15">
      <c r="A23" s="599">
        <v>43556.440972222219</v>
      </c>
      <c r="B23" s="21" t="s">
        <v>681</v>
      </c>
      <c r="C23" s="21" t="s">
        <v>215</v>
      </c>
    </row>
    <row r="24" spans="1:3" x14ac:dyDescent="0.15">
      <c r="A24" s="599">
        <v>43556.446145833332</v>
      </c>
      <c r="B24" s="21" t="s">
        <v>671</v>
      </c>
      <c r="C24" s="21" t="s">
        <v>215</v>
      </c>
    </row>
    <row r="25" spans="1:3" x14ac:dyDescent="0.15">
      <c r="A25" s="599">
        <v>43556.446157407408</v>
      </c>
      <c r="B25" s="21" t="s">
        <v>681</v>
      </c>
      <c r="C25" s="21" t="s">
        <v>215</v>
      </c>
    </row>
    <row r="26" spans="1:3" x14ac:dyDescent="0.15">
      <c r="A26" s="599">
        <v>43559.700243055559</v>
      </c>
      <c r="B26" s="21" t="s">
        <v>671</v>
      </c>
      <c r="C26" s="21" t="s">
        <v>215</v>
      </c>
    </row>
    <row r="27" spans="1:3" x14ac:dyDescent="0.15">
      <c r="A27" s="599">
        <v>43559.700266203705</v>
      </c>
      <c r="B27" s="21" t="s">
        <v>681</v>
      </c>
      <c r="C27" s="21" t="s">
        <v>215</v>
      </c>
    </row>
    <row r="28" spans="1:3" x14ac:dyDescent="0.15">
      <c r="A28" s="599">
        <v>43563.405497685184</v>
      </c>
      <c r="B28" s="21" t="s">
        <v>671</v>
      </c>
      <c r="C28" s="21" t="s">
        <v>215</v>
      </c>
    </row>
    <row r="29" spans="1:3" x14ac:dyDescent="0.15">
      <c r="A29" s="599">
        <v>43563.405509259261</v>
      </c>
      <c r="B29" s="21" t="s">
        <v>681</v>
      </c>
      <c r="C29" s="21" t="s">
        <v>215</v>
      </c>
    </row>
    <row r="30" spans="1:3" x14ac:dyDescent="0.15">
      <c r="A30" s="599">
        <v>43565.604421296295</v>
      </c>
      <c r="B30" s="21" t="s">
        <v>671</v>
      </c>
      <c r="C30" s="21" t="s">
        <v>215</v>
      </c>
    </row>
    <row r="31" spans="1:3" x14ac:dyDescent="0.15">
      <c r="A31" s="599">
        <v>43565.604444444441</v>
      </c>
      <c r="B31" s="21" t="s">
        <v>1612</v>
      </c>
      <c r="C31" s="21" t="s">
        <v>215</v>
      </c>
    </row>
    <row r="32" spans="1:3" ht="123.75" x14ac:dyDescent="0.15">
      <c r="A32" s="599">
        <v>43565.604444444441</v>
      </c>
      <c r="B32" s="21" t="s">
        <v>1613</v>
      </c>
      <c r="C32" s="21" t="s">
        <v>215</v>
      </c>
    </row>
    <row r="33" spans="1:3" x14ac:dyDescent="0.15">
      <c r="A33" s="599">
        <v>43565.604456018518</v>
      </c>
      <c r="B33" s="21" t="s">
        <v>1614</v>
      </c>
      <c r="C33" s="21" t="s">
        <v>215</v>
      </c>
    </row>
    <row r="34" spans="1:3" x14ac:dyDescent="0.15">
      <c r="A34" s="599">
        <v>43565.604479166665</v>
      </c>
      <c r="B34" s="21" t="s">
        <v>675</v>
      </c>
      <c r="C34" s="21" t="s">
        <v>215</v>
      </c>
    </row>
    <row r="35" spans="1:3" ht="22.5" x14ac:dyDescent="0.15">
      <c r="A35" s="599">
        <v>43565.604548611111</v>
      </c>
      <c r="B35" s="21" t="s">
        <v>1615</v>
      </c>
      <c r="C35" s="21" t="s">
        <v>215</v>
      </c>
    </row>
    <row r="36" spans="1:3" ht="22.5" x14ac:dyDescent="0.15">
      <c r="A36" s="599">
        <v>43565.604571759257</v>
      </c>
      <c r="B36" s="21" t="s">
        <v>1616</v>
      </c>
      <c r="C36" s="21" t="s">
        <v>215</v>
      </c>
    </row>
    <row r="37" spans="1:3" x14ac:dyDescent="0.15">
      <c r="A37" s="599">
        <v>43565.604583333334</v>
      </c>
      <c r="B37" s="21" t="s">
        <v>678</v>
      </c>
      <c r="C37" s="21" t="s">
        <v>215</v>
      </c>
    </row>
    <row r="38" spans="1:3" ht="22.5" x14ac:dyDescent="0.15">
      <c r="A38" s="599">
        <v>43565.604629629626</v>
      </c>
      <c r="B38" s="21" t="s">
        <v>1617</v>
      </c>
      <c r="C38" s="21" t="s">
        <v>215</v>
      </c>
    </row>
    <row r="39" spans="1:3" ht="33.75" x14ac:dyDescent="0.15">
      <c r="A39" s="599">
        <v>43565.604699074072</v>
      </c>
      <c r="B39" s="21" t="s">
        <v>1618</v>
      </c>
      <c r="C39" s="21" t="s">
        <v>215</v>
      </c>
    </row>
    <row r="40" spans="1:3" x14ac:dyDescent="0.15">
      <c r="A40" s="599">
        <v>43565.667442129627</v>
      </c>
      <c r="B40" s="21" t="s">
        <v>671</v>
      </c>
      <c r="C40" s="21" t="s">
        <v>215</v>
      </c>
    </row>
    <row r="41" spans="1:3" x14ac:dyDescent="0.15">
      <c r="A41" s="599">
        <v>43565.667453703703</v>
      </c>
      <c r="B41" s="21" t="s">
        <v>681</v>
      </c>
      <c r="C41" s="21" t="s">
        <v>215</v>
      </c>
    </row>
    <row r="42" spans="1:3" x14ac:dyDescent="0.15">
      <c r="A42" s="599">
        <v>43566.367407407408</v>
      </c>
      <c r="B42" s="21" t="s">
        <v>671</v>
      </c>
      <c r="C42" s="21" t="s">
        <v>215</v>
      </c>
    </row>
    <row r="43" spans="1:3" x14ac:dyDescent="0.15">
      <c r="A43" s="599">
        <v>43566.367418981485</v>
      </c>
      <c r="B43" s="21" t="s">
        <v>681</v>
      </c>
      <c r="C43" s="21" t="s">
        <v>215</v>
      </c>
    </row>
    <row r="44" spans="1:3" x14ac:dyDescent="0.15">
      <c r="A44" s="599">
        <v>43566.401307870372</v>
      </c>
      <c r="B44" s="21" t="s">
        <v>671</v>
      </c>
      <c r="C44" s="21" t="s">
        <v>215</v>
      </c>
    </row>
    <row r="45" spans="1:3" x14ac:dyDescent="0.15">
      <c r="A45" s="599">
        <v>43566.401331018518</v>
      </c>
      <c r="B45" s="21" t="s">
        <v>681</v>
      </c>
      <c r="C45" s="21" t="s">
        <v>215</v>
      </c>
    </row>
    <row r="46" spans="1:3" x14ac:dyDescent="0.15">
      <c r="A46" s="599">
        <v>43572.686527777776</v>
      </c>
      <c r="B46" s="21" t="s">
        <v>671</v>
      </c>
      <c r="C46" s="21" t="s">
        <v>215</v>
      </c>
    </row>
    <row r="47" spans="1:3" x14ac:dyDescent="0.15">
      <c r="A47" s="599">
        <v>43572.686562499999</v>
      </c>
      <c r="B47" s="21" t="s">
        <v>1631</v>
      </c>
      <c r="C47" s="21" t="s">
        <v>215</v>
      </c>
    </row>
    <row r="48" spans="1:3" ht="123.75" x14ac:dyDescent="0.15">
      <c r="A48" s="599">
        <v>43572.686574074076</v>
      </c>
      <c r="B48" s="21" t="s">
        <v>1632</v>
      </c>
      <c r="C48" s="21" t="s">
        <v>215</v>
      </c>
    </row>
    <row r="49" spans="1:3" x14ac:dyDescent="0.15">
      <c r="A49" s="599">
        <v>43572.686585648145</v>
      </c>
      <c r="B49" s="21" t="s">
        <v>1614</v>
      </c>
      <c r="C49" s="21" t="s">
        <v>215</v>
      </c>
    </row>
    <row r="50" spans="1:3" x14ac:dyDescent="0.15">
      <c r="A50" s="599">
        <v>43572.686724537038</v>
      </c>
      <c r="B50" s="21" t="s">
        <v>675</v>
      </c>
      <c r="C50" s="21" t="s">
        <v>215</v>
      </c>
    </row>
    <row r="51" spans="1:3" ht="22.5" x14ac:dyDescent="0.15">
      <c r="A51" s="599">
        <v>43572.686840277776</v>
      </c>
      <c r="B51" s="21" t="s">
        <v>1615</v>
      </c>
      <c r="C51" s="21" t="s">
        <v>215</v>
      </c>
    </row>
    <row r="52" spans="1:3" ht="22.5" x14ac:dyDescent="0.15">
      <c r="A52" s="599">
        <v>43572.686886574076</v>
      </c>
      <c r="B52" s="21" t="s">
        <v>1616</v>
      </c>
      <c r="C52" s="21" t="s">
        <v>215</v>
      </c>
    </row>
    <row r="53" spans="1:3" x14ac:dyDescent="0.15">
      <c r="A53" s="599">
        <v>43572.686909722222</v>
      </c>
      <c r="B53" s="21" t="s">
        <v>678</v>
      </c>
      <c r="C53" s="21" t="s">
        <v>215</v>
      </c>
    </row>
    <row r="54" spans="1:3" ht="22.5" x14ac:dyDescent="0.15">
      <c r="A54" s="599">
        <v>43572.686990740738</v>
      </c>
      <c r="B54" s="21" t="s">
        <v>1633</v>
      </c>
      <c r="C54" s="21" t="s">
        <v>215</v>
      </c>
    </row>
    <row r="55" spans="1:3" ht="33.75" x14ac:dyDescent="0.15">
      <c r="A55" s="599">
        <v>43572.687094907407</v>
      </c>
      <c r="B55" s="21" t="s">
        <v>1634</v>
      </c>
      <c r="C55" s="21" t="s">
        <v>215</v>
      </c>
    </row>
    <row r="56" spans="1:3" x14ac:dyDescent="0.15">
      <c r="A56" s="599">
        <v>43579.685428240744</v>
      </c>
      <c r="B56" s="21" t="s">
        <v>671</v>
      </c>
      <c r="C56" s="21" t="s">
        <v>215</v>
      </c>
    </row>
    <row r="57" spans="1:3" x14ac:dyDescent="0.15">
      <c r="A57" s="599">
        <v>43579.685439814813</v>
      </c>
      <c r="B57" s="21" t="s">
        <v>681</v>
      </c>
      <c r="C57" s="21" t="s">
        <v>215</v>
      </c>
    </row>
    <row r="58" spans="1:3" x14ac:dyDescent="0.15">
      <c r="A58" s="599">
        <v>43581.398055555554</v>
      </c>
      <c r="B58" s="21" t="s">
        <v>671</v>
      </c>
      <c r="C58" s="21" t="s">
        <v>215</v>
      </c>
    </row>
    <row r="59" spans="1:3" x14ac:dyDescent="0.15">
      <c r="A59" s="599">
        <v>43581.39806712963</v>
      </c>
      <c r="B59" s="21" t="s">
        <v>681</v>
      </c>
      <c r="C59" s="21" t="s">
        <v>215</v>
      </c>
    </row>
    <row r="60" spans="1:3" x14ac:dyDescent="0.15">
      <c r="A60" s="599">
        <v>43581.587361111109</v>
      </c>
      <c r="B60" s="21" t="s">
        <v>671</v>
      </c>
      <c r="C60" s="21" t="s">
        <v>215</v>
      </c>
    </row>
    <row r="61" spans="1:3" x14ac:dyDescent="0.15">
      <c r="A61" s="599">
        <v>43581.587372685186</v>
      </c>
      <c r="B61" s="21" t="s">
        <v>681</v>
      </c>
      <c r="C61" s="21" t="s">
        <v>215</v>
      </c>
    </row>
    <row r="62" spans="1:3" x14ac:dyDescent="0.15">
      <c r="A62" s="599">
        <v>43581.606712962966</v>
      </c>
      <c r="B62" s="21" t="s">
        <v>671</v>
      </c>
      <c r="C62" s="21" t="s">
        <v>215</v>
      </c>
    </row>
    <row r="63" spans="1:3" x14ac:dyDescent="0.15">
      <c r="A63" s="599">
        <v>43581.606736111113</v>
      </c>
      <c r="B63" s="21" t="s">
        <v>681</v>
      </c>
      <c r="C63" s="21" t="s">
        <v>215</v>
      </c>
    </row>
    <row r="64" spans="1:3" x14ac:dyDescent="0.15">
      <c r="A64" s="599">
        <v>43581.848344907405</v>
      </c>
      <c r="B64" s="21" t="s">
        <v>671</v>
      </c>
      <c r="C64" s="21" t="s">
        <v>215</v>
      </c>
    </row>
    <row r="65" spans="1:3" x14ac:dyDescent="0.15">
      <c r="A65" s="599">
        <v>43581.848356481481</v>
      </c>
      <c r="B65" s="21" t="s">
        <v>681</v>
      </c>
      <c r="C65" s="21" t="s">
        <v>215</v>
      </c>
    </row>
    <row r="66" spans="1:3" x14ac:dyDescent="0.15">
      <c r="A66" s="599">
        <v>44397.40483796296</v>
      </c>
      <c r="B66" s="21" t="s">
        <v>671</v>
      </c>
      <c r="C66" s="21" t="s">
        <v>215</v>
      </c>
    </row>
    <row r="67" spans="1:3" x14ac:dyDescent="0.15">
      <c r="A67" s="599">
        <v>44397.404849537037</v>
      </c>
      <c r="B67" s="21" t="s">
        <v>1638</v>
      </c>
      <c r="C67" s="21" t="s">
        <v>215</v>
      </c>
    </row>
    <row r="68" spans="1:3" ht="157.5" x14ac:dyDescent="0.15">
      <c r="A68" s="599">
        <v>44397.404849537037</v>
      </c>
      <c r="B68" s="21" t="s">
        <v>1639</v>
      </c>
      <c r="C68" s="21" t="s">
        <v>215</v>
      </c>
    </row>
    <row r="69" spans="1:3" x14ac:dyDescent="0.15">
      <c r="A69" s="599">
        <v>44397.404849537037</v>
      </c>
      <c r="B69" s="21" t="s">
        <v>1614</v>
      </c>
      <c r="C69" s="21" t="s">
        <v>215</v>
      </c>
    </row>
    <row r="70" spans="1:3" x14ac:dyDescent="0.15">
      <c r="A70" s="599">
        <v>44397.404861111114</v>
      </c>
      <c r="B70" s="21" t="s">
        <v>1640</v>
      </c>
      <c r="C70" s="21" t="s">
        <v>1641</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50"/>
  <sheetViews>
    <sheetView showGridLines="0" tabSelected="1" topLeftCell="D4" zoomScaleNormal="100" workbookViewId="0"/>
  </sheetViews>
  <sheetFormatPr defaultColWidth="9.140625" defaultRowHeight="15" x14ac:dyDescent="0.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x14ac:dyDescent="0.15">
      <c r="A1" s="25"/>
      <c r="B1" s="26"/>
      <c r="F1" s="27">
        <v>26381312</v>
      </c>
      <c r="G1" s="115"/>
      <c r="I1" s="116"/>
      <c r="Q1" s="244"/>
    </row>
    <row r="2" spans="1:17" s="27" customFormat="1" ht="12" hidden="1" customHeight="1" x14ac:dyDescent="0.15">
      <c r="A2" s="25"/>
      <c r="B2" s="26"/>
      <c r="G2" s="115"/>
      <c r="I2" s="116"/>
      <c r="Q2" s="244"/>
    </row>
    <row r="3" spans="1:17" s="105" customFormat="1" hidden="1" x14ac:dyDescent="0.15">
      <c r="A3" s="27"/>
      <c r="B3" s="26"/>
      <c r="C3" s="104"/>
      <c r="G3" s="117"/>
      <c r="I3" s="116"/>
      <c r="Q3" s="245"/>
    </row>
    <row r="4" spans="1:17" s="105" customFormat="1" ht="11.25" customHeight="1" x14ac:dyDescent="0.15">
      <c r="A4" s="27"/>
      <c r="B4" s="26"/>
      <c r="C4" s="104"/>
      <c r="D4" s="106"/>
      <c r="E4" s="106"/>
      <c r="F4" s="118" t="str">
        <f>version</f>
        <v>Версия 1.0.4</v>
      </c>
      <c r="G4" s="117"/>
      <c r="I4" s="116"/>
      <c r="Q4" s="245"/>
    </row>
    <row r="5" spans="1:17" s="105" customFormat="1" ht="40.5" customHeight="1" x14ac:dyDescent="0.15">
      <c r="A5" s="27"/>
      <c r="B5" s="26"/>
      <c r="C5" s="104"/>
      <c r="D5" s="106"/>
      <c r="E5" s="652" t="s">
        <v>330</v>
      </c>
      <c r="F5" s="652"/>
      <c r="G5" s="119"/>
      <c r="I5" s="116"/>
      <c r="Q5" s="245"/>
    </row>
    <row r="6" spans="1:17" ht="11.25" customHeight="1" x14ac:dyDescent="0.15">
      <c r="D6" s="106"/>
      <c r="E6" s="107"/>
      <c r="F6" s="120"/>
      <c r="G6" s="119"/>
    </row>
    <row r="7" spans="1:17" ht="19.5" customHeight="1" x14ac:dyDescent="0.15">
      <c r="D7" s="106"/>
      <c r="E7" s="107" t="s">
        <v>3</v>
      </c>
      <c r="F7" s="60" t="s">
        <v>189</v>
      </c>
      <c r="G7" s="119"/>
    </row>
    <row r="8" spans="1:17" s="105" customFormat="1" ht="9.9499999999999993" hidden="1" customHeight="1" x14ac:dyDescent="0.15">
      <c r="A8" s="108"/>
      <c r="B8" s="26"/>
      <c r="C8" s="104"/>
      <c r="D8" s="109"/>
      <c r="E8" s="107"/>
      <c r="F8" s="123"/>
      <c r="G8" s="121"/>
      <c r="I8" s="116"/>
      <c r="Q8" s="245"/>
    </row>
    <row r="9" spans="1:17" ht="19.5" hidden="1" customHeight="1" x14ac:dyDescent="0.15">
      <c r="D9" s="106"/>
      <c r="E9" s="167" t="s">
        <v>136</v>
      </c>
      <c r="F9" s="168" t="s">
        <v>47</v>
      </c>
      <c r="G9" s="106"/>
    </row>
    <row r="10" spans="1:17" s="105" customFormat="1" ht="9.9499999999999993" customHeight="1" x14ac:dyDescent="0.15">
      <c r="A10" s="108"/>
      <c r="B10" s="26"/>
      <c r="C10" s="104"/>
      <c r="D10" s="109"/>
      <c r="E10" s="107"/>
      <c r="F10" s="123"/>
      <c r="G10" s="121"/>
      <c r="I10" s="116"/>
      <c r="Q10" s="245"/>
    </row>
    <row r="11" spans="1:17" ht="33.75" x14ac:dyDescent="0.15">
      <c r="D11" s="106"/>
      <c r="E11" s="107" t="s">
        <v>223</v>
      </c>
      <c r="F11" s="616" t="s">
        <v>19</v>
      </c>
      <c r="G11" s="106"/>
    </row>
    <row r="12" spans="1:17" s="105" customFormat="1" ht="9.9499999999999993" customHeight="1" x14ac:dyDescent="0.15">
      <c r="A12" s="108"/>
      <c r="B12" s="26"/>
      <c r="C12" s="104"/>
      <c r="D12" s="109"/>
      <c r="E12" s="107"/>
      <c r="F12" s="123"/>
      <c r="G12" s="121"/>
      <c r="I12" s="116"/>
      <c r="Q12" s="245"/>
    </row>
    <row r="13" spans="1:17" ht="19.5" customHeight="1" x14ac:dyDescent="0.15">
      <c r="A13" s="108"/>
      <c r="D13" s="109"/>
      <c r="E13" s="110" t="s">
        <v>153</v>
      </c>
      <c r="F13" s="270" t="s">
        <v>221</v>
      </c>
      <c r="G13" s="121"/>
    </row>
    <row r="14" spans="1:17" ht="22.5" hidden="1" x14ac:dyDescent="0.15">
      <c r="A14" s="108"/>
      <c r="D14" s="109"/>
      <c r="E14" s="110" t="s">
        <v>117</v>
      </c>
      <c r="F14" s="579" t="s">
        <v>682</v>
      </c>
      <c r="G14" s="121"/>
    </row>
    <row r="15" spans="1:17" s="105" customFormat="1" ht="9.9499999999999993" hidden="1" customHeight="1" x14ac:dyDescent="0.15">
      <c r="A15" s="108"/>
      <c r="B15" s="26"/>
      <c r="C15" s="104"/>
      <c r="D15" s="109"/>
      <c r="E15" s="107"/>
      <c r="F15" s="123"/>
      <c r="G15" s="121"/>
      <c r="I15" s="116"/>
      <c r="Q15" s="245"/>
    </row>
    <row r="16" spans="1:17" ht="33.75" hidden="1" customHeight="1" x14ac:dyDescent="0.15">
      <c r="A16" s="108"/>
      <c r="D16" s="109"/>
      <c r="E16" s="167" t="s">
        <v>662</v>
      </c>
      <c r="F16" s="214"/>
      <c r="G16" s="121"/>
    </row>
    <row r="17" spans="1:17" ht="33.75" hidden="1" customHeight="1" x14ac:dyDescent="0.15">
      <c r="A17" s="108"/>
      <c r="D17" s="109"/>
      <c r="E17" s="167" t="s">
        <v>663</v>
      </c>
      <c r="F17" s="215"/>
      <c r="G17" s="121"/>
    </row>
    <row r="18" spans="1:17" s="105" customFormat="1" ht="3" customHeight="1" x14ac:dyDescent="0.15">
      <c r="A18" s="108"/>
      <c r="B18" s="26"/>
      <c r="C18" s="104"/>
      <c r="D18" s="109"/>
      <c r="E18" s="107"/>
      <c r="F18" s="123"/>
      <c r="G18" s="121"/>
      <c r="I18" s="116"/>
      <c r="Q18" s="245"/>
    </row>
    <row r="19" spans="1:17" s="369" customFormat="1" ht="5.25" hidden="1" x14ac:dyDescent="0.15">
      <c r="A19" s="362"/>
      <c r="B19" s="363"/>
      <c r="C19" s="372"/>
      <c r="D19" s="365"/>
      <c r="E19" s="366"/>
      <c r="F19" s="373"/>
      <c r="G19" s="368"/>
      <c r="I19" s="374"/>
    </row>
    <row r="20" spans="1:17" ht="19.5" customHeight="1" x14ac:dyDescent="0.15">
      <c r="A20" s="108"/>
      <c r="C20" s="261">
        <v>2018</v>
      </c>
      <c r="D20" s="109"/>
      <c r="E20" s="107" t="s">
        <v>325</v>
      </c>
      <c r="F20" s="231">
        <v>2018</v>
      </c>
      <c r="G20" s="121"/>
    </row>
    <row r="21" spans="1:17" s="371" customFormat="1" ht="5.25" hidden="1" x14ac:dyDescent="0.15">
      <c r="A21" s="362"/>
      <c r="B21" s="363"/>
      <c r="C21" s="364"/>
      <c r="D21" s="365"/>
      <c r="E21" s="366"/>
      <c r="F21" s="367"/>
      <c r="G21" s="368"/>
      <c r="H21" s="369"/>
      <c r="I21" s="370"/>
    </row>
    <row r="22" spans="1:17" s="105" customFormat="1" ht="9.9499999999999993" customHeight="1" x14ac:dyDescent="0.15">
      <c r="A22" s="108"/>
      <c r="B22" s="26"/>
      <c r="C22" s="104"/>
      <c r="D22" s="109"/>
      <c r="E22" s="107"/>
      <c r="F22" s="123"/>
      <c r="G22" s="121"/>
      <c r="I22" s="116"/>
      <c r="Q22" s="245"/>
    </row>
    <row r="23" spans="1:17" ht="33.75" customHeight="1" x14ac:dyDescent="0.15">
      <c r="D23" s="106"/>
      <c r="E23" s="110" t="s">
        <v>27</v>
      </c>
      <c r="F23" s="616" t="s">
        <v>19</v>
      </c>
      <c r="G23" s="106"/>
    </row>
    <row r="24" spans="1:17" s="105" customFormat="1" ht="3.6" customHeight="1" x14ac:dyDescent="0.15">
      <c r="A24" s="27"/>
      <c r="B24" s="26"/>
      <c r="C24" s="104"/>
      <c r="D24" s="106"/>
      <c r="E24" s="107"/>
      <c r="F24" s="107"/>
      <c r="G24" s="107"/>
      <c r="H24" s="107"/>
      <c r="I24" s="116"/>
      <c r="Q24" s="245"/>
    </row>
    <row r="25" spans="1:17" s="105" customFormat="1" ht="30" customHeight="1" x14ac:dyDescent="0.15">
      <c r="A25" s="27"/>
      <c r="B25" s="26"/>
      <c r="C25" s="111"/>
      <c r="D25" s="109"/>
      <c r="E25" s="112"/>
      <c r="F25" s="123"/>
      <c r="G25" s="122"/>
      <c r="I25" s="116"/>
      <c r="Q25" s="245"/>
    </row>
    <row r="26" spans="1:17" x14ac:dyDescent="0.15">
      <c r="C26" s="111"/>
      <c r="D26" s="109"/>
      <c r="E26" s="113" t="s">
        <v>321</v>
      </c>
      <c r="F26" s="61" t="s">
        <v>931</v>
      </c>
      <c r="G26" s="122"/>
    </row>
    <row r="27" spans="1:17" ht="19.5" hidden="1" customHeight="1" x14ac:dyDescent="0.15">
      <c r="C27" s="111"/>
      <c r="D27" s="109"/>
      <c r="E27" s="113" t="s">
        <v>322</v>
      </c>
      <c r="F27" s="62"/>
      <c r="G27" s="122"/>
    </row>
    <row r="28" spans="1:17" x14ac:dyDescent="0.15">
      <c r="C28" s="111"/>
      <c r="D28" s="109"/>
      <c r="E28" s="112" t="s">
        <v>4</v>
      </c>
      <c r="F28" s="61" t="s">
        <v>932</v>
      </c>
      <c r="G28" s="122"/>
    </row>
    <row r="29" spans="1:17" x14ac:dyDescent="0.15">
      <c r="C29" s="111"/>
      <c r="D29" s="109"/>
      <c r="E29" s="112" t="s">
        <v>5</v>
      </c>
      <c r="F29" s="61" t="s">
        <v>704</v>
      </c>
      <c r="G29" s="122"/>
      <c r="H29" s="29"/>
    </row>
    <row r="30" spans="1:17" ht="19.5" hidden="1" customHeight="1" x14ac:dyDescent="0.15">
      <c r="C30" s="111"/>
      <c r="D30" s="109"/>
      <c r="E30" s="112" t="s">
        <v>113</v>
      </c>
      <c r="F30" s="62"/>
      <c r="G30" s="122"/>
      <c r="H30" s="29"/>
    </row>
    <row r="31" spans="1:17" s="105" customFormat="1" ht="9.75" customHeight="1" x14ac:dyDescent="0.15">
      <c r="A31" s="108"/>
      <c r="B31" s="26"/>
      <c r="C31" s="104"/>
      <c r="D31" s="109"/>
      <c r="E31" s="107"/>
      <c r="F31" s="123"/>
      <c r="G31" s="121"/>
      <c r="I31" s="116"/>
      <c r="Q31" s="245"/>
    </row>
    <row r="32" spans="1:17" s="105" customFormat="1" ht="33.75" x14ac:dyDescent="0.15">
      <c r="A32" s="108"/>
      <c r="B32" s="26"/>
      <c r="C32" s="104"/>
      <c r="D32" s="109"/>
      <c r="E32" s="375" t="s">
        <v>326</v>
      </c>
      <c r="F32" s="616" t="s">
        <v>18</v>
      </c>
      <c r="G32" s="121"/>
      <c r="I32" s="116"/>
      <c r="Q32" s="245"/>
    </row>
    <row r="33" spans="1:17" s="105" customFormat="1" ht="22.5" x14ac:dyDescent="0.15">
      <c r="A33" s="108"/>
      <c r="B33" s="26"/>
      <c r="C33" s="104"/>
      <c r="D33" s="109"/>
      <c r="E33" s="379" t="s">
        <v>327</v>
      </c>
      <c r="F33" s="617" t="s">
        <v>1004</v>
      </c>
      <c r="G33" s="121"/>
      <c r="I33" s="116"/>
      <c r="Q33" s="245"/>
    </row>
    <row r="34" spans="1:17" s="378" customFormat="1" ht="3" customHeight="1" x14ac:dyDescent="0.15">
      <c r="A34" s="380"/>
      <c r="B34" s="376"/>
      <c r="C34" s="377"/>
      <c r="D34" s="381"/>
      <c r="E34" s="379"/>
      <c r="F34" s="383"/>
      <c r="G34" s="382"/>
      <c r="I34" s="116"/>
      <c r="Q34" s="384"/>
    </row>
    <row r="35" spans="1:17" s="105" customFormat="1" ht="33.75" x14ac:dyDescent="0.15">
      <c r="A35" s="108"/>
      <c r="B35" s="26"/>
      <c r="C35" s="104"/>
      <c r="D35" s="109"/>
      <c r="E35" s="379" t="s">
        <v>328</v>
      </c>
      <c r="F35" s="616" t="s">
        <v>19</v>
      </c>
      <c r="G35" s="121"/>
      <c r="I35" s="116"/>
      <c r="Q35" s="245"/>
    </row>
    <row r="36" spans="1:17" s="378" customFormat="1" ht="3" customHeight="1" x14ac:dyDescent="0.15">
      <c r="A36" s="380"/>
      <c r="B36" s="376"/>
      <c r="C36" s="377"/>
      <c r="D36" s="381"/>
      <c r="E36" s="379"/>
      <c r="F36" s="383"/>
      <c r="G36" s="382"/>
      <c r="I36" s="116"/>
      <c r="Q36" s="384"/>
    </row>
    <row r="37" spans="1:17" s="105" customFormat="1" ht="22.5" x14ac:dyDescent="0.15">
      <c r="A37" s="108"/>
      <c r="B37" s="26"/>
      <c r="C37" s="104"/>
      <c r="D37" s="109"/>
      <c r="E37" s="379" t="s">
        <v>329</v>
      </c>
      <c r="F37" s="616" t="s">
        <v>19</v>
      </c>
      <c r="G37" s="121"/>
      <c r="I37" s="116"/>
      <c r="Q37" s="245"/>
    </row>
    <row r="38" spans="1:17" s="378" customFormat="1" ht="33.75" hidden="1" x14ac:dyDescent="0.15">
      <c r="A38" s="380"/>
      <c r="B38" s="376"/>
      <c r="C38" s="377"/>
      <c r="D38" s="381"/>
      <c r="E38" s="379" t="s">
        <v>670</v>
      </c>
      <c r="F38" s="615" t="s">
        <v>19</v>
      </c>
      <c r="G38" s="382"/>
      <c r="I38" s="116"/>
      <c r="Q38" s="384"/>
    </row>
    <row r="39" spans="1:17" s="105" customFormat="1" ht="9.75" customHeight="1" x14ac:dyDescent="0.15">
      <c r="A39" s="108"/>
      <c r="B39" s="26"/>
      <c r="C39" s="104"/>
      <c r="D39" s="109"/>
      <c r="E39" s="107"/>
      <c r="F39" s="123"/>
      <c r="G39" s="121"/>
      <c r="I39" s="116"/>
      <c r="Q39" s="245"/>
    </row>
    <row r="40" spans="1:17" ht="19.5" customHeight="1" x14ac:dyDescent="0.15">
      <c r="A40" s="30"/>
      <c r="B40" s="31"/>
      <c r="D40" s="56"/>
      <c r="E40" s="114" t="s">
        <v>101</v>
      </c>
      <c r="F40" s="67" t="s">
        <v>1005</v>
      </c>
      <c r="G40" s="121"/>
    </row>
    <row r="41" spans="1:17" ht="19.5" customHeight="1" x14ac:dyDescent="0.15">
      <c r="A41" s="30"/>
      <c r="B41" s="31"/>
      <c r="D41" s="56"/>
      <c r="E41" s="114" t="s">
        <v>108</v>
      </c>
      <c r="F41" s="67" t="s">
        <v>1006</v>
      </c>
      <c r="G41" s="121"/>
    </row>
    <row r="42" spans="1:17" s="105" customFormat="1" ht="3" customHeight="1" x14ac:dyDescent="0.15">
      <c r="A42" s="30"/>
      <c r="B42" s="31"/>
      <c r="C42" s="104"/>
      <c r="D42" s="56"/>
      <c r="E42" s="114"/>
      <c r="F42" s="114"/>
      <c r="G42" s="121"/>
      <c r="I42" s="116"/>
      <c r="Q42" s="245"/>
    </row>
    <row r="43" spans="1:17" s="105" customFormat="1" ht="19.5" customHeight="1" x14ac:dyDescent="0.15">
      <c r="A43" s="27"/>
      <c r="B43" s="26"/>
      <c r="C43" s="104"/>
      <c r="E43" s="70"/>
      <c r="F43" s="121" t="s">
        <v>197</v>
      </c>
      <c r="G43" s="117"/>
      <c r="I43" s="116"/>
      <c r="Q43" s="245"/>
    </row>
    <row r="44" spans="1:17" ht="19.5" customHeight="1" x14ac:dyDescent="0.15">
      <c r="E44" s="114" t="s">
        <v>21</v>
      </c>
      <c r="F44" s="67" t="s">
        <v>1007</v>
      </c>
    </row>
    <row r="45" spans="1:17" ht="19.5" customHeight="1" x14ac:dyDescent="0.15">
      <c r="E45" s="114" t="s">
        <v>22</v>
      </c>
      <c r="F45" s="67" t="s">
        <v>1008</v>
      </c>
    </row>
    <row r="46" spans="1:17" ht="19.5" customHeight="1" x14ac:dyDescent="0.15">
      <c r="E46" s="114" t="s">
        <v>28</v>
      </c>
      <c r="F46" s="67" t="s">
        <v>1009</v>
      </c>
    </row>
    <row r="47" spans="1:17" ht="19.5" customHeight="1" x14ac:dyDescent="0.15">
      <c r="E47" s="114" t="s">
        <v>23</v>
      </c>
      <c r="F47" s="67" t="s">
        <v>1637</v>
      </c>
    </row>
    <row r="48" spans="1:17" ht="3" customHeight="1" x14ac:dyDescent="0.15">
      <c r="E48" s="114"/>
      <c r="F48" s="56"/>
    </row>
    <row r="49" spans="5:6" ht="30" customHeight="1" x14ac:dyDescent="0.15">
      <c r="E49" s="114"/>
      <c r="F49" s="56"/>
    </row>
    <row r="50" spans="5:6" ht="9.9499999999999993" customHeight="1" x14ac:dyDescent="0.15"/>
  </sheetData>
  <sheetProtection password="FA9C" sheet="1" objects="1" scenarios="1" formatColumns="0" formatRows="0"/>
  <dataConsolidate/>
  <mergeCells count="1">
    <mergeCell ref="E5:F5"/>
  </mergeCells>
  <phoneticPr fontId="9" type="noConversion"/>
  <dataValidations xWindow="529" yWindow="632" count="9">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x14ac:dyDescent="0.15"/>
  <cols>
    <col min="1" max="1" width="9.140625" style="47" hidden="1" customWidth="1"/>
    <col min="2" max="2" width="9.140625" style="486" hidden="1" customWidth="1"/>
    <col min="3" max="3" width="3.7109375" style="169" customWidth="1"/>
    <col min="4" max="4" width="6.28515625" style="486" customWidth="1"/>
    <col min="5" max="5" width="46.42578125" style="486" customWidth="1"/>
    <col min="6" max="6" width="3.7109375" style="486" customWidth="1"/>
    <col min="7" max="7" width="5.7109375" style="486" customWidth="1"/>
    <col min="8" max="8" width="41.42578125" style="486" bestFit="1" customWidth="1"/>
    <col min="9" max="9" width="3.7109375" style="486" customWidth="1"/>
    <col min="10" max="10" width="5.7109375" style="486" customWidth="1"/>
    <col min="11" max="11" width="32.5703125" style="486" customWidth="1"/>
    <col min="12" max="12" width="14.85546875" style="486" customWidth="1"/>
    <col min="13" max="13" width="13.140625" style="310" hidden="1" customWidth="1"/>
    <col min="14" max="16" width="9.140625" style="310" hidden="1" customWidth="1"/>
    <col min="17" max="17" width="25.7109375" style="311" hidden="1" customWidth="1"/>
    <col min="18" max="18" width="14.42578125" style="310" hidden="1" customWidth="1"/>
    <col min="19" max="22" width="9.140625" style="312"/>
    <col min="23" max="16384" width="9.140625" style="486"/>
  </cols>
  <sheetData>
    <row r="1" spans="1:256" s="501" customFormat="1" ht="16.5" hidden="1" customHeight="1" x14ac:dyDescent="0.15">
      <c r="C1" s="613"/>
      <c r="H1" s="613"/>
      <c r="I1" s="613"/>
      <c r="J1" s="613"/>
      <c r="K1" s="613" t="s">
        <v>148</v>
      </c>
      <c r="L1" s="303" t="s">
        <v>139</v>
      </c>
      <c r="M1" s="304" t="s">
        <v>147</v>
      </c>
      <c r="N1" s="304"/>
      <c r="O1" s="304"/>
      <c r="P1" s="304"/>
      <c r="Q1" s="305"/>
      <c r="R1" s="304"/>
      <c r="S1" s="304"/>
      <c r="T1" s="304"/>
      <c r="U1" s="304"/>
      <c r="V1" s="304"/>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pans="1:256" s="309" customFormat="1" ht="16.5" hidden="1" customHeight="1" x14ac:dyDescent="0.15">
      <c r="A2" s="306"/>
      <c r="B2" s="306"/>
      <c r="C2" s="307"/>
      <c r="D2" s="306"/>
      <c r="E2" s="306"/>
      <c r="F2" s="306"/>
      <c r="G2" s="306"/>
      <c r="H2" s="306"/>
      <c r="I2" s="306"/>
      <c r="J2" s="306"/>
      <c r="K2" s="306"/>
      <c r="L2" s="306"/>
      <c r="M2" s="304"/>
      <c r="N2" s="304"/>
      <c r="O2" s="304"/>
      <c r="P2" s="304"/>
      <c r="Q2" s="305"/>
      <c r="R2" s="304"/>
      <c r="S2" s="308"/>
      <c r="T2" s="308"/>
      <c r="U2" s="308"/>
      <c r="V2" s="308"/>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row>
    <row r="3" spans="1:256" s="170" customFormat="1" ht="3" customHeight="1" x14ac:dyDescent="0.15">
      <c r="A3" s="47"/>
      <c r="B3" s="486"/>
      <c r="C3" s="54"/>
      <c r="D3" s="488"/>
      <c r="E3" s="488"/>
      <c r="F3" s="488"/>
      <c r="G3" s="488"/>
      <c r="H3" s="488"/>
      <c r="I3" s="488"/>
      <c r="J3" s="488"/>
      <c r="K3" s="488"/>
      <c r="L3" s="88"/>
      <c r="M3" s="310"/>
      <c r="N3" s="310"/>
      <c r="O3" s="310"/>
      <c r="P3" s="310"/>
      <c r="Q3" s="311"/>
      <c r="R3" s="310"/>
      <c r="S3" s="312"/>
      <c r="T3" s="312"/>
      <c r="U3" s="312"/>
      <c r="V3" s="312"/>
    </row>
    <row r="4" spans="1:256" s="170" customFormat="1" ht="22.5" x14ac:dyDescent="0.15">
      <c r="A4" s="47"/>
      <c r="B4" s="486"/>
      <c r="C4" s="54"/>
      <c r="D4" s="657" t="s">
        <v>331</v>
      </c>
      <c r="E4" s="658"/>
      <c r="F4" s="658"/>
      <c r="G4" s="658"/>
      <c r="H4" s="659"/>
      <c r="I4" s="313"/>
      <c r="M4" s="310"/>
      <c r="N4" s="310"/>
      <c r="O4" s="310"/>
      <c r="P4" s="310"/>
      <c r="Q4" s="311"/>
      <c r="R4" s="310"/>
      <c r="S4" s="312"/>
      <c r="T4" s="312"/>
      <c r="U4" s="312"/>
      <c r="V4" s="312"/>
    </row>
    <row r="5" spans="1:256" s="170" customFormat="1" ht="3" hidden="1" customHeight="1" x14ac:dyDescent="0.15">
      <c r="A5" s="47"/>
      <c r="B5" s="486"/>
      <c r="C5" s="54"/>
      <c r="D5" s="488"/>
      <c r="E5" s="488"/>
      <c r="F5" s="488"/>
      <c r="G5" s="488"/>
      <c r="H5" s="36"/>
      <c r="I5" s="36"/>
      <c r="J5" s="36"/>
      <c r="K5" s="36"/>
      <c r="L5" s="35"/>
      <c r="M5" s="310"/>
      <c r="N5" s="310"/>
      <c r="O5" s="310"/>
      <c r="P5" s="310"/>
      <c r="Q5" s="311"/>
      <c r="R5" s="310"/>
      <c r="S5" s="312"/>
      <c r="T5" s="312"/>
      <c r="U5" s="312"/>
      <c r="V5" s="312"/>
    </row>
    <row r="6" spans="1:256" s="170" customFormat="1" ht="20.100000000000001" hidden="1" customHeight="1" x14ac:dyDescent="0.15">
      <c r="A6" s="182"/>
      <c r="B6" s="182"/>
      <c r="C6" s="54"/>
      <c r="D6" s="660"/>
      <c r="E6" s="660"/>
      <c r="F6" s="661" t="s">
        <v>18</v>
      </c>
      <c r="G6" s="661"/>
      <c r="H6" s="36"/>
      <c r="I6" s="36"/>
      <c r="J6" s="171"/>
      <c r="K6" s="172"/>
      <c r="L6" s="172"/>
      <c r="M6" s="310"/>
      <c r="N6" s="310"/>
      <c r="O6" s="310"/>
      <c r="P6" s="310"/>
      <c r="Q6" s="311"/>
      <c r="R6" s="310"/>
      <c r="S6" s="312"/>
      <c r="T6" s="312"/>
      <c r="U6" s="312"/>
      <c r="V6" s="312"/>
    </row>
    <row r="7" spans="1:256" ht="45.75" customHeight="1" x14ac:dyDescent="0.15">
      <c r="E7" s="664"/>
      <c r="F7" s="664"/>
      <c r="G7" s="664"/>
      <c r="H7" s="664"/>
      <c r="I7" s="664"/>
      <c r="J7" s="664"/>
      <c r="K7" s="664"/>
      <c r="L7" s="664"/>
    </row>
    <row r="8" spans="1:256" s="170" customFormat="1" x14ac:dyDescent="0.15">
      <c r="A8" s="47"/>
      <c r="B8" s="486"/>
      <c r="C8" s="54"/>
      <c r="D8" s="662" t="s">
        <v>332</v>
      </c>
      <c r="E8" s="662"/>
      <c r="F8" s="662" t="s">
        <v>137</v>
      </c>
      <c r="G8" s="662"/>
      <c r="H8" s="662"/>
      <c r="I8" s="663" t="s">
        <v>138</v>
      </c>
      <c r="J8" s="663"/>
      <c r="K8" s="663"/>
      <c r="L8" s="663"/>
      <c r="M8" s="310"/>
      <c r="N8" s="310"/>
      <c r="O8" s="310"/>
      <c r="P8" s="310"/>
      <c r="Q8" s="311"/>
      <c r="R8" s="310"/>
      <c r="S8" s="312"/>
      <c r="T8" s="312"/>
      <c r="U8" s="312"/>
      <c r="V8" s="312"/>
    </row>
    <row r="9" spans="1:256" s="170" customFormat="1" ht="20.25" customHeight="1" x14ac:dyDescent="0.15">
      <c r="A9" s="47"/>
      <c r="B9" s="486"/>
      <c r="C9" s="54"/>
      <c r="D9" s="601" t="s">
        <v>25</v>
      </c>
      <c r="E9" s="601" t="s">
        <v>145</v>
      </c>
      <c r="F9" s="653" t="s">
        <v>25</v>
      </c>
      <c r="G9" s="654"/>
      <c r="H9" s="186" t="s">
        <v>145</v>
      </c>
      <c r="I9" s="655" t="s">
        <v>25</v>
      </c>
      <c r="J9" s="655"/>
      <c r="K9" s="186" t="s">
        <v>145</v>
      </c>
      <c r="L9" s="186" t="s">
        <v>139</v>
      </c>
      <c r="M9" s="350"/>
      <c r="N9" s="350"/>
      <c r="O9" s="350"/>
      <c r="P9" s="350"/>
      <c r="Q9" s="351"/>
      <c r="R9" s="350"/>
      <c r="S9" s="312"/>
      <c r="T9" s="312"/>
      <c r="U9" s="312"/>
      <c r="V9" s="312"/>
    </row>
    <row r="10" spans="1:256" ht="12" customHeight="1" x14ac:dyDescent="0.15">
      <c r="C10" s="86"/>
      <c r="D10" s="602" t="s">
        <v>26</v>
      </c>
      <c r="E10" s="602" t="s">
        <v>0</v>
      </c>
      <c r="F10" s="656" t="s">
        <v>1</v>
      </c>
      <c r="G10" s="656"/>
      <c r="H10" s="602" t="s">
        <v>2</v>
      </c>
      <c r="I10" s="656" t="s">
        <v>12</v>
      </c>
      <c r="J10" s="656"/>
      <c r="K10" s="602" t="s">
        <v>13</v>
      </c>
      <c r="L10" s="602" t="s">
        <v>31</v>
      </c>
      <c r="M10" s="350"/>
      <c r="N10" s="350"/>
      <c r="O10" s="350"/>
      <c r="P10" s="350"/>
      <c r="Q10" s="351"/>
      <c r="R10" s="350"/>
      <c r="S10" s="314"/>
      <c r="T10" s="314"/>
      <c r="U10" s="314"/>
      <c r="V10" s="314"/>
    </row>
    <row r="11" spans="1:256" s="170" customFormat="1" hidden="1" x14ac:dyDescent="0.15">
      <c r="A11" s="486"/>
      <c r="B11" s="486"/>
      <c r="C11" s="54"/>
      <c r="D11" s="209">
        <v>0</v>
      </c>
      <c r="E11" s="210"/>
      <c r="F11" s="205" t="s">
        <v>141</v>
      </c>
      <c r="G11" s="205"/>
      <c r="H11" s="211"/>
      <c r="I11" s="207" t="s">
        <v>141</v>
      </c>
      <c r="J11" s="205"/>
      <c r="K11" s="211"/>
      <c r="L11" s="212"/>
      <c r="M11" s="352" t="s">
        <v>238</v>
      </c>
      <c r="N11" s="350"/>
      <c r="O11" s="350"/>
      <c r="P11" s="350" t="s">
        <v>239</v>
      </c>
      <c r="Q11" s="351" t="s">
        <v>240</v>
      </c>
      <c r="R11" s="350" t="s">
        <v>241</v>
      </c>
      <c r="S11" s="312"/>
      <c r="T11" s="312"/>
      <c r="U11" s="312"/>
      <c r="V11" s="312"/>
    </row>
    <row r="12" spans="1:256" s="81" customFormat="1" ht="15.75" hidden="1" customHeight="1" x14ac:dyDescent="0.15">
      <c r="A12" s="487"/>
      <c r="B12" s="493" t="s">
        <v>146</v>
      </c>
      <c r="C12" s="668"/>
      <c r="D12" s="662">
        <v>1</v>
      </c>
      <c r="E12" s="670" t="s">
        <v>1608</v>
      </c>
      <c r="F12" s="610" t="s">
        <v>141</v>
      </c>
      <c r="G12" s="604">
        <v>0</v>
      </c>
      <c r="H12" s="320"/>
      <c r="I12" s="187" t="s">
        <v>141</v>
      </c>
      <c r="J12" s="321" t="s">
        <v>242</v>
      </c>
      <c r="K12" s="213"/>
      <c r="L12" s="234"/>
      <c r="M12" s="310">
        <f>mergeValue(H12)</f>
        <v>0</v>
      </c>
      <c r="N12" s="501"/>
      <c r="O12" s="501"/>
      <c r="P12" s="310" t="str">
        <f t="array" ref="P12">IF(ISERROR(MATCH(MID(Q12,1,250),MID(note_ter,1,250),0)),"n","y")</f>
        <v>n</v>
      </c>
      <c r="Q12" s="501" t="s">
        <v>1608</v>
      </c>
      <c r="R12" s="310" t="str">
        <f>K12&amp;"("&amp;L12&amp;")"</f>
        <v>()</v>
      </c>
      <c r="S12" s="493"/>
      <c r="T12" s="493"/>
      <c r="U12" s="248"/>
      <c r="V12" s="493"/>
      <c r="W12" s="493"/>
      <c r="X12" s="493"/>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x14ac:dyDescent="0.15">
      <c r="A13" s="487"/>
      <c r="B13" s="493" t="s">
        <v>146</v>
      </c>
      <c r="C13" s="668"/>
      <c r="D13" s="662"/>
      <c r="E13" s="671"/>
      <c r="F13" s="673" t="s">
        <v>141</v>
      </c>
      <c r="G13" s="662">
        <v>1</v>
      </c>
      <c r="H13" s="665" t="s">
        <v>1603</v>
      </c>
      <c r="I13" s="187" t="s">
        <v>141</v>
      </c>
      <c r="J13" s="321" t="s">
        <v>242</v>
      </c>
      <c r="K13" s="213"/>
      <c r="L13" s="234"/>
      <c r="M13" s="310" t="str">
        <f>mergeValue(H13)</f>
        <v>город Тюмень</v>
      </c>
      <c r="N13" s="501"/>
      <c r="O13" s="501"/>
      <c r="P13" s="501"/>
      <c r="Q13" s="501"/>
      <c r="R13" s="310" t="str">
        <f>K13&amp;"("&amp;L13&amp;")"</f>
        <v>()</v>
      </c>
      <c r="S13" s="493"/>
      <c r="T13" s="493"/>
      <c r="U13" s="248"/>
      <c r="V13" s="493"/>
      <c r="W13" s="493"/>
      <c r="X13" s="493"/>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45" customHeight="1" x14ac:dyDescent="0.15">
      <c r="A14" s="487"/>
      <c r="B14" s="493" t="s">
        <v>146</v>
      </c>
      <c r="C14" s="668"/>
      <c r="D14" s="662"/>
      <c r="E14" s="671"/>
      <c r="F14" s="674"/>
      <c r="G14" s="662"/>
      <c r="H14" s="666"/>
      <c r="I14" s="618" t="s">
        <v>141</v>
      </c>
      <c r="J14" s="604">
        <v>1</v>
      </c>
      <c r="K14" s="609" t="s">
        <v>1603</v>
      </c>
      <c r="L14" s="192" t="s">
        <v>1604</v>
      </c>
      <c r="M14" s="310" t="str">
        <f>mergeValue(H14)</f>
        <v>город Тюмень</v>
      </c>
      <c r="N14" s="501"/>
      <c r="O14" s="501"/>
      <c r="P14" s="501"/>
      <c r="Q14" s="501"/>
      <c r="R14" s="310" t="str">
        <f>K14&amp;" ("&amp;L14&amp;")"</f>
        <v>город Тюмень (71701000)</v>
      </c>
      <c r="S14" s="493"/>
      <c r="T14" s="493"/>
      <c r="U14" s="248"/>
      <c r="V14" s="493"/>
      <c r="W14" s="493"/>
      <c r="X14" s="493"/>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x14ac:dyDescent="0.15">
      <c r="A15" s="487"/>
      <c r="B15" s="487"/>
      <c r="C15" s="668"/>
      <c r="D15" s="662"/>
      <c r="E15" s="671"/>
      <c r="F15" s="675"/>
      <c r="G15" s="662"/>
      <c r="H15" s="667"/>
      <c r="I15" s="197" t="s">
        <v>141</v>
      </c>
      <c r="J15" s="197"/>
      <c r="K15" s="213" t="s">
        <v>141</v>
      </c>
      <c r="L15" s="234"/>
      <c r="M15" s="501"/>
      <c r="N15" s="501"/>
      <c r="O15" s="501"/>
      <c r="P15" s="501"/>
      <c r="Q15" s="310"/>
      <c r="R15" s="501"/>
      <c r="S15" s="493"/>
      <c r="T15" s="493"/>
      <c r="U15" s="248"/>
      <c r="V15" s="493"/>
      <c r="W15" s="493"/>
      <c r="X15" s="493"/>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x14ac:dyDescent="0.15">
      <c r="A16" s="487"/>
      <c r="B16" s="487"/>
      <c r="C16" s="669"/>
      <c r="D16" s="662"/>
      <c r="E16" s="672"/>
      <c r="F16" s="187" t="s">
        <v>141</v>
      </c>
      <c r="G16" s="197" t="s">
        <v>141</v>
      </c>
      <c r="H16" s="213" t="s">
        <v>141</v>
      </c>
      <c r="I16" s="197" t="s">
        <v>141</v>
      </c>
      <c r="J16" s="197"/>
      <c r="K16" s="233"/>
      <c r="L16" s="234"/>
      <c r="M16" s="501"/>
      <c r="N16" s="501"/>
      <c r="O16" s="501"/>
      <c r="P16" s="501"/>
      <c r="Q16" s="310"/>
      <c r="R16" s="501"/>
      <c r="S16" s="493"/>
      <c r="T16" s="493"/>
      <c r="U16" s="248"/>
      <c r="V16" s="493"/>
      <c r="W16" s="493"/>
      <c r="X16" s="493"/>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22" s="170" customFormat="1" hidden="1" x14ac:dyDescent="0.15">
      <c r="A17" s="486"/>
      <c r="B17" s="486" t="s">
        <v>159</v>
      </c>
      <c r="C17" s="54"/>
      <c r="D17" s="187"/>
      <c r="E17" s="193" t="s">
        <v>141</v>
      </c>
      <c r="F17" s="189" t="s">
        <v>141</v>
      </c>
      <c r="G17" s="189"/>
      <c r="H17" s="189"/>
      <c r="I17" s="189" t="s">
        <v>141</v>
      </c>
      <c r="J17" s="189"/>
      <c r="K17" s="189"/>
      <c r="L17" s="190"/>
      <c r="M17" s="352"/>
      <c r="N17" s="350"/>
      <c r="O17" s="350"/>
      <c r="P17" s="350"/>
      <c r="Q17" s="351" t="s">
        <v>333</v>
      </c>
      <c r="R17" s="350"/>
      <c r="S17" s="312"/>
      <c r="T17" s="312"/>
      <c r="U17" s="312"/>
      <c r="V17" s="312"/>
    </row>
    <row r="18" spans="1:22" s="170" customFormat="1" ht="21" customHeight="1" x14ac:dyDescent="0.15">
      <c r="A18" s="47"/>
      <c r="B18" s="486"/>
      <c r="C18" s="169"/>
      <c r="D18" s="315"/>
      <c r="E18" s="315"/>
      <c r="F18" s="315"/>
      <c r="G18" s="315"/>
      <c r="H18" s="315"/>
      <c r="I18" s="315"/>
      <c r="J18" s="315"/>
      <c r="K18" s="315"/>
      <c r="L18" s="315"/>
      <c r="M18" s="350"/>
      <c r="N18" s="350"/>
      <c r="O18" s="350"/>
      <c r="P18" s="350"/>
      <c r="Q18" s="351"/>
      <c r="R18" s="350"/>
      <c r="S18" s="312"/>
      <c r="T18" s="312"/>
      <c r="U18" s="312"/>
      <c r="V18" s="312"/>
    </row>
    <row r="19" spans="1:22" s="170" customFormat="1" x14ac:dyDescent="0.15">
      <c r="A19" s="47"/>
      <c r="B19" s="486"/>
      <c r="C19" s="169"/>
      <c r="D19" s="486"/>
      <c r="E19" s="486"/>
      <c r="F19" s="486"/>
      <c r="G19" s="486"/>
      <c r="H19" s="486"/>
      <c r="I19" s="486"/>
      <c r="J19" s="486"/>
      <c r="K19" s="486"/>
      <c r="L19" s="486"/>
      <c r="M19" s="310"/>
      <c r="N19" s="310"/>
      <c r="O19" s="310"/>
      <c r="P19" s="310"/>
      <c r="Q19" s="311"/>
      <c r="R19" s="310"/>
      <c r="S19" s="312"/>
      <c r="T19" s="312"/>
      <c r="U19" s="312"/>
      <c r="V19" s="312"/>
    </row>
    <row r="20" spans="1:22" s="170" customFormat="1" ht="0.75" customHeight="1" x14ac:dyDescent="0.15">
      <c r="A20" s="47"/>
      <c r="B20" s="486"/>
      <c r="C20" s="169"/>
      <c r="D20" s="486"/>
      <c r="E20" s="486"/>
      <c r="F20" s="486"/>
      <c r="G20" s="486"/>
      <c r="H20" s="486"/>
      <c r="I20" s="486"/>
      <c r="J20" s="486"/>
      <c r="K20" s="486"/>
      <c r="L20" s="486"/>
      <c r="M20" s="310"/>
      <c r="N20" s="310"/>
      <c r="O20" s="310"/>
      <c r="P20" s="310"/>
      <c r="Q20" s="311"/>
      <c r="R20" s="310"/>
      <c r="S20" s="312"/>
      <c r="T20" s="312"/>
      <c r="U20" s="312"/>
      <c r="V20" s="312"/>
    </row>
    <row r="21" spans="1:22" s="174" customFormat="1" ht="10.5" x14ac:dyDescent="0.15">
      <c r="A21" s="173"/>
      <c r="C21" s="175"/>
      <c r="D21" s="183"/>
      <c r="E21" s="183"/>
      <c r="M21" s="310"/>
      <c r="N21" s="310"/>
      <c r="O21" s="310"/>
      <c r="P21" s="310"/>
      <c r="Q21" s="311"/>
      <c r="R21" s="310"/>
      <c r="S21" s="312"/>
      <c r="T21" s="312"/>
      <c r="U21" s="312"/>
      <c r="V21" s="312"/>
    </row>
    <row r="22" spans="1:22" s="174" customFormat="1" ht="10.5" x14ac:dyDescent="0.15">
      <c r="A22" s="173"/>
      <c r="C22" s="175"/>
      <c r="D22" s="183"/>
      <c r="E22" s="183"/>
      <c r="M22" s="310"/>
      <c r="N22" s="310"/>
      <c r="O22" s="310"/>
      <c r="P22" s="310"/>
      <c r="Q22" s="311"/>
      <c r="R22" s="310"/>
      <c r="S22" s="312"/>
      <c r="T22" s="312"/>
      <c r="U22" s="312"/>
      <c r="V22" s="312"/>
    </row>
  </sheetData>
  <sheetProtection password="FA9C" sheet="1" objects="1" scenarios="1" formatColumns="0" formatRows="0"/>
  <mergeCells count="17">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 ref="E7:L7"/>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3"/>
  <sheetViews>
    <sheetView showGridLines="0" topLeftCell="C3" zoomScaleNormal="100" workbookViewId="0">
      <selection activeCell="E22" sqref="E22:E24"/>
    </sheetView>
  </sheetViews>
  <sheetFormatPr defaultColWidth="9.140625" defaultRowHeight="15" x14ac:dyDescent="0.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x14ac:dyDescent="0.15"/>
    <row r="2" spans="1:38" hidden="1" x14ac:dyDescent="0.15"/>
    <row r="3" spans="1:38" ht="10.5" customHeight="1" x14ac:dyDescent="0.15"/>
    <row r="4" spans="1:38" ht="27" customHeight="1" x14ac:dyDescent="0.15">
      <c r="A4" s="221"/>
      <c r="B4" s="221"/>
      <c r="D4" s="69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E4" s="695"/>
      <c r="F4" s="695"/>
      <c r="G4" s="695"/>
      <c r="H4" s="695"/>
      <c r="I4" s="696"/>
      <c r="J4" s="220"/>
      <c r="K4" s="220"/>
      <c r="L4" s="220"/>
      <c r="M4" s="220"/>
    </row>
    <row r="5" spans="1:38" s="223" customFormat="1" ht="15.75" x14ac:dyDescent="0.15">
      <c r="A5" s="221"/>
      <c r="B5" s="221"/>
      <c r="C5" s="221"/>
      <c r="D5" s="697" t="str">
        <f>IF(org=0,"Не определено",org)</f>
        <v>ООО "Тюмень Водоканал"</v>
      </c>
      <c r="E5" s="698"/>
      <c r="F5" s="698"/>
      <c r="G5" s="698"/>
      <c r="H5" s="698"/>
      <c r="I5" s="699"/>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x14ac:dyDescent="0.15">
      <c r="A6" s="701"/>
      <c r="B6" s="701"/>
      <c r="C6" s="701"/>
      <c r="D6" s="701"/>
      <c r="E6" s="701"/>
      <c r="F6" s="701"/>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x14ac:dyDescent="0.15">
      <c r="A7" s="701"/>
      <c r="B7" s="701"/>
      <c r="C7" s="701"/>
      <c r="D7" s="701"/>
      <c r="E7" s="701"/>
      <c r="F7" s="701"/>
    </row>
    <row r="8" spans="1:38" ht="0.2" customHeight="1" x14ac:dyDescent="0.15">
      <c r="B8" s="683"/>
      <c r="C8" s="683"/>
      <c r="D8" s="683"/>
      <c r="E8" s="700"/>
      <c r="F8" s="700"/>
    </row>
    <row r="9" spans="1:38" ht="0.2" customHeight="1" x14ac:dyDescent="0.15">
      <c r="B9" s="683"/>
      <c r="C9" s="683"/>
      <c r="D9" s="683"/>
      <c r="E9" s="700"/>
      <c r="F9" s="700"/>
    </row>
    <row r="10" spans="1:38" ht="0.2" customHeight="1" x14ac:dyDescent="0.15">
      <c r="B10" s="683"/>
      <c r="C10" s="683"/>
      <c r="D10" s="683"/>
      <c r="E10" s="700"/>
      <c r="F10" s="700"/>
    </row>
    <row r="11" spans="1:38" ht="6" hidden="1" customHeight="1" x14ac:dyDescent="0.15">
      <c r="B11" s="683"/>
      <c r="C11" s="683"/>
      <c r="D11" s="683"/>
      <c r="E11" s="700"/>
      <c r="F11" s="700"/>
    </row>
    <row r="12" spans="1:38" ht="20.25" hidden="1" customHeight="1" x14ac:dyDescent="0.15">
      <c r="A12" s="177"/>
      <c r="B12" s="683"/>
      <c r="C12" s="683"/>
      <c r="D12" s="683"/>
      <c r="E12" s="603"/>
      <c r="F12" s="177"/>
      <c r="G12" s="603"/>
      <c r="H12" s="603"/>
      <c r="I12" s="177"/>
      <c r="J12" s="177"/>
      <c r="K12" s="603"/>
    </row>
    <row r="13" spans="1:38" ht="51" customHeight="1" x14ac:dyDescent="0.15">
      <c r="B13" s="683"/>
      <c r="C13" s="683"/>
      <c r="D13" s="683"/>
      <c r="E13" s="603"/>
      <c r="F13" s="606"/>
      <c r="G13" s="177"/>
      <c r="H13" s="177"/>
      <c r="I13" s="177"/>
      <c r="J13" s="177"/>
      <c r="K13" s="603"/>
    </row>
    <row r="14" spans="1:38" s="390" customFormat="1" ht="132.75" hidden="1" customHeight="1" x14ac:dyDescent="0.15">
      <c r="B14" s="702"/>
      <c r="C14" s="702"/>
      <c r="D14" s="702"/>
      <c r="E14" s="391"/>
      <c r="F14" s="392"/>
      <c r="G14" s="392"/>
      <c r="H14" s="392"/>
      <c r="I14" s="392"/>
      <c r="J14" s="392"/>
      <c r="K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row>
    <row r="15" spans="1:38" ht="3" customHeight="1" x14ac:dyDescent="0.15"/>
    <row r="16" spans="1:38" ht="0.2" customHeight="1" x14ac:dyDescent="0.15"/>
    <row r="17" spans="1:38" s="223" customFormat="1" ht="0.2" customHeight="1" x14ac:dyDescent="0.15">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x14ac:dyDescent="0.15">
      <c r="A18" s="692"/>
      <c r="B18" s="177"/>
      <c r="C18" s="177"/>
      <c r="D18" s="693" t="s">
        <v>113</v>
      </c>
      <c r="E18" s="693"/>
      <c r="F18" s="678" t="s">
        <v>194</v>
      </c>
      <c r="G18" s="678"/>
      <c r="H18" s="678"/>
      <c r="I18" s="678"/>
      <c r="J18" s="678" t="s">
        <v>319</v>
      </c>
      <c r="K18" s="678"/>
      <c r="L18" s="678"/>
      <c r="M18" s="678"/>
    </row>
    <row r="19" spans="1:38" ht="23.25" customHeight="1" x14ac:dyDescent="0.15">
      <c r="A19" s="692"/>
      <c r="B19" s="178"/>
      <c r="C19" s="179"/>
      <c r="D19" s="605" t="s">
        <v>25</v>
      </c>
      <c r="E19" s="605" t="s">
        <v>145</v>
      </c>
      <c r="F19" s="605" t="s">
        <v>140</v>
      </c>
      <c r="G19" s="681" t="s">
        <v>25</v>
      </c>
      <c r="H19" s="682"/>
      <c r="I19" s="605" t="s">
        <v>145</v>
      </c>
      <c r="J19" s="605" t="s">
        <v>140</v>
      </c>
      <c r="K19" s="681" t="s">
        <v>25</v>
      </c>
      <c r="L19" s="682"/>
      <c r="M19" s="605" t="s">
        <v>145</v>
      </c>
    </row>
    <row r="20" spans="1:38" s="181" customFormat="1" ht="14.25" customHeight="1" x14ac:dyDescent="0.15">
      <c r="A20" s="89"/>
      <c r="B20" s="89"/>
      <c r="C20" s="89"/>
      <c r="D20" s="195" t="s">
        <v>26</v>
      </c>
      <c r="E20" s="195" t="s">
        <v>0</v>
      </c>
      <c r="F20" s="195" t="s">
        <v>1</v>
      </c>
      <c r="G20" s="679" t="s">
        <v>2</v>
      </c>
      <c r="H20" s="680"/>
      <c r="I20" s="195" t="s">
        <v>12</v>
      </c>
      <c r="J20" s="195" t="s">
        <v>13</v>
      </c>
      <c r="K20" s="679" t="s">
        <v>31</v>
      </c>
      <c r="L20" s="680"/>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x14ac:dyDescent="0.15">
      <c r="A21" s="227"/>
      <c r="B21" s="180"/>
      <c r="C21" s="180"/>
      <c r="D21" s="204"/>
      <c r="E21" s="205"/>
      <c r="F21" s="206"/>
      <c r="G21" s="205"/>
      <c r="H21" s="205"/>
      <c r="I21" s="206"/>
      <c r="J21" s="206"/>
      <c r="K21" s="207"/>
      <c r="L21" s="205"/>
      <c r="M21" s="208"/>
    </row>
    <row r="22" spans="1:38" ht="45" customHeight="1" x14ac:dyDescent="0.15">
      <c r="A22" s="71"/>
      <c r="B22" s="71"/>
      <c r="C22" s="54"/>
      <c r="D22" s="687" t="s">
        <v>26</v>
      </c>
      <c r="E22" s="684" t="s">
        <v>686</v>
      </c>
      <c r="F22" s="676" t="s">
        <v>19</v>
      </c>
      <c r="G22" s="688"/>
      <c r="H22" s="662">
        <v>1</v>
      </c>
      <c r="I22" s="690"/>
      <c r="J22" s="676" t="s">
        <v>19</v>
      </c>
      <c r="K22" s="201" t="s">
        <v>141</v>
      </c>
      <c r="L22" s="607" t="s">
        <v>26</v>
      </c>
      <c r="M22" s="217" t="s">
        <v>141</v>
      </c>
      <c r="X22" s="220">
        <v>4189672</v>
      </c>
      <c r="Y22" s="220" t="s">
        <v>142</v>
      </c>
      <c r="Z22" s="220">
        <v>1705000</v>
      </c>
    </row>
    <row r="23" spans="1:38" ht="15" hidden="1" customHeight="1" x14ac:dyDescent="0.15">
      <c r="A23" s="71"/>
      <c r="B23" s="71"/>
      <c r="C23" s="86"/>
      <c r="D23" s="687"/>
      <c r="E23" s="685"/>
      <c r="F23" s="677"/>
      <c r="G23" s="689"/>
      <c r="H23" s="662"/>
      <c r="I23" s="691"/>
      <c r="J23" s="677"/>
      <c r="K23" s="187" t="s">
        <v>141</v>
      </c>
      <c r="L23" s="197"/>
      <c r="M23" s="216" t="s">
        <v>141</v>
      </c>
    </row>
    <row r="24" spans="1:38" ht="15" hidden="1" customHeight="1" x14ac:dyDescent="0.15">
      <c r="A24" s="71"/>
      <c r="B24" s="71"/>
      <c r="C24" s="86"/>
      <c r="D24" s="687"/>
      <c r="E24" s="686"/>
      <c r="F24" s="677"/>
      <c r="G24" s="187"/>
      <c r="H24" s="197"/>
      <c r="I24" s="193" t="s">
        <v>141</v>
      </c>
      <c r="J24" s="197"/>
      <c r="K24" s="197" t="s">
        <v>141</v>
      </c>
      <c r="L24" s="197"/>
      <c r="M24" s="198"/>
    </row>
    <row r="25" spans="1:38" ht="15" hidden="1" customHeight="1" x14ac:dyDescent="0.15">
      <c r="A25" s="228"/>
      <c r="B25" s="199"/>
      <c r="C25" s="661"/>
      <c r="D25" s="187"/>
      <c r="E25" s="188" t="s">
        <v>141</v>
      </c>
      <c r="F25" s="197"/>
      <c r="G25" s="197"/>
      <c r="H25" s="197"/>
      <c r="I25" s="197"/>
      <c r="J25" s="197"/>
      <c r="K25" s="197" t="s">
        <v>141</v>
      </c>
      <c r="L25" s="197"/>
      <c r="M25" s="198"/>
    </row>
    <row r="26" spans="1:38" ht="15" customHeight="1" x14ac:dyDescent="0.15">
      <c r="C26" s="661"/>
      <c r="D26" s="232"/>
      <c r="E26" s="232"/>
      <c r="F26" s="232"/>
      <c r="G26" s="232"/>
      <c r="H26" s="232"/>
      <c r="I26" s="232"/>
      <c r="J26" s="232"/>
      <c r="K26" s="232" t="s">
        <v>141</v>
      </c>
      <c r="L26" s="232"/>
      <c r="M26" s="232"/>
    </row>
    <row r="27" spans="1:38" ht="37.5" customHeight="1" x14ac:dyDescent="0.15"/>
    <row r="33" spans="12:12" x14ac:dyDescent="0.15">
      <c r="L33" s="619"/>
    </row>
  </sheetData>
  <sheetProtection password="FA9C" sheet="1" objects="1" scenarios="1" formatColumns="0" formatRows="0"/>
  <dataConsolidate link="1"/>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x14ac:dyDescent="0.15">
      <c r="C1" s="235"/>
      <c r="G1" s="191">
        <v>4</v>
      </c>
      <c r="R1" s="248"/>
    </row>
    <row r="2" spans="1:21" s="191" customFormat="1" ht="15" hidden="1" customHeight="1" x14ac:dyDescent="0.15">
      <c r="C2" s="235"/>
      <c r="R2" s="248"/>
    </row>
    <row r="3" spans="1:21" s="191" customFormat="1" ht="15" hidden="1" customHeight="1" x14ac:dyDescent="0.15">
      <c r="C3" s="235"/>
      <c r="R3" s="248"/>
    </row>
    <row r="4" spans="1:21" ht="11.25" customHeight="1" x14ac:dyDescent="0.15">
      <c r="C4" s="86"/>
      <c r="D4" s="87"/>
      <c r="E4" s="87"/>
      <c r="F4" s="87"/>
      <c r="G4" s="87"/>
    </row>
    <row r="5" spans="1:21" x14ac:dyDescent="0.15">
      <c r="C5" s="86"/>
      <c r="D5" s="704" t="s">
        <v>244</v>
      </c>
      <c r="E5" s="704"/>
      <c r="F5" s="704"/>
      <c r="G5" s="704"/>
      <c r="H5" s="237"/>
    </row>
    <row r="6" spans="1:21" ht="15" customHeight="1" x14ac:dyDescent="0.15">
      <c r="C6" s="86"/>
      <c r="D6" s="705" t="str">
        <f>IF(org=0,"Не определено",org)</f>
        <v>ООО "Тюмень Водоканал"</v>
      </c>
      <c r="E6" s="705"/>
      <c r="F6" s="705"/>
      <c r="G6" s="705"/>
      <c r="H6" s="237"/>
    </row>
    <row r="7" spans="1:21" s="600" customFormat="1" x14ac:dyDescent="0.15">
      <c r="D7" s="354"/>
      <c r="E7" s="318"/>
      <c r="F7" s="318"/>
      <c r="G7" s="318"/>
      <c r="U7" s="254"/>
    </row>
    <row r="8" spans="1:21" s="71" customFormat="1" x14ac:dyDescent="0.15">
      <c r="C8" s="134">
        <v>22</v>
      </c>
      <c r="D8" s="706" t="s">
        <v>236</v>
      </c>
      <c r="E8" s="707"/>
      <c r="F8" s="707"/>
      <c r="G8" s="708"/>
      <c r="U8" s="259"/>
    </row>
    <row r="9" spans="1:21" s="486" customFormat="1" ht="11.25" customHeight="1" x14ac:dyDescent="0.15">
      <c r="A9" s="47"/>
      <c r="C9" s="52"/>
      <c r="D9" s="709" t="s">
        <v>225</v>
      </c>
      <c r="E9" s="709"/>
      <c r="F9" s="709"/>
      <c r="G9" s="710" t="s">
        <v>226</v>
      </c>
      <c r="H9" s="493"/>
      <c r="R9" s="247"/>
    </row>
    <row r="10" spans="1:21" s="486" customFormat="1" ht="11.25" customHeight="1" x14ac:dyDescent="0.15">
      <c r="A10" s="47" t="s">
        <v>517</v>
      </c>
      <c r="C10" s="52"/>
      <c r="D10" s="611" t="s">
        <v>25</v>
      </c>
      <c r="E10" s="331"/>
      <c r="F10" s="332" t="s">
        <v>215</v>
      </c>
      <c r="G10" s="711"/>
      <c r="H10" s="493"/>
      <c r="R10" s="247"/>
    </row>
    <row r="11" spans="1:21" s="486" customFormat="1" ht="12" customHeight="1" x14ac:dyDescent="0.15">
      <c r="A11" s="47"/>
      <c r="C11" s="52"/>
      <c r="D11" s="349" t="s">
        <v>26</v>
      </c>
      <c r="E11" s="333">
        <v>2</v>
      </c>
      <c r="F11" s="334">
        <v>3</v>
      </c>
      <c r="G11" s="335">
        <v>4</v>
      </c>
      <c r="H11" s="493"/>
      <c r="R11" s="247"/>
    </row>
    <row r="12" spans="1:21" s="486" customFormat="1" x14ac:dyDescent="0.15">
      <c r="A12" s="47"/>
      <c r="C12" s="52"/>
      <c r="D12" s="608">
        <v>1</v>
      </c>
      <c r="E12" s="337" t="s">
        <v>245</v>
      </c>
      <c r="F12" s="357" t="str">
        <f>IF(form_up_date="","",form_up_date)</f>
        <v>01.04.2019</v>
      </c>
      <c r="G12" s="359" t="s">
        <v>246</v>
      </c>
      <c r="H12" s="493"/>
      <c r="R12" s="247"/>
    </row>
    <row r="13" spans="1:21" s="486" customFormat="1" ht="45" x14ac:dyDescent="0.15">
      <c r="A13" s="47"/>
      <c r="C13" s="52"/>
      <c r="D13" s="608" t="s">
        <v>257</v>
      </c>
      <c r="E13" s="337" t="s">
        <v>247</v>
      </c>
      <c r="F13" s="357" t="s">
        <v>1610</v>
      </c>
      <c r="G13" s="338" t="s">
        <v>318</v>
      </c>
      <c r="H13" s="493"/>
      <c r="R13" s="247"/>
    </row>
    <row r="14" spans="1:21" s="486" customFormat="1" ht="22.5" x14ac:dyDescent="0.15">
      <c r="A14" s="47"/>
      <c r="C14" s="52"/>
      <c r="D14" s="608" t="s">
        <v>258</v>
      </c>
      <c r="E14" s="337" t="s">
        <v>248</v>
      </c>
      <c r="F14" s="357" t="s">
        <v>686</v>
      </c>
      <c r="G14" s="359" t="s">
        <v>249</v>
      </c>
      <c r="H14" s="493"/>
      <c r="R14" s="247"/>
    </row>
    <row r="15" spans="1:21" s="486" customFormat="1" ht="22.5" x14ac:dyDescent="0.15">
      <c r="A15" s="47"/>
      <c r="C15" s="52"/>
      <c r="D15" s="608" t="s">
        <v>259</v>
      </c>
      <c r="E15" s="337" t="s">
        <v>250</v>
      </c>
      <c r="F15" s="358" t="s">
        <v>251</v>
      </c>
      <c r="G15" s="338"/>
      <c r="H15" s="493"/>
      <c r="R15" s="247"/>
    </row>
    <row r="16" spans="1:21" s="486" customFormat="1" x14ac:dyDescent="0.15">
      <c r="A16" s="47"/>
      <c r="C16" s="52"/>
      <c r="D16" s="336" t="str">
        <f>D15&amp;".1"</f>
        <v>4.1.1</v>
      </c>
      <c r="E16" s="339" t="s">
        <v>3</v>
      </c>
      <c r="F16" s="357" t="str">
        <f>IF(region_name="","",region_name)</f>
        <v>Тюменская область</v>
      </c>
      <c r="G16" s="359" t="s">
        <v>252</v>
      </c>
      <c r="H16" s="493"/>
      <c r="R16" s="247"/>
    </row>
    <row r="17" spans="1:18" s="486" customFormat="1" ht="22.5" x14ac:dyDescent="0.15">
      <c r="A17" s="47"/>
      <c r="C17" s="52"/>
      <c r="D17" s="608" t="s">
        <v>260</v>
      </c>
      <c r="E17" s="340" t="s">
        <v>253</v>
      </c>
      <c r="F17" s="357" t="s">
        <v>1603</v>
      </c>
      <c r="G17" s="360" t="s">
        <v>254</v>
      </c>
      <c r="H17" s="493"/>
      <c r="R17" s="247"/>
    </row>
    <row r="18" spans="1:18" s="486" customFormat="1" ht="56.25" x14ac:dyDescent="0.15">
      <c r="A18" s="47"/>
      <c r="C18" s="52"/>
      <c r="D18" s="608" t="s">
        <v>261</v>
      </c>
      <c r="E18" s="341" t="s">
        <v>255</v>
      </c>
      <c r="F18" s="357" t="s">
        <v>1611</v>
      </c>
      <c r="G18" s="348" t="s">
        <v>317</v>
      </c>
      <c r="H18" s="493"/>
      <c r="R18" s="247"/>
    </row>
    <row r="19" spans="1:18" x14ac:dyDescent="0.15">
      <c r="D19" s="342"/>
      <c r="E19" s="343"/>
      <c r="F19" s="344"/>
      <c r="G19" s="345"/>
    </row>
    <row r="20" spans="1:18" x14ac:dyDescent="0.15">
      <c r="D20" s="346"/>
      <c r="E20" s="703" t="s">
        <v>256</v>
      </c>
      <c r="F20" s="703"/>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C253"/>
  <sheetViews>
    <sheetView showGridLines="0" topLeftCell="C45" zoomScaleNormal="100" workbookViewId="0">
      <selection activeCell="G66" sqref="G66"/>
    </sheetView>
  </sheetViews>
  <sheetFormatPr defaultColWidth="9.140625" defaultRowHeight="10.5" customHeight="1" x14ac:dyDescent="0.15"/>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91" customWidth="1"/>
    <col min="11" max="11" width="3.7109375" style="501" customWidth="1"/>
    <col min="12" max="15" width="3.7109375" style="191" customWidth="1"/>
    <col min="16" max="16" width="10.5703125" style="501" customWidth="1"/>
    <col min="17" max="17" width="34.7109375" style="191" customWidth="1"/>
    <col min="18" max="18" width="9.42578125" style="191" customWidth="1"/>
    <col min="19" max="19" width="9.140625" style="466"/>
    <col min="20" max="24" width="9.140625" style="191"/>
    <col min="25" max="29" width="9.140625" style="47"/>
    <col min="30" max="16384" width="9.140625" style="33"/>
  </cols>
  <sheetData>
    <row r="1" spans="1:29" s="493" customFormat="1" ht="10.5" hidden="1" customHeight="1" x14ac:dyDescent="0.15">
      <c r="A1" s="542"/>
      <c r="C1" s="237"/>
      <c r="G1" s="493">
        <v>4</v>
      </c>
      <c r="K1" s="501"/>
      <c r="P1" s="501"/>
    </row>
    <row r="2" spans="1:29" s="493" customFormat="1" ht="22.5" hidden="1" x14ac:dyDescent="0.15">
      <c r="A2" s="494"/>
      <c r="C2" s="543"/>
      <c r="D2" s="541"/>
      <c r="E2" s="463"/>
      <c r="F2" s="540" t="s">
        <v>424</v>
      </c>
      <c r="G2" s="536"/>
      <c r="H2" s="544" t="s">
        <v>470</v>
      </c>
      <c r="I2" s="455"/>
      <c r="K2" s="501"/>
      <c r="P2" s="501"/>
      <c r="S2" s="466"/>
      <c r="Y2" s="47"/>
      <c r="Z2" s="47"/>
      <c r="AA2" s="47"/>
      <c r="AB2" s="47"/>
      <c r="AC2" s="47"/>
    </row>
    <row r="3" spans="1:29" s="486" customFormat="1" ht="10.5" hidden="1" customHeight="1" x14ac:dyDescent="0.15">
      <c r="A3" s="494"/>
      <c r="B3" s="493"/>
      <c r="C3" s="488"/>
      <c r="I3" s="493"/>
      <c r="J3" s="493"/>
      <c r="K3" s="501"/>
      <c r="L3" s="493"/>
      <c r="M3" s="493"/>
      <c r="N3" s="493"/>
      <c r="O3" s="493"/>
      <c r="P3" s="501"/>
      <c r="Q3" s="493"/>
      <c r="R3" s="493"/>
      <c r="S3" s="466"/>
      <c r="T3" s="493"/>
      <c r="U3" s="493"/>
      <c r="V3" s="493"/>
      <c r="W3" s="493"/>
      <c r="X3" s="493"/>
      <c r="Y3" s="47"/>
      <c r="Z3" s="47"/>
      <c r="AA3" s="47"/>
      <c r="AB3" s="47"/>
      <c r="AC3" s="47"/>
    </row>
    <row r="4" spans="1:29" s="486" customFormat="1" ht="22.5" hidden="1" x14ac:dyDescent="0.15">
      <c r="A4" s="494"/>
      <c r="B4" s="493"/>
      <c r="C4" s="543"/>
      <c r="D4" s="541"/>
      <c r="E4" s="463"/>
      <c r="F4" s="540" t="s">
        <v>393</v>
      </c>
      <c r="G4" s="536"/>
      <c r="H4" s="545" t="s">
        <v>502</v>
      </c>
      <c r="I4" s="455"/>
      <c r="J4" s="493"/>
      <c r="K4" s="501"/>
      <c r="L4" s="493"/>
      <c r="M4" s="493"/>
      <c r="N4" s="493"/>
      <c r="O4" s="493"/>
      <c r="P4" s="501"/>
      <c r="Q4" s="493"/>
      <c r="R4" s="493"/>
      <c r="S4" s="466"/>
      <c r="T4" s="493"/>
      <c r="U4" s="493"/>
      <c r="V4" s="493"/>
      <c r="W4" s="493"/>
      <c r="X4" s="493"/>
      <c r="Y4" s="47"/>
      <c r="Z4" s="47"/>
      <c r="AA4" s="47"/>
      <c r="AB4" s="47"/>
      <c r="AC4" s="47"/>
    </row>
    <row r="5" spans="1:29" s="486" customFormat="1" ht="10.5" hidden="1" customHeight="1" x14ac:dyDescent="0.15">
      <c r="A5" s="494"/>
      <c r="B5" s="493"/>
      <c r="C5" s="488"/>
      <c r="I5" s="493"/>
      <c r="J5" s="493"/>
      <c r="K5" s="501"/>
      <c r="L5" s="493"/>
      <c r="M5" s="493"/>
      <c r="N5" s="493"/>
      <c r="O5" s="493"/>
      <c r="P5" s="501"/>
      <c r="Q5" s="493"/>
      <c r="R5" s="493"/>
      <c r="S5" s="466"/>
      <c r="T5" s="493"/>
      <c r="U5" s="493"/>
      <c r="V5" s="493"/>
      <c r="W5" s="493"/>
      <c r="X5" s="493"/>
      <c r="Y5" s="47"/>
      <c r="Z5" s="47"/>
      <c r="AA5" s="47"/>
      <c r="AB5" s="47"/>
      <c r="AC5" s="47"/>
    </row>
    <row r="6" spans="1:29" s="486" customFormat="1" ht="10.5" hidden="1" customHeight="1" x14ac:dyDescent="0.15">
      <c r="A6" s="494"/>
      <c r="B6" s="493"/>
      <c r="C6" s="488"/>
      <c r="I6" s="493"/>
      <c r="J6" s="493"/>
      <c r="K6" s="501"/>
      <c r="L6" s="493"/>
      <c r="M6" s="493"/>
      <c r="N6" s="493"/>
      <c r="O6" s="493"/>
      <c r="P6" s="501"/>
      <c r="Q6" s="493"/>
      <c r="R6" s="493"/>
      <c r="S6" s="466"/>
      <c r="T6" s="493"/>
      <c r="U6" s="493"/>
      <c r="V6" s="493"/>
      <c r="W6" s="493"/>
      <c r="X6" s="493"/>
      <c r="Y6" s="47"/>
      <c r="Z6" s="47"/>
      <c r="AA6" s="47"/>
      <c r="AB6" s="47"/>
      <c r="AC6" s="47"/>
    </row>
    <row r="7" spans="1:29" s="47" customFormat="1" ht="10.5" hidden="1" customHeight="1" x14ac:dyDescent="0.15">
      <c r="A7" s="15"/>
      <c r="B7" s="191"/>
      <c r="C7" s="14"/>
      <c r="H7" s="47">
        <v>4</v>
      </c>
      <c r="I7" s="191"/>
      <c r="J7" s="191"/>
      <c r="K7" s="501"/>
      <c r="L7" s="191"/>
      <c r="M7" s="191"/>
      <c r="N7" s="191"/>
      <c r="O7" s="191"/>
      <c r="P7" s="501"/>
      <c r="Q7" s="191"/>
      <c r="R7" s="191"/>
      <c r="S7" s="466"/>
      <c r="T7" s="191"/>
      <c r="U7" s="191"/>
      <c r="V7" s="191"/>
      <c r="W7" s="191"/>
      <c r="X7" s="191"/>
    </row>
    <row r="8" spans="1:29" ht="3" customHeight="1" x14ac:dyDescent="0.15"/>
    <row r="9" spans="1:29" ht="39" customHeight="1" x14ac:dyDescent="0.15">
      <c r="D9" s="713" t="s">
        <v>420</v>
      </c>
      <c r="E9" s="714"/>
      <c r="F9" s="715"/>
      <c r="G9" s="13"/>
      <c r="H9" s="12"/>
    </row>
    <row r="10" spans="1:29" ht="10.5" hidden="1" customHeight="1" x14ac:dyDescent="0.15"/>
    <row r="11" spans="1:29" ht="3" customHeight="1" x14ac:dyDescent="0.15">
      <c r="G11" s="552">
        <v>22</v>
      </c>
    </row>
    <row r="12" spans="1:29" ht="18" customHeight="1" x14ac:dyDescent="0.15">
      <c r="D12" s="662" t="s">
        <v>225</v>
      </c>
      <c r="E12" s="662"/>
      <c r="F12" s="662"/>
      <c r="G12" s="662"/>
      <c r="H12" s="662" t="s">
        <v>226</v>
      </c>
    </row>
    <row r="13" spans="1:29" ht="112.5" x14ac:dyDescent="0.15">
      <c r="D13" s="662" t="s">
        <v>25</v>
      </c>
      <c r="E13" s="717" t="s">
        <v>243</v>
      </c>
      <c r="F13" s="717" t="s">
        <v>154</v>
      </c>
      <c r="G13" s="327" t="s">
        <v>1609</v>
      </c>
      <c r="H13" s="662"/>
    </row>
    <row r="14" spans="1:29" ht="21" customHeight="1" x14ac:dyDescent="0.15">
      <c r="D14" s="662"/>
      <c r="E14" s="717"/>
      <c r="F14" s="717"/>
      <c r="G14" s="389" t="s">
        <v>215</v>
      </c>
      <c r="H14" s="662"/>
    </row>
    <row r="15" spans="1:29" ht="11.25" x14ac:dyDescent="0.15">
      <c r="D15" s="467" t="s">
        <v>26</v>
      </c>
      <c r="E15" s="467" t="s">
        <v>0</v>
      </c>
      <c r="F15" s="467" t="s">
        <v>1</v>
      </c>
      <c r="G15" s="468">
        <f>G1</f>
        <v>4</v>
      </c>
      <c r="H15" s="468"/>
    </row>
    <row r="16" spans="1:29" ht="33.75" x14ac:dyDescent="0.15">
      <c r="C16" s="346"/>
      <c r="D16" s="10" t="s">
        <v>26</v>
      </c>
      <c r="E16" s="269" t="s">
        <v>421</v>
      </c>
      <c r="F16" s="386" t="s">
        <v>422</v>
      </c>
      <c r="G16" s="456" t="str">
        <f>IF(buhg_flag="да",IF(dateBuhg="","Не указана",dateBuhg),"Не осуществлялась")</f>
        <v>29.03.2019</v>
      </c>
      <c r="H16" s="325" t="s">
        <v>423</v>
      </c>
      <c r="I16" s="455"/>
    </row>
    <row r="17" spans="1:29" ht="22.5" x14ac:dyDescent="0.15">
      <c r="C17" s="346"/>
      <c r="D17" s="10" t="s">
        <v>0</v>
      </c>
      <c r="E17" s="269" t="s">
        <v>335</v>
      </c>
      <c r="F17" s="386" t="s">
        <v>424</v>
      </c>
      <c r="G17" s="490">
        <f>+'[1]форма 2.7.1.'!$J$17</f>
        <v>18.46743</v>
      </c>
      <c r="H17" s="325" t="s">
        <v>425</v>
      </c>
      <c r="I17" s="455"/>
    </row>
    <row r="18" spans="1:29" ht="22.5" x14ac:dyDescent="0.15">
      <c r="C18" s="346"/>
      <c r="D18" s="10" t="s">
        <v>1</v>
      </c>
      <c r="E18" s="269" t="s">
        <v>427</v>
      </c>
      <c r="F18" s="386" t="s">
        <v>424</v>
      </c>
      <c r="G18" s="8">
        <f>SUM(G19:G20,G23:G24,G27,G30:G32,G35,G38:G42)</f>
        <v>-120.2119</v>
      </c>
      <c r="H18" s="325" t="s">
        <v>426</v>
      </c>
      <c r="I18" s="455"/>
    </row>
    <row r="19" spans="1:29" ht="22.5" x14ac:dyDescent="0.15">
      <c r="C19" s="346"/>
      <c r="D19" s="10" t="s">
        <v>258</v>
      </c>
      <c r="E19" s="7" t="s">
        <v>428</v>
      </c>
      <c r="F19" s="386" t="s">
        <v>424</v>
      </c>
      <c r="G19" s="490">
        <f>+'[1]форма 2.7.1.'!$J19</f>
        <v>0</v>
      </c>
      <c r="H19" s="325"/>
      <c r="I19" s="455"/>
    </row>
    <row r="20" spans="1:29" s="191" customFormat="1" ht="22.5" x14ac:dyDescent="0.15">
      <c r="A20" s="15"/>
      <c r="C20" s="4"/>
      <c r="D20" s="10" t="s">
        <v>419</v>
      </c>
      <c r="E20" s="7" t="s">
        <v>437</v>
      </c>
      <c r="F20" s="386" t="s">
        <v>424</v>
      </c>
      <c r="G20" s="490">
        <f>+'[1]форма 2.7.1.'!$J20</f>
        <v>0</v>
      </c>
      <c r="H20" s="325"/>
      <c r="I20" s="455"/>
      <c r="K20" s="501"/>
      <c r="P20" s="501"/>
      <c r="S20" s="466"/>
      <c r="Y20" s="47"/>
      <c r="Z20" s="47"/>
      <c r="AA20" s="47"/>
      <c r="AB20" s="47"/>
      <c r="AC20" s="47"/>
    </row>
    <row r="21" spans="1:29" s="191" customFormat="1" ht="22.5" x14ac:dyDescent="0.15">
      <c r="A21" s="15"/>
      <c r="C21" s="9"/>
      <c r="D21" s="10" t="s">
        <v>432</v>
      </c>
      <c r="E21" s="6" t="s">
        <v>339</v>
      </c>
      <c r="F21" s="386" t="s">
        <v>430</v>
      </c>
      <c r="G21" s="490">
        <v>0</v>
      </c>
      <c r="H21" s="325"/>
      <c r="I21" s="455"/>
      <c r="K21" s="501"/>
      <c r="P21" s="501"/>
      <c r="S21" s="466"/>
      <c r="Y21" s="47"/>
      <c r="Z21" s="47"/>
      <c r="AA21" s="47"/>
      <c r="AB21" s="47"/>
      <c r="AC21" s="47"/>
    </row>
    <row r="22" spans="1:29" s="191" customFormat="1" ht="18.75" x14ac:dyDescent="0.15">
      <c r="A22" s="15"/>
      <c r="C22" s="346"/>
      <c r="D22" s="10" t="s">
        <v>433</v>
      </c>
      <c r="E22" s="6" t="s">
        <v>429</v>
      </c>
      <c r="F22" s="386" t="s">
        <v>431</v>
      </c>
      <c r="G22" s="490">
        <v>0</v>
      </c>
      <c r="H22" s="325"/>
      <c r="I22" s="455"/>
      <c r="K22" s="501"/>
      <c r="P22" s="501"/>
      <c r="S22" s="466"/>
      <c r="Y22" s="47"/>
      <c r="Z22" s="47"/>
      <c r="AA22" s="47"/>
      <c r="AB22" s="47"/>
      <c r="AC22" s="47"/>
    </row>
    <row r="23" spans="1:29" s="191" customFormat="1" ht="22.5" x14ac:dyDescent="0.15">
      <c r="A23" s="15"/>
      <c r="C23" s="346"/>
      <c r="D23" s="10" t="s">
        <v>434</v>
      </c>
      <c r="E23" s="7" t="s">
        <v>435</v>
      </c>
      <c r="F23" s="386" t="s">
        <v>424</v>
      </c>
      <c r="G23" s="490">
        <f>+'[1]форма 2.7.1.'!$J23</f>
        <v>0</v>
      </c>
      <c r="H23" s="325"/>
      <c r="I23" s="455"/>
      <c r="K23" s="555"/>
      <c r="L23" s="237"/>
      <c r="M23" s="237"/>
      <c r="P23" s="501"/>
      <c r="S23" s="466"/>
      <c r="Y23" s="47"/>
      <c r="Z23" s="47"/>
      <c r="AA23" s="47"/>
      <c r="AB23" s="47"/>
      <c r="AC23" s="47"/>
    </row>
    <row r="24" spans="1:29" s="191" customFormat="1" ht="33.75" x14ac:dyDescent="0.15">
      <c r="A24" s="15"/>
      <c r="C24" s="346"/>
      <c r="D24" s="10" t="s">
        <v>436</v>
      </c>
      <c r="E24" s="7" t="s">
        <v>438</v>
      </c>
      <c r="F24" s="386" t="s">
        <v>424</v>
      </c>
      <c r="G24" s="490">
        <f>+'[1]форма 2.7.1.'!$J24</f>
        <v>0</v>
      </c>
      <c r="H24" s="325" t="s">
        <v>445</v>
      </c>
      <c r="I24" s="455"/>
      <c r="K24" s="555"/>
      <c r="L24" s="237"/>
      <c r="M24" s="237"/>
      <c r="P24" s="501"/>
      <c r="S24" s="466"/>
      <c r="Y24" s="47"/>
      <c r="Z24" s="47"/>
      <c r="AA24" s="47"/>
      <c r="AB24" s="47"/>
      <c r="AC24" s="47"/>
    </row>
    <row r="25" spans="1:29" s="191" customFormat="1" ht="22.5" x14ac:dyDescent="0.15">
      <c r="A25" s="15"/>
      <c r="C25" s="9"/>
      <c r="D25" s="10" t="s">
        <v>439</v>
      </c>
      <c r="E25" s="6" t="s">
        <v>340</v>
      </c>
      <c r="F25" s="386" t="s">
        <v>424</v>
      </c>
      <c r="G25" s="490">
        <f>+'[1]форма 2.7.1.'!$J25</f>
        <v>0</v>
      </c>
      <c r="H25" s="325"/>
      <c r="I25" s="455"/>
      <c r="K25" s="501"/>
      <c r="P25" s="501"/>
      <c r="S25" s="466"/>
      <c r="Y25" s="47"/>
      <c r="Z25" s="47"/>
      <c r="AA25" s="47"/>
      <c r="AB25" s="47"/>
      <c r="AC25" s="47"/>
    </row>
    <row r="26" spans="1:29" s="191" customFormat="1" ht="22.5" x14ac:dyDescent="0.15">
      <c r="A26" s="15"/>
      <c r="C26" s="346"/>
      <c r="D26" s="10" t="s">
        <v>440</v>
      </c>
      <c r="E26" s="6" t="s">
        <v>341</v>
      </c>
      <c r="F26" s="386" t="s">
        <v>424</v>
      </c>
      <c r="G26" s="490">
        <f>+'[1]форма 2.7.1.'!$J26</f>
        <v>0</v>
      </c>
      <c r="H26" s="325"/>
      <c r="I26" s="455"/>
      <c r="K26" s="501"/>
      <c r="P26" s="501"/>
      <c r="S26" s="466"/>
      <c r="Y26" s="47"/>
      <c r="Z26" s="47"/>
      <c r="AA26" s="47"/>
      <c r="AB26" s="47"/>
      <c r="AC26" s="47"/>
    </row>
    <row r="27" spans="1:29" s="191" customFormat="1" ht="33.75" x14ac:dyDescent="0.15">
      <c r="A27" s="15"/>
      <c r="C27" s="346"/>
      <c r="D27" s="10" t="s">
        <v>441</v>
      </c>
      <c r="E27" s="7" t="s">
        <v>444</v>
      </c>
      <c r="F27" s="386" t="s">
        <v>424</v>
      </c>
      <c r="G27" s="490">
        <f>+'[1]форма 2.7.1.'!$J27</f>
        <v>0</v>
      </c>
      <c r="H27" s="325" t="s">
        <v>446</v>
      </c>
      <c r="I27" s="455"/>
      <c r="K27" s="555"/>
      <c r="L27" s="237"/>
      <c r="M27" s="237"/>
      <c r="P27" s="501"/>
      <c r="S27" s="466"/>
      <c r="Y27" s="47"/>
      <c r="Z27" s="47"/>
      <c r="AA27" s="47"/>
      <c r="AB27" s="47"/>
      <c r="AC27" s="47"/>
    </row>
    <row r="28" spans="1:29" s="191" customFormat="1" ht="22.5" x14ac:dyDescent="0.15">
      <c r="A28" s="15"/>
      <c r="C28" s="9"/>
      <c r="D28" s="10" t="s">
        <v>442</v>
      </c>
      <c r="E28" s="6" t="s">
        <v>342</v>
      </c>
      <c r="F28" s="386" t="s">
        <v>424</v>
      </c>
      <c r="G28" s="490">
        <f>+'[1]форма 2.7.1.'!$J28</f>
        <v>0</v>
      </c>
      <c r="H28" s="325"/>
      <c r="I28" s="455"/>
      <c r="K28" s="501"/>
      <c r="P28" s="501"/>
      <c r="S28" s="466"/>
      <c r="Y28" s="47"/>
      <c r="Z28" s="47"/>
      <c r="AA28" s="47"/>
      <c r="AB28" s="47"/>
      <c r="AC28" s="47"/>
    </row>
    <row r="29" spans="1:29" s="191" customFormat="1" ht="22.5" x14ac:dyDescent="0.15">
      <c r="A29" s="15"/>
      <c r="C29" s="346"/>
      <c r="D29" s="10" t="s">
        <v>443</v>
      </c>
      <c r="E29" s="6" t="s">
        <v>343</v>
      </c>
      <c r="F29" s="386" t="s">
        <v>424</v>
      </c>
      <c r="G29" s="490">
        <f>+'[1]форма 2.7.1.'!$J29</f>
        <v>0</v>
      </c>
      <c r="H29" s="325"/>
      <c r="I29" s="455"/>
      <c r="K29" s="501"/>
      <c r="P29" s="501"/>
      <c r="S29" s="466"/>
      <c r="Y29" s="47"/>
      <c r="Z29" s="47"/>
      <c r="AA29" s="47"/>
      <c r="AB29" s="47"/>
      <c r="AC29" s="47"/>
    </row>
    <row r="30" spans="1:29" s="191" customFormat="1" ht="22.5" x14ac:dyDescent="0.15">
      <c r="A30" s="15"/>
      <c r="C30" s="346"/>
      <c r="D30" s="10" t="s">
        <v>447</v>
      </c>
      <c r="E30" s="7" t="s">
        <v>344</v>
      </c>
      <c r="F30" s="386" t="s">
        <v>424</v>
      </c>
      <c r="G30" s="490">
        <f>+'[1]форма 2.7.1.'!$J30</f>
        <v>0</v>
      </c>
      <c r="H30" s="325"/>
      <c r="I30" s="455"/>
      <c r="K30" s="555"/>
      <c r="L30" s="237"/>
      <c r="M30" s="237"/>
      <c r="P30" s="501"/>
      <c r="S30" s="466"/>
      <c r="Y30" s="47"/>
      <c r="Z30" s="47"/>
      <c r="AA30" s="47"/>
      <c r="AB30" s="47"/>
      <c r="AC30" s="47"/>
    </row>
    <row r="31" spans="1:29" s="191" customFormat="1" ht="22.5" x14ac:dyDescent="0.15">
      <c r="A31" s="15"/>
      <c r="C31" s="346"/>
      <c r="D31" s="10" t="s">
        <v>448</v>
      </c>
      <c r="E31" s="7" t="s">
        <v>345</v>
      </c>
      <c r="F31" s="386" t="s">
        <v>424</v>
      </c>
      <c r="G31" s="490">
        <f>+'[1]форма 2.7.1.'!$J31</f>
        <v>0</v>
      </c>
      <c r="H31" s="325"/>
      <c r="I31" s="455"/>
      <c r="K31" s="555"/>
      <c r="L31" s="237"/>
      <c r="M31" s="237"/>
      <c r="P31" s="501"/>
      <c r="S31" s="466"/>
      <c r="Y31" s="47"/>
      <c r="Z31" s="47"/>
      <c r="AA31" s="47"/>
      <c r="AB31" s="47"/>
      <c r="AC31" s="47"/>
    </row>
    <row r="32" spans="1:29" s="191" customFormat="1" ht="18.75" x14ac:dyDescent="0.15">
      <c r="A32" s="15"/>
      <c r="C32" s="346"/>
      <c r="D32" s="10" t="s">
        <v>449</v>
      </c>
      <c r="E32" s="7" t="s">
        <v>450</v>
      </c>
      <c r="F32" s="386" t="s">
        <v>424</v>
      </c>
      <c r="G32" s="490">
        <f>+'[1]форма 2.7.1.'!$J32</f>
        <v>0</v>
      </c>
      <c r="H32" s="325" t="s">
        <v>451</v>
      </c>
      <c r="I32" s="455"/>
      <c r="K32" s="501"/>
      <c r="P32" s="501"/>
      <c r="S32" s="466"/>
      <c r="Y32" s="47"/>
      <c r="Z32" s="47"/>
      <c r="AA32" s="47"/>
      <c r="AB32" s="47"/>
      <c r="AC32" s="47"/>
    </row>
    <row r="33" spans="1:29" s="191" customFormat="1" ht="18.75" x14ac:dyDescent="0.15">
      <c r="A33" s="15"/>
      <c r="C33" s="346"/>
      <c r="D33" s="10" t="s">
        <v>452</v>
      </c>
      <c r="E33" s="6" t="s">
        <v>346</v>
      </c>
      <c r="F33" s="386" t="s">
        <v>424</v>
      </c>
      <c r="G33" s="490">
        <f>+'[1]форма 2.7.1.'!$J33</f>
        <v>0</v>
      </c>
      <c r="H33" s="325" t="s">
        <v>454</v>
      </c>
      <c r="I33" s="455"/>
      <c r="K33" s="501"/>
      <c r="P33" s="501"/>
      <c r="S33" s="466"/>
      <c r="Y33" s="47"/>
      <c r="Z33" s="47"/>
      <c r="AA33" s="47"/>
      <c r="AB33" s="47"/>
      <c r="AC33" s="47"/>
    </row>
    <row r="34" spans="1:29" s="191" customFormat="1" ht="18.75" x14ac:dyDescent="0.15">
      <c r="A34" s="15"/>
      <c r="C34" s="346"/>
      <c r="D34" s="10" t="s">
        <v>453</v>
      </c>
      <c r="E34" s="6" t="s">
        <v>347</v>
      </c>
      <c r="F34" s="386" t="s">
        <v>424</v>
      </c>
      <c r="G34" s="490">
        <f>+'[1]форма 2.7.1.'!$J34</f>
        <v>0</v>
      </c>
      <c r="H34" s="325" t="s">
        <v>455</v>
      </c>
      <c r="I34" s="455"/>
      <c r="K34" s="501"/>
      <c r="P34" s="501"/>
      <c r="S34" s="466"/>
      <c r="Y34" s="47"/>
      <c r="Z34" s="47"/>
      <c r="AA34" s="47"/>
      <c r="AB34" s="47"/>
      <c r="AC34" s="47"/>
    </row>
    <row r="35" spans="1:29" s="191" customFormat="1" ht="18.75" x14ac:dyDescent="0.15">
      <c r="A35" s="15"/>
      <c r="C35" s="346"/>
      <c r="D35" s="10" t="s">
        <v>457</v>
      </c>
      <c r="E35" s="7" t="s">
        <v>456</v>
      </c>
      <c r="F35" s="386" t="s">
        <v>424</v>
      </c>
      <c r="G35" s="490">
        <f>+'[1]форма 2.7.1.'!$J35</f>
        <v>0</v>
      </c>
      <c r="H35" s="325" t="s">
        <v>460</v>
      </c>
      <c r="I35" s="455"/>
      <c r="K35" s="501"/>
      <c r="P35" s="501"/>
      <c r="S35" s="466"/>
      <c r="Y35" s="47"/>
      <c r="Z35" s="47"/>
      <c r="AA35" s="47"/>
      <c r="AB35" s="47"/>
      <c r="AC35" s="47"/>
    </row>
    <row r="36" spans="1:29" s="191" customFormat="1" ht="18.75" x14ac:dyDescent="0.15">
      <c r="A36" s="15"/>
      <c r="C36" s="346"/>
      <c r="D36" s="10" t="s">
        <v>458</v>
      </c>
      <c r="E36" s="6" t="s">
        <v>346</v>
      </c>
      <c r="F36" s="386" t="s">
        <v>424</v>
      </c>
      <c r="G36" s="490">
        <f>+'[1]форма 2.7.1.'!$J36</f>
        <v>0</v>
      </c>
      <c r="H36" s="325" t="s">
        <v>461</v>
      </c>
      <c r="I36" s="455"/>
      <c r="K36" s="501"/>
      <c r="P36" s="501"/>
      <c r="S36" s="466"/>
      <c r="Y36" s="47"/>
      <c r="Z36" s="47"/>
      <c r="AA36" s="47"/>
      <c r="AB36" s="47"/>
      <c r="AC36" s="47"/>
    </row>
    <row r="37" spans="1:29" s="191" customFormat="1" ht="18.75" x14ac:dyDescent="0.15">
      <c r="A37" s="15"/>
      <c r="C37" s="346"/>
      <c r="D37" s="10" t="s">
        <v>459</v>
      </c>
      <c r="E37" s="6" t="s">
        <v>347</v>
      </c>
      <c r="F37" s="386" t="s">
        <v>424</v>
      </c>
      <c r="G37" s="490">
        <f>+'[1]форма 2.7.1.'!$J37</f>
        <v>0</v>
      </c>
      <c r="H37" s="325" t="s">
        <v>462</v>
      </c>
      <c r="I37" s="455"/>
      <c r="K37" s="501"/>
      <c r="P37" s="501"/>
      <c r="S37" s="466"/>
      <c r="Y37" s="47"/>
      <c r="Z37" s="47"/>
      <c r="AA37" s="47"/>
      <c r="AB37" s="47"/>
      <c r="AC37" s="47"/>
    </row>
    <row r="38" spans="1:29" s="191" customFormat="1" ht="22.5" x14ac:dyDescent="0.15">
      <c r="A38" s="15"/>
      <c r="C38" s="346"/>
      <c r="D38" s="721" t="s">
        <v>464</v>
      </c>
      <c r="E38" s="7" t="s">
        <v>463</v>
      </c>
      <c r="F38" s="720" t="s">
        <v>424</v>
      </c>
      <c r="G38" s="490">
        <f>+'[1]форма 2.7.1.'!$J38</f>
        <v>0</v>
      </c>
      <c r="H38" s="325"/>
      <c r="I38" s="455"/>
      <c r="K38" s="501"/>
      <c r="P38" s="501"/>
      <c r="S38" s="466"/>
      <c r="Y38" s="47"/>
      <c r="Z38" s="47"/>
      <c r="AA38" s="47"/>
      <c r="AB38" s="47"/>
      <c r="AC38" s="47"/>
    </row>
    <row r="39" spans="1:29" s="191" customFormat="1" ht="45" x14ac:dyDescent="0.15">
      <c r="A39" s="15"/>
      <c r="C39" s="346"/>
      <c r="D39" s="722"/>
      <c r="E39" s="6" t="s">
        <v>348</v>
      </c>
      <c r="F39" s="709"/>
      <c r="G39" s="472" t="s">
        <v>669</v>
      </c>
      <c r="H39" s="325"/>
      <c r="I39" s="455"/>
      <c r="K39" s="501">
        <f>nerr(MATCH("есть",List01_flag_index_1,0))</f>
        <v>0</v>
      </c>
      <c r="P39" s="501"/>
      <c r="S39" s="466"/>
      <c r="Y39" s="47"/>
      <c r="Z39" s="47"/>
      <c r="AA39" s="47"/>
      <c r="AB39" s="47"/>
      <c r="AC39" s="47"/>
    </row>
    <row r="40" spans="1:29" s="191" customFormat="1" ht="33.75" x14ac:dyDescent="0.15">
      <c r="A40" s="15"/>
      <c r="C40" s="346"/>
      <c r="D40" s="721" t="s">
        <v>465</v>
      </c>
      <c r="E40" s="7" t="s">
        <v>466</v>
      </c>
      <c r="F40" s="720" t="s">
        <v>424</v>
      </c>
      <c r="G40" s="490">
        <v>0</v>
      </c>
      <c r="H40" s="325"/>
      <c r="I40" s="455"/>
      <c r="K40" s="501"/>
      <c r="P40" s="501"/>
      <c r="S40" s="466"/>
      <c r="Y40" s="47"/>
      <c r="Z40" s="47"/>
      <c r="AA40" s="47"/>
      <c r="AB40" s="47"/>
      <c r="AC40" s="47"/>
    </row>
    <row r="41" spans="1:29" s="191" customFormat="1" ht="45" x14ac:dyDescent="0.15">
      <c r="A41" s="15"/>
      <c r="C41" s="346"/>
      <c r="D41" s="722"/>
      <c r="E41" s="6" t="s">
        <v>348</v>
      </c>
      <c r="F41" s="709"/>
      <c r="G41" s="472" t="s">
        <v>669</v>
      </c>
      <c r="H41" s="325"/>
      <c r="I41" s="455"/>
      <c r="K41" s="501">
        <f>nerr(MATCH("есть",List01_flag_index_2,0))</f>
        <v>0</v>
      </c>
      <c r="P41" s="501"/>
      <c r="S41" s="466"/>
      <c r="Y41" s="47"/>
      <c r="Z41" s="47"/>
      <c r="AA41" s="47"/>
      <c r="AB41" s="47"/>
      <c r="AC41" s="47"/>
    </row>
    <row r="42" spans="1:29" s="191" customFormat="1" ht="22.5" x14ac:dyDescent="0.15">
      <c r="A42" s="15"/>
      <c r="C42" s="346"/>
      <c r="D42" s="457" t="s">
        <v>467</v>
      </c>
      <c r="E42" s="2" t="s">
        <v>469</v>
      </c>
      <c r="F42" s="387" t="s">
        <v>424</v>
      </c>
      <c r="G42" s="465">
        <f>SUM(G43:G56)</f>
        <v>-120.2119</v>
      </c>
      <c r="H42" s="325" t="s">
        <v>468</v>
      </c>
      <c r="I42" s="455"/>
      <c r="K42" s="501"/>
      <c r="P42" s="501"/>
      <c r="S42" s="466"/>
      <c r="Y42" s="47"/>
      <c r="Z42" s="47"/>
      <c r="AA42" s="47"/>
      <c r="AB42" s="47"/>
      <c r="AC42" s="47"/>
    </row>
    <row r="43" spans="1:29" s="191" customFormat="1" ht="33.75" hidden="1" customHeight="1" x14ac:dyDescent="0.15">
      <c r="A43" s="15"/>
      <c r="C43" s="346"/>
      <c r="D43" s="718" t="s">
        <v>645</v>
      </c>
      <c r="E43" s="712"/>
      <c r="F43" s="662"/>
      <c r="G43" s="538"/>
      <c r="H43" s="458"/>
      <c r="I43" s="455"/>
      <c r="K43" s="501"/>
      <c r="P43" s="501"/>
      <c r="S43" s="466"/>
      <c r="Y43" s="47"/>
      <c r="Z43" s="47"/>
      <c r="AA43" s="47"/>
      <c r="AB43" s="47"/>
      <c r="AC43" s="47"/>
    </row>
    <row r="44" spans="1:29" s="191" customFormat="1" ht="15" hidden="1" customHeight="1" x14ac:dyDescent="0.15">
      <c r="A44" s="15"/>
      <c r="C44" s="169"/>
      <c r="D44" s="718"/>
      <c r="E44" s="712"/>
      <c r="F44" s="662"/>
      <c r="G44" s="539"/>
      <c r="H44" s="459"/>
      <c r="I44" s="455"/>
      <c r="K44" s="501"/>
      <c r="P44" s="501" t="s">
        <v>349</v>
      </c>
      <c r="S44" s="466"/>
      <c r="Y44" s="47"/>
      <c r="Z44" s="47"/>
      <c r="AA44" s="47"/>
      <c r="AB44" s="47"/>
      <c r="AC44" s="47"/>
    </row>
    <row r="45" spans="1:29" s="493" customFormat="1" ht="22.5" x14ac:dyDescent="0.15">
      <c r="A45" s="623"/>
      <c r="C45" s="543" t="s">
        <v>1619</v>
      </c>
      <c r="D45" s="622"/>
      <c r="E45" s="624" t="s">
        <v>1620</v>
      </c>
      <c r="F45" s="621" t="s">
        <v>424</v>
      </c>
      <c r="G45" s="536">
        <f>+'[1]форма 2.7.1.'!$J43</f>
        <v>0</v>
      </c>
      <c r="H45" s="544" t="s">
        <v>470</v>
      </c>
      <c r="I45" s="455"/>
      <c r="K45" s="501"/>
      <c r="P45" s="501"/>
      <c r="S45" s="466"/>
      <c r="Y45" s="47"/>
      <c r="Z45" s="47"/>
      <c r="AA45" s="47"/>
      <c r="AB45" s="47"/>
      <c r="AC45" s="47"/>
    </row>
    <row r="46" spans="1:29" s="493" customFormat="1" ht="22.5" x14ac:dyDescent="0.15">
      <c r="A46" s="623"/>
      <c r="C46" s="543" t="s">
        <v>1619</v>
      </c>
      <c r="D46" s="622"/>
      <c r="E46" s="624" t="s">
        <v>1621</v>
      </c>
      <c r="F46" s="621" t="s">
        <v>424</v>
      </c>
      <c r="G46" s="536">
        <f>+'[1]форма 2.7.1.'!$J44</f>
        <v>-1.4195899999999999</v>
      </c>
      <c r="H46" s="544" t="s">
        <v>470</v>
      </c>
      <c r="I46" s="455"/>
      <c r="K46" s="501"/>
      <c r="P46" s="501"/>
      <c r="S46" s="466"/>
      <c r="Y46" s="47"/>
      <c r="Z46" s="47"/>
      <c r="AA46" s="47"/>
      <c r="AB46" s="47"/>
      <c r="AC46" s="47"/>
    </row>
    <row r="47" spans="1:29" s="493" customFormat="1" ht="22.5" x14ac:dyDescent="0.15">
      <c r="A47" s="623"/>
      <c r="C47" s="543" t="s">
        <v>1619</v>
      </c>
      <c r="D47" s="622"/>
      <c r="E47" s="624" t="s">
        <v>1622</v>
      </c>
      <c r="F47" s="621" t="s">
        <v>424</v>
      </c>
      <c r="G47" s="536">
        <f>+'[1]форма 2.7.1.'!$J45</f>
        <v>0</v>
      </c>
      <c r="H47" s="544" t="s">
        <v>470</v>
      </c>
      <c r="I47" s="455"/>
      <c r="K47" s="501"/>
      <c r="P47" s="501"/>
      <c r="S47" s="466"/>
      <c r="Y47" s="47"/>
      <c r="Z47" s="47"/>
      <c r="AA47" s="47"/>
      <c r="AB47" s="47"/>
      <c r="AC47" s="47"/>
    </row>
    <row r="48" spans="1:29" s="493" customFormat="1" ht="22.5" x14ac:dyDescent="0.15">
      <c r="A48" s="623"/>
      <c r="C48" s="543" t="s">
        <v>1619</v>
      </c>
      <c r="D48" s="622"/>
      <c r="E48" s="624" t="s">
        <v>1623</v>
      </c>
      <c r="F48" s="621" t="s">
        <v>424</v>
      </c>
      <c r="G48" s="536">
        <f>+'[1]форма 2.7.1.'!$J46</f>
        <v>0</v>
      </c>
      <c r="H48" s="544" t="s">
        <v>470</v>
      </c>
      <c r="I48" s="455"/>
      <c r="K48" s="501"/>
      <c r="P48" s="501"/>
      <c r="S48" s="466"/>
      <c r="Y48" s="47"/>
      <c r="Z48" s="47"/>
      <c r="AA48" s="47"/>
      <c r="AB48" s="47"/>
      <c r="AC48" s="47"/>
    </row>
    <row r="49" spans="1:29" s="493" customFormat="1" ht="22.5" x14ac:dyDescent="0.15">
      <c r="A49" s="623"/>
      <c r="C49" s="543" t="s">
        <v>1619</v>
      </c>
      <c r="D49" s="622"/>
      <c r="E49" s="624" t="s">
        <v>1624</v>
      </c>
      <c r="F49" s="621" t="s">
        <v>424</v>
      </c>
      <c r="G49" s="536">
        <f>+'[1]форма 2.7.1.'!$J47</f>
        <v>0</v>
      </c>
      <c r="H49" s="544" t="s">
        <v>470</v>
      </c>
      <c r="I49" s="455"/>
      <c r="K49" s="501"/>
      <c r="P49" s="501"/>
      <c r="S49" s="466"/>
      <c r="Y49" s="47"/>
      <c r="Z49" s="47"/>
      <c r="AA49" s="47"/>
      <c r="AB49" s="47"/>
      <c r="AC49" s="47"/>
    </row>
    <row r="50" spans="1:29" s="493" customFormat="1" ht="22.5" x14ac:dyDescent="0.15">
      <c r="A50" s="623"/>
      <c r="C50" s="543" t="s">
        <v>1619</v>
      </c>
      <c r="D50" s="622"/>
      <c r="E50" s="624" t="s">
        <v>1625</v>
      </c>
      <c r="F50" s="621" t="s">
        <v>424</v>
      </c>
      <c r="G50" s="536">
        <f>+'[1]форма 2.7.1.'!$J48</f>
        <v>0</v>
      </c>
      <c r="H50" s="544" t="s">
        <v>470</v>
      </c>
      <c r="I50" s="455"/>
      <c r="K50" s="501"/>
      <c r="P50" s="501"/>
      <c r="S50" s="466"/>
      <c r="Y50" s="47"/>
      <c r="Z50" s="47"/>
      <c r="AA50" s="47"/>
      <c r="AB50" s="47"/>
      <c r="AC50" s="47"/>
    </row>
    <row r="51" spans="1:29" s="493" customFormat="1" ht="22.5" x14ac:dyDescent="0.15">
      <c r="A51" s="623"/>
      <c r="C51" s="543" t="s">
        <v>1619</v>
      </c>
      <c r="D51" s="622"/>
      <c r="E51" s="624" t="s">
        <v>1626</v>
      </c>
      <c r="F51" s="621" t="s">
        <v>424</v>
      </c>
      <c r="G51" s="536">
        <f>+'[1]форма 2.7.1.'!$J49</f>
        <v>0</v>
      </c>
      <c r="H51" s="544" t="s">
        <v>470</v>
      </c>
      <c r="I51" s="455"/>
      <c r="K51" s="501"/>
      <c r="P51" s="501"/>
      <c r="S51" s="466"/>
      <c r="Y51" s="47"/>
      <c r="Z51" s="47"/>
      <c r="AA51" s="47"/>
      <c r="AB51" s="47"/>
      <c r="AC51" s="47"/>
    </row>
    <row r="52" spans="1:29" s="493" customFormat="1" ht="22.5" x14ac:dyDescent="0.15">
      <c r="A52" s="623"/>
      <c r="C52" s="543" t="s">
        <v>1619</v>
      </c>
      <c r="D52" s="622"/>
      <c r="E52" s="624" t="s">
        <v>1627</v>
      </c>
      <c r="F52" s="621" t="s">
        <v>424</v>
      </c>
      <c r="G52" s="536">
        <f>+'[1]форма 2.7.1.'!$J50</f>
        <v>0</v>
      </c>
      <c r="H52" s="544" t="s">
        <v>470</v>
      </c>
      <c r="I52" s="455"/>
      <c r="K52" s="501"/>
      <c r="P52" s="501"/>
      <c r="S52" s="466"/>
      <c r="Y52" s="47"/>
      <c r="Z52" s="47"/>
      <c r="AA52" s="47"/>
      <c r="AB52" s="47"/>
      <c r="AC52" s="47"/>
    </row>
    <row r="53" spans="1:29" s="493" customFormat="1" ht="33.75" x14ac:dyDescent="0.15">
      <c r="A53" s="623"/>
      <c r="C53" s="543" t="s">
        <v>1619</v>
      </c>
      <c r="D53" s="622"/>
      <c r="E53" s="624" t="s">
        <v>1628</v>
      </c>
      <c r="F53" s="621" t="s">
        <v>424</v>
      </c>
      <c r="G53" s="536">
        <f>+'[1]форма 2.7.1.'!$J51</f>
        <v>0</v>
      </c>
      <c r="H53" s="544" t="s">
        <v>470</v>
      </c>
      <c r="I53" s="455"/>
      <c r="K53" s="501"/>
      <c r="P53" s="501"/>
      <c r="S53" s="466"/>
      <c r="Y53" s="47"/>
      <c r="Z53" s="47"/>
      <c r="AA53" s="47"/>
      <c r="AB53" s="47"/>
      <c r="AC53" s="47"/>
    </row>
    <row r="54" spans="1:29" s="493" customFormat="1" ht="22.5" x14ac:dyDescent="0.15">
      <c r="A54" s="623"/>
      <c r="C54" s="543" t="s">
        <v>1619</v>
      </c>
      <c r="D54" s="622"/>
      <c r="E54" s="624" t="s">
        <v>1629</v>
      </c>
      <c r="F54" s="621" t="s">
        <v>424</v>
      </c>
      <c r="G54" s="536">
        <f>+'[1]форма 2.7.1.'!$J52</f>
        <v>-118.79231</v>
      </c>
      <c r="H54" s="544" t="s">
        <v>470</v>
      </c>
      <c r="I54" s="455"/>
      <c r="K54" s="501"/>
      <c r="P54" s="501"/>
      <c r="S54" s="466"/>
      <c r="Y54" s="47"/>
      <c r="Z54" s="47"/>
      <c r="AA54" s="47"/>
      <c r="AB54" s="47"/>
      <c r="AC54" s="47"/>
    </row>
    <row r="55" spans="1:29" s="493" customFormat="1" ht="22.5" x14ac:dyDescent="0.15">
      <c r="A55" s="623"/>
      <c r="C55" s="543" t="s">
        <v>1619</v>
      </c>
      <c r="D55" s="622"/>
      <c r="E55" s="624" t="s">
        <v>1630</v>
      </c>
      <c r="F55" s="621" t="s">
        <v>424</v>
      </c>
      <c r="G55" s="536">
        <f>+'[1]форма 2.7.1.'!$J53</f>
        <v>0</v>
      </c>
      <c r="H55" s="544" t="s">
        <v>470</v>
      </c>
      <c r="I55" s="455"/>
      <c r="K55" s="501"/>
      <c r="P55" s="501"/>
      <c r="S55" s="466"/>
      <c r="Y55" s="47"/>
      <c r="Z55" s="47"/>
      <c r="AA55" s="47"/>
      <c r="AB55" s="47"/>
      <c r="AC55" s="47"/>
    </row>
    <row r="56" spans="1:29" s="191" customFormat="1" ht="18.75" x14ac:dyDescent="0.15">
      <c r="A56" s="15"/>
      <c r="C56" s="169"/>
      <c r="D56" s="464"/>
      <c r="E56" s="188" t="s">
        <v>350</v>
      </c>
      <c r="F56" s="326"/>
      <c r="G56" s="328"/>
      <c r="H56" s="460" t="s">
        <v>471</v>
      </c>
      <c r="I56" s="455"/>
      <c r="K56" s="501"/>
      <c r="P56" s="501"/>
      <c r="S56" s="466"/>
      <c r="Y56" s="47"/>
      <c r="Z56" s="47"/>
      <c r="AA56" s="47"/>
      <c r="AB56" s="47"/>
      <c r="AC56" s="47"/>
    </row>
    <row r="57" spans="1:29" s="191" customFormat="1" ht="22.5" x14ac:dyDescent="0.15">
      <c r="A57" s="15"/>
      <c r="C57" s="9"/>
      <c r="D57" s="10" t="s">
        <v>2</v>
      </c>
      <c r="E57" s="269" t="s">
        <v>351</v>
      </c>
      <c r="F57" s="386" t="s">
        <v>424</v>
      </c>
      <c r="G57" s="490">
        <v>134.99079</v>
      </c>
      <c r="H57" s="325"/>
      <c r="I57" s="455"/>
      <c r="K57" s="501"/>
      <c r="P57" s="501"/>
      <c r="S57" s="466"/>
      <c r="Y57" s="47"/>
      <c r="Z57" s="47"/>
      <c r="AA57" s="47"/>
      <c r="AB57" s="47"/>
      <c r="AC57" s="47"/>
    </row>
    <row r="58" spans="1:29" s="191" customFormat="1" ht="33.75" x14ac:dyDescent="0.15">
      <c r="A58" s="15"/>
      <c r="C58" s="346"/>
      <c r="D58" s="10" t="s">
        <v>259</v>
      </c>
      <c r="E58" s="7" t="s">
        <v>474</v>
      </c>
      <c r="F58" s="386" t="s">
        <v>424</v>
      </c>
      <c r="G58" s="490">
        <v>0</v>
      </c>
      <c r="H58" s="325"/>
      <c r="I58" s="455"/>
      <c r="K58" s="501"/>
      <c r="P58" s="501"/>
      <c r="S58" s="466"/>
      <c r="Y58" s="47"/>
      <c r="Z58" s="47"/>
      <c r="AA58" s="47"/>
      <c r="AB58" s="47"/>
      <c r="AC58" s="47"/>
    </row>
    <row r="59" spans="1:29" s="191" customFormat="1" ht="18.75" x14ac:dyDescent="0.15">
      <c r="A59" s="15"/>
      <c r="C59" s="346"/>
      <c r="D59" s="10" t="s">
        <v>12</v>
      </c>
      <c r="E59" s="269" t="s">
        <v>352</v>
      </c>
      <c r="F59" s="386" t="s">
        <v>424</v>
      </c>
      <c r="G59" s="490">
        <v>0</v>
      </c>
      <c r="H59" s="325"/>
      <c r="I59" s="455"/>
      <c r="K59" s="501"/>
      <c r="P59" s="501"/>
      <c r="S59" s="466"/>
      <c r="Y59" s="47"/>
      <c r="Z59" s="47"/>
      <c r="AA59" s="47"/>
      <c r="AB59" s="47"/>
      <c r="AC59" s="47"/>
    </row>
    <row r="60" spans="1:29" s="191" customFormat="1" ht="22.5" x14ac:dyDescent="0.15">
      <c r="A60" s="15"/>
      <c r="C60" s="346"/>
      <c r="D60" s="10" t="s">
        <v>269</v>
      </c>
      <c r="E60" s="7" t="s">
        <v>475</v>
      </c>
      <c r="F60" s="386" t="s">
        <v>424</v>
      </c>
      <c r="G60" s="490">
        <v>0</v>
      </c>
      <c r="H60" s="325"/>
      <c r="I60" s="455"/>
      <c r="K60" s="501"/>
      <c r="P60" s="501"/>
      <c r="S60" s="466"/>
      <c r="Y60" s="47"/>
      <c r="Z60" s="47"/>
      <c r="AA60" s="47"/>
      <c r="AB60" s="47"/>
      <c r="AC60" s="47"/>
    </row>
    <row r="61" spans="1:29" s="191" customFormat="1" ht="22.5" x14ac:dyDescent="0.15">
      <c r="A61" s="15"/>
      <c r="C61" s="346"/>
      <c r="D61" s="10" t="s">
        <v>477</v>
      </c>
      <c r="E61" s="6" t="s">
        <v>476</v>
      </c>
      <c r="F61" s="386" t="s">
        <v>424</v>
      </c>
      <c r="G61" s="490">
        <v>0</v>
      </c>
      <c r="H61" s="325"/>
      <c r="I61" s="455"/>
      <c r="K61" s="501"/>
      <c r="P61" s="501"/>
      <c r="S61" s="466"/>
      <c r="Y61" s="47"/>
      <c r="Z61" s="47"/>
      <c r="AA61" s="47"/>
      <c r="AB61" s="47"/>
      <c r="AC61" s="47"/>
    </row>
    <row r="62" spans="1:29" s="191" customFormat="1" ht="22.5" x14ac:dyDescent="0.15">
      <c r="A62" s="15"/>
      <c r="C62" s="346"/>
      <c r="D62" s="10" t="s">
        <v>478</v>
      </c>
      <c r="E62" s="6" t="s">
        <v>479</v>
      </c>
      <c r="F62" s="386" t="s">
        <v>424</v>
      </c>
      <c r="G62" s="490">
        <v>0</v>
      </c>
      <c r="H62" s="325"/>
      <c r="I62" s="455"/>
      <c r="K62" s="501"/>
      <c r="P62" s="501"/>
      <c r="S62" s="466"/>
      <c r="Y62" s="47"/>
      <c r="Z62" s="47"/>
      <c r="AA62" s="47"/>
      <c r="AB62" s="47"/>
      <c r="AC62" s="47"/>
    </row>
    <row r="63" spans="1:29" s="191" customFormat="1" ht="22.5" x14ac:dyDescent="0.15">
      <c r="A63" s="15"/>
      <c r="C63" s="346"/>
      <c r="D63" s="10" t="s">
        <v>473</v>
      </c>
      <c r="E63" s="7" t="s">
        <v>480</v>
      </c>
      <c r="F63" s="386" t="s">
        <v>424</v>
      </c>
      <c r="G63" s="490">
        <v>0</v>
      </c>
      <c r="H63" s="325"/>
      <c r="I63" s="455"/>
      <c r="K63" s="501"/>
      <c r="P63" s="501"/>
      <c r="S63" s="466"/>
      <c r="Y63" s="47"/>
      <c r="Z63" s="47"/>
      <c r="AA63" s="47"/>
      <c r="AB63" s="47"/>
      <c r="AC63" s="47"/>
    </row>
    <row r="64" spans="1:29" s="191" customFormat="1" ht="22.5" x14ac:dyDescent="0.15">
      <c r="A64" s="15"/>
      <c r="C64" s="346"/>
      <c r="D64" s="10" t="s">
        <v>13</v>
      </c>
      <c r="E64" s="269" t="s">
        <v>481</v>
      </c>
      <c r="F64" s="386" t="s">
        <v>424</v>
      </c>
      <c r="G64" s="490">
        <f>+G17-G18</f>
        <v>138.67932999999999</v>
      </c>
      <c r="H64" s="325"/>
      <c r="I64" s="455"/>
      <c r="K64" s="501"/>
      <c r="P64" s="501"/>
      <c r="S64" s="466"/>
      <c r="Y64" s="47"/>
      <c r="Z64" s="47"/>
      <c r="AA64" s="47"/>
      <c r="AB64" s="47"/>
      <c r="AC64" s="47"/>
    </row>
    <row r="65" spans="1:29" s="191" customFormat="1" ht="33.75" x14ac:dyDescent="0.15">
      <c r="A65" s="15"/>
      <c r="C65" s="346"/>
      <c r="D65" s="10" t="s">
        <v>31</v>
      </c>
      <c r="E65" s="269" t="s">
        <v>353</v>
      </c>
      <c r="F65" s="386" t="s">
        <v>251</v>
      </c>
      <c r="G65" s="469" t="s">
        <v>1636</v>
      </c>
      <c r="H65" s="325" t="s">
        <v>491</v>
      </c>
      <c r="I65" s="455"/>
      <c r="K65" s="501"/>
      <c r="P65" s="501"/>
      <c r="S65" s="466"/>
      <c r="Y65" s="47"/>
      <c r="Z65" s="47"/>
      <c r="AA65" s="47"/>
      <c r="AB65" s="47"/>
      <c r="AC65" s="47"/>
    </row>
    <row r="66" spans="1:29" s="191" customFormat="1" ht="18.75" x14ac:dyDescent="0.15">
      <c r="A66" s="15"/>
      <c r="C66" s="346"/>
      <c r="D66" s="10" t="s">
        <v>32</v>
      </c>
      <c r="E66" s="269" t="s">
        <v>482</v>
      </c>
      <c r="F66" s="386" t="s">
        <v>483</v>
      </c>
      <c r="G66" s="3">
        <f>G69</f>
        <v>1.075</v>
      </c>
      <c r="H66" s="325"/>
      <c r="I66" s="455"/>
      <c r="K66" s="501"/>
      <c r="P66" s="501"/>
      <c r="S66" s="466"/>
      <c r="Y66" s="47"/>
      <c r="Z66" s="47"/>
      <c r="AA66" s="47"/>
      <c r="AB66" s="47"/>
      <c r="AC66" s="47"/>
    </row>
    <row r="67" spans="1:29" s="191" customFormat="1" ht="18.75" x14ac:dyDescent="0.15">
      <c r="A67" s="15"/>
      <c r="C67" s="346"/>
      <c r="D67" s="10" t="s">
        <v>354</v>
      </c>
      <c r="E67" s="269" t="s">
        <v>484</v>
      </c>
      <c r="F67" s="386" t="s">
        <v>483</v>
      </c>
      <c r="G67" s="3">
        <v>0</v>
      </c>
      <c r="H67" s="325"/>
      <c r="I67" s="455"/>
      <c r="K67" s="501"/>
      <c r="P67" s="501"/>
      <c r="S67" s="466"/>
      <c r="Y67" s="47"/>
      <c r="Z67" s="47"/>
      <c r="AA67" s="47"/>
      <c r="AB67" s="47"/>
      <c r="AC67" s="47"/>
    </row>
    <row r="68" spans="1:29" s="191" customFormat="1" ht="18.75" x14ac:dyDescent="0.15">
      <c r="A68" s="15"/>
      <c r="C68" s="9"/>
      <c r="D68" s="10" t="s">
        <v>355</v>
      </c>
      <c r="E68" s="269" t="s">
        <v>485</v>
      </c>
      <c r="F68" s="386" t="s">
        <v>483</v>
      </c>
      <c r="G68" s="3">
        <v>0</v>
      </c>
      <c r="H68" s="325"/>
      <c r="I68" s="455"/>
      <c r="K68" s="501"/>
      <c r="P68" s="501"/>
      <c r="S68" s="466"/>
      <c r="Y68" s="47"/>
      <c r="Z68" s="47"/>
      <c r="AA68" s="47"/>
      <c r="AB68" s="47"/>
      <c r="AC68" s="47"/>
    </row>
    <row r="69" spans="1:29" s="191" customFormat="1" ht="18.75" x14ac:dyDescent="0.15">
      <c r="A69" s="15"/>
      <c r="C69" s="346"/>
      <c r="D69" s="10" t="s">
        <v>356</v>
      </c>
      <c r="E69" s="269" t="s">
        <v>486</v>
      </c>
      <c r="F69" s="386" t="s">
        <v>483</v>
      </c>
      <c r="G69" s="3">
        <v>1.075</v>
      </c>
      <c r="H69" s="325" t="s">
        <v>492</v>
      </c>
      <c r="I69" s="455"/>
      <c r="K69" s="501"/>
      <c r="P69" s="501"/>
      <c r="S69" s="466"/>
      <c r="Y69" s="47"/>
      <c r="Z69" s="47"/>
      <c r="AA69" s="47"/>
      <c r="AB69" s="47"/>
      <c r="AC69" s="47"/>
    </row>
    <row r="70" spans="1:29" ht="22.5" x14ac:dyDescent="0.15">
      <c r="C70" s="346"/>
      <c r="D70" s="10" t="s">
        <v>487</v>
      </c>
      <c r="E70" s="7" t="s">
        <v>489</v>
      </c>
      <c r="F70" s="386" t="s">
        <v>483</v>
      </c>
      <c r="G70" s="3">
        <v>1.075</v>
      </c>
      <c r="H70" s="325"/>
      <c r="I70" s="455"/>
    </row>
    <row r="71" spans="1:29" ht="22.5" x14ac:dyDescent="0.15">
      <c r="C71" s="346"/>
      <c r="D71" s="10" t="s">
        <v>488</v>
      </c>
      <c r="E71" s="7" t="s">
        <v>490</v>
      </c>
      <c r="F71" s="386" t="s">
        <v>483</v>
      </c>
      <c r="G71" s="490">
        <v>0</v>
      </c>
      <c r="H71" s="325"/>
      <c r="I71" s="455"/>
    </row>
    <row r="72" spans="1:29" ht="18.75" x14ac:dyDescent="0.15">
      <c r="C72" s="346"/>
      <c r="D72" s="10" t="s">
        <v>357</v>
      </c>
      <c r="E72" s="269" t="s">
        <v>493</v>
      </c>
      <c r="F72" s="386" t="s">
        <v>393</v>
      </c>
      <c r="G72" s="490">
        <v>0</v>
      </c>
      <c r="H72" s="325"/>
      <c r="I72" s="455"/>
    </row>
    <row r="73" spans="1:29" ht="22.5" x14ac:dyDescent="0.15">
      <c r="C73" s="346"/>
      <c r="D73" s="10" t="s">
        <v>358</v>
      </c>
      <c r="E73" s="269" t="s">
        <v>361</v>
      </c>
      <c r="F73" s="386" t="s">
        <v>664</v>
      </c>
      <c r="G73" s="490">
        <v>0.01</v>
      </c>
      <c r="H73" s="325"/>
      <c r="I73" s="455"/>
    </row>
    <row r="74" spans="1:29" ht="33.75" x14ac:dyDescent="0.15">
      <c r="C74" s="346"/>
      <c r="D74" s="10" t="s">
        <v>359</v>
      </c>
      <c r="E74" s="269" t="s">
        <v>494</v>
      </c>
      <c r="F74" s="386" t="s">
        <v>665</v>
      </c>
      <c r="G74" s="3">
        <v>0</v>
      </c>
      <c r="H74" s="325"/>
      <c r="I74" s="455"/>
    </row>
    <row r="75" spans="1:29" ht="18.75" x14ac:dyDescent="0.15">
      <c r="C75" s="346"/>
      <c r="D75" s="10" t="s">
        <v>360</v>
      </c>
      <c r="E75" s="269" t="s">
        <v>495</v>
      </c>
      <c r="F75" s="386" t="s">
        <v>393</v>
      </c>
      <c r="G75" s="490">
        <v>0</v>
      </c>
      <c r="H75" s="325" t="s">
        <v>499</v>
      </c>
      <c r="I75" s="455"/>
    </row>
    <row r="76" spans="1:29" ht="18.75" x14ac:dyDescent="0.15">
      <c r="C76" s="346"/>
      <c r="D76" s="10" t="s">
        <v>498</v>
      </c>
      <c r="E76" s="7" t="s">
        <v>496</v>
      </c>
      <c r="F76" s="386" t="s">
        <v>393</v>
      </c>
      <c r="G76" s="490">
        <v>0</v>
      </c>
      <c r="H76" s="325" t="s">
        <v>500</v>
      </c>
      <c r="I76" s="455"/>
    </row>
    <row r="77" spans="1:29" ht="22.5" x14ac:dyDescent="0.15">
      <c r="C77" s="346"/>
      <c r="D77" s="10" t="s">
        <v>362</v>
      </c>
      <c r="E77" s="269" t="s">
        <v>497</v>
      </c>
      <c r="F77" s="386" t="s">
        <v>393</v>
      </c>
      <c r="G77" s="490">
        <v>0</v>
      </c>
      <c r="H77" s="325" t="s">
        <v>501</v>
      </c>
      <c r="I77" s="455"/>
    </row>
    <row r="78" spans="1:29" ht="18.75" hidden="1" x14ac:dyDescent="0.15">
      <c r="C78" s="346"/>
      <c r="D78" s="718" t="s">
        <v>646</v>
      </c>
      <c r="E78" s="719"/>
      <c r="F78" s="720"/>
      <c r="G78" s="538"/>
      <c r="H78" s="460"/>
      <c r="I78" s="455"/>
    </row>
    <row r="79" spans="1:29" ht="18.75" hidden="1" x14ac:dyDescent="0.15">
      <c r="C79" s="169"/>
      <c r="D79" s="718"/>
      <c r="E79" s="719"/>
      <c r="F79" s="709"/>
      <c r="G79" s="539"/>
      <c r="H79" s="461"/>
      <c r="I79" s="455"/>
    </row>
    <row r="80" spans="1:29" ht="22.5" x14ac:dyDescent="0.15">
      <c r="C80" s="169"/>
      <c r="D80" s="464"/>
      <c r="E80" s="193" t="s">
        <v>504</v>
      </c>
      <c r="F80" s="326"/>
      <c r="G80" s="328"/>
      <c r="H80" s="462" t="s">
        <v>503</v>
      </c>
      <c r="I80" s="455"/>
    </row>
    <row r="81" spans="1:29" ht="11.25" hidden="1" x14ac:dyDescent="0.15">
      <c r="C81" s="346"/>
      <c r="D81" s="396"/>
      <c r="E81" s="395"/>
      <c r="F81" s="388"/>
      <c r="G81" s="397"/>
      <c r="H81" s="397"/>
    </row>
    <row r="82" spans="1:29" ht="10.5" customHeight="1" x14ac:dyDescent="0.15">
      <c r="C82" s="346"/>
    </row>
    <row r="83" spans="1:29" ht="10.5" customHeight="1" x14ac:dyDescent="0.15">
      <c r="C83" s="346"/>
      <c r="D83" s="398"/>
      <c r="E83" s="716"/>
      <c r="F83" s="716"/>
      <c r="G83" s="716"/>
      <c r="H83" s="399"/>
    </row>
    <row r="84" spans="1:29" s="402" customFormat="1" ht="10.5" customHeight="1" x14ac:dyDescent="0.15">
      <c r="A84" s="400"/>
      <c r="B84" s="302"/>
      <c r="C84" s="401"/>
      <c r="I84" s="191"/>
      <c r="J84" s="191"/>
      <c r="K84" s="501"/>
      <c r="L84" s="191"/>
      <c r="M84" s="191"/>
      <c r="N84" s="191"/>
      <c r="O84" s="191"/>
      <c r="P84" s="501"/>
      <c r="Q84" s="191"/>
      <c r="R84" s="191"/>
      <c r="S84" s="466"/>
      <c r="T84" s="191"/>
      <c r="U84" s="191"/>
      <c r="V84" s="191"/>
      <c r="W84" s="191"/>
      <c r="X84" s="191"/>
      <c r="Y84" s="47"/>
      <c r="Z84" s="403"/>
      <c r="AA84" s="403"/>
      <c r="AB84" s="403"/>
      <c r="AC84" s="403"/>
    </row>
    <row r="85" spans="1:29" s="402" customFormat="1" ht="10.5" customHeight="1" x14ac:dyDescent="0.15">
      <c r="A85" s="400"/>
      <c r="B85" s="302"/>
      <c r="C85" s="401"/>
      <c r="I85" s="191"/>
      <c r="J85" s="191"/>
      <c r="K85" s="501"/>
      <c r="L85" s="191"/>
      <c r="M85" s="191"/>
      <c r="N85" s="191"/>
      <c r="O85" s="191"/>
      <c r="P85" s="501"/>
      <c r="Q85" s="191"/>
      <c r="R85" s="191"/>
      <c r="S85" s="466"/>
      <c r="T85" s="191"/>
      <c r="U85" s="191"/>
      <c r="V85" s="191"/>
      <c r="W85" s="191"/>
      <c r="X85" s="191"/>
      <c r="Y85" s="47"/>
      <c r="Z85" s="403"/>
      <c r="AA85" s="403"/>
      <c r="AB85" s="403"/>
      <c r="AC85" s="403"/>
    </row>
    <row r="86" spans="1:29" s="402" customFormat="1" ht="10.5" customHeight="1" x14ac:dyDescent="0.15">
      <c r="A86" s="400"/>
      <c r="B86" s="302"/>
      <c r="C86" s="401"/>
      <c r="I86" s="191"/>
      <c r="J86" s="191"/>
      <c r="K86" s="501"/>
      <c r="L86" s="191"/>
      <c r="M86" s="191"/>
      <c r="N86" s="191"/>
      <c r="O86" s="191"/>
      <c r="P86" s="501"/>
      <c r="Q86" s="191"/>
      <c r="R86" s="191"/>
      <c r="S86" s="466"/>
      <c r="T86" s="191"/>
      <c r="U86" s="191"/>
      <c r="V86" s="191"/>
      <c r="W86" s="191"/>
      <c r="X86" s="191"/>
      <c r="Y86" s="47"/>
      <c r="Z86" s="403"/>
      <c r="AA86" s="403"/>
      <c r="AB86" s="403"/>
      <c r="AC86" s="403"/>
    </row>
    <row r="87" spans="1:29" s="402" customFormat="1" ht="10.5" customHeight="1" x14ac:dyDescent="0.15">
      <c r="A87" s="400"/>
      <c r="B87" s="302"/>
      <c r="C87" s="401"/>
      <c r="G87" s="403" t="str">
        <f>IF(G17-G18 &lt;&gt;G64,"WARNING","")</f>
        <v/>
      </c>
      <c r="I87" s="191"/>
      <c r="J87" s="191"/>
      <c r="K87" s="501"/>
      <c r="L87" s="191"/>
      <c r="M87" s="191"/>
      <c r="N87" s="191"/>
      <c r="O87" s="191"/>
      <c r="P87" s="501"/>
      <c r="Q87" s="191"/>
      <c r="R87" s="191"/>
      <c r="S87" s="466"/>
      <c r="T87" s="191"/>
      <c r="U87" s="191"/>
      <c r="V87" s="191"/>
      <c r="W87" s="191"/>
      <c r="X87" s="191"/>
      <c r="Y87" s="47"/>
      <c r="Z87" s="403"/>
      <c r="AA87" s="403"/>
      <c r="AB87" s="403"/>
      <c r="AC87" s="403"/>
    </row>
    <row r="88" spans="1:29" s="402" customFormat="1" ht="10.5" customHeight="1" x14ac:dyDescent="0.15">
      <c r="A88" s="400"/>
      <c r="B88" s="302"/>
      <c r="C88" s="401"/>
      <c r="I88" s="191"/>
      <c r="J88" s="191"/>
      <c r="K88" s="501"/>
      <c r="L88" s="191"/>
      <c r="M88" s="191"/>
      <c r="N88" s="191"/>
      <c r="O88" s="191"/>
      <c r="P88" s="501"/>
      <c r="Q88" s="191"/>
      <c r="R88" s="191"/>
      <c r="S88" s="466"/>
      <c r="T88" s="191"/>
      <c r="U88" s="191"/>
      <c r="V88" s="191"/>
      <c r="W88" s="191"/>
      <c r="X88" s="191"/>
      <c r="Y88" s="47"/>
      <c r="Z88" s="403"/>
      <c r="AA88" s="403"/>
      <c r="AB88" s="403"/>
      <c r="AC88" s="403"/>
    </row>
    <row r="89" spans="1:29" s="402" customFormat="1" ht="10.5" customHeight="1" x14ac:dyDescent="0.15">
      <c r="A89" s="400"/>
      <c r="B89" s="302"/>
      <c r="C89" s="401"/>
      <c r="I89" s="191"/>
      <c r="J89" s="191"/>
      <c r="K89" s="501"/>
      <c r="L89" s="191"/>
      <c r="M89" s="191"/>
      <c r="N89" s="191"/>
      <c r="O89" s="191"/>
      <c r="P89" s="501"/>
      <c r="Q89" s="191"/>
      <c r="R89" s="191"/>
      <c r="S89" s="466"/>
      <c r="T89" s="191"/>
      <c r="U89" s="191"/>
      <c r="V89" s="191"/>
      <c r="W89" s="191"/>
      <c r="X89" s="191"/>
      <c r="Y89" s="47"/>
      <c r="Z89" s="403"/>
      <c r="AA89" s="403"/>
      <c r="AB89" s="403"/>
      <c r="AC89" s="403"/>
    </row>
    <row r="90" spans="1:29" s="402" customFormat="1" ht="10.5" customHeight="1" x14ac:dyDescent="0.15">
      <c r="A90" s="400"/>
      <c r="B90" s="302"/>
      <c r="C90" s="401"/>
      <c r="I90" s="191"/>
      <c r="J90" s="191"/>
      <c r="K90" s="501"/>
      <c r="L90" s="191"/>
      <c r="M90" s="191"/>
      <c r="N90" s="191"/>
      <c r="O90" s="191"/>
      <c r="P90" s="501"/>
      <c r="Q90" s="191"/>
      <c r="R90" s="191"/>
      <c r="S90" s="466"/>
      <c r="T90" s="191"/>
      <c r="U90" s="191"/>
      <c r="V90" s="191"/>
      <c r="W90" s="191"/>
      <c r="X90" s="191"/>
      <c r="Y90" s="47"/>
      <c r="Z90" s="403"/>
      <c r="AA90" s="403"/>
      <c r="AB90" s="403"/>
      <c r="AC90" s="403"/>
    </row>
    <row r="91" spans="1:29" s="402" customFormat="1" ht="10.5" customHeight="1" x14ac:dyDescent="0.15">
      <c r="A91" s="400"/>
      <c r="B91" s="302"/>
      <c r="C91" s="401"/>
      <c r="I91" s="191"/>
      <c r="J91" s="191"/>
      <c r="K91" s="501"/>
      <c r="L91" s="191"/>
      <c r="M91" s="191"/>
      <c r="N91" s="191"/>
      <c r="O91" s="191"/>
      <c r="P91" s="501"/>
      <c r="Q91" s="191"/>
      <c r="R91" s="191"/>
      <c r="S91" s="466"/>
      <c r="T91" s="191"/>
      <c r="U91" s="191"/>
      <c r="V91" s="191"/>
      <c r="W91" s="191"/>
      <c r="X91" s="191"/>
      <c r="Y91" s="47"/>
      <c r="Z91" s="403"/>
      <c r="AA91" s="403"/>
      <c r="AB91" s="403"/>
      <c r="AC91" s="403"/>
    </row>
    <row r="92" spans="1:29" s="402" customFormat="1" ht="10.5" customHeight="1" x14ac:dyDescent="0.15">
      <c r="A92" s="400"/>
      <c r="B92" s="302"/>
      <c r="C92" s="401"/>
      <c r="I92" s="191"/>
      <c r="J92" s="191"/>
      <c r="K92" s="501"/>
      <c r="L92" s="191"/>
      <c r="M92" s="191"/>
      <c r="N92" s="191"/>
      <c r="O92" s="191"/>
      <c r="P92" s="501"/>
      <c r="Q92" s="191"/>
      <c r="R92" s="191"/>
      <c r="S92" s="466"/>
      <c r="T92" s="191"/>
      <c r="U92" s="191"/>
      <c r="V92" s="191"/>
      <c r="W92" s="191"/>
      <c r="X92" s="191"/>
      <c r="Y92" s="47"/>
      <c r="Z92" s="403"/>
      <c r="AA92" s="403"/>
      <c r="AB92" s="403"/>
      <c r="AC92" s="403"/>
    </row>
    <row r="93" spans="1:29" s="402" customFormat="1" ht="10.5" customHeight="1" x14ac:dyDescent="0.15">
      <c r="A93" s="400"/>
      <c r="B93" s="302"/>
      <c r="C93" s="401"/>
      <c r="I93" s="191"/>
      <c r="J93" s="191"/>
      <c r="K93" s="501"/>
      <c r="L93" s="191"/>
      <c r="M93" s="191"/>
      <c r="N93" s="191"/>
      <c r="O93" s="191"/>
      <c r="P93" s="501"/>
      <c r="Q93" s="191"/>
      <c r="R93" s="191"/>
      <c r="S93" s="466"/>
      <c r="T93" s="191"/>
      <c r="U93" s="191"/>
      <c r="V93" s="191"/>
      <c r="W93" s="191"/>
      <c r="X93" s="191"/>
      <c r="Y93" s="47"/>
      <c r="Z93" s="403"/>
      <c r="AA93" s="403"/>
      <c r="AB93" s="403"/>
      <c r="AC93" s="403"/>
    </row>
    <row r="94" spans="1:29" s="402" customFormat="1" ht="10.5" customHeight="1" x14ac:dyDescent="0.15">
      <c r="A94" s="400"/>
      <c r="B94" s="302"/>
      <c r="C94" s="401"/>
      <c r="I94" s="191"/>
      <c r="J94" s="191"/>
      <c r="K94" s="501"/>
      <c r="L94" s="191"/>
      <c r="M94" s="191"/>
      <c r="N94" s="191"/>
      <c r="O94" s="191"/>
      <c r="P94" s="501"/>
      <c r="Q94" s="191"/>
      <c r="R94" s="191"/>
      <c r="S94" s="466"/>
      <c r="T94" s="191"/>
      <c r="U94" s="191"/>
      <c r="V94" s="191"/>
      <c r="W94" s="191"/>
      <c r="X94" s="191"/>
      <c r="Y94" s="47"/>
      <c r="Z94" s="403"/>
      <c r="AA94" s="403"/>
      <c r="AB94" s="403"/>
      <c r="AC94" s="403"/>
    </row>
    <row r="95" spans="1:29" s="402" customFormat="1" ht="10.5" customHeight="1" x14ac:dyDescent="0.15">
      <c r="A95" s="400"/>
      <c r="B95" s="302"/>
      <c r="C95" s="401"/>
      <c r="I95" s="191"/>
      <c r="J95" s="191"/>
      <c r="K95" s="501"/>
      <c r="L95" s="191"/>
      <c r="M95" s="191"/>
      <c r="N95" s="191"/>
      <c r="O95" s="191"/>
      <c r="P95" s="501"/>
      <c r="Q95" s="191"/>
      <c r="R95" s="191"/>
      <c r="S95" s="466"/>
      <c r="T95" s="191"/>
      <c r="U95" s="191"/>
      <c r="V95" s="191"/>
      <c r="W95" s="191"/>
      <c r="X95" s="191"/>
      <c r="Y95" s="47"/>
      <c r="Z95" s="403"/>
      <c r="AA95" s="403"/>
      <c r="AB95" s="403"/>
      <c r="AC95" s="403"/>
    </row>
    <row r="96" spans="1:29" s="402" customFormat="1" ht="10.5" customHeight="1" x14ac:dyDescent="0.15">
      <c r="A96" s="400"/>
      <c r="B96" s="302"/>
      <c r="C96" s="401"/>
      <c r="I96" s="191"/>
      <c r="J96" s="191"/>
      <c r="K96" s="501"/>
      <c r="L96" s="191"/>
      <c r="M96" s="191"/>
      <c r="N96" s="191"/>
      <c r="O96" s="191"/>
      <c r="P96" s="501"/>
      <c r="Q96" s="191"/>
      <c r="R96" s="191"/>
      <c r="S96" s="466"/>
      <c r="T96" s="191"/>
      <c r="U96" s="191"/>
      <c r="V96" s="191"/>
      <c r="W96" s="191"/>
      <c r="X96" s="191"/>
      <c r="Y96" s="47"/>
      <c r="Z96" s="403"/>
      <c r="AA96" s="403"/>
      <c r="AB96" s="403"/>
      <c r="AC96" s="403"/>
    </row>
    <row r="97" spans="1:29" s="402" customFormat="1" ht="10.5" customHeight="1" x14ac:dyDescent="0.15">
      <c r="A97" s="400"/>
      <c r="B97" s="302"/>
      <c r="C97" s="401"/>
      <c r="I97" s="191"/>
      <c r="J97" s="191"/>
      <c r="K97" s="501"/>
      <c r="L97" s="191"/>
      <c r="M97" s="191"/>
      <c r="N97" s="191"/>
      <c r="O97" s="191"/>
      <c r="P97" s="501"/>
      <c r="Q97" s="191"/>
      <c r="R97" s="191"/>
      <c r="S97" s="466"/>
      <c r="T97" s="191"/>
      <c r="U97" s="191"/>
      <c r="V97" s="191"/>
      <c r="W97" s="191"/>
      <c r="X97" s="191"/>
      <c r="Y97" s="47"/>
      <c r="Z97" s="403"/>
      <c r="AA97" s="403"/>
      <c r="AB97" s="403"/>
      <c r="AC97" s="403"/>
    </row>
    <row r="98" spans="1:29" s="402" customFormat="1" ht="10.5" customHeight="1" x14ac:dyDescent="0.15">
      <c r="A98" s="400"/>
      <c r="B98" s="302"/>
      <c r="C98" s="401"/>
      <c r="I98" s="191"/>
      <c r="J98" s="191"/>
      <c r="K98" s="501"/>
      <c r="L98" s="191"/>
      <c r="M98" s="191"/>
      <c r="N98" s="191"/>
      <c r="O98" s="191"/>
      <c r="P98" s="501"/>
      <c r="Q98" s="191"/>
      <c r="R98" s="191"/>
      <c r="S98" s="466"/>
      <c r="T98" s="191"/>
      <c r="U98" s="191"/>
      <c r="V98" s="191"/>
      <c r="W98" s="191"/>
      <c r="X98" s="191"/>
      <c r="Y98" s="47"/>
      <c r="Z98" s="403"/>
      <c r="AA98" s="403"/>
      <c r="AB98" s="403"/>
      <c r="AC98" s="403"/>
    </row>
    <row r="99" spans="1:29" s="402" customFormat="1" ht="10.5" customHeight="1" x14ac:dyDescent="0.15">
      <c r="A99" s="400"/>
      <c r="B99" s="302"/>
      <c r="C99" s="401"/>
      <c r="I99" s="191"/>
      <c r="J99" s="191"/>
      <c r="K99" s="501"/>
      <c r="L99" s="191"/>
      <c r="M99" s="191"/>
      <c r="N99" s="191"/>
      <c r="O99" s="191"/>
      <c r="P99" s="501"/>
      <c r="Q99" s="191"/>
      <c r="R99" s="191"/>
      <c r="S99" s="466"/>
      <c r="T99" s="191"/>
      <c r="U99" s="191"/>
      <c r="V99" s="191"/>
      <c r="W99" s="191"/>
      <c r="X99" s="191"/>
      <c r="Y99" s="47"/>
      <c r="Z99" s="403"/>
      <c r="AA99" s="403"/>
      <c r="AB99" s="403"/>
      <c r="AC99" s="403"/>
    </row>
    <row r="100" spans="1:29" s="402" customFormat="1" ht="10.5" customHeight="1" x14ac:dyDescent="0.15">
      <c r="A100" s="400"/>
      <c r="B100" s="302"/>
      <c r="C100" s="401"/>
      <c r="I100" s="191"/>
      <c r="J100" s="191"/>
      <c r="K100" s="501"/>
      <c r="L100" s="191"/>
      <c r="M100" s="191"/>
      <c r="N100" s="191"/>
      <c r="O100" s="191"/>
      <c r="P100" s="501"/>
      <c r="Q100" s="191"/>
      <c r="R100" s="191"/>
      <c r="S100" s="466"/>
      <c r="T100" s="191"/>
      <c r="U100" s="191"/>
      <c r="V100" s="191"/>
      <c r="W100" s="191"/>
      <c r="X100" s="191"/>
      <c r="Y100" s="47"/>
      <c r="Z100" s="403"/>
      <c r="AA100" s="403"/>
      <c r="AB100" s="403"/>
      <c r="AC100" s="403"/>
    </row>
    <row r="101" spans="1:29" s="402" customFormat="1" ht="10.5" customHeight="1" x14ac:dyDescent="0.15">
      <c r="A101" s="400"/>
      <c r="B101" s="302"/>
      <c r="C101" s="401"/>
      <c r="I101" s="191"/>
      <c r="J101" s="191"/>
      <c r="K101" s="501"/>
      <c r="L101" s="191"/>
      <c r="M101" s="191"/>
      <c r="N101" s="191"/>
      <c r="O101" s="191"/>
      <c r="P101" s="501"/>
      <c r="Q101" s="191"/>
      <c r="R101" s="191"/>
      <c r="S101" s="466"/>
      <c r="T101" s="191"/>
      <c r="U101" s="191"/>
      <c r="V101" s="191"/>
      <c r="W101" s="191"/>
      <c r="X101" s="191"/>
      <c r="Y101" s="47"/>
      <c r="Z101" s="403"/>
      <c r="AA101" s="403"/>
      <c r="AB101" s="403"/>
      <c r="AC101" s="403"/>
    </row>
    <row r="102" spans="1:29" s="402" customFormat="1" ht="10.5" customHeight="1" x14ac:dyDescent="0.15">
      <c r="A102" s="400"/>
      <c r="B102" s="302"/>
      <c r="C102" s="401"/>
      <c r="I102" s="191"/>
      <c r="J102" s="191"/>
      <c r="K102" s="501"/>
      <c r="L102" s="191"/>
      <c r="M102" s="191"/>
      <c r="N102" s="191"/>
      <c r="O102" s="191"/>
      <c r="P102" s="501"/>
      <c r="Q102" s="191"/>
      <c r="R102" s="191"/>
      <c r="S102" s="466"/>
      <c r="T102" s="191"/>
      <c r="U102" s="191"/>
      <c r="V102" s="191"/>
      <c r="W102" s="191"/>
      <c r="X102" s="191"/>
      <c r="Y102" s="47"/>
      <c r="Z102" s="403"/>
      <c r="AA102" s="403"/>
      <c r="AB102" s="403"/>
      <c r="AC102" s="403"/>
    </row>
    <row r="103" spans="1:29" s="402" customFormat="1" ht="10.5" customHeight="1" x14ac:dyDescent="0.15">
      <c r="A103" s="400"/>
      <c r="B103" s="302"/>
      <c r="C103" s="401"/>
      <c r="I103" s="191"/>
      <c r="J103" s="191"/>
      <c r="K103" s="501"/>
      <c r="L103" s="191"/>
      <c r="M103" s="191"/>
      <c r="N103" s="191"/>
      <c r="O103" s="191"/>
      <c r="P103" s="501"/>
      <c r="Q103" s="191"/>
      <c r="R103" s="191"/>
      <c r="S103" s="466"/>
      <c r="T103" s="191"/>
      <c r="U103" s="191"/>
      <c r="V103" s="191"/>
      <c r="W103" s="191"/>
      <c r="X103" s="191"/>
      <c r="Y103" s="47"/>
      <c r="Z103" s="403"/>
      <c r="AA103" s="403"/>
      <c r="AB103" s="403"/>
      <c r="AC103" s="403"/>
    </row>
    <row r="104" spans="1:29" s="402" customFormat="1" ht="10.5" customHeight="1" x14ac:dyDescent="0.15">
      <c r="A104" s="400"/>
      <c r="B104" s="302"/>
      <c r="C104" s="401"/>
      <c r="I104" s="191"/>
      <c r="J104" s="191"/>
      <c r="K104" s="501"/>
      <c r="L104" s="191"/>
      <c r="M104" s="191"/>
      <c r="N104" s="191"/>
      <c r="O104" s="191"/>
      <c r="P104" s="501"/>
      <c r="Q104" s="191"/>
      <c r="R104" s="191"/>
      <c r="S104" s="466"/>
      <c r="T104" s="191"/>
      <c r="U104" s="191"/>
      <c r="V104" s="191"/>
      <c r="W104" s="191"/>
      <c r="X104" s="191"/>
      <c r="Y104" s="47"/>
      <c r="Z104" s="403"/>
      <c r="AA104" s="403"/>
      <c r="AB104" s="403"/>
      <c r="AC104" s="403"/>
    </row>
    <row r="105" spans="1:29" s="402" customFormat="1" ht="10.5" customHeight="1" x14ac:dyDescent="0.15">
      <c r="A105" s="400"/>
      <c r="B105" s="302"/>
      <c r="C105" s="401"/>
      <c r="I105" s="191"/>
      <c r="J105" s="191"/>
      <c r="K105" s="501"/>
      <c r="L105" s="191"/>
      <c r="M105" s="191"/>
      <c r="N105" s="191"/>
      <c r="O105" s="191"/>
      <c r="P105" s="501"/>
      <c r="Q105" s="191"/>
      <c r="R105" s="191"/>
      <c r="S105" s="466"/>
      <c r="T105" s="191"/>
      <c r="U105" s="191"/>
      <c r="V105" s="191"/>
      <c r="W105" s="191"/>
      <c r="X105" s="191"/>
      <c r="Y105" s="47"/>
      <c r="Z105" s="403"/>
      <c r="AA105" s="403"/>
      <c r="AB105" s="403"/>
      <c r="AC105" s="403"/>
    </row>
    <row r="106" spans="1:29" s="402" customFormat="1" ht="10.5" customHeight="1" x14ac:dyDescent="0.15">
      <c r="A106" s="400"/>
      <c r="B106" s="302"/>
      <c r="C106" s="401"/>
      <c r="I106" s="191"/>
      <c r="J106" s="191"/>
      <c r="K106" s="501"/>
      <c r="L106" s="191"/>
      <c r="M106" s="191"/>
      <c r="N106" s="191"/>
      <c r="O106" s="191"/>
      <c r="P106" s="501"/>
      <c r="Q106" s="191"/>
      <c r="R106" s="191"/>
      <c r="S106" s="466"/>
      <c r="T106" s="191"/>
      <c r="U106" s="191"/>
      <c r="V106" s="191"/>
      <c r="W106" s="191"/>
      <c r="X106" s="191"/>
      <c r="Y106" s="47"/>
      <c r="Z106" s="403"/>
      <c r="AA106" s="403"/>
      <c r="AB106" s="403"/>
      <c r="AC106" s="403"/>
    </row>
    <row r="107" spans="1:29" s="402" customFormat="1" ht="10.5" customHeight="1" x14ac:dyDescent="0.15">
      <c r="A107" s="400"/>
      <c r="B107" s="302"/>
      <c r="C107" s="401"/>
      <c r="I107" s="191"/>
      <c r="J107" s="191"/>
      <c r="K107" s="501"/>
      <c r="L107" s="191"/>
      <c r="M107" s="191"/>
      <c r="N107" s="191"/>
      <c r="O107" s="191"/>
      <c r="P107" s="501"/>
      <c r="Q107" s="191"/>
      <c r="R107" s="191"/>
      <c r="S107" s="466"/>
      <c r="T107" s="191"/>
      <c r="U107" s="191"/>
      <c r="V107" s="191"/>
      <c r="W107" s="191"/>
      <c r="X107" s="191"/>
      <c r="Y107" s="47"/>
      <c r="Z107" s="403"/>
      <c r="AA107" s="403"/>
      <c r="AB107" s="403"/>
      <c r="AC107" s="403"/>
    </row>
    <row r="108" spans="1:29" s="402" customFormat="1" ht="10.5" customHeight="1" x14ac:dyDescent="0.15">
      <c r="A108" s="400"/>
      <c r="B108" s="302"/>
      <c r="C108" s="401"/>
      <c r="I108" s="191"/>
      <c r="J108" s="191"/>
      <c r="K108" s="501"/>
      <c r="L108" s="191"/>
      <c r="M108" s="191"/>
      <c r="N108" s="191"/>
      <c r="O108" s="191"/>
      <c r="P108" s="501"/>
      <c r="Q108" s="191"/>
      <c r="R108" s="191"/>
      <c r="S108" s="466"/>
      <c r="T108" s="191"/>
      <c r="U108" s="191"/>
      <c r="V108" s="191"/>
      <c r="W108" s="191"/>
      <c r="X108" s="191"/>
      <c r="Y108" s="47"/>
      <c r="Z108" s="403"/>
      <c r="AA108" s="403"/>
      <c r="AB108" s="403"/>
      <c r="AC108" s="403"/>
    </row>
    <row r="109" spans="1:29" s="402" customFormat="1" ht="10.5" customHeight="1" x14ac:dyDescent="0.15">
      <c r="A109" s="400"/>
      <c r="B109" s="302"/>
      <c r="C109" s="401"/>
      <c r="I109" s="191"/>
      <c r="J109" s="191"/>
      <c r="K109" s="501"/>
      <c r="L109" s="191"/>
      <c r="M109" s="191"/>
      <c r="N109" s="191"/>
      <c r="O109" s="191"/>
      <c r="P109" s="501"/>
      <c r="Q109" s="191"/>
      <c r="R109" s="191"/>
      <c r="S109" s="466"/>
      <c r="T109" s="191"/>
      <c r="U109" s="191"/>
      <c r="V109" s="191"/>
      <c r="W109" s="191"/>
      <c r="X109" s="191"/>
      <c r="Y109" s="47"/>
      <c r="Z109" s="403"/>
      <c r="AA109" s="403"/>
      <c r="AB109" s="403"/>
      <c r="AC109" s="403"/>
    </row>
    <row r="110" spans="1:29" s="402" customFormat="1" ht="10.5" customHeight="1" x14ac:dyDescent="0.15">
      <c r="A110" s="400"/>
      <c r="B110" s="302"/>
      <c r="C110" s="401"/>
      <c r="I110" s="191"/>
      <c r="J110" s="191"/>
      <c r="K110" s="501"/>
      <c r="L110" s="191"/>
      <c r="M110" s="191"/>
      <c r="N110" s="191"/>
      <c r="O110" s="191"/>
      <c r="P110" s="501"/>
      <c r="Q110" s="191"/>
      <c r="R110" s="191"/>
      <c r="S110" s="466"/>
      <c r="T110" s="191"/>
      <c r="U110" s="191"/>
      <c r="V110" s="191"/>
      <c r="W110" s="191"/>
      <c r="X110" s="191"/>
      <c r="Y110" s="47"/>
      <c r="Z110" s="403"/>
      <c r="AA110" s="403"/>
      <c r="AB110" s="403"/>
      <c r="AC110" s="403"/>
    </row>
    <row r="111" spans="1:29" s="402" customFormat="1" ht="10.5" customHeight="1" x14ac:dyDescent="0.15">
      <c r="A111" s="400"/>
      <c r="B111" s="302"/>
      <c r="C111" s="401"/>
      <c r="I111" s="191"/>
      <c r="J111" s="191"/>
      <c r="K111" s="501"/>
      <c r="L111" s="191"/>
      <c r="M111" s="191"/>
      <c r="N111" s="191"/>
      <c r="O111" s="191"/>
      <c r="P111" s="501"/>
      <c r="Q111" s="191"/>
      <c r="R111" s="191"/>
      <c r="S111" s="466"/>
      <c r="T111" s="191"/>
      <c r="U111" s="191"/>
      <c r="V111" s="191"/>
      <c r="W111" s="191"/>
      <c r="X111" s="191"/>
      <c r="Y111" s="47"/>
      <c r="Z111" s="403"/>
      <c r="AA111" s="403"/>
      <c r="AB111" s="403"/>
      <c r="AC111" s="403"/>
    </row>
    <row r="112" spans="1:29" s="402" customFormat="1" ht="10.5" customHeight="1" x14ac:dyDescent="0.15">
      <c r="A112" s="400"/>
      <c r="B112" s="302"/>
      <c r="C112" s="401"/>
      <c r="I112" s="191"/>
      <c r="J112" s="191"/>
      <c r="K112" s="501"/>
      <c r="L112" s="191"/>
      <c r="M112" s="191"/>
      <c r="N112" s="191"/>
      <c r="O112" s="191"/>
      <c r="P112" s="501"/>
      <c r="Q112" s="191"/>
      <c r="R112" s="191"/>
      <c r="S112" s="466"/>
      <c r="T112" s="191"/>
      <c r="U112" s="191"/>
      <c r="V112" s="191"/>
      <c r="W112" s="191"/>
      <c r="X112" s="191"/>
      <c r="Y112" s="47"/>
      <c r="Z112" s="403"/>
      <c r="AA112" s="403"/>
      <c r="AB112" s="403"/>
      <c r="AC112" s="403"/>
    </row>
    <row r="113" spans="1:29" s="402" customFormat="1" ht="10.5" customHeight="1" x14ac:dyDescent="0.15">
      <c r="A113" s="400"/>
      <c r="B113" s="302"/>
      <c r="C113" s="401"/>
      <c r="I113" s="191"/>
      <c r="J113" s="191"/>
      <c r="K113" s="501"/>
      <c r="L113" s="191"/>
      <c r="M113" s="191"/>
      <c r="N113" s="191"/>
      <c r="O113" s="191"/>
      <c r="P113" s="501"/>
      <c r="Q113" s="191"/>
      <c r="R113" s="191"/>
      <c r="S113" s="466"/>
      <c r="T113" s="191"/>
      <c r="U113" s="191"/>
      <c r="V113" s="191"/>
      <c r="W113" s="191"/>
      <c r="X113" s="191"/>
      <c r="Y113" s="47"/>
      <c r="Z113" s="403"/>
      <c r="AA113" s="403"/>
      <c r="AB113" s="403"/>
      <c r="AC113" s="403"/>
    </row>
    <row r="114" spans="1:29" s="402" customFormat="1" ht="10.5" customHeight="1" x14ac:dyDescent="0.15">
      <c r="A114" s="400"/>
      <c r="B114" s="302"/>
      <c r="C114" s="401"/>
      <c r="I114" s="191"/>
      <c r="J114" s="191"/>
      <c r="K114" s="501"/>
      <c r="L114" s="191"/>
      <c r="M114" s="191"/>
      <c r="N114" s="191"/>
      <c r="O114" s="191"/>
      <c r="P114" s="501"/>
      <c r="Q114" s="191"/>
      <c r="R114" s="191"/>
      <c r="S114" s="466"/>
      <c r="T114" s="191"/>
      <c r="U114" s="191"/>
      <c r="V114" s="191"/>
      <c r="W114" s="191"/>
      <c r="X114" s="191"/>
      <c r="Y114" s="47"/>
      <c r="Z114" s="403"/>
      <c r="AA114" s="403"/>
      <c r="AB114" s="403"/>
      <c r="AC114" s="403"/>
    </row>
    <row r="115" spans="1:29" s="402" customFormat="1" ht="10.5" customHeight="1" x14ac:dyDescent="0.15">
      <c r="A115" s="400"/>
      <c r="B115" s="302"/>
      <c r="C115" s="401"/>
      <c r="I115" s="191"/>
      <c r="J115" s="191"/>
      <c r="K115" s="501"/>
      <c r="L115" s="191"/>
      <c r="M115" s="191"/>
      <c r="N115" s="191"/>
      <c r="O115" s="191"/>
      <c r="P115" s="501"/>
      <c r="Q115" s="191"/>
      <c r="R115" s="191"/>
      <c r="S115" s="466"/>
      <c r="T115" s="191"/>
      <c r="U115" s="191"/>
      <c r="V115" s="191"/>
      <c r="W115" s="191"/>
      <c r="X115" s="191"/>
      <c r="Y115" s="47"/>
      <c r="Z115" s="403"/>
      <c r="AA115" s="403"/>
      <c r="AB115" s="403"/>
      <c r="AC115" s="403"/>
    </row>
    <row r="116" spans="1:29" s="402" customFormat="1" ht="10.5" customHeight="1" x14ac:dyDescent="0.15">
      <c r="A116" s="400"/>
      <c r="B116" s="302"/>
      <c r="C116" s="401"/>
      <c r="I116" s="191"/>
      <c r="J116" s="191"/>
      <c r="K116" s="501"/>
      <c r="L116" s="191"/>
      <c r="M116" s="191"/>
      <c r="N116" s="191"/>
      <c r="O116" s="191"/>
      <c r="P116" s="501"/>
      <c r="Q116" s="191"/>
      <c r="R116" s="191"/>
      <c r="S116" s="466"/>
      <c r="T116" s="191"/>
      <c r="U116" s="191"/>
      <c r="V116" s="191"/>
      <c r="W116" s="191"/>
      <c r="X116" s="191"/>
      <c r="Y116" s="47"/>
      <c r="Z116" s="403"/>
      <c r="AA116" s="403"/>
      <c r="AB116" s="403"/>
      <c r="AC116" s="403"/>
    </row>
    <row r="117" spans="1:29" s="402" customFormat="1" ht="10.5" customHeight="1" x14ac:dyDescent="0.15">
      <c r="A117" s="400"/>
      <c r="B117" s="302"/>
      <c r="C117" s="401"/>
      <c r="I117" s="191"/>
      <c r="J117" s="191"/>
      <c r="K117" s="501"/>
      <c r="L117" s="191"/>
      <c r="M117" s="191"/>
      <c r="N117" s="191"/>
      <c r="O117" s="191"/>
      <c r="P117" s="501"/>
      <c r="Q117" s="191"/>
      <c r="R117" s="191"/>
      <c r="S117" s="466"/>
      <c r="T117" s="191"/>
      <c r="U117" s="191"/>
      <c r="V117" s="191"/>
      <c r="W117" s="191"/>
      <c r="X117" s="191"/>
      <c r="Y117" s="47"/>
      <c r="Z117" s="403"/>
      <c r="AA117" s="403"/>
      <c r="AB117" s="403"/>
      <c r="AC117" s="403"/>
    </row>
    <row r="118" spans="1:29" s="402" customFormat="1" ht="10.5" customHeight="1" x14ac:dyDescent="0.15">
      <c r="A118" s="400"/>
      <c r="B118" s="302"/>
      <c r="C118" s="401"/>
      <c r="I118" s="191"/>
      <c r="J118" s="191"/>
      <c r="K118" s="501"/>
      <c r="L118" s="191"/>
      <c r="M118" s="191"/>
      <c r="N118" s="191"/>
      <c r="O118" s="191"/>
      <c r="P118" s="501"/>
      <c r="Q118" s="191"/>
      <c r="R118" s="191"/>
      <c r="S118" s="466"/>
      <c r="T118" s="191"/>
      <c r="U118" s="191"/>
      <c r="V118" s="191"/>
      <c r="W118" s="191"/>
      <c r="X118" s="191"/>
      <c r="Y118" s="47"/>
      <c r="Z118" s="403"/>
      <c r="AA118" s="403"/>
      <c r="AB118" s="403"/>
      <c r="AC118" s="403"/>
    </row>
    <row r="119" spans="1:29" s="402" customFormat="1" ht="10.5" customHeight="1" x14ac:dyDescent="0.15">
      <c r="A119" s="400"/>
      <c r="B119" s="302"/>
      <c r="C119" s="401"/>
      <c r="I119" s="191"/>
      <c r="J119" s="191"/>
      <c r="K119" s="501"/>
      <c r="L119" s="191"/>
      <c r="M119" s="191"/>
      <c r="N119" s="191"/>
      <c r="O119" s="191"/>
      <c r="P119" s="501"/>
      <c r="Q119" s="191"/>
      <c r="R119" s="191"/>
      <c r="S119" s="466"/>
      <c r="T119" s="191"/>
      <c r="U119" s="191"/>
      <c r="V119" s="191"/>
      <c r="W119" s="191"/>
      <c r="X119" s="191"/>
      <c r="Y119" s="47"/>
      <c r="Z119" s="403"/>
      <c r="AA119" s="403"/>
      <c r="AB119" s="403"/>
      <c r="AC119" s="403"/>
    </row>
    <row r="120" spans="1:29" s="402" customFormat="1" ht="10.5" customHeight="1" x14ac:dyDescent="0.15">
      <c r="A120" s="400"/>
      <c r="B120" s="302"/>
      <c r="C120" s="401"/>
      <c r="I120" s="191"/>
      <c r="J120" s="191"/>
      <c r="K120" s="501"/>
      <c r="L120" s="191"/>
      <c r="M120" s="191"/>
      <c r="N120" s="191"/>
      <c r="O120" s="191"/>
      <c r="P120" s="501"/>
      <c r="Q120" s="191"/>
      <c r="R120" s="191"/>
      <c r="S120" s="466"/>
      <c r="T120" s="191"/>
      <c r="U120" s="191"/>
      <c r="V120" s="191"/>
      <c r="W120" s="191"/>
      <c r="X120" s="191"/>
      <c r="Y120" s="47"/>
      <c r="Z120" s="403"/>
      <c r="AA120" s="403"/>
      <c r="AB120" s="403"/>
      <c r="AC120" s="403"/>
    </row>
    <row r="121" spans="1:29" s="402" customFormat="1" ht="10.5" customHeight="1" x14ac:dyDescent="0.15">
      <c r="A121" s="400"/>
      <c r="B121" s="302"/>
      <c r="C121" s="401"/>
      <c r="I121" s="191"/>
      <c r="J121" s="191"/>
      <c r="K121" s="501"/>
      <c r="L121" s="191"/>
      <c r="M121" s="191"/>
      <c r="N121" s="191"/>
      <c r="O121" s="191"/>
      <c r="P121" s="501"/>
      <c r="Q121" s="191"/>
      <c r="R121" s="191"/>
      <c r="S121" s="466"/>
      <c r="T121" s="191"/>
      <c r="U121" s="191"/>
      <c r="V121" s="191"/>
      <c r="W121" s="191"/>
      <c r="X121" s="191"/>
      <c r="Y121" s="47"/>
      <c r="Z121" s="403"/>
      <c r="AA121" s="403"/>
      <c r="AB121" s="403"/>
      <c r="AC121" s="403"/>
    </row>
    <row r="122" spans="1:29" s="402" customFormat="1" ht="10.5" customHeight="1" x14ac:dyDescent="0.15">
      <c r="A122" s="400"/>
      <c r="B122" s="302"/>
      <c r="C122" s="401"/>
      <c r="I122" s="191"/>
      <c r="J122" s="191"/>
      <c r="K122" s="501"/>
      <c r="L122" s="191"/>
      <c r="M122" s="191"/>
      <c r="N122" s="191"/>
      <c r="O122" s="191"/>
      <c r="P122" s="501"/>
      <c r="Q122" s="191"/>
      <c r="R122" s="191"/>
      <c r="S122" s="466"/>
      <c r="T122" s="191"/>
      <c r="U122" s="191"/>
      <c r="V122" s="191"/>
      <c r="W122" s="191"/>
      <c r="X122" s="191"/>
      <c r="Y122" s="47"/>
      <c r="Z122" s="403"/>
      <c r="AA122" s="403"/>
      <c r="AB122" s="403"/>
      <c r="AC122" s="403"/>
    </row>
    <row r="123" spans="1:29" s="402" customFormat="1" ht="10.5" customHeight="1" x14ac:dyDescent="0.15">
      <c r="A123" s="400"/>
      <c r="B123" s="302"/>
      <c r="C123" s="401"/>
      <c r="I123" s="191"/>
      <c r="J123" s="191"/>
      <c r="K123" s="501"/>
      <c r="L123" s="191"/>
      <c r="M123" s="191"/>
      <c r="N123" s="191"/>
      <c r="O123" s="191"/>
      <c r="P123" s="501"/>
      <c r="Q123" s="191"/>
      <c r="R123" s="191"/>
      <c r="S123" s="466"/>
      <c r="T123" s="191"/>
      <c r="U123" s="191"/>
      <c r="V123" s="191"/>
      <c r="W123" s="191"/>
      <c r="X123" s="191"/>
      <c r="Y123" s="47"/>
      <c r="Z123" s="403"/>
      <c r="AA123" s="403"/>
      <c r="AB123" s="403"/>
      <c r="AC123" s="403"/>
    </row>
    <row r="124" spans="1:29" s="402" customFormat="1" ht="10.5" customHeight="1" x14ac:dyDescent="0.15">
      <c r="A124" s="400"/>
      <c r="B124" s="302"/>
      <c r="C124" s="401"/>
      <c r="I124" s="191"/>
      <c r="J124" s="191"/>
      <c r="K124" s="501"/>
      <c r="L124" s="191"/>
      <c r="M124" s="191"/>
      <c r="N124" s="191"/>
      <c r="O124" s="191"/>
      <c r="P124" s="501"/>
      <c r="Q124" s="191"/>
      <c r="R124" s="191"/>
      <c r="S124" s="466"/>
      <c r="T124" s="191"/>
      <c r="U124" s="191"/>
      <c r="V124" s="191"/>
      <c r="W124" s="191"/>
      <c r="X124" s="191"/>
      <c r="Y124" s="47"/>
      <c r="Z124" s="403"/>
      <c r="AA124" s="403"/>
      <c r="AB124" s="403"/>
      <c r="AC124" s="403"/>
    </row>
    <row r="125" spans="1:29" s="402" customFormat="1" ht="10.5" customHeight="1" x14ac:dyDescent="0.15">
      <c r="A125" s="400"/>
      <c r="B125" s="302"/>
      <c r="C125" s="401"/>
      <c r="I125" s="191"/>
      <c r="J125" s="191"/>
      <c r="K125" s="501"/>
      <c r="L125" s="191"/>
      <c r="M125" s="191"/>
      <c r="N125" s="191"/>
      <c r="O125" s="191"/>
      <c r="P125" s="501"/>
      <c r="Q125" s="191"/>
      <c r="R125" s="191"/>
      <c r="S125" s="466"/>
      <c r="T125" s="191"/>
      <c r="U125" s="191"/>
      <c r="V125" s="191"/>
      <c r="W125" s="191"/>
      <c r="X125" s="191"/>
      <c r="Y125" s="47"/>
      <c r="Z125" s="403"/>
      <c r="AA125" s="403"/>
      <c r="AB125" s="403"/>
      <c r="AC125" s="403"/>
    </row>
    <row r="126" spans="1:29" s="402" customFormat="1" ht="10.5" customHeight="1" x14ac:dyDescent="0.15">
      <c r="A126" s="400"/>
      <c r="B126" s="302"/>
      <c r="C126" s="401"/>
      <c r="I126" s="191"/>
      <c r="J126" s="191"/>
      <c r="K126" s="501"/>
      <c r="L126" s="191"/>
      <c r="M126" s="191"/>
      <c r="N126" s="191"/>
      <c r="O126" s="191"/>
      <c r="P126" s="501"/>
      <c r="Q126" s="191"/>
      <c r="R126" s="191"/>
      <c r="S126" s="466"/>
      <c r="T126" s="191"/>
      <c r="U126" s="191"/>
      <c r="V126" s="191"/>
      <c r="W126" s="191"/>
      <c r="X126" s="191"/>
      <c r="Y126" s="47"/>
      <c r="Z126" s="403"/>
      <c r="AA126" s="403"/>
      <c r="AB126" s="403"/>
      <c r="AC126" s="403"/>
    </row>
    <row r="127" spans="1:29" s="402" customFormat="1" ht="10.5" customHeight="1" x14ac:dyDescent="0.15">
      <c r="A127" s="400"/>
      <c r="B127" s="302"/>
      <c r="C127" s="401"/>
      <c r="I127" s="191"/>
      <c r="J127" s="191"/>
      <c r="K127" s="501"/>
      <c r="L127" s="191"/>
      <c r="M127" s="191"/>
      <c r="N127" s="191"/>
      <c r="O127" s="191"/>
      <c r="P127" s="501"/>
      <c r="Q127" s="191"/>
      <c r="R127" s="191"/>
      <c r="S127" s="466"/>
      <c r="T127" s="191"/>
      <c r="U127" s="191"/>
      <c r="V127" s="191"/>
      <c r="W127" s="191"/>
      <c r="X127" s="191"/>
      <c r="Y127" s="47"/>
      <c r="Z127" s="403"/>
      <c r="AA127" s="403"/>
      <c r="AB127" s="403"/>
      <c r="AC127" s="403"/>
    </row>
    <row r="128" spans="1:29" s="402" customFormat="1" ht="10.5" customHeight="1" x14ac:dyDescent="0.15">
      <c r="A128" s="400"/>
      <c r="B128" s="302"/>
      <c r="C128" s="401"/>
      <c r="I128" s="191"/>
      <c r="J128" s="191"/>
      <c r="K128" s="501"/>
      <c r="L128" s="191"/>
      <c r="M128" s="191"/>
      <c r="N128" s="191"/>
      <c r="O128" s="191"/>
      <c r="P128" s="501"/>
      <c r="Q128" s="191"/>
      <c r="R128" s="191"/>
      <c r="S128" s="466"/>
      <c r="T128" s="191"/>
      <c r="U128" s="191"/>
      <c r="V128" s="191"/>
      <c r="W128" s="191"/>
      <c r="X128" s="191"/>
      <c r="Y128" s="47"/>
      <c r="Z128" s="403"/>
      <c r="AA128" s="403"/>
      <c r="AB128" s="403"/>
      <c r="AC128" s="403"/>
    </row>
    <row r="129" spans="1:29" s="402" customFormat="1" ht="10.5" customHeight="1" x14ac:dyDescent="0.15">
      <c r="A129" s="400"/>
      <c r="B129" s="302"/>
      <c r="C129" s="401"/>
      <c r="I129" s="191"/>
      <c r="J129" s="191"/>
      <c r="K129" s="501"/>
      <c r="L129" s="191"/>
      <c r="M129" s="191"/>
      <c r="N129" s="191"/>
      <c r="O129" s="191"/>
      <c r="P129" s="501"/>
      <c r="Q129" s="191"/>
      <c r="R129" s="191"/>
      <c r="S129" s="466"/>
      <c r="T129" s="191"/>
      <c r="U129" s="191"/>
      <c r="V129" s="191"/>
      <c r="W129" s="191"/>
      <c r="X129" s="191"/>
      <c r="Y129" s="47"/>
      <c r="Z129" s="403"/>
      <c r="AA129" s="403"/>
      <c r="AB129" s="403"/>
      <c r="AC129" s="403"/>
    </row>
    <row r="130" spans="1:29" s="402" customFormat="1" ht="10.5" customHeight="1" x14ac:dyDescent="0.15">
      <c r="A130" s="400"/>
      <c r="B130" s="302"/>
      <c r="C130" s="401"/>
      <c r="I130" s="191"/>
      <c r="J130" s="191"/>
      <c r="K130" s="501"/>
      <c r="L130" s="191"/>
      <c r="M130" s="191"/>
      <c r="N130" s="191"/>
      <c r="O130" s="191"/>
      <c r="P130" s="501"/>
      <c r="Q130" s="191"/>
      <c r="R130" s="191"/>
      <c r="S130" s="466"/>
      <c r="T130" s="191"/>
      <c r="U130" s="191"/>
      <c r="V130" s="191"/>
      <c r="W130" s="191"/>
      <c r="X130" s="191"/>
      <c r="Y130" s="47"/>
      <c r="Z130" s="403"/>
      <c r="AA130" s="403"/>
      <c r="AB130" s="403"/>
      <c r="AC130" s="403"/>
    </row>
    <row r="131" spans="1:29" s="402" customFormat="1" ht="10.5" customHeight="1" x14ac:dyDescent="0.15">
      <c r="A131" s="400"/>
      <c r="B131" s="302"/>
      <c r="C131" s="401"/>
      <c r="I131" s="191"/>
      <c r="J131" s="191"/>
      <c r="K131" s="501"/>
      <c r="L131" s="191"/>
      <c r="M131" s="191"/>
      <c r="N131" s="191"/>
      <c r="O131" s="191"/>
      <c r="P131" s="501"/>
      <c r="Q131" s="191"/>
      <c r="R131" s="191"/>
      <c r="S131" s="466"/>
      <c r="T131" s="191"/>
      <c r="U131" s="191"/>
      <c r="V131" s="191"/>
      <c r="W131" s="191"/>
      <c r="X131" s="191"/>
      <c r="Y131" s="47"/>
      <c r="Z131" s="403"/>
      <c r="AA131" s="403"/>
      <c r="AB131" s="403"/>
      <c r="AC131" s="403"/>
    </row>
    <row r="132" spans="1:29" s="402" customFormat="1" ht="10.5" customHeight="1" x14ac:dyDescent="0.15">
      <c r="A132" s="400"/>
      <c r="B132" s="302"/>
      <c r="C132" s="401"/>
      <c r="I132" s="191"/>
      <c r="J132" s="191"/>
      <c r="K132" s="501"/>
      <c r="L132" s="191"/>
      <c r="M132" s="191"/>
      <c r="N132" s="191"/>
      <c r="O132" s="191"/>
      <c r="P132" s="501"/>
      <c r="Q132" s="191"/>
      <c r="R132" s="191"/>
      <c r="S132" s="466"/>
      <c r="T132" s="191"/>
      <c r="U132" s="191"/>
      <c r="V132" s="191"/>
      <c r="W132" s="191"/>
      <c r="X132" s="191"/>
      <c r="Y132" s="47"/>
      <c r="Z132" s="403"/>
      <c r="AA132" s="403"/>
      <c r="AB132" s="403"/>
      <c r="AC132" s="403"/>
    </row>
    <row r="133" spans="1:29" s="402" customFormat="1" ht="10.5" customHeight="1" x14ac:dyDescent="0.15">
      <c r="A133" s="400"/>
      <c r="B133" s="302"/>
      <c r="C133" s="401"/>
      <c r="I133" s="191"/>
      <c r="J133" s="191"/>
      <c r="K133" s="501"/>
      <c r="L133" s="191"/>
      <c r="M133" s="191"/>
      <c r="N133" s="191"/>
      <c r="O133" s="191"/>
      <c r="P133" s="501"/>
      <c r="Q133" s="191"/>
      <c r="R133" s="191"/>
      <c r="S133" s="466"/>
      <c r="T133" s="191"/>
      <c r="U133" s="191"/>
      <c r="V133" s="191"/>
      <c r="W133" s="191"/>
      <c r="X133" s="191"/>
      <c r="Y133" s="47"/>
      <c r="Z133" s="403"/>
      <c r="AA133" s="403"/>
      <c r="AB133" s="403"/>
      <c r="AC133" s="403"/>
    </row>
    <row r="134" spans="1:29" s="402" customFormat="1" ht="10.5" customHeight="1" x14ac:dyDescent="0.15">
      <c r="A134" s="400"/>
      <c r="B134" s="302"/>
      <c r="C134" s="401"/>
      <c r="I134" s="191"/>
      <c r="J134" s="191"/>
      <c r="K134" s="501"/>
      <c r="L134" s="191"/>
      <c r="M134" s="191"/>
      <c r="N134" s="191"/>
      <c r="O134" s="191"/>
      <c r="P134" s="501"/>
      <c r="Q134" s="191"/>
      <c r="R134" s="191"/>
      <c r="S134" s="466"/>
      <c r="T134" s="191"/>
      <c r="U134" s="191"/>
      <c r="V134" s="191"/>
      <c r="W134" s="191"/>
      <c r="X134" s="191"/>
      <c r="Y134" s="47"/>
      <c r="Z134" s="403"/>
      <c r="AA134" s="403"/>
      <c r="AB134" s="403"/>
      <c r="AC134" s="403"/>
    </row>
    <row r="135" spans="1:29" s="402" customFormat="1" ht="10.5" customHeight="1" x14ac:dyDescent="0.15">
      <c r="A135" s="400"/>
      <c r="B135" s="302"/>
      <c r="C135" s="401"/>
      <c r="I135" s="191"/>
      <c r="J135" s="191"/>
      <c r="K135" s="501"/>
      <c r="L135" s="191"/>
      <c r="M135" s="191"/>
      <c r="N135" s="191"/>
      <c r="O135" s="191"/>
      <c r="P135" s="501"/>
      <c r="Q135" s="191"/>
      <c r="R135" s="191"/>
      <c r="S135" s="466"/>
      <c r="T135" s="191"/>
      <c r="U135" s="191"/>
      <c r="V135" s="191"/>
      <c r="W135" s="191"/>
      <c r="X135" s="191"/>
      <c r="Y135" s="47"/>
      <c r="Z135" s="403"/>
      <c r="AA135" s="403"/>
      <c r="AB135" s="403"/>
      <c r="AC135" s="403"/>
    </row>
    <row r="136" spans="1:29" s="402" customFormat="1" ht="10.5" customHeight="1" x14ac:dyDescent="0.15">
      <c r="A136" s="400"/>
      <c r="B136" s="302"/>
      <c r="C136" s="401"/>
      <c r="I136" s="191"/>
      <c r="J136" s="191"/>
      <c r="K136" s="501"/>
      <c r="L136" s="191"/>
      <c r="M136" s="191"/>
      <c r="N136" s="191"/>
      <c r="O136" s="191"/>
      <c r="P136" s="501"/>
      <c r="Q136" s="191"/>
      <c r="R136" s="191"/>
      <c r="S136" s="466"/>
      <c r="T136" s="191"/>
      <c r="U136" s="191"/>
      <c r="V136" s="191"/>
      <c r="W136" s="191"/>
      <c r="X136" s="191"/>
      <c r="Y136" s="47"/>
      <c r="Z136" s="403"/>
      <c r="AA136" s="403"/>
      <c r="AB136" s="403"/>
      <c r="AC136" s="403"/>
    </row>
    <row r="137" spans="1:29" s="402" customFormat="1" ht="10.5" customHeight="1" x14ac:dyDescent="0.15">
      <c r="A137" s="400"/>
      <c r="B137" s="302"/>
      <c r="C137" s="401"/>
      <c r="I137" s="191"/>
      <c r="J137" s="191"/>
      <c r="K137" s="501"/>
      <c r="L137" s="191"/>
      <c r="M137" s="191"/>
      <c r="N137" s="191"/>
      <c r="O137" s="191"/>
      <c r="P137" s="501"/>
      <c r="Q137" s="191"/>
      <c r="R137" s="191"/>
      <c r="S137" s="466"/>
      <c r="T137" s="191"/>
      <c r="U137" s="191"/>
      <c r="V137" s="191"/>
      <c r="W137" s="191"/>
      <c r="X137" s="191"/>
      <c r="Y137" s="47"/>
      <c r="Z137" s="403"/>
      <c r="AA137" s="403"/>
      <c r="AB137" s="403"/>
      <c r="AC137" s="403"/>
    </row>
    <row r="138" spans="1:29" s="402" customFormat="1" ht="10.5" customHeight="1" x14ac:dyDescent="0.15">
      <c r="A138" s="400"/>
      <c r="B138" s="302"/>
      <c r="C138" s="401"/>
      <c r="I138" s="191"/>
      <c r="J138" s="191"/>
      <c r="K138" s="501"/>
      <c r="L138" s="191"/>
      <c r="M138" s="191"/>
      <c r="N138" s="191"/>
      <c r="O138" s="191"/>
      <c r="P138" s="501"/>
      <c r="Q138" s="191"/>
      <c r="R138" s="191"/>
      <c r="S138" s="466"/>
      <c r="T138" s="191"/>
      <c r="U138" s="191"/>
      <c r="V138" s="191"/>
      <c r="W138" s="191"/>
      <c r="X138" s="191"/>
      <c r="Y138" s="47"/>
      <c r="Z138" s="403"/>
      <c r="AA138" s="403"/>
      <c r="AB138" s="403"/>
      <c r="AC138" s="403"/>
    </row>
    <row r="139" spans="1:29" s="402" customFormat="1" ht="10.5" customHeight="1" x14ac:dyDescent="0.15">
      <c r="A139" s="400"/>
      <c r="B139" s="302"/>
      <c r="C139" s="401"/>
      <c r="I139" s="191"/>
      <c r="J139" s="191"/>
      <c r="K139" s="501"/>
      <c r="L139" s="191"/>
      <c r="M139" s="191"/>
      <c r="N139" s="191"/>
      <c r="O139" s="191"/>
      <c r="P139" s="501"/>
      <c r="Q139" s="191"/>
      <c r="R139" s="191"/>
      <c r="S139" s="466"/>
      <c r="T139" s="191"/>
      <c r="U139" s="191"/>
      <c r="V139" s="191"/>
      <c r="W139" s="191"/>
      <c r="X139" s="191"/>
      <c r="Y139" s="47"/>
      <c r="Z139" s="403"/>
      <c r="AA139" s="403"/>
      <c r="AB139" s="403"/>
      <c r="AC139" s="403"/>
    </row>
    <row r="140" spans="1:29" s="402" customFormat="1" ht="10.5" customHeight="1" x14ac:dyDescent="0.15">
      <c r="A140" s="400"/>
      <c r="B140" s="302"/>
      <c r="C140" s="401"/>
      <c r="I140" s="191"/>
      <c r="J140" s="191"/>
      <c r="K140" s="501"/>
      <c r="L140" s="191"/>
      <c r="M140" s="191"/>
      <c r="N140" s="191"/>
      <c r="O140" s="191"/>
      <c r="P140" s="501"/>
      <c r="Q140" s="191"/>
      <c r="R140" s="191"/>
      <c r="S140" s="466"/>
      <c r="T140" s="191"/>
      <c r="U140" s="191"/>
      <c r="V140" s="191"/>
      <c r="W140" s="191"/>
      <c r="X140" s="191"/>
      <c r="Y140" s="47"/>
      <c r="Z140" s="403"/>
      <c r="AA140" s="403"/>
      <c r="AB140" s="403"/>
      <c r="AC140" s="403"/>
    </row>
    <row r="141" spans="1:29" s="402" customFormat="1" ht="10.5" customHeight="1" x14ac:dyDescent="0.15">
      <c r="A141" s="400"/>
      <c r="B141" s="302"/>
      <c r="C141" s="401"/>
      <c r="I141" s="191"/>
      <c r="J141" s="191"/>
      <c r="K141" s="501"/>
      <c r="L141" s="191"/>
      <c r="M141" s="191"/>
      <c r="N141" s="191"/>
      <c r="O141" s="191"/>
      <c r="P141" s="501"/>
      <c r="Q141" s="191"/>
      <c r="R141" s="191"/>
      <c r="S141" s="466"/>
      <c r="T141" s="191"/>
      <c r="U141" s="191"/>
      <c r="V141" s="191"/>
      <c r="W141" s="191"/>
      <c r="X141" s="191"/>
      <c r="Y141" s="47"/>
      <c r="Z141" s="403"/>
      <c r="AA141" s="403"/>
      <c r="AB141" s="403"/>
      <c r="AC141" s="403"/>
    </row>
    <row r="142" spans="1:29" s="402" customFormat="1" ht="10.5" customHeight="1" x14ac:dyDescent="0.15">
      <c r="A142" s="400"/>
      <c r="B142" s="302"/>
      <c r="C142" s="401"/>
      <c r="I142" s="191"/>
      <c r="J142" s="191"/>
      <c r="K142" s="501"/>
      <c r="L142" s="191"/>
      <c r="M142" s="191"/>
      <c r="N142" s="191"/>
      <c r="O142" s="191"/>
      <c r="P142" s="501"/>
      <c r="Q142" s="191"/>
      <c r="R142" s="191"/>
      <c r="S142" s="466"/>
      <c r="T142" s="191"/>
      <c r="U142" s="191"/>
      <c r="V142" s="191"/>
      <c r="W142" s="191"/>
      <c r="X142" s="191"/>
      <c r="Y142" s="47"/>
      <c r="Z142" s="403"/>
      <c r="AA142" s="403"/>
      <c r="AB142" s="403"/>
      <c r="AC142" s="403"/>
    </row>
    <row r="143" spans="1:29" s="402" customFormat="1" ht="10.5" customHeight="1" x14ac:dyDescent="0.15">
      <c r="A143" s="400"/>
      <c r="B143" s="302"/>
      <c r="C143" s="401"/>
      <c r="I143" s="191"/>
      <c r="J143" s="191"/>
      <c r="K143" s="501"/>
      <c r="L143" s="191"/>
      <c r="M143" s="191"/>
      <c r="N143" s="191"/>
      <c r="O143" s="191"/>
      <c r="P143" s="501"/>
      <c r="Q143" s="191"/>
      <c r="R143" s="191"/>
      <c r="S143" s="466"/>
      <c r="T143" s="191"/>
      <c r="U143" s="191"/>
      <c r="V143" s="191"/>
      <c r="W143" s="191"/>
      <c r="X143" s="191"/>
      <c r="Y143" s="47"/>
      <c r="Z143" s="403"/>
      <c r="AA143" s="403"/>
      <c r="AB143" s="403"/>
      <c r="AC143" s="403"/>
    </row>
    <row r="144" spans="1:29" s="402" customFormat="1" ht="10.5" customHeight="1" x14ac:dyDescent="0.15">
      <c r="A144" s="400"/>
      <c r="B144" s="302"/>
      <c r="C144" s="401"/>
      <c r="I144" s="191"/>
      <c r="J144" s="191"/>
      <c r="K144" s="501"/>
      <c r="L144" s="191"/>
      <c r="M144" s="191"/>
      <c r="N144" s="191"/>
      <c r="O144" s="191"/>
      <c r="P144" s="501"/>
      <c r="Q144" s="191"/>
      <c r="R144" s="191"/>
      <c r="S144" s="466"/>
      <c r="T144" s="191"/>
      <c r="U144" s="191"/>
      <c r="V144" s="191"/>
      <c r="W144" s="191"/>
      <c r="X144" s="191"/>
      <c r="Y144" s="47"/>
      <c r="Z144" s="403"/>
      <c r="AA144" s="403"/>
      <c r="AB144" s="403"/>
      <c r="AC144" s="403"/>
    </row>
    <row r="145" spans="1:29" s="402" customFormat="1" ht="10.5" customHeight="1" x14ac:dyDescent="0.15">
      <c r="A145" s="400"/>
      <c r="B145" s="302"/>
      <c r="C145" s="401"/>
      <c r="I145" s="191"/>
      <c r="J145" s="191"/>
      <c r="K145" s="501"/>
      <c r="L145" s="191"/>
      <c r="M145" s="191"/>
      <c r="N145" s="191"/>
      <c r="O145" s="191"/>
      <c r="P145" s="501"/>
      <c r="Q145" s="191"/>
      <c r="R145" s="191"/>
      <c r="S145" s="466"/>
      <c r="T145" s="191"/>
      <c r="U145" s="191"/>
      <c r="V145" s="191"/>
      <c r="W145" s="191"/>
      <c r="X145" s="191"/>
      <c r="Y145" s="47"/>
      <c r="Z145" s="403"/>
      <c r="AA145" s="403"/>
      <c r="AB145" s="403"/>
      <c r="AC145" s="403"/>
    </row>
    <row r="146" spans="1:29" s="402" customFormat="1" ht="10.5" customHeight="1" x14ac:dyDescent="0.15">
      <c r="A146" s="400"/>
      <c r="B146" s="302"/>
      <c r="C146" s="401"/>
      <c r="I146" s="191"/>
      <c r="J146" s="191"/>
      <c r="K146" s="501"/>
      <c r="L146" s="191"/>
      <c r="M146" s="191"/>
      <c r="N146" s="191"/>
      <c r="O146" s="191"/>
      <c r="P146" s="501"/>
      <c r="Q146" s="191"/>
      <c r="R146" s="191"/>
      <c r="S146" s="466"/>
      <c r="T146" s="191"/>
      <c r="U146" s="191"/>
      <c r="V146" s="191"/>
      <c r="W146" s="191"/>
      <c r="X146" s="191"/>
      <c r="Y146" s="47"/>
      <c r="Z146" s="403"/>
      <c r="AA146" s="403"/>
      <c r="AB146" s="403"/>
      <c r="AC146" s="403"/>
    </row>
    <row r="147" spans="1:29" s="402" customFormat="1" ht="10.5" customHeight="1" x14ac:dyDescent="0.15">
      <c r="A147" s="400"/>
      <c r="B147" s="302"/>
      <c r="C147" s="401"/>
      <c r="I147" s="191"/>
      <c r="J147" s="191"/>
      <c r="K147" s="501"/>
      <c r="L147" s="191"/>
      <c r="M147" s="191"/>
      <c r="N147" s="191"/>
      <c r="O147" s="191"/>
      <c r="P147" s="501"/>
      <c r="Q147" s="191"/>
      <c r="R147" s="191"/>
      <c r="S147" s="466"/>
      <c r="T147" s="191"/>
      <c r="U147" s="191"/>
      <c r="V147" s="191"/>
      <c r="W147" s="191"/>
      <c r="X147" s="191"/>
      <c r="Y147" s="47"/>
      <c r="Z147" s="403"/>
      <c r="AA147" s="403"/>
      <c r="AB147" s="403"/>
      <c r="AC147" s="403"/>
    </row>
    <row r="148" spans="1:29" s="402" customFormat="1" ht="10.5" customHeight="1" x14ac:dyDescent="0.15">
      <c r="A148" s="400"/>
      <c r="B148" s="302"/>
      <c r="C148" s="401"/>
      <c r="I148" s="191"/>
      <c r="J148" s="191"/>
      <c r="K148" s="501"/>
      <c r="L148" s="191"/>
      <c r="M148" s="191"/>
      <c r="N148" s="191"/>
      <c r="O148" s="191"/>
      <c r="P148" s="501"/>
      <c r="Q148" s="191"/>
      <c r="R148" s="191"/>
      <c r="S148" s="466"/>
      <c r="T148" s="191"/>
      <c r="U148" s="191"/>
      <c r="V148" s="191"/>
      <c r="W148" s="191"/>
      <c r="X148" s="191"/>
      <c r="Y148" s="47"/>
      <c r="Z148" s="403"/>
      <c r="AA148" s="403"/>
      <c r="AB148" s="403"/>
      <c r="AC148" s="403"/>
    </row>
    <row r="149" spans="1:29" s="402" customFormat="1" ht="10.5" customHeight="1" x14ac:dyDescent="0.15">
      <c r="A149" s="400"/>
      <c r="B149" s="302"/>
      <c r="C149" s="401"/>
      <c r="I149" s="191"/>
      <c r="J149" s="191"/>
      <c r="K149" s="501"/>
      <c r="L149" s="191"/>
      <c r="M149" s="191"/>
      <c r="N149" s="191"/>
      <c r="O149" s="191"/>
      <c r="P149" s="501"/>
      <c r="Q149" s="191"/>
      <c r="R149" s="191"/>
      <c r="S149" s="466"/>
      <c r="T149" s="191"/>
      <c r="U149" s="191"/>
      <c r="V149" s="191"/>
      <c r="W149" s="191"/>
      <c r="X149" s="191"/>
      <c r="Y149" s="47"/>
      <c r="Z149" s="403"/>
      <c r="AA149" s="403"/>
      <c r="AB149" s="403"/>
      <c r="AC149" s="403"/>
    </row>
    <row r="150" spans="1:29" s="402" customFormat="1" ht="10.5" customHeight="1" x14ac:dyDescent="0.15">
      <c r="A150" s="400"/>
      <c r="B150" s="302"/>
      <c r="C150" s="401"/>
      <c r="I150" s="191"/>
      <c r="J150" s="191"/>
      <c r="K150" s="501"/>
      <c r="L150" s="191"/>
      <c r="M150" s="191"/>
      <c r="N150" s="191"/>
      <c r="O150" s="191"/>
      <c r="P150" s="501"/>
      <c r="Q150" s="191"/>
      <c r="R150" s="191"/>
      <c r="S150" s="466"/>
      <c r="T150" s="191"/>
      <c r="U150" s="191"/>
      <c r="V150" s="191"/>
      <c r="W150" s="191"/>
      <c r="X150" s="191"/>
      <c r="Y150" s="47"/>
      <c r="Z150" s="403"/>
      <c r="AA150" s="403"/>
      <c r="AB150" s="403"/>
      <c r="AC150" s="403"/>
    </row>
    <row r="151" spans="1:29" s="402" customFormat="1" ht="10.5" customHeight="1" x14ac:dyDescent="0.15">
      <c r="A151" s="400"/>
      <c r="B151" s="302"/>
      <c r="C151" s="401"/>
      <c r="I151" s="191"/>
      <c r="J151" s="191"/>
      <c r="K151" s="501"/>
      <c r="L151" s="191"/>
      <c r="M151" s="191"/>
      <c r="N151" s="191"/>
      <c r="O151" s="191"/>
      <c r="P151" s="501"/>
      <c r="Q151" s="191"/>
      <c r="R151" s="191"/>
      <c r="S151" s="466"/>
      <c r="T151" s="191"/>
      <c r="U151" s="191"/>
      <c r="V151" s="191"/>
      <c r="W151" s="191"/>
      <c r="X151" s="191"/>
      <c r="Y151" s="47"/>
      <c r="Z151" s="403"/>
      <c r="AA151" s="403"/>
      <c r="AB151" s="403"/>
      <c r="AC151" s="403"/>
    </row>
    <row r="152" spans="1:29" s="402" customFormat="1" ht="10.5" customHeight="1" x14ac:dyDescent="0.15">
      <c r="A152" s="400"/>
      <c r="B152" s="302"/>
      <c r="C152" s="401"/>
      <c r="I152" s="191"/>
      <c r="J152" s="191"/>
      <c r="K152" s="501"/>
      <c r="L152" s="191"/>
      <c r="M152" s="191"/>
      <c r="N152" s="191"/>
      <c r="O152" s="191"/>
      <c r="P152" s="501"/>
      <c r="Q152" s="191"/>
      <c r="R152" s="191"/>
      <c r="S152" s="466"/>
      <c r="T152" s="191"/>
      <c r="U152" s="191"/>
      <c r="V152" s="191"/>
      <c r="W152" s="191"/>
      <c r="X152" s="191"/>
      <c r="Y152" s="47"/>
      <c r="Z152" s="403"/>
      <c r="AA152" s="403"/>
      <c r="AB152" s="403"/>
      <c r="AC152" s="403"/>
    </row>
    <row r="153" spans="1:29" s="402" customFormat="1" ht="10.5" customHeight="1" x14ac:dyDescent="0.15">
      <c r="A153" s="400"/>
      <c r="B153" s="302"/>
      <c r="C153" s="401"/>
      <c r="I153" s="191"/>
      <c r="J153" s="191"/>
      <c r="K153" s="501"/>
      <c r="L153" s="191"/>
      <c r="M153" s="191"/>
      <c r="N153" s="191"/>
      <c r="O153" s="191"/>
      <c r="P153" s="501"/>
      <c r="Q153" s="191"/>
      <c r="R153" s="191"/>
      <c r="S153" s="466"/>
      <c r="T153" s="191"/>
      <c r="U153" s="191"/>
      <c r="V153" s="191"/>
      <c r="W153" s="191"/>
      <c r="X153" s="191"/>
      <c r="Y153" s="47"/>
      <c r="Z153" s="403"/>
      <c r="AA153" s="403"/>
      <c r="AB153" s="403"/>
      <c r="AC153" s="403"/>
    </row>
    <row r="154" spans="1:29" s="402" customFormat="1" ht="10.5" customHeight="1" x14ac:dyDescent="0.15">
      <c r="A154" s="400"/>
      <c r="B154" s="302"/>
      <c r="C154" s="401"/>
      <c r="I154" s="191"/>
      <c r="J154" s="191"/>
      <c r="K154" s="501"/>
      <c r="L154" s="191"/>
      <c r="M154" s="191"/>
      <c r="N154" s="191"/>
      <c r="O154" s="191"/>
      <c r="P154" s="501"/>
      <c r="Q154" s="191"/>
      <c r="R154" s="191"/>
      <c r="S154" s="466"/>
      <c r="T154" s="191"/>
      <c r="U154" s="191"/>
      <c r="V154" s="191"/>
      <c r="W154" s="191"/>
      <c r="X154" s="191"/>
      <c r="Y154" s="47"/>
      <c r="Z154" s="403"/>
      <c r="AA154" s="403"/>
      <c r="AB154" s="403"/>
      <c r="AC154" s="403"/>
    </row>
    <row r="155" spans="1:29" s="402" customFormat="1" ht="10.5" customHeight="1" x14ac:dyDescent="0.15">
      <c r="A155" s="400"/>
      <c r="B155" s="302"/>
      <c r="C155" s="401"/>
      <c r="I155" s="191"/>
      <c r="J155" s="191"/>
      <c r="K155" s="501"/>
      <c r="L155" s="191"/>
      <c r="M155" s="191"/>
      <c r="N155" s="191"/>
      <c r="O155" s="191"/>
      <c r="P155" s="501"/>
      <c r="Q155" s="191"/>
      <c r="R155" s="191"/>
      <c r="S155" s="466"/>
      <c r="T155" s="191"/>
      <c r="U155" s="191"/>
      <c r="V155" s="191"/>
      <c r="W155" s="191"/>
      <c r="X155" s="191"/>
      <c r="Y155" s="47"/>
      <c r="Z155" s="403"/>
      <c r="AA155" s="403"/>
      <c r="AB155" s="403"/>
      <c r="AC155" s="403"/>
    </row>
    <row r="156" spans="1:29" s="402" customFormat="1" ht="10.5" customHeight="1" x14ac:dyDescent="0.15">
      <c r="A156" s="400"/>
      <c r="B156" s="302"/>
      <c r="C156" s="401"/>
      <c r="I156" s="191"/>
      <c r="J156" s="191"/>
      <c r="K156" s="501"/>
      <c r="L156" s="191"/>
      <c r="M156" s="191"/>
      <c r="N156" s="191"/>
      <c r="O156" s="191"/>
      <c r="P156" s="501"/>
      <c r="Q156" s="191"/>
      <c r="R156" s="191"/>
      <c r="S156" s="466"/>
      <c r="T156" s="191"/>
      <c r="U156" s="191"/>
      <c r="V156" s="191"/>
      <c r="W156" s="191"/>
      <c r="X156" s="191"/>
      <c r="Y156" s="47"/>
      <c r="Z156" s="403"/>
      <c r="AA156" s="403"/>
      <c r="AB156" s="403"/>
      <c r="AC156" s="403"/>
    </row>
    <row r="157" spans="1:29" s="402" customFormat="1" ht="10.5" customHeight="1" x14ac:dyDescent="0.15">
      <c r="A157" s="400"/>
      <c r="B157" s="302"/>
      <c r="C157" s="401"/>
      <c r="I157" s="191"/>
      <c r="J157" s="191"/>
      <c r="K157" s="501"/>
      <c r="L157" s="191"/>
      <c r="M157" s="191"/>
      <c r="N157" s="191"/>
      <c r="O157" s="191"/>
      <c r="P157" s="501"/>
      <c r="Q157" s="191"/>
      <c r="R157" s="191"/>
      <c r="S157" s="466"/>
      <c r="T157" s="191"/>
      <c r="U157" s="191"/>
      <c r="V157" s="191"/>
      <c r="W157" s="191"/>
      <c r="X157" s="191"/>
      <c r="Y157" s="47"/>
      <c r="Z157" s="403"/>
      <c r="AA157" s="403"/>
      <c r="AB157" s="403"/>
      <c r="AC157" s="403"/>
    </row>
    <row r="158" spans="1:29" s="402" customFormat="1" ht="10.5" customHeight="1" x14ac:dyDescent="0.15">
      <c r="A158" s="400"/>
      <c r="B158" s="302"/>
      <c r="C158" s="401"/>
      <c r="I158" s="191"/>
      <c r="J158" s="191"/>
      <c r="K158" s="501"/>
      <c r="L158" s="191"/>
      <c r="M158" s="191"/>
      <c r="N158" s="191"/>
      <c r="O158" s="191"/>
      <c r="P158" s="501"/>
      <c r="Q158" s="191"/>
      <c r="R158" s="191"/>
      <c r="S158" s="466"/>
      <c r="T158" s="191"/>
      <c r="U158" s="191"/>
      <c r="V158" s="191"/>
      <c r="W158" s="191"/>
      <c r="X158" s="191"/>
      <c r="Y158" s="47"/>
      <c r="Z158" s="403"/>
      <c r="AA158" s="403"/>
      <c r="AB158" s="403"/>
      <c r="AC158" s="403"/>
    </row>
    <row r="159" spans="1:29" s="402" customFormat="1" ht="10.5" customHeight="1" x14ac:dyDescent="0.15">
      <c r="A159" s="400"/>
      <c r="B159" s="302"/>
      <c r="C159" s="401"/>
      <c r="I159" s="191"/>
      <c r="J159" s="191"/>
      <c r="K159" s="501"/>
      <c r="L159" s="191"/>
      <c r="M159" s="191"/>
      <c r="N159" s="191"/>
      <c r="O159" s="191"/>
      <c r="P159" s="501"/>
      <c r="Q159" s="191"/>
      <c r="R159" s="191"/>
      <c r="S159" s="466"/>
      <c r="T159" s="191"/>
      <c r="U159" s="191"/>
      <c r="V159" s="191"/>
      <c r="W159" s="191"/>
      <c r="X159" s="191"/>
      <c r="Y159" s="47"/>
      <c r="Z159" s="403"/>
      <c r="AA159" s="403"/>
      <c r="AB159" s="403"/>
      <c r="AC159" s="403"/>
    </row>
    <row r="160" spans="1:29" s="402" customFormat="1" ht="10.5" customHeight="1" x14ac:dyDescent="0.15">
      <c r="A160" s="400"/>
      <c r="B160" s="302"/>
      <c r="C160" s="401"/>
      <c r="I160" s="191"/>
      <c r="J160" s="191"/>
      <c r="K160" s="501"/>
      <c r="L160" s="191"/>
      <c r="M160" s="191"/>
      <c r="N160" s="191"/>
      <c r="O160" s="191"/>
      <c r="P160" s="501"/>
      <c r="Q160" s="191"/>
      <c r="R160" s="191"/>
      <c r="S160" s="466"/>
      <c r="T160" s="191"/>
      <c r="U160" s="191"/>
      <c r="V160" s="191"/>
      <c r="W160" s="191"/>
      <c r="X160" s="191"/>
      <c r="Y160" s="47"/>
      <c r="Z160" s="403"/>
      <c r="AA160" s="403"/>
      <c r="AB160" s="403"/>
      <c r="AC160" s="403"/>
    </row>
    <row r="161" spans="1:29" s="402" customFormat="1" ht="10.5" customHeight="1" x14ac:dyDescent="0.15">
      <c r="A161" s="400"/>
      <c r="B161" s="302"/>
      <c r="C161" s="401"/>
      <c r="I161" s="191"/>
      <c r="J161" s="191"/>
      <c r="K161" s="501"/>
      <c r="L161" s="191"/>
      <c r="M161" s="191"/>
      <c r="N161" s="191"/>
      <c r="O161" s="191"/>
      <c r="P161" s="501"/>
      <c r="Q161" s="191"/>
      <c r="R161" s="191"/>
      <c r="S161" s="466"/>
      <c r="T161" s="191"/>
      <c r="U161" s="191"/>
      <c r="V161" s="191"/>
      <c r="W161" s="191"/>
      <c r="X161" s="191"/>
      <c r="Y161" s="47"/>
      <c r="Z161" s="403"/>
      <c r="AA161" s="403"/>
      <c r="AB161" s="403"/>
      <c r="AC161" s="403"/>
    </row>
    <row r="162" spans="1:29" s="402" customFormat="1" ht="10.5" customHeight="1" x14ac:dyDescent="0.15">
      <c r="A162" s="400"/>
      <c r="B162" s="302"/>
      <c r="C162" s="401"/>
      <c r="I162" s="191"/>
      <c r="J162" s="191"/>
      <c r="K162" s="501"/>
      <c r="L162" s="191"/>
      <c r="M162" s="191"/>
      <c r="N162" s="191"/>
      <c r="O162" s="191"/>
      <c r="P162" s="501"/>
      <c r="Q162" s="191"/>
      <c r="R162" s="191"/>
      <c r="S162" s="466"/>
      <c r="T162" s="191"/>
      <c r="U162" s="191"/>
      <c r="V162" s="191"/>
      <c r="W162" s="191"/>
      <c r="X162" s="191"/>
      <c r="Y162" s="47"/>
      <c r="Z162" s="403"/>
      <c r="AA162" s="403"/>
      <c r="AB162" s="403"/>
      <c r="AC162" s="403"/>
    </row>
    <row r="163" spans="1:29" s="402" customFormat="1" ht="10.5" customHeight="1" x14ac:dyDescent="0.15">
      <c r="A163" s="400"/>
      <c r="B163" s="302"/>
      <c r="C163" s="401"/>
      <c r="I163" s="191"/>
      <c r="J163" s="191"/>
      <c r="K163" s="501"/>
      <c r="L163" s="191"/>
      <c r="M163" s="191"/>
      <c r="N163" s="191"/>
      <c r="O163" s="191"/>
      <c r="P163" s="501"/>
      <c r="Q163" s="191"/>
      <c r="R163" s="191"/>
      <c r="S163" s="466"/>
      <c r="T163" s="191"/>
      <c r="U163" s="191"/>
      <c r="V163" s="191"/>
      <c r="W163" s="191"/>
      <c r="X163" s="191"/>
      <c r="Y163" s="47"/>
      <c r="Z163" s="403"/>
      <c r="AA163" s="403"/>
      <c r="AB163" s="403"/>
      <c r="AC163" s="403"/>
    </row>
    <row r="164" spans="1:29" s="402" customFormat="1" ht="10.5" customHeight="1" x14ac:dyDescent="0.15">
      <c r="A164" s="400"/>
      <c r="B164" s="302"/>
      <c r="C164" s="401"/>
      <c r="I164" s="191"/>
      <c r="J164" s="191"/>
      <c r="K164" s="501"/>
      <c r="L164" s="191"/>
      <c r="M164" s="191"/>
      <c r="N164" s="191"/>
      <c r="O164" s="191"/>
      <c r="P164" s="501"/>
      <c r="Q164" s="191"/>
      <c r="R164" s="191"/>
      <c r="S164" s="466"/>
      <c r="T164" s="191"/>
      <c r="U164" s="191"/>
      <c r="V164" s="191"/>
      <c r="W164" s="191"/>
      <c r="X164" s="191"/>
      <c r="Y164" s="47"/>
      <c r="Z164" s="403"/>
      <c r="AA164" s="403"/>
      <c r="AB164" s="403"/>
      <c r="AC164" s="403"/>
    </row>
    <row r="165" spans="1:29" s="402" customFormat="1" ht="10.5" customHeight="1" x14ac:dyDescent="0.15">
      <c r="A165" s="400"/>
      <c r="B165" s="302"/>
      <c r="C165" s="401"/>
      <c r="I165" s="191"/>
      <c r="J165" s="191"/>
      <c r="K165" s="501"/>
      <c r="L165" s="191"/>
      <c r="M165" s="191"/>
      <c r="N165" s="191"/>
      <c r="O165" s="191"/>
      <c r="P165" s="501"/>
      <c r="Q165" s="191"/>
      <c r="R165" s="191"/>
      <c r="S165" s="466"/>
      <c r="T165" s="191"/>
      <c r="U165" s="191"/>
      <c r="V165" s="191"/>
      <c r="W165" s="191"/>
      <c r="X165" s="191"/>
      <c r="Y165" s="47"/>
      <c r="Z165" s="403"/>
      <c r="AA165" s="403"/>
      <c r="AB165" s="403"/>
      <c r="AC165" s="403"/>
    </row>
    <row r="166" spans="1:29" s="402" customFormat="1" ht="10.5" customHeight="1" x14ac:dyDescent="0.15">
      <c r="A166" s="400"/>
      <c r="B166" s="302"/>
      <c r="C166" s="401"/>
      <c r="I166" s="191"/>
      <c r="J166" s="191"/>
      <c r="K166" s="501"/>
      <c r="L166" s="191"/>
      <c r="M166" s="191"/>
      <c r="N166" s="191"/>
      <c r="O166" s="191"/>
      <c r="P166" s="501"/>
      <c r="Q166" s="191"/>
      <c r="R166" s="191"/>
      <c r="S166" s="466"/>
      <c r="T166" s="191"/>
      <c r="U166" s="191"/>
      <c r="V166" s="191"/>
      <c r="W166" s="191"/>
      <c r="X166" s="191"/>
      <c r="Y166" s="47"/>
      <c r="Z166" s="403"/>
      <c r="AA166" s="403"/>
      <c r="AB166" s="403"/>
      <c r="AC166" s="403"/>
    </row>
    <row r="167" spans="1:29" s="402" customFormat="1" ht="10.5" customHeight="1" x14ac:dyDescent="0.15">
      <c r="A167" s="400"/>
      <c r="B167" s="302"/>
      <c r="C167" s="401"/>
      <c r="I167" s="191"/>
      <c r="J167" s="191"/>
      <c r="K167" s="501"/>
      <c r="L167" s="191"/>
      <c r="M167" s="191"/>
      <c r="N167" s="191"/>
      <c r="O167" s="191"/>
      <c r="P167" s="501"/>
      <c r="Q167" s="191"/>
      <c r="R167" s="191"/>
      <c r="S167" s="466"/>
      <c r="T167" s="191"/>
      <c r="U167" s="191"/>
      <c r="V167" s="191"/>
      <c r="W167" s="191"/>
      <c r="X167" s="191"/>
      <c r="Y167" s="47"/>
      <c r="Z167" s="403"/>
      <c r="AA167" s="403"/>
      <c r="AB167" s="403"/>
      <c r="AC167" s="403"/>
    </row>
    <row r="168" spans="1:29" s="402" customFormat="1" ht="10.5" customHeight="1" x14ac:dyDescent="0.15">
      <c r="A168" s="400"/>
      <c r="B168" s="302"/>
      <c r="C168" s="401"/>
      <c r="I168" s="191"/>
      <c r="J168" s="191"/>
      <c r="K168" s="501"/>
      <c r="L168" s="191"/>
      <c r="M168" s="191"/>
      <c r="N168" s="191"/>
      <c r="O168" s="191"/>
      <c r="P168" s="501"/>
      <c r="Q168" s="191"/>
      <c r="R168" s="191"/>
      <c r="S168" s="466"/>
      <c r="T168" s="191"/>
      <c r="U168" s="191"/>
      <c r="V168" s="191"/>
      <c r="W168" s="191"/>
      <c r="X168" s="191"/>
      <c r="Y168" s="47"/>
      <c r="Z168" s="403"/>
      <c r="AA168" s="403"/>
      <c r="AB168" s="403"/>
      <c r="AC168" s="403"/>
    </row>
    <row r="169" spans="1:29" s="402" customFormat="1" ht="10.5" customHeight="1" x14ac:dyDescent="0.15">
      <c r="A169" s="400"/>
      <c r="B169" s="302"/>
      <c r="C169" s="401"/>
      <c r="I169" s="191"/>
      <c r="J169" s="191"/>
      <c r="K169" s="501"/>
      <c r="L169" s="191"/>
      <c r="M169" s="191"/>
      <c r="N169" s="191"/>
      <c r="O169" s="191"/>
      <c r="P169" s="501"/>
      <c r="Q169" s="191"/>
      <c r="R169" s="191"/>
      <c r="S169" s="466"/>
      <c r="T169" s="191"/>
      <c r="U169" s="191"/>
      <c r="V169" s="191"/>
      <c r="W169" s="191"/>
      <c r="X169" s="191"/>
      <c r="Y169" s="47"/>
      <c r="Z169" s="403"/>
      <c r="AA169" s="403"/>
      <c r="AB169" s="403"/>
      <c r="AC169" s="403"/>
    </row>
    <row r="170" spans="1:29" s="402" customFormat="1" ht="10.5" customHeight="1" x14ac:dyDescent="0.15">
      <c r="A170" s="400"/>
      <c r="B170" s="302"/>
      <c r="C170" s="401"/>
      <c r="I170" s="191"/>
      <c r="J170" s="191"/>
      <c r="K170" s="501"/>
      <c r="L170" s="191"/>
      <c r="M170" s="191"/>
      <c r="N170" s="191"/>
      <c r="O170" s="191"/>
      <c r="P170" s="501"/>
      <c r="Q170" s="191"/>
      <c r="R170" s="191"/>
      <c r="S170" s="466"/>
      <c r="T170" s="191"/>
      <c r="U170" s="191"/>
      <c r="V170" s="191"/>
      <c r="W170" s="191"/>
      <c r="X170" s="191"/>
      <c r="Y170" s="47"/>
      <c r="Z170" s="403"/>
      <c r="AA170" s="403"/>
      <c r="AB170" s="403"/>
      <c r="AC170" s="403"/>
    </row>
    <row r="171" spans="1:29" s="402" customFormat="1" ht="10.5" customHeight="1" x14ac:dyDescent="0.15">
      <c r="A171" s="400"/>
      <c r="B171" s="302"/>
      <c r="C171" s="401"/>
      <c r="I171" s="191"/>
      <c r="J171" s="191"/>
      <c r="K171" s="501"/>
      <c r="L171" s="191"/>
      <c r="M171" s="191"/>
      <c r="N171" s="191"/>
      <c r="O171" s="191"/>
      <c r="P171" s="501"/>
      <c r="Q171" s="191"/>
      <c r="R171" s="191"/>
      <c r="S171" s="466"/>
      <c r="T171" s="191"/>
      <c r="U171" s="191"/>
      <c r="V171" s="191"/>
      <c r="W171" s="191"/>
      <c r="X171" s="191"/>
      <c r="Y171" s="47"/>
      <c r="Z171" s="403"/>
      <c r="AA171" s="403"/>
      <c r="AB171" s="403"/>
      <c r="AC171" s="403"/>
    </row>
    <row r="172" spans="1:29" s="402" customFormat="1" ht="10.5" customHeight="1" x14ac:dyDescent="0.15">
      <c r="A172" s="400"/>
      <c r="B172" s="302"/>
      <c r="C172" s="401"/>
      <c r="I172" s="191"/>
      <c r="J172" s="191"/>
      <c r="K172" s="501"/>
      <c r="L172" s="191"/>
      <c r="M172" s="191"/>
      <c r="N172" s="191"/>
      <c r="O172" s="191"/>
      <c r="P172" s="501"/>
      <c r="Q172" s="191"/>
      <c r="R172" s="191"/>
      <c r="S172" s="466"/>
      <c r="T172" s="191"/>
      <c r="U172" s="191"/>
      <c r="V172" s="191"/>
      <c r="W172" s="191"/>
      <c r="X172" s="191"/>
      <c r="Y172" s="47"/>
      <c r="Z172" s="403"/>
      <c r="AA172" s="403"/>
      <c r="AB172" s="403"/>
      <c r="AC172" s="403"/>
    </row>
    <row r="173" spans="1:29" s="402" customFormat="1" ht="10.5" customHeight="1" x14ac:dyDescent="0.15">
      <c r="A173" s="400"/>
      <c r="B173" s="302"/>
      <c r="C173" s="401"/>
      <c r="I173" s="191"/>
      <c r="J173" s="191"/>
      <c r="K173" s="501"/>
      <c r="L173" s="191"/>
      <c r="M173" s="191"/>
      <c r="N173" s="191"/>
      <c r="O173" s="191"/>
      <c r="P173" s="501"/>
      <c r="Q173" s="191"/>
      <c r="R173" s="191"/>
      <c r="S173" s="466"/>
      <c r="T173" s="191"/>
      <c r="U173" s="191"/>
      <c r="V173" s="191"/>
      <c r="W173" s="191"/>
      <c r="X173" s="191"/>
      <c r="Y173" s="47"/>
      <c r="Z173" s="403"/>
      <c r="AA173" s="403"/>
      <c r="AB173" s="403"/>
      <c r="AC173" s="403"/>
    </row>
    <row r="174" spans="1:29" s="402" customFormat="1" ht="10.5" customHeight="1" x14ac:dyDescent="0.15">
      <c r="A174" s="400"/>
      <c r="B174" s="302"/>
      <c r="C174" s="401"/>
      <c r="I174" s="191"/>
      <c r="J174" s="191"/>
      <c r="K174" s="501"/>
      <c r="L174" s="191"/>
      <c r="M174" s="191"/>
      <c r="N174" s="191"/>
      <c r="O174" s="191"/>
      <c r="P174" s="501"/>
      <c r="Q174" s="191"/>
      <c r="R174" s="191"/>
      <c r="S174" s="466"/>
      <c r="T174" s="191"/>
      <c r="U174" s="191"/>
      <c r="V174" s="191"/>
      <c r="W174" s="191"/>
      <c r="X174" s="191"/>
      <c r="Y174" s="47"/>
      <c r="Z174" s="403"/>
      <c r="AA174" s="403"/>
      <c r="AB174" s="403"/>
      <c r="AC174" s="403"/>
    </row>
    <row r="175" spans="1:29" s="402" customFormat="1" ht="10.5" customHeight="1" x14ac:dyDescent="0.15">
      <c r="A175" s="400"/>
      <c r="B175" s="302"/>
      <c r="C175" s="401"/>
      <c r="I175" s="191"/>
      <c r="J175" s="191"/>
      <c r="K175" s="501"/>
      <c r="L175" s="191"/>
      <c r="M175" s="191"/>
      <c r="N175" s="191"/>
      <c r="O175" s="191"/>
      <c r="P175" s="501"/>
      <c r="Q175" s="191"/>
      <c r="R175" s="191"/>
      <c r="S175" s="466"/>
      <c r="T175" s="191"/>
      <c r="U175" s="191"/>
      <c r="V175" s="191"/>
      <c r="W175" s="191"/>
      <c r="X175" s="191"/>
      <c r="Y175" s="47"/>
      <c r="Z175" s="403"/>
      <c r="AA175" s="403"/>
      <c r="AB175" s="403"/>
      <c r="AC175" s="403"/>
    </row>
    <row r="176" spans="1:29" s="402" customFormat="1" ht="10.5" customHeight="1" x14ac:dyDescent="0.15">
      <c r="A176" s="400"/>
      <c r="B176" s="302"/>
      <c r="C176" s="401"/>
      <c r="I176" s="191"/>
      <c r="J176" s="191"/>
      <c r="K176" s="501"/>
      <c r="L176" s="191"/>
      <c r="M176" s="191"/>
      <c r="N176" s="191"/>
      <c r="O176" s="191"/>
      <c r="P176" s="501"/>
      <c r="Q176" s="191"/>
      <c r="R176" s="191"/>
      <c r="S176" s="466"/>
      <c r="T176" s="191"/>
      <c r="U176" s="191"/>
      <c r="V176" s="191"/>
      <c r="W176" s="191"/>
      <c r="X176" s="191"/>
      <c r="Y176" s="47"/>
      <c r="Z176" s="403"/>
      <c r="AA176" s="403"/>
      <c r="AB176" s="403"/>
      <c r="AC176" s="403"/>
    </row>
    <row r="177" spans="1:29" s="402" customFormat="1" ht="10.5" customHeight="1" x14ac:dyDescent="0.15">
      <c r="A177" s="400"/>
      <c r="B177" s="302"/>
      <c r="C177" s="401"/>
      <c r="I177" s="191"/>
      <c r="J177" s="191"/>
      <c r="K177" s="501"/>
      <c r="L177" s="191"/>
      <c r="M177" s="191"/>
      <c r="N177" s="191"/>
      <c r="O177" s="191"/>
      <c r="P177" s="501"/>
      <c r="Q177" s="191"/>
      <c r="R177" s="191"/>
      <c r="S177" s="466"/>
      <c r="T177" s="191"/>
      <c r="U177" s="191"/>
      <c r="V177" s="191"/>
      <c r="W177" s="191"/>
      <c r="X177" s="191"/>
      <c r="Y177" s="47"/>
      <c r="Z177" s="403"/>
      <c r="AA177" s="403"/>
      <c r="AB177" s="403"/>
      <c r="AC177" s="403"/>
    </row>
    <row r="178" spans="1:29" s="402" customFormat="1" ht="10.5" customHeight="1" x14ac:dyDescent="0.15">
      <c r="A178" s="400"/>
      <c r="B178" s="302"/>
      <c r="C178" s="401"/>
      <c r="I178" s="191"/>
      <c r="J178" s="191"/>
      <c r="K178" s="501"/>
      <c r="L178" s="191"/>
      <c r="M178" s="191"/>
      <c r="N178" s="191"/>
      <c r="O178" s="191"/>
      <c r="P178" s="501"/>
      <c r="Q178" s="191"/>
      <c r="R178" s="191"/>
      <c r="S178" s="466"/>
      <c r="T178" s="191"/>
      <c r="U178" s="191"/>
      <c r="V178" s="191"/>
      <c r="W178" s="191"/>
      <c r="X178" s="191"/>
      <c r="Y178" s="47"/>
      <c r="Z178" s="403"/>
      <c r="AA178" s="403"/>
      <c r="AB178" s="403"/>
      <c r="AC178" s="403"/>
    </row>
    <row r="179" spans="1:29" s="402" customFormat="1" ht="10.5" customHeight="1" x14ac:dyDescent="0.15">
      <c r="A179" s="400"/>
      <c r="B179" s="302"/>
      <c r="C179" s="401"/>
      <c r="I179" s="191"/>
      <c r="J179" s="191"/>
      <c r="K179" s="501"/>
      <c r="L179" s="191"/>
      <c r="M179" s="191"/>
      <c r="N179" s="191"/>
      <c r="O179" s="191"/>
      <c r="P179" s="501"/>
      <c r="Q179" s="191"/>
      <c r="R179" s="191"/>
      <c r="S179" s="466"/>
      <c r="T179" s="191"/>
      <c r="U179" s="191"/>
      <c r="V179" s="191"/>
      <c r="W179" s="191"/>
      <c r="X179" s="191"/>
      <c r="Y179" s="47"/>
      <c r="Z179" s="403"/>
      <c r="AA179" s="403"/>
      <c r="AB179" s="403"/>
      <c r="AC179" s="403"/>
    </row>
    <row r="180" spans="1:29" s="402" customFormat="1" ht="10.5" customHeight="1" x14ac:dyDescent="0.15">
      <c r="A180" s="400"/>
      <c r="B180" s="302"/>
      <c r="C180" s="401"/>
      <c r="I180" s="191"/>
      <c r="J180" s="191"/>
      <c r="K180" s="501"/>
      <c r="L180" s="191"/>
      <c r="M180" s="191"/>
      <c r="N180" s="191"/>
      <c r="O180" s="191"/>
      <c r="P180" s="501"/>
      <c r="Q180" s="191"/>
      <c r="R180" s="191"/>
      <c r="S180" s="466"/>
      <c r="T180" s="191"/>
      <c r="U180" s="191"/>
      <c r="V180" s="191"/>
      <c r="W180" s="191"/>
      <c r="X180" s="191"/>
      <c r="Y180" s="47"/>
      <c r="Z180" s="403"/>
      <c r="AA180" s="403"/>
      <c r="AB180" s="403"/>
      <c r="AC180" s="403"/>
    </row>
    <row r="181" spans="1:29" s="402" customFormat="1" ht="10.5" customHeight="1" x14ac:dyDescent="0.15">
      <c r="A181" s="400"/>
      <c r="B181" s="302"/>
      <c r="C181" s="401"/>
      <c r="I181" s="191"/>
      <c r="J181" s="191"/>
      <c r="K181" s="501"/>
      <c r="L181" s="191"/>
      <c r="M181" s="191"/>
      <c r="N181" s="191"/>
      <c r="O181" s="191"/>
      <c r="P181" s="501"/>
      <c r="Q181" s="191"/>
      <c r="R181" s="191"/>
      <c r="S181" s="466"/>
      <c r="T181" s="191"/>
      <c r="U181" s="191"/>
      <c r="V181" s="191"/>
      <c r="W181" s="191"/>
      <c r="X181" s="191"/>
      <c r="Y181" s="47"/>
      <c r="Z181" s="403"/>
      <c r="AA181" s="403"/>
      <c r="AB181" s="403"/>
      <c r="AC181" s="403"/>
    </row>
    <row r="182" spans="1:29" s="402" customFormat="1" ht="10.5" customHeight="1" x14ac:dyDescent="0.15">
      <c r="A182" s="400"/>
      <c r="B182" s="302"/>
      <c r="C182" s="401"/>
      <c r="I182" s="191"/>
      <c r="J182" s="191"/>
      <c r="K182" s="501"/>
      <c r="L182" s="191"/>
      <c r="M182" s="191"/>
      <c r="N182" s="191"/>
      <c r="O182" s="191"/>
      <c r="P182" s="501"/>
      <c r="Q182" s="191"/>
      <c r="R182" s="191"/>
      <c r="S182" s="466"/>
      <c r="T182" s="191"/>
      <c r="U182" s="191"/>
      <c r="V182" s="191"/>
      <c r="W182" s="191"/>
      <c r="X182" s="191"/>
      <c r="Y182" s="47"/>
      <c r="Z182" s="403"/>
      <c r="AA182" s="403"/>
      <c r="AB182" s="403"/>
      <c r="AC182" s="403"/>
    </row>
    <row r="183" spans="1:29" s="402" customFormat="1" ht="10.5" customHeight="1" x14ac:dyDescent="0.15">
      <c r="A183" s="400"/>
      <c r="B183" s="302"/>
      <c r="C183" s="401"/>
      <c r="I183" s="191"/>
      <c r="J183" s="191"/>
      <c r="K183" s="501"/>
      <c r="L183" s="191"/>
      <c r="M183" s="191"/>
      <c r="N183" s="191"/>
      <c r="O183" s="191"/>
      <c r="P183" s="501"/>
      <c r="Q183" s="191"/>
      <c r="R183" s="191"/>
      <c r="S183" s="466"/>
      <c r="T183" s="191"/>
      <c r="U183" s="191"/>
      <c r="V183" s="191"/>
      <c r="W183" s="191"/>
      <c r="X183" s="191"/>
      <c r="Y183" s="47"/>
      <c r="Z183" s="403"/>
      <c r="AA183" s="403"/>
      <c r="AB183" s="403"/>
      <c r="AC183" s="403"/>
    </row>
    <row r="184" spans="1:29" s="402" customFormat="1" ht="10.5" customHeight="1" x14ac:dyDescent="0.15">
      <c r="A184" s="400"/>
      <c r="B184" s="302"/>
      <c r="C184" s="401"/>
      <c r="I184" s="191"/>
      <c r="J184" s="191"/>
      <c r="K184" s="501"/>
      <c r="L184" s="191"/>
      <c r="M184" s="191"/>
      <c r="N184" s="191"/>
      <c r="O184" s="191"/>
      <c r="P184" s="501"/>
      <c r="Q184" s="191"/>
      <c r="R184" s="191"/>
      <c r="S184" s="466"/>
      <c r="T184" s="191"/>
      <c r="U184" s="191"/>
      <c r="V184" s="191"/>
      <c r="W184" s="191"/>
      <c r="X184" s="191"/>
      <c r="Y184" s="47"/>
      <c r="Z184" s="403"/>
      <c r="AA184" s="403"/>
      <c r="AB184" s="403"/>
      <c r="AC184" s="403"/>
    </row>
    <row r="185" spans="1:29" s="402" customFormat="1" ht="10.5" customHeight="1" x14ac:dyDescent="0.15">
      <c r="A185" s="400"/>
      <c r="B185" s="302"/>
      <c r="C185" s="401"/>
      <c r="I185" s="191"/>
      <c r="J185" s="191"/>
      <c r="K185" s="501"/>
      <c r="L185" s="191"/>
      <c r="M185" s="191"/>
      <c r="N185" s="191"/>
      <c r="O185" s="191"/>
      <c r="P185" s="501"/>
      <c r="Q185" s="191"/>
      <c r="R185" s="191"/>
      <c r="S185" s="466"/>
      <c r="T185" s="191"/>
      <c r="U185" s="191"/>
      <c r="V185" s="191"/>
      <c r="W185" s="191"/>
      <c r="X185" s="191"/>
      <c r="Y185" s="47"/>
      <c r="Z185" s="403"/>
      <c r="AA185" s="403"/>
      <c r="AB185" s="403"/>
      <c r="AC185" s="403"/>
    </row>
    <row r="186" spans="1:29" s="402" customFormat="1" ht="10.5" customHeight="1" x14ac:dyDescent="0.15">
      <c r="A186" s="400"/>
      <c r="B186" s="302"/>
      <c r="C186" s="401"/>
      <c r="I186" s="191"/>
      <c r="J186" s="191"/>
      <c r="K186" s="501"/>
      <c r="L186" s="191"/>
      <c r="M186" s="191"/>
      <c r="N186" s="191"/>
      <c r="O186" s="191"/>
      <c r="P186" s="501"/>
      <c r="Q186" s="191"/>
      <c r="R186" s="191"/>
      <c r="S186" s="466"/>
      <c r="T186" s="191"/>
      <c r="U186" s="191"/>
      <c r="V186" s="191"/>
      <c r="W186" s="191"/>
      <c r="X186" s="191"/>
      <c r="Y186" s="47"/>
      <c r="Z186" s="403"/>
      <c r="AA186" s="403"/>
      <c r="AB186" s="403"/>
      <c r="AC186" s="403"/>
    </row>
    <row r="187" spans="1:29" s="402" customFormat="1" ht="10.5" customHeight="1" x14ac:dyDescent="0.15">
      <c r="A187" s="400"/>
      <c r="B187" s="302"/>
      <c r="C187" s="401"/>
      <c r="I187" s="191"/>
      <c r="J187" s="191"/>
      <c r="K187" s="501"/>
      <c r="L187" s="191"/>
      <c r="M187" s="191"/>
      <c r="N187" s="191"/>
      <c r="O187" s="191"/>
      <c r="P187" s="501"/>
      <c r="Q187" s="191"/>
      <c r="R187" s="191"/>
      <c r="S187" s="466"/>
      <c r="T187" s="191"/>
      <c r="U187" s="191"/>
      <c r="V187" s="191"/>
      <c r="W187" s="191"/>
      <c r="X187" s="191"/>
      <c r="Y187" s="47"/>
      <c r="Z187" s="403"/>
      <c r="AA187" s="403"/>
      <c r="AB187" s="403"/>
      <c r="AC187" s="403"/>
    </row>
    <row r="188" spans="1:29" s="402" customFormat="1" ht="10.5" customHeight="1" x14ac:dyDescent="0.15">
      <c r="A188" s="400"/>
      <c r="B188" s="302"/>
      <c r="C188" s="401"/>
      <c r="I188" s="191"/>
      <c r="J188" s="191"/>
      <c r="K188" s="501"/>
      <c r="L188" s="191"/>
      <c r="M188" s="191"/>
      <c r="N188" s="191"/>
      <c r="O188" s="191"/>
      <c r="P188" s="501"/>
      <c r="Q188" s="191"/>
      <c r="R188" s="191"/>
      <c r="S188" s="466"/>
      <c r="T188" s="191"/>
      <c r="U188" s="191"/>
      <c r="V188" s="191"/>
      <c r="W188" s="191"/>
      <c r="X188" s="191"/>
      <c r="Y188" s="47"/>
      <c r="Z188" s="403"/>
      <c r="AA188" s="403"/>
      <c r="AB188" s="403"/>
      <c r="AC188" s="403"/>
    </row>
    <row r="189" spans="1:29" s="402" customFormat="1" ht="10.5" customHeight="1" x14ac:dyDescent="0.15">
      <c r="A189" s="400"/>
      <c r="B189" s="302"/>
      <c r="C189" s="401"/>
      <c r="I189" s="191"/>
      <c r="J189" s="191"/>
      <c r="K189" s="501"/>
      <c r="L189" s="191"/>
      <c r="M189" s="191"/>
      <c r="N189" s="191"/>
      <c r="O189" s="191"/>
      <c r="P189" s="501"/>
      <c r="Q189" s="191"/>
      <c r="R189" s="191"/>
      <c r="S189" s="466"/>
      <c r="T189" s="191"/>
      <c r="U189" s="191"/>
      <c r="V189" s="191"/>
      <c r="W189" s="191"/>
      <c r="X189" s="191"/>
      <c r="Y189" s="47"/>
      <c r="Z189" s="403"/>
      <c r="AA189" s="403"/>
      <c r="AB189" s="403"/>
      <c r="AC189" s="403"/>
    </row>
    <row r="190" spans="1:29" s="402" customFormat="1" ht="10.5" customHeight="1" x14ac:dyDescent="0.15">
      <c r="A190" s="400"/>
      <c r="B190" s="302"/>
      <c r="C190" s="401"/>
      <c r="I190" s="191"/>
      <c r="J190" s="191"/>
      <c r="K190" s="501"/>
      <c r="L190" s="191"/>
      <c r="M190" s="191"/>
      <c r="N190" s="191"/>
      <c r="O190" s="191"/>
      <c r="P190" s="501"/>
      <c r="Q190" s="191"/>
      <c r="R190" s="191"/>
      <c r="S190" s="466"/>
      <c r="T190" s="191"/>
      <c r="U190" s="191"/>
      <c r="V190" s="191"/>
      <c r="W190" s="191"/>
      <c r="X190" s="191"/>
      <c r="Y190" s="47"/>
      <c r="Z190" s="403"/>
      <c r="AA190" s="403"/>
      <c r="AB190" s="403"/>
      <c r="AC190" s="403"/>
    </row>
    <row r="191" spans="1:29" s="402" customFormat="1" ht="10.5" customHeight="1" x14ac:dyDescent="0.15">
      <c r="A191" s="400"/>
      <c r="B191" s="302"/>
      <c r="C191" s="401"/>
      <c r="I191" s="191"/>
      <c r="J191" s="191"/>
      <c r="K191" s="501"/>
      <c r="L191" s="191"/>
      <c r="M191" s="191"/>
      <c r="N191" s="191"/>
      <c r="O191" s="191"/>
      <c r="P191" s="501"/>
      <c r="Q191" s="191"/>
      <c r="R191" s="191"/>
      <c r="S191" s="466"/>
      <c r="T191" s="191"/>
      <c r="U191" s="191"/>
      <c r="V191" s="191"/>
      <c r="W191" s="191"/>
      <c r="X191" s="191"/>
      <c r="Y191" s="47"/>
      <c r="Z191" s="403"/>
      <c r="AA191" s="403"/>
      <c r="AB191" s="403"/>
      <c r="AC191" s="403"/>
    </row>
    <row r="192" spans="1:29" s="402" customFormat="1" ht="10.5" customHeight="1" x14ac:dyDescent="0.15">
      <c r="A192" s="400"/>
      <c r="B192" s="302"/>
      <c r="C192" s="401"/>
      <c r="I192" s="191"/>
      <c r="J192" s="191"/>
      <c r="K192" s="501"/>
      <c r="L192" s="191"/>
      <c r="M192" s="191"/>
      <c r="N192" s="191"/>
      <c r="O192" s="191"/>
      <c r="P192" s="501"/>
      <c r="Q192" s="191"/>
      <c r="R192" s="191"/>
      <c r="S192" s="466"/>
      <c r="T192" s="191"/>
      <c r="U192" s="191"/>
      <c r="V192" s="191"/>
      <c r="W192" s="191"/>
      <c r="X192" s="191"/>
      <c r="Y192" s="47"/>
      <c r="Z192" s="403"/>
      <c r="AA192" s="403"/>
      <c r="AB192" s="403"/>
      <c r="AC192" s="403"/>
    </row>
    <row r="193" spans="1:29" s="402" customFormat="1" ht="10.5" customHeight="1" x14ac:dyDescent="0.15">
      <c r="A193" s="400"/>
      <c r="B193" s="302"/>
      <c r="C193" s="401"/>
      <c r="I193" s="191"/>
      <c r="J193" s="191"/>
      <c r="K193" s="501"/>
      <c r="L193" s="191"/>
      <c r="M193" s="191"/>
      <c r="N193" s="191"/>
      <c r="O193" s="191"/>
      <c r="P193" s="501"/>
      <c r="Q193" s="191"/>
      <c r="R193" s="191"/>
      <c r="S193" s="466"/>
      <c r="T193" s="191"/>
      <c r="U193" s="191"/>
      <c r="V193" s="191"/>
      <c r="W193" s="191"/>
      <c r="X193" s="191"/>
      <c r="Y193" s="47"/>
      <c r="Z193" s="403"/>
      <c r="AA193" s="403"/>
      <c r="AB193" s="403"/>
      <c r="AC193" s="403"/>
    </row>
    <row r="194" spans="1:29" s="402" customFormat="1" ht="10.5" customHeight="1" x14ac:dyDescent="0.15">
      <c r="A194" s="400"/>
      <c r="B194" s="302"/>
      <c r="C194" s="401"/>
      <c r="I194" s="191"/>
      <c r="J194" s="191"/>
      <c r="K194" s="501"/>
      <c r="L194" s="191"/>
      <c r="M194" s="191"/>
      <c r="N194" s="191"/>
      <c r="O194" s="191"/>
      <c r="P194" s="501"/>
      <c r="Q194" s="191"/>
      <c r="R194" s="191"/>
      <c r="S194" s="466"/>
      <c r="T194" s="191"/>
      <c r="U194" s="191"/>
      <c r="V194" s="191"/>
      <c r="W194" s="191"/>
      <c r="X194" s="191"/>
      <c r="Y194" s="47"/>
      <c r="Z194" s="403"/>
      <c r="AA194" s="403"/>
      <c r="AB194" s="403"/>
      <c r="AC194" s="403"/>
    </row>
    <row r="195" spans="1:29" s="402" customFormat="1" ht="10.5" customHeight="1" x14ac:dyDescent="0.15">
      <c r="A195" s="400"/>
      <c r="B195" s="302"/>
      <c r="C195" s="401"/>
      <c r="I195" s="191"/>
      <c r="J195" s="191"/>
      <c r="K195" s="501"/>
      <c r="L195" s="191"/>
      <c r="M195" s="191"/>
      <c r="N195" s="191"/>
      <c r="O195" s="191"/>
      <c r="P195" s="501"/>
      <c r="Q195" s="191"/>
      <c r="R195" s="191"/>
      <c r="S195" s="466"/>
      <c r="T195" s="191"/>
      <c r="U195" s="191"/>
      <c r="V195" s="191"/>
      <c r="W195" s="191"/>
      <c r="X195" s="191"/>
      <c r="Y195" s="47"/>
      <c r="Z195" s="403"/>
      <c r="AA195" s="403"/>
      <c r="AB195" s="403"/>
      <c r="AC195" s="403"/>
    </row>
    <row r="196" spans="1:29" s="402" customFormat="1" ht="10.5" customHeight="1" x14ac:dyDescent="0.15">
      <c r="A196" s="400"/>
      <c r="B196" s="302"/>
      <c r="C196" s="401"/>
      <c r="I196" s="191"/>
      <c r="J196" s="191"/>
      <c r="K196" s="501"/>
      <c r="L196" s="191"/>
      <c r="M196" s="191"/>
      <c r="N196" s="191"/>
      <c r="O196" s="191"/>
      <c r="P196" s="501"/>
      <c r="Q196" s="191"/>
      <c r="R196" s="191"/>
      <c r="S196" s="466"/>
      <c r="T196" s="191"/>
      <c r="U196" s="191"/>
      <c r="V196" s="191"/>
      <c r="W196" s="191"/>
      <c r="X196" s="191"/>
      <c r="Y196" s="47"/>
      <c r="Z196" s="403"/>
      <c r="AA196" s="403"/>
      <c r="AB196" s="403"/>
      <c r="AC196" s="403"/>
    </row>
    <row r="197" spans="1:29" s="402" customFormat="1" ht="10.5" customHeight="1" x14ac:dyDescent="0.15">
      <c r="A197" s="400"/>
      <c r="B197" s="302"/>
      <c r="C197" s="401"/>
      <c r="I197" s="191"/>
      <c r="J197" s="191"/>
      <c r="K197" s="501"/>
      <c r="L197" s="191"/>
      <c r="M197" s="191"/>
      <c r="N197" s="191"/>
      <c r="O197" s="191"/>
      <c r="P197" s="501"/>
      <c r="Q197" s="191"/>
      <c r="R197" s="191"/>
      <c r="S197" s="466"/>
      <c r="T197" s="191"/>
      <c r="U197" s="191"/>
      <c r="V197" s="191"/>
      <c r="W197" s="191"/>
      <c r="X197" s="191"/>
      <c r="Y197" s="47"/>
      <c r="Z197" s="403"/>
      <c r="AA197" s="403"/>
      <c r="AB197" s="403"/>
      <c r="AC197" s="403"/>
    </row>
    <row r="198" spans="1:29" s="402" customFormat="1" ht="10.5" customHeight="1" x14ac:dyDescent="0.15">
      <c r="A198" s="400"/>
      <c r="B198" s="302"/>
      <c r="C198" s="401"/>
      <c r="I198" s="191"/>
      <c r="J198" s="191"/>
      <c r="K198" s="501"/>
      <c r="L198" s="191"/>
      <c r="M198" s="191"/>
      <c r="N198" s="191"/>
      <c r="O198" s="191"/>
      <c r="P198" s="501"/>
      <c r="Q198" s="191"/>
      <c r="R198" s="191"/>
      <c r="S198" s="466"/>
      <c r="T198" s="191"/>
      <c r="U198" s="191"/>
      <c r="V198" s="191"/>
      <c r="W198" s="191"/>
      <c r="X198" s="191"/>
      <c r="Y198" s="47"/>
      <c r="Z198" s="403"/>
      <c r="AA198" s="403"/>
      <c r="AB198" s="403"/>
      <c r="AC198" s="403"/>
    </row>
    <row r="199" spans="1:29" s="402" customFormat="1" ht="10.5" customHeight="1" x14ac:dyDescent="0.15">
      <c r="A199" s="400"/>
      <c r="B199" s="302"/>
      <c r="C199" s="401"/>
      <c r="I199" s="191"/>
      <c r="J199" s="191"/>
      <c r="K199" s="501"/>
      <c r="L199" s="191"/>
      <c r="M199" s="191"/>
      <c r="N199" s="191"/>
      <c r="O199" s="191"/>
      <c r="P199" s="501"/>
      <c r="Q199" s="191"/>
      <c r="R199" s="191"/>
      <c r="S199" s="466"/>
      <c r="T199" s="191"/>
      <c r="U199" s="191"/>
      <c r="V199" s="191"/>
      <c r="W199" s="191"/>
      <c r="X199" s="191"/>
      <c r="Y199" s="47"/>
      <c r="Z199" s="403"/>
      <c r="AA199" s="403"/>
      <c r="AB199" s="403"/>
      <c r="AC199" s="403"/>
    </row>
    <row r="200" spans="1:29" s="402" customFormat="1" ht="10.5" customHeight="1" x14ac:dyDescent="0.15">
      <c r="A200" s="400"/>
      <c r="B200" s="302"/>
      <c r="C200" s="401"/>
      <c r="I200" s="191"/>
      <c r="J200" s="191"/>
      <c r="K200" s="501"/>
      <c r="L200" s="191"/>
      <c r="M200" s="191"/>
      <c r="N200" s="191"/>
      <c r="O200" s="191"/>
      <c r="P200" s="501"/>
      <c r="Q200" s="191"/>
      <c r="R200" s="191"/>
      <c r="S200" s="466"/>
      <c r="T200" s="191"/>
      <c r="U200" s="191"/>
      <c r="V200" s="191"/>
      <c r="W200" s="191"/>
      <c r="X200" s="191"/>
      <c r="Y200" s="47"/>
      <c r="Z200" s="403"/>
      <c r="AA200" s="403"/>
      <c r="AB200" s="403"/>
      <c r="AC200" s="403"/>
    </row>
    <row r="201" spans="1:29" s="402" customFormat="1" ht="10.5" customHeight="1" x14ac:dyDescent="0.15">
      <c r="A201" s="400"/>
      <c r="B201" s="302"/>
      <c r="C201" s="401"/>
      <c r="I201" s="191"/>
      <c r="J201" s="191"/>
      <c r="K201" s="501"/>
      <c r="L201" s="191"/>
      <c r="M201" s="191"/>
      <c r="N201" s="191"/>
      <c r="O201" s="191"/>
      <c r="P201" s="501"/>
      <c r="Q201" s="191"/>
      <c r="R201" s="191"/>
      <c r="S201" s="466"/>
      <c r="T201" s="191"/>
      <c r="U201" s="191"/>
      <c r="V201" s="191"/>
      <c r="W201" s="191"/>
      <c r="X201" s="191"/>
      <c r="Y201" s="47"/>
      <c r="Z201" s="403"/>
      <c r="AA201" s="403"/>
      <c r="AB201" s="403"/>
      <c r="AC201" s="403"/>
    </row>
    <row r="202" spans="1:29" s="402" customFormat="1" ht="10.5" customHeight="1" x14ac:dyDescent="0.15">
      <c r="A202" s="400"/>
      <c r="B202" s="302"/>
      <c r="C202" s="401"/>
      <c r="I202" s="191"/>
      <c r="J202" s="191"/>
      <c r="K202" s="501"/>
      <c r="L202" s="191"/>
      <c r="M202" s="191"/>
      <c r="N202" s="191"/>
      <c r="O202" s="191"/>
      <c r="P202" s="501"/>
      <c r="Q202" s="191"/>
      <c r="R202" s="191"/>
      <c r="S202" s="466"/>
      <c r="T202" s="191"/>
      <c r="U202" s="191"/>
      <c r="V202" s="191"/>
      <c r="W202" s="191"/>
      <c r="X202" s="191"/>
      <c r="Y202" s="47"/>
      <c r="Z202" s="403"/>
      <c r="AA202" s="403"/>
      <c r="AB202" s="403"/>
      <c r="AC202" s="403"/>
    </row>
    <row r="203" spans="1:29" s="402" customFormat="1" ht="10.5" customHeight="1" x14ac:dyDescent="0.15">
      <c r="A203" s="400"/>
      <c r="B203" s="302"/>
      <c r="C203" s="401"/>
      <c r="I203" s="191"/>
      <c r="J203" s="191"/>
      <c r="K203" s="501"/>
      <c r="L203" s="191"/>
      <c r="M203" s="191"/>
      <c r="N203" s="191"/>
      <c r="O203" s="191"/>
      <c r="P203" s="501"/>
      <c r="Q203" s="191"/>
      <c r="R203" s="191"/>
      <c r="S203" s="466"/>
      <c r="T203" s="191"/>
      <c r="U203" s="191"/>
      <c r="V203" s="191"/>
      <c r="W203" s="191"/>
      <c r="X203" s="191"/>
      <c r="Y203" s="47"/>
      <c r="Z203" s="403"/>
      <c r="AA203" s="403"/>
      <c r="AB203" s="403"/>
      <c r="AC203" s="403"/>
    </row>
    <row r="204" spans="1:29" s="402" customFormat="1" ht="10.5" customHeight="1" x14ac:dyDescent="0.15">
      <c r="A204" s="400"/>
      <c r="B204" s="302"/>
      <c r="C204" s="401"/>
      <c r="I204" s="191"/>
      <c r="J204" s="191"/>
      <c r="K204" s="501"/>
      <c r="L204" s="191"/>
      <c r="M204" s="191"/>
      <c r="N204" s="191"/>
      <c r="O204" s="191"/>
      <c r="P204" s="501"/>
      <c r="Q204" s="191"/>
      <c r="R204" s="191"/>
      <c r="S204" s="466"/>
      <c r="T204" s="191"/>
      <c r="U204" s="191"/>
      <c r="V204" s="191"/>
      <c r="W204" s="191"/>
      <c r="X204" s="191"/>
      <c r="Y204" s="47"/>
      <c r="Z204" s="403"/>
      <c r="AA204" s="403"/>
      <c r="AB204" s="403"/>
      <c r="AC204" s="403"/>
    </row>
    <row r="205" spans="1:29" s="402" customFormat="1" ht="10.5" customHeight="1" x14ac:dyDescent="0.15">
      <c r="A205" s="400"/>
      <c r="B205" s="302"/>
      <c r="C205" s="401"/>
      <c r="I205" s="191"/>
      <c r="J205" s="191"/>
      <c r="K205" s="501"/>
      <c r="L205" s="191"/>
      <c r="M205" s="191"/>
      <c r="N205" s="191"/>
      <c r="O205" s="191"/>
      <c r="P205" s="501"/>
      <c r="Q205" s="191"/>
      <c r="R205" s="191"/>
      <c r="S205" s="466"/>
      <c r="T205" s="191"/>
      <c r="U205" s="191"/>
      <c r="V205" s="191"/>
      <c r="W205" s="191"/>
      <c r="X205" s="191"/>
      <c r="Y205" s="47"/>
      <c r="Z205" s="403"/>
      <c r="AA205" s="403"/>
      <c r="AB205" s="403"/>
      <c r="AC205" s="403"/>
    </row>
    <row r="206" spans="1:29" s="402" customFormat="1" ht="10.5" customHeight="1" x14ac:dyDescent="0.15">
      <c r="A206" s="400"/>
      <c r="B206" s="302"/>
      <c r="C206" s="401"/>
      <c r="I206" s="191"/>
      <c r="J206" s="191"/>
      <c r="K206" s="501"/>
      <c r="L206" s="191"/>
      <c r="M206" s="191"/>
      <c r="N206" s="191"/>
      <c r="O206" s="191"/>
      <c r="P206" s="501"/>
      <c r="Q206" s="191"/>
      <c r="R206" s="191"/>
      <c r="S206" s="466"/>
      <c r="T206" s="191"/>
      <c r="U206" s="191"/>
      <c r="V206" s="191"/>
      <c r="W206" s="191"/>
      <c r="X206" s="191"/>
      <c r="Y206" s="47"/>
      <c r="Z206" s="403"/>
      <c r="AA206" s="403"/>
      <c r="AB206" s="403"/>
      <c r="AC206" s="403"/>
    </row>
    <row r="207" spans="1:29" s="402" customFormat="1" ht="10.5" customHeight="1" x14ac:dyDescent="0.15">
      <c r="A207" s="400"/>
      <c r="B207" s="302"/>
      <c r="C207" s="401"/>
      <c r="I207" s="191"/>
      <c r="J207" s="191"/>
      <c r="K207" s="501"/>
      <c r="L207" s="191"/>
      <c r="M207" s="191"/>
      <c r="N207" s="191"/>
      <c r="O207" s="191"/>
      <c r="P207" s="501"/>
      <c r="Q207" s="191"/>
      <c r="R207" s="191"/>
      <c r="S207" s="466"/>
      <c r="T207" s="191"/>
      <c r="U207" s="191"/>
      <c r="V207" s="191"/>
      <c r="W207" s="191"/>
      <c r="X207" s="191"/>
      <c r="Y207" s="47"/>
      <c r="Z207" s="403"/>
      <c r="AA207" s="403"/>
      <c r="AB207" s="403"/>
      <c r="AC207" s="403"/>
    </row>
    <row r="208" spans="1:29" s="402" customFormat="1" ht="10.5" customHeight="1" x14ac:dyDescent="0.15">
      <c r="A208" s="400"/>
      <c r="B208" s="302"/>
      <c r="C208" s="401"/>
      <c r="I208" s="191"/>
      <c r="J208" s="191"/>
      <c r="K208" s="501"/>
      <c r="L208" s="191"/>
      <c r="M208" s="191"/>
      <c r="N208" s="191"/>
      <c r="O208" s="191"/>
      <c r="P208" s="501"/>
      <c r="Q208" s="191"/>
      <c r="R208" s="191"/>
      <c r="S208" s="466"/>
      <c r="T208" s="191"/>
      <c r="U208" s="191"/>
      <c r="V208" s="191"/>
      <c r="W208" s="191"/>
      <c r="X208" s="191"/>
      <c r="Y208" s="47"/>
      <c r="Z208" s="403"/>
      <c r="AA208" s="403"/>
      <c r="AB208" s="403"/>
      <c r="AC208" s="403"/>
    </row>
    <row r="209" spans="1:29" s="402" customFormat="1" ht="10.5" customHeight="1" x14ac:dyDescent="0.15">
      <c r="A209" s="400"/>
      <c r="B209" s="302"/>
      <c r="C209" s="401"/>
      <c r="I209" s="191"/>
      <c r="J209" s="191"/>
      <c r="K209" s="501"/>
      <c r="L209" s="191"/>
      <c r="M209" s="191"/>
      <c r="N209" s="191"/>
      <c r="O209" s="191"/>
      <c r="P209" s="501"/>
      <c r="Q209" s="191"/>
      <c r="R209" s="191"/>
      <c r="S209" s="466"/>
      <c r="T209" s="191"/>
      <c r="U209" s="191"/>
      <c r="V209" s="191"/>
      <c r="W209" s="191"/>
      <c r="X209" s="191"/>
      <c r="Y209" s="47"/>
      <c r="Z209" s="403"/>
      <c r="AA209" s="403"/>
      <c r="AB209" s="403"/>
      <c r="AC209" s="403"/>
    </row>
    <row r="210" spans="1:29" s="402" customFormat="1" ht="10.5" customHeight="1" x14ac:dyDescent="0.15">
      <c r="A210" s="400"/>
      <c r="B210" s="302"/>
      <c r="C210" s="401"/>
      <c r="I210" s="191"/>
      <c r="J210" s="191"/>
      <c r="K210" s="501"/>
      <c r="L210" s="191"/>
      <c r="M210" s="191"/>
      <c r="N210" s="191"/>
      <c r="O210" s="191"/>
      <c r="P210" s="501"/>
      <c r="Q210" s="191"/>
      <c r="R210" s="191"/>
      <c r="S210" s="466"/>
      <c r="T210" s="191"/>
      <c r="U210" s="191"/>
      <c r="V210" s="191"/>
      <c r="W210" s="191"/>
      <c r="X210" s="191"/>
      <c r="Y210" s="47"/>
      <c r="Z210" s="403"/>
      <c r="AA210" s="403"/>
      <c r="AB210" s="403"/>
      <c r="AC210" s="403"/>
    </row>
    <row r="211" spans="1:29" s="402" customFormat="1" ht="10.5" customHeight="1" x14ac:dyDescent="0.15">
      <c r="A211" s="400"/>
      <c r="B211" s="302"/>
      <c r="C211" s="401"/>
      <c r="I211" s="191"/>
      <c r="J211" s="191"/>
      <c r="K211" s="501"/>
      <c r="L211" s="191"/>
      <c r="M211" s="191"/>
      <c r="N211" s="191"/>
      <c r="O211" s="191"/>
      <c r="P211" s="501"/>
      <c r="Q211" s="191"/>
      <c r="R211" s="191"/>
      <c r="S211" s="466"/>
      <c r="T211" s="191"/>
      <c r="U211" s="191"/>
      <c r="V211" s="191"/>
      <c r="W211" s="191"/>
      <c r="X211" s="191"/>
      <c r="Y211" s="47"/>
      <c r="Z211" s="403"/>
      <c r="AA211" s="403"/>
      <c r="AB211" s="403"/>
      <c r="AC211" s="403"/>
    </row>
    <row r="212" spans="1:29" s="402" customFormat="1" ht="10.5" customHeight="1" x14ac:dyDescent="0.15">
      <c r="A212" s="400"/>
      <c r="B212" s="302"/>
      <c r="C212" s="401"/>
      <c r="I212" s="191"/>
      <c r="J212" s="191"/>
      <c r="K212" s="501"/>
      <c r="L212" s="191"/>
      <c r="M212" s="191"/>
      <c r="N212" s="191"/>
      <c r="O212" s="191"/>
      <c r="P212" s="501"/>
      <c r="Q212" s="191"/>
      <c r="R212" s="191"/>
      <c r="S212" s="466"/>
      <c r="T212" s="191"/>
      <c r="U212" s="191"/>
      <c r="V212" s="191"/>
      <c r="W212" s="191"/>
      <c r="X212" s="191"/>
      <c r="Y212" s="47"/>
      <c r="Z212" s="403"/>
      <c r="AA212" s="403"/>
      <c r="AB212" s="403"/>
      <c r="AC212" s="403"/>
    </row>
    <row r="213" spans="1:29" s="402" customFormat="1" ht="10.5" customHeight="1" x14ac:dyDescent="0.15">
      <c r="A213" s="400"/>
      <c r="B213" s="302"/>
      <c r="C213" s="401"/>
      <c r="I213" s="191"/>
      <c r="J213" s="191"/>
      <c r="K213" s="501"/>
      <c r="L213" s="191"/>
      <c r="M213" s="191"/>
      <c r="N213" s="191"/>
      <c r="O213" s="191"/>
      <c r="P213" s="501"/>
      <c r="Q213" s="191"/>
      <c r="R213" s="191"/>
      <c r="S213" s="466"/>
      <c r="T213" s="191"/>
      <c r="U213" s="191"/>
      <c r="V213" s="191"/>
      <c r="W213" s="191"/>
      <c r="X213" s="191"/>
      <c r="Y213" s="47"/>
      <c r="Z213" s="403"/>
      <c r="AA213" s="403"/>
      <c r="AB213" s="403"/>
      <c r="AC213" s="403"/>
    </row>
    <row r="214" spans="1:29" s="402" customFormat="1" ht="10.5" customHeight="1" x14ac:dyDescent="0.15">
      <c r="A214" s="400"/>
      <c r="B214" s="302"/>
      <c r="C214" s="401"/>
      <c r="I214" s="191"/>
      <c r="J214" s="191"/>
      <c r="K214" s="501"/>
      <c r="L214" s="191"/>
      <c r="M214" s="191"/>
      <c r="N214" s="191"/>
      <c r="O214" s="191"/>
      <c r="P214" s="501"/>
      <c r="Q214" s="191"/>
      <c r="R214" s="191"/>
      <c r="S214" s="466"/>
      <c r="T214" s="191"/>
      <c r="U214" s="191"/>
      <c r="V214" s="191"/>
      <c r="W214" s="191"/>
      <c r="X214" s="191"/>
      <c r="Y214" s="47"/>
      <c r="Z214" s="403"/>
      <c r="AA214" s="403"/>
      <c r="AB214" s="403"/>
      <c r="AC214" s="403"/>
    </row>
    <row r="215" spans="1:29" s="402" customFormat="1" ht="10.5" customHeight="1" x14ac:dyDescent="0.15">
      <c r="A215" s="400"/>
      <c r="B215" s="302"/>
      <c r="C215" s="401"/>
      <c r="I215" s="191"/>
      <c r="J215" s="191"/>
      <c r="K215" s="501"/>
      <c r="L215" s="191"/>
      <c r="M215" s="191"/>
      <c r="N215" s="191"/>
      <c r="O215" s="191"/>
      <c r="P215" s="501"/>
      <c r="Q215" s="191"/>
      <c r="R215" s="191"/>
      <c r="S215" s="466"/>
      <c r="T215" s="191"/>
      <c r="U215" s="191"/>
      <c r="V215" s="191"/>
      <c r="W215" s="191"/>
      <c r="X215" s="191"/>
      <c r="Y215" s="47"/>
      <c r="Z215" s="403"/>
      <c r="AA215" s="403"/>
      <c r="AB215" s="403"/>
      <c r="AC215" s="403"/>
    </row>
    <row r="216" spans="1:29" s="402" customFormat="1" ht="10.5" customHeight="1" x14ac:dyDescent="0.15">
      <c r="A216" s="400"/>
      <c r="B216" s="302"/>
      <c r="C216" s="401"/>
      <c r="I216" s="191"/>
      <c r="J216" s="191"/>
      <c r="K216" s="501"/>
      <c r="L216" s="191"/>
      <c r="M216" s="191"/>
      <c r="N216" s="191"/>
      <c r="O216" s="191"/>
      <c r="P216" s="501"/>
      <c r="Q216" s="191"/>
      <c r="R216" s="191"/>
      <c r="S216" s="466"/>
      <c r="T216" s="191"/>
      <c r="U216" s="191"/>
      <c r="V216" s="191"/>
      <c r="W216" s="191"/>
      <c r="X216" s="191"/>
      <c r="Y216" s="47"/>
      <c r="Z216" s="403"/>
      <c r="AA216" s="403"/>
      <c r="AB216" s="403"/>
      <c r="AC216" s="403"/>
    </row>
    <row r="217" spans="1:29" s="402" customFormat="1" ht="10.5" customHeight="1" x14ac:dyDescent="0.15">
      <c r="A217" s="400"/>
      <c r="B217" s="302"/>
      <c r="C217" s="401"/>
      <c r="I217" s="191"/>
      <c r="J217" s="191"/>
      <c r="K217" s="501"/>
      <c r="L217" s="191"/>
      <c r="M217" s="191"/>
      <c r="N217" s="191"/>
      <c r="O217" s="191"/>
      <c r="P217" s="501"/>
      <c r="Q217" s="191"/>
      <c r="R217" s="191"/>
      <c r="S217" s="466"/>
      <c r="T217" s="191"/>
      <c r="U217" s="191"/>
      <c r="V217" s="191"/>
      <c r="W217" s="191"/>
      <c r="X217" s="191"/>
      <c r="Y217" s="47"/>
      <c r="Z217" s="403"/>
      <c r="AA217" s="403"/>
      <c r="AB217" s="403"/>
      <c r="AC217" s="403"/>
    </row>
    <row r="218" spans="1:29" s="402" customFormat="1" ht="10.5" customHeight="1" x14ac:dyDescent="0.15">
      <c r="A218" s="400"/>
      <c r="B218" s="302"/>
      <c r="C218" s="401"/>
      <c r="I218" s="191"/>
      <c r="J218" s="191"/>
      <c r="K218" s="501"/>
      <c r="L218" s="191"/>
      <c r="M218" s="191"/>
      <c r="N218" s="191"/>
      <c r="O218" s="191"/>
      <c r="P218" s="501"/>
      <c r="Q218" s="191"/>
      <c r="R218" s="191"/>
      <c r="S218" s="466"/>
      <c r="T218" s="191"/>
      <c r="U218" s="191"/>
      <c r="V218" s="191"/>
      <c r="W218" s="191"/>
      <c r="X218" s="191"/>
      <c r="Y218" s="47"/>
      <c r="Z218" s="403"/>
      <c r="AA218" s="403"/>
      <c r="AB218" s="403"/>
      <c r="AC218" s="403"/>
    </row>
    <row r="219" spans="1:29" s="402" customFormat="1" ht="10.5" customHeight="1" x14ac:dyDescent="0.15">
      <c r="A219" s="400"/>
      <c r="B219" s="302"/>
      <c r="C219" s="401"/>
      <c r="I219" s="191"/>
      <c r="J219" s="191"/>
      <c r="K219" s="501"/>
      <c r="L219" s="191"/>
      <c r="M219" s="191"/>
      <c r="N219" s="191"/>
      <c r="O219" s="191"/>
      <c r="P219" s="501"/>
      <c r="Q219" s="191"/>
      <c r="R219" s="191"/>
      <c r="S219" s="466"/>
      <c r="T219" s="191"/>
      <c r="U219" s="191"/>
      <c r="V219" s="191"/>
      <c r="W219" s="191"/>
      <c r="X219" s="191"/>
      <c r="Y219" s="47"/>
      <c r="Z219" s="403"/>
      <c r="AA219" s="403"/>
      <c r="AB219" s="403"/>
      <c r="AC219" s="403"/>
    </row>
    <row r="220" spans="1:29" s="402" customFormat="1" ht="10.5" customHeight="1" x14ac:dyDescent="0.15">
      <c r="A220" s="400"/>
      <c r="B220" s="302"/>
      <c r="C220" s="401"/>
      <c r="I220" s="191"/>
      <c r="J220" s="191"/>
      <c r="K220" s="501"/>
      <c r="L220" s="191"/>
      <c r="M220" s="191"/>
      <c r="N220" s="191"/>
      <c r="O220" s="191"/>
      <c r="P220" s="501"/>
      <c r="Q220" s="191"/>
      <c r="R220" s="191"/>
      <c r="S220" s="466"/>
      <c r="T220" s="191"/>
      <c r="U220" s="191"/>
      <c r="V220" s="191"/>
      <c r="W220" s="191"/>
      <c r="X220" s="191"/>
      <c r="Y220" s="47"/>
      <c r="Z220" s="403"/>
      <c r="AA220" s="403"/>
      <c r="AB220" s="403"/>
      <c r="AC220" s="403"/>
    </row>
    <row r="221" spans="1:29" s="402" customFormat="1" ht="10.5" customHeight="1" x14ac:dyDescent="0.15">
      <c r="A221" s="400"/>
      <c r="B221" s="302"/>
      <c r="C221" s="401"/>
      <c r="I221" s="191"/>
      <c r="J221" s="191"/>
      <c r="K221" s="501"/>
      <c r="L221" s="191"/>
      <c r="M221" s="191"/>
      <c r="N221" s="191"/>
      <c r="O221" s="191"/>
      <c r="P221" s="501"/>
      <c r="Q221" s="191"/>
      <c r="R221" s="191"/>
      <c r="S221" s="466"/>
      <c r="T221" s="191"/>
      <c r="U221" s="191"/>
      <c r="V221" s="191"/>
      <c r="W221" s="191"/>
      <c r="X221" s="191"/>
      <c r="Y221" s="47"/>
      <c r="Z221" s="403"/>
      <c r="AA221" s="403"/>
      <c r="AB221" s="403"/>
      <c r="AC221" s="403"/>
    </row>
    <row r="222" spans="1:29" s="402" customFormat="1" ht="10.5" customHeight="1" x14ac:dyDescent="0.15">
      <c r="A222" s="400"/>
      <c r="B222" s="302"/>
      <c r="C222" s="401"/>
      <c r="I222" s="191"/>
      <c r="J222" s="191"/>
      <c r="K222" s="501"/>
      <c r="L222" s="191"/>
      <c r="M222" s="191"/>
      <c r="N222" s="191"/>
      <c r="O222" s="191"/>
      <c r="P222" s="501"/>
      <c r="Q222" s="191"/>
      <c r="R222" s="191"/>
      <c r="S222" s="466"/>
      <c r="T222" s="191"/>
      <c r="U222" s="191"/>
      <c r="V222" s="191"/>
      <c r="W222" s="191"/>
      <c r="X222" s="191"/>
      <c r="Y222" s="47"/>
      <c r="Z222" s="403"/>
      <c r="AA222" s="403"/>
      <c r="AB222" s="403"/>
      <c r="AC222" s="403"/>
    </row>
    <row r="223" spans="1:29" s="402" customFormat="1" ht="10.5" customHeight="1" x14ac:dyDescent="0.15">
      <c r="A223" s="400"/>
      <c r="B223" s="302"/>
      <c r="C223" s="401"/>
      <c r="I223" s="191"/>
      <c r="J223" s="191"/>
      <c r="K223" s="501"/>
      <c r="L223" s="191"/>
      <c r="M223" s="191"/>
      <c r="N223" s="191"/>
      <c r="O223" s="191"/>
      <c r="P223" s="501"/>
      <c r="Q223" s="191"/>
      <c r="R223" s="191"/>
      <c r="S223" s="466"/>
      <c r="T223" s="191"/>
      <c r="U223" s="191"/>
      <c r="V223" s="191"/>
      <c r="W223" s="191"/>
      <c r="X223" s="191"/>
      <c r="Y223" s="47"/>
      <c r="Z223" s="403"/>
      <c r="AA223" s="403"/>
      <c r="AB223" s="403"/>
      <c r="AC223" s="403"/>
    </row>
    <row r="224" spans="1:29" s="402" customFormat="1" ht="10.5" customHeight="1" x14ac:dyDescent="0.15">
      <c r="A224" s="400"/>
      <c r="B224" s="302"/>
      <c r="C224" s="401"/>
      <c r="I224" s="191"/>
      <c r="J224" s="191"/>
      <c r="K224" s="501"/>
      <c r="L224" s="191"/>
      <c r="M224" s="191"/>
      <c r="N224" s="191"/>
      <c r="O224" s="191"/>
      <c r="P224" s="501"/>
      <c r="Q224" s="191"/>
      <c r="R224" s="191"/>
      <c r="S224" s="466"/>
      <c r="T224" s="191"/>
      <c r="U224" s="191"/>
      <c r="V224" s="191"/>
      <c r="W224" s="191"/>
      <c r="X224" s="191"/>
      <c r="Y224" s="47"/>
      <c r="Z224" s="403"/>
      <c r="AA224" s="403"/>
      <c r="AB224" s="403"/>
      <c r="AC224" s="403"/>
    </row>
    <row r="225" spans="1:29" s="402" customFormat="1" ht="10.5" customHeight="1" x14ac:dyDescent="0.15">
      <c r="A225" s="400"/>
      <c r="B225" s="302"/>
      <c r="C225" s="401"/>
      <c r="I225" s="191"/>
      <c r="J225" s="191"/>
      <c r="K225" s="501"/>
      <c r="L225" s="191"/>
      <c r="M225" s="191"/>
      <c r="N225" s="191"/>
      <c r="O225" s="191"/>
      <c r="P225" s="501"/>
      <c r="Q225" s="191"/>
      <c r="R225" s="191"/>
      <c r="S225" s="466"/>
      <c r="T225" s="191"/>
      <c r="U225" s="191"/>
      <c r="V225" s="191"/>
      <c r="W225" s="191"/>
      <c r="X225" s="191"/>
      <c r="Y225" s="47"/>
      <c r="Z225" s="403"/>
      <c r="AA225" s="403"/>
      <c r="AB225" s="403"/>
      <c r="AC225" s="403"/>
    </row>
    <row r="226" spans="1:29" s="402" customFormat="1" ht="10.5" customHeight="1" x14ac:dyDescent="0.15">
      <c r="A226" s="400"/>
      <c r="B226" s="302"/>
      <c r="C226" s="401"/>
      <c r="I226" s="191"/>
      <c r="J226" s="191"/>
      <c r="K226" s="501"/>
      <c r="L226" s="191"/>
      <c r="M226" s="191"/>
      <c r="N226" s="191"/>
      <c r="O226" s="191"/>
      <c r="P226" s="501"/>
      <c r="Q226" s="191"/>
      <c r="R226" s="191"/>
      <c r="S226" s="466"/>
      <c r="T226" s="191"/>
      <c r="U226" s="191"/>
      <c r="V226" s="191"/>
      <c r="W226" s="191"/>
      <c r="X226" s="191"/>
      <c r="Y226" s="47"/>
      <c r="Z226" s="403"/>
      <c r="AA226" s="403"/>
      <c r="AB226" s="403"/>
      <c r="AC226" s="403"/>
    </row>
    <row r="227" spans="1:29" s="402" customFormat="1" ht="10.5" customHeight="1" x14ac:dyDescent="0.15">
      <c r="A227" s="400"/>
      <c r="B227" s="302"/>
      <c r="C227" s="401"/>
      <c r="I227" s="191"/>
      <c r="J227" s="191"/>
      <c r="K227" s="501"/>
      <c r="L227" s="191"/>
      <c r="M227" s="191"/>
      <c r="N227" s="191"/>
      <c r="O227" s="191"/>
      <c r="P227" s="501"/>
      <c r="Q227" s="191"/>
      <c r="R227" s="191"/>
      <c r="S227" s="466"/>
      <c r="T227" s="191"/>
      <c r="U227" s="191"/>
      <c r="V227" s="191"/>
      <c r="W227" s="191"/>
      <c r="X227" s="191"/>
      <c r="Y227" s="47"/>
      <c r="Z227" s="403"/>
      <c r="AA227" s="403"/>
      <c r="AB227" s="403"/>
      <c r="AC227" s="403"/>
    </row>
    <row r="228" spans="1:29" s="402" customFormat="1" ht="10.5" customHeight="1" x14ac:dyDescent="0.15">
      <c r="A228" s="400"/>
      <c r="B228" s="302"/>
      <c r="C228" s="401"/>
      <c r="I228" s="191"/>
      <c r="J228" s="191"/>
      <c r="K228" s="501"/>
      <c r="L228" s="191"/>
      <c r="M228" s="191"/>
      <c r="N228" s="191"/>
      <c r="O228" s="191"/>
      <c r="P228" s="501"/>
      <c r="Q228" s="191"/>
      <c r="R228" s="191"/>
      <c r="S228" s="466"/>
      <c r="T228" s="191"/>
      <c r="U228" s="191"/>
      <c r="V228" s="191"/>
      <c r="W228" s="191"/>
      <c r="X228" s="191"/>
      <c r="Y228" s="47"/>
      <c r="Z228" s="403"/>
      <c r="AA228" s="403"/>
      <c r="AB228" s="403"/>
      <c r="AC228" s="403"/>
    </row>
    <row r="229" spans="1:29" s="402" customFormat="1" ht="10.5" customHeight="1" x14ac:dyDescent="0.15">
      <c r="A229" s="400"/>
      <c r="B229" s="302"/>
      <c r="C229" s="401"/>
      <c r="I229" s="191"/>
      <c r="J229" s="191"/>
      <c r="K229" s="501"/>
      <c r="L229" s="191"/>
      <c r="M229" s="191"/>
      <c r="N229" s="191"/>
      <c r="O229" s="191"/>
      <c r="P229" s="501"/>
      <c r="Q229" s="191"/>
      <c r="R229" s="191"/>
      <c r="S229" s="466"/>
      <c r="T229" s="191"/>
      <c r="U229" s="191"/>
      <c r="V229" s="191"/>
      <c r="W229" s="191"/>
      <c r="X229" s="191"/>
      <c r="Y229" s="47"/>
      <c r="Z229" s="403"/>
      <c r="AA229" s="403"/>
      <c r="AB229" s="403"/>
      <c r="AC229" s="403"/>
    </row>
    <row r="230" spans="1:29" s="402" customFormat="1" ht="10.5" customHeight="1" x14ac:dyDescent="0.15">
      <c r="A230" s="400"/>
      <c r="B230" s="302"/>
      <c r="C230" s="401"/>
      <c r="I230" s="191"/>
      <c r="J230" s="191"/>
      <c r="K230" s="501"/>
      <c r="L230" s="191"/>
      <c r="M230" s="191"/>
      <c r="N230" s="191"/>
      <c r="O230" s="191"/>
      <c r="P230" s="501"/>
      <c r="Q230" s="191"/>
      <c r="R230" s="191"/>
      <c r="S230" s="466"/>
      <c r="T230" s="191"/>
      <c r="U230" s="191"/>
      <c r="V230" s="191"/>
      <c r="W230" s="191"/>
      <c r="X230" s="191"/>
      <c r="Y230" s="47"/>
      <c r="Z230" s="403"/>
      <c r="AA230" s="403"/>
      <c r="AB230" s="403"/>
      <c r="AC230" s="403"/>
    </row>
    <row r="231" spans="1:29" s="402" customFormat="1" ht="10.5" customHeight="1" x14ac:dyDescent="0.15">
      <c r="A231" s="400"/>
      <c r="B231" s="302"/>
      <c r="C231" s="401"/>
      <c r="I231" s="191"/>
      <c r="J231" s="191"/>
      <c r="K231" s="501"/>
      <c r="L231" s="191"/>
      <c r="M231" s="191"/>
      <c r="N231" s="191"/>
      <c r="O231" s="191"/>
      <c r="P231" s="501"/>
      <c r="Q231" s="191"/>
      <c r="R231" s="191"/>
      <c r="S231" s="466"/>
      <c r="T231" s="191"/>
      <c r="U231" s="191"/>
      <c r="V231" s="191"/>
      <c r="W231" s="191"/>
      <c r="X231" s="191"/>
      <c r="Y231" s="47"/>
      <c r="Z231" s="403"/>
      <c r="AA231" s="403"/>
      <c r="AB231" s="403"/>
      <c r="AC231" s="403"/>
    </row>
    <row r="232" spans="1:29" s="402" customFormat="1" ht="10.5" customHeight="1" x14ac:dyDescent="0.15">
      <c r="A232" s="400"/>
      <c r="B232" s="302"/>
      <c r="C232" s="401"/>
      <c r="I232" s="191"/>
      <c r="J232" s="191"/>
      <c r="K232" s="501"/>
      <c r="L232" s="191"/>
      <c r="M232" s="191"/>
      <c r="N232" s="191"/>
      <c r="O232" s="191"/>
      <c r="P232" s="501"/>
      <c r="Q232" s="191"/>
      <c r="R232" s="191"/>
      <c r="S232" s="466"/>
      <c r="T232" s="191"/>
      <c r="U232" s="191"/>
      <c r="V232" s="191"/>
      <c r="W232" s="191"/>
      <c r="X232" s="191"/>
      <c r="Y232" s="47"/>
      <c r="Z232" s="403"/>
      <c r="AA232" s="403"/>
      <c r="AB232" s="403"/>
      <c r="AC232" s="403"/>
    </row>
    <row r="233" spans="1:29" s="402" customFormat="1" ht="10.5" customHeight="1" x14ac:dyDescent="0.15">
      <c r="A233" s="400"/>
      <c r="B233" s="302"/>
      <c r="C233" s="401"/>
      <c r="I233" s="191"/>
      <c r="J233" s="191"/>
      <c r="K233" s="501"/>
      <c r="L233" s="191"/>
      <c r="M233" s="191"/>
      <c r="N233" s="191"/>
      <c r="O233" s="191"/>
      <c r="P233" s="501"/>
      <c r="Q233" s="191"/>
      <c r="R233" s="191"/>
      <c r="S233" s="466"/>
      <c r="T233" s="191"/>
      <c r="U233" s="191"/>
      <c r="V233" s="191"/>
      <c r="W233" s="191"/>
      <c r="X233" s="191"/>
      <c r="Y233" s="47"/>
      <c r="Z233" s="403"/>
      <c r="AA233" s="403"/>
      <c r="AB233" s="403"/>
      <c r="AC233" s="403"/>
    </row>
    <row r="234" spans="1:29" s="402" customFormat="1" ht="10.5" customHeight="1" x14ac:dyDescent="0.15">
      <c r="A234" s="400"/>
      <c r="B234" s="302"/>
      <c r="C234" s="401"/>
      <c r="I234" s="191"/>
      <c r="J234" s="191"/>
      <c r="K234" s="501"/>
      <c r="L234" s="191"/>
      <c r="M234" s="191"/>
      <c r="N234" s="191"/>
      <c r="O234" s="191"/>
      <c r="P234" s="501"/>
      <c r="Q234" s="191"/>
      <c r="R234" s="191"/>
      <c r="S234" s="466"/>
      <c r="T234" s="191"/>
      <c r="U234" s="191"/>
      <c r="V234" s="191"/>
      <c r="W234" s="191"/>
      <c r="X234" s="191"/>
      <c r="Y234" s="47"/>
      <c r="Z234" s="403"/>
      <c r="AA234" s="403"/>
      <c r="AB234" s="403"/>
      <c r="AC234" s="403"/>
    </row>
    <row r="235" spans="1:29" s="402" customFormat="1" ht="10.5" customHeight="1" x14ac:dyDescent="0.15">
      <c r="A235" s="400"/>
      <c r="B235" s="302"/>
      <c r="C235" s="401"/>
      <c r="I235" s="191"/>
      <c r="J235" s="191"/>
      <c r="K235" s="501"/>
      <c r="L235" s="191"/>
      <c r="M235" s="191"/>
      <c r="N235" s="191"/>
      <c r="O235" s="191"/>
      <c r="P235" s="501"/>
      <c r="Q235" s="191"/>
      <c r="R235" s="191"/>
      <c r="S235" s="466"/>
      <c r="T235" s="191"/>
      <c r="U235" s="191"/>
      <c r="V235" s="191"/>
      <c r="W235" s="191"/>
      <c r="X235" s="191"/>
      <c r="Y235" s="47"/>
      <c r="Z235" s="403"/>
      <c r="AA235" s="403"/>
      <c r="AB235" s="403"/>
      <c r="AC235" s="403"/>
    </row>
    <row r="236" spans="1:29" s="402" customFormat="1" ht="10.5" customHeight="1" x14ac:dyDescent="0.15">
      <c r="A236" s="400"/>
      <c r="B236" s="302"/>
      <c r="C236" s="401"/>
      <c r="I236" s="191"/>
      <c r="J236" s="191"/>
      <c r="K236" s="501"/>
      <c r="L236" s="191"/>
      <c r="M236" s="191"/>
      <c r="N236" s="191"/>
      <c r="O236" s="191"/>
      <c r="P236" s="501"/>
      <c r="Q236" s="191"/>
      <c r="R236" s="191"/>
      <c r="S236" s="466"/>
      <c r="T236" s="191"/>
      <c r="U236" s="191"/>
      <c r="V236" s="191"/>
      <c r="W236" s="191"/>
      <c r="X236" s="191"/>
      <c r="Y236" s="47"/>
      <c r="Z236" s="403"/>
      <c r="AA236" s="403"/>
      <c r="AB236" s="403"/>
      <c r="AC236" s="403"/>
    </row>
    <row r="237" spans="1:29" s="402" customFormat="1" ht="10.5" customHeight="1" x14ac:dyDescent="0.15">
      <c r="A237" s="400"/>
      <c r="B237" s="302"/>
      <c r="C237" s="401"/>
      <c r="I237" s="191"/>
      <c r="J237" s="191"/>
      <c r="K237" s="501"/>
      <c r="L237" s="191"/>
      <c r="M237" s="191"/>
      <c r="N237" s="191"/>
      <c r="O237" s="191"/>
      <c r="P237" s="501"/>
      <c r="Q237" s="191"/>
      <c r="R237" s="191"/>
      <c r="S237" s="466"/>
      <c r="T237" s="191"/>
      <c r="U237" s="191"/>
      <c r="V237" s="191"/>
      <c r="W237" s="191"/>
      <c r="X237" s="191"/>
      <c r="Y237" s="47"/>
      <c r="Z237" s="403"/>
      <c r="AA237" s="403"/>
      <c r="AB237" s="403"/>
      <c r="AC237" s="403"/>
    </row>
    <row r="238" spans="1:29" s="402" customFormat="1" ht="10.5" customHeight="1" x14ac:dyDescent="0.15">
      <c r="A238" s="400"/>
      <c r="B238" s="302"/>
      <c r="C238" s="401"/>
      <c r="I238" s="191"/>
      <c r="J238" s="191"/>
      <c r="K238" s="501"/>
      <c r="L238" s="191"/>
      <c r="M238" s="191"/>
      <c r="N238" s="191"/>
      <c r="O238" s="191"/>
      <c r="P238" s="501"/>
      <c r="Q238" s="191"/>
      <c r="R238" s="191"/>
      <c r="S238" s="466"/>
      <c r="T238" s="191"/>
      <c r="U238" s="191"/>
      <c r="V238" s="191"/>
      <c r="W238" s="191"/>
      <c r="X238" s="191"/>
      <c r="Y238" s="47"/>
      <c r="Z238" s="403"/>
      <c r="AA238" s="403"/>
      <c r="AB238" s="403"/>
      <c r="AC238" s="403"/>
    </row>
    <row r="239" spans="1:29" s="402" customFormat="1" ht="10.5" customHeight="1" x14ac:dyDescent="0.15">
      <c r="A239" s="400"/>
      <c r="B239" s="302"/>
      <c r="C239" s="401"/>
      <c r="I239" s="191"/>
      <c r="J239" s="191"/>
      <c r="K239" s="501"/>
      <c r="L239" s="191"/>
      <c r="M239" s="191"/>
      <c r="N239" s="191"/>
      <c r="O239" s="191"/>
      <c r="P239" s="501"/>
      <c r="Q239" s="191"/>
      <c r="R239" s="191"/>
      <c r="S239" s="466"/>
      <c r="T239" s="191"/>
      <c r="U239" s="191"/>
      <c r="V239" s="191"/>
      <c r="W239" s="191"/>
      <c r="X239" s="191"/>
      <c r="Y239" s="47"/>
      <c r="Z239" s="403"/>
      <c r="AA239" s="403"/>
      <c r="AB239" s="403"/>
      <c r="AC239" s="403"/>
    </row>
    <row r="243" spans="1:29" ht="10.5" customHeight="1" x14ac:dyDescent="0.15">
      <c r="A243" s="33"/>
      <c r="B243" s="33"/>
      <c r="C243" s="33"/>
      <c r="I243" s="33"/>
      <c r="J243" s="33"/>
      <c r="L243" s="33"/>
      <c r="M243" s="33"/>
      <c r="N243" s="33"/>
      <c r="O243" s="33"/>
      <c r="Q243" s="33"/>
      <c r="R243" s="33"/>
      <c r="S243" s="33"/>
      <c r="T243" s="33"/>
      <c r="U243" s="33"/>
      <c r="V243" s="33"/>
      <c r="W243" s="33"/>
      <c r="X243" s="33"/>
      <c r="Y243" s="33"/>
      <c r="Z243" s="33"/>
      <c r="AA243" s="33"/>
      <c r="AB243" s="33"/>
      <c r="AC243" s="33"/>
    </row>
    <row r="244" spans="1:29" ht="10.5" customHeight="1" x14ac:dyDescent="0.15">
      <c r="A244" s="33"/>
      <c r="B244" s="33"/>
      <c r="C244" s="33"/>
      <c r="I244" s="33"/>
      <c r="J244" s="33"/>
      <c r="L244" s="33"/>
      <c r="M244" s="33"/>
      <c r="N244" s="33"/>
      <c r="O244" s="33"/>
      <c r="Q244" s="33"/>
      <c r="R244" s="33"/>
      <c r="S244" s="33"/>
      <c r="T244" s="33"/>
      <c r="U244" s="33"/>
      <c r="V244" s="33"/>
      <c r="W244" s="33"/>
      <c r="X244" s="33"/>
      <c r="Y244" s="33"/>
      <c r="Z244" s="33"/>
      <c r="AA244" s="33"/>
      <c r="AB244" s="33"/>
      <c r="AC244" s="33"/>
    </row>
    <row r="245" spans="1:29" ht="10.5" customHeight="1" x14ac:dyDescent="0.15">
      <c r="A245" s="33"/>
      <c r="B245" s="33"/>
      <c r="C245" s="33"/>
      <c r="I245" s="33"/>
      <c r="J245" s="33"/>
      <c r="L245" s="33"/>
      <c r="M245" s="33"/>
      <c r="N245" s="33"/>
      <c r="O245" s="33"/>
      <c r="Q245" s="33"/>
      <c r="R245" s="33"/>
      <c r="S245" s="33"/>
      <c r="T245" s="33"/>
      <c r="U245" s="33"/>
      <c r="V245" s="33"/>
      <c r="W245" s="33"/>
      <c r="X245" s="33"/>
      <c r="Y245" s="33"/>
      <c r="Z245" s="33"/>
      <c r="AA245" s="33"/>
      <c r="AB245" s="33"/>
      <c r="AC245" s="33"/>
    </row>
    <row r="246" spans="1:29" ht="10.5" customHeight="1" x14ac:dyDescent="0.15">
      <c r="A246" s="33"/>
      <c r="B246" s="33"/>
      <c r="C246" s="33"/>
      <c r="I246" s="33"/>
      <c r="J246" s="33"/>
      <c r="L246" s="33"/>
      <c r="M246" s="33"/>
      <c r="N246" s="33"/>
      <c r="O246" s="33"/>
      <c r="Q246" s="33"/>
      <c r="R246" s="33"/>
      <c r="S246" s="33"/>
      <c r="T246" s="33"/>
      <c r="U246" s="33"/>
      <c r="V246" s="33"/>
      <c r="W246" s="33"/>
      <c r="X246" s="33"/>
      <c r="Y246" s="33"/>
      <c r="Z246" s="33"/>
      <c r="AA246" s="33"/>
      <c r="AB246" s="33"/>
      <c r="AC246" s="33"/>
    </row>
    <row r="247" spans="1:29" ht="10.5" customHeight="1" x14ac:dyDescent="0.15">
      <c r="A247" s="33"/>
      <c r="B247" s="33"/>
      <c r="C247" s="33"/>
      <c r="I247" s="33"/>
      <c r="J247" s="33"/>
      <c r="L247" s="33"/>
      <c r="M247" s="33"/>
      <c r="N247" s="33"/>
      <c r="O247" s="33"/>
      <c r="Q247" s="33"/>
      <c r="R247" s="33"/>
      <c r="S247" s="33"/>
      <c r="T247" s="33"/>
      <c r="U247" s="33"/>
      <c r="V247" s="33"/>
      <c r="W247" s="33"/>
      <c r="X247" s="33"/>
      <c r="Y247" s="33"/>
      <c r="Z247" s="33"/>
      <c r="AA247" s="33"/>
      <c r="AB247" s="33"/>
      <c r="AC247" s="33"/>
    </row>
    <row r="248" spans="1:29" ht="10.5" customHeight="1" x14ac:dyDescent="0.15">
      <c r="A248" s="33"/>
      <c r="B248" s="33"/>
      <c r="C248" s="33"/>
      <c r="I248" s="33"/>
      <c r="J248" s="33"/>
      <c r="L248" s="33"/>
      <c r="M248" s="33"/>
      <c r="N248" s="33"/>
      <c r="O248" s="33"/>
      <c r="Q248" s="33"/>
      <c r="R248" s="33"/>
      <c r="S248" s="33"/>
      <c r="T248" s="33"/>
      <c r="U248" s="33"/>
      <c r="V248" s="33"/>
      <c r="W248" s="33"/>
      <c r="X248" s="33"/>
      <c r="Y248" s="33"/>
      <c r="Z248" s="33"/>
      <c r="AA248" s="33"/>
      <c r="AB248" s="33"/>
      <c r="AC248" s="33"/>
    </row>
    <row r="249" spans="1:29" ht="10.5" customHeight="1" x14ac:dyDescent="0.15">
      <c r="A249" s="33"/>
      <c r="B249" s="33"/>
      <c r="C249" s="33"/>
      <c r="I249" s="33"/>
      <c r="J249" s="33"/>
      <c r="L249" s="33"/>
      <c r="M249" s="33"/>
      <c r="N249" s="33"/>
      <c r="O249" s="33"/>
      <c r="Q249" s="33"/>
      <c r="R249" s="33"/>
      <c r="S249" s="33"/>
      <c r="T249" s="33"/>
      <c r="U249" s="33"/>
      <c r="V249" s="33"/>
      <c r="W249" s="33"/>
      <c r="X249" s="33"/>
      <c r="Y249" s="33"/>
      <c r="Z249" s="33"/>
      <c r="AA249" s="33"/>
      <c r="AB249" s="33"/>
      <c r="AC249" s="33"/>
    </row>
    <row r="250" spans="1:29" ht="10.5" customHeight="1" x14ac:dyDescent="0.15">
      <c r="A250" s="33"/>
      <c r="B250" s="33"/>
      <c r="C250" s="33"/>
      <c r="I250" s="33"/>
      <c r="J250" s="33"/>
      <c r="L250" s="33"/>
      <c r="M250" s="33"/>
      <c r="N250" s="33"/>
      <c r="O250" s="33"/>
      <c r="Q250" s="33"/>
      <c r="R250" s="33"/>
      <c r="S250" s="33"/>
      <c r="T250" s="33"/>
      <c r="U250" s="33"/>
      <c r="V250" s="33"/>
      <c r="W250" s="33"/>
      <c r="X250" s="33"/>
      <c r="Y250" s="33"/>
      <c r="Z250" s="33"/>
      <c r="AA250" s="33"/>
      <c r="AB250" s="33"/>
      <c r="AC250" s="33"/>
    </row>
    <row r="251" spans="1:29" ht="10.5" customHeight="1" x14ac:dyDescent="0.15">
      <c r="A251" s="33"/>
      <c r="B251" s="33"/>
      <c r="C251" s="33"/>
      <c r="I251" s="33"/>
      <c r="J251" s="33"/>
      <c r="L251" s="33"/>
      <c r="M251" s="33"/>
      <c r="N251" s="33"/>
      <c r="O251" s="33"/>
      <c r="Q251" s="33"/>
      <c r="R251" s="33"/>
      <c r="S251" s="33"/>
      <c r="T251" s="33"/>
      <c r="U251" s="33"/>
      <c r="V251" s="33"/>
      <c r="W251" s="33"/>
      <c r="X251" s="33"/>
      <c r="Y251" s="33"/>
      <c r="Z251" s="33"/>
      <c r="AA251" s="33"/>
      <c r="AB251" s="33"/>
      <c r="AC251" s="33"/>
    </row>
    <row r="252" spans="1:29" ht="10.5" customHeight="1" x14ac:dyDescent="0.15">
      <c r="A252" s="33"/>
      <c r="B252" s="33"/>
      <c r="C252" s="33"/>
      <c r="I252" s="33"/>
      <c r="J252" s="33"/>
      <c r="L252" s="33"/>
      <c r="M252" s="33"/>
      <c r="N252" s="33"/>
      <c r="O252" s="33"/>
      <c r="Q252" s="33"/>
      <c r="R252" s="33"/>
      <c r="S252" s="33"/>
      <c r="T252" s="33"/>
      <c r="U252" s="33"/>
      <c r="V252" s="33"/>
      <c r="W252" s="33"/>
      <c r="X252" s="33"/>
      <c r="Y252" s="33"/>
      <c r="Z252" s="33"/>
      <c r="AA252" s="33"/>
      <c r="AB252" s="33"/>
      <c r="AC252" s="33"/>
    </row>
    <row r="253" spans="1:29" ht="10.5" customHeight="1" x14ac:dyDescent="0.15">
      <c r="A253" s="33"/>
      <c r="B253" s="33"/>
      <c r="C253" s="33"/>
      <c r="I253" s="33"/>
      <c r="J253" s="33"/>
      <c r="L253" s="33"/>
      <c r="M253" s="33"/>
      <c r="N253" s="33"/>
      <c r="O253" s="33"/>
      <c r="Q253" s="33"/>
      <c r="R253" s="33"/>
      <c r="S253" s="33"/>
      <c r="T253" s="33"/>
      <c r="U253" s="33"/>
      <c r="V253" s="33"/>
      <c r="W253" s="33"/>
      <c r="X253" s="33"/>
      <c r="Y253" s="33"/>
      <c r="Z253" s="33"/>
      <c r="AA253" s="33"/>
      <c r="AB253" s="33"/>
      <c r="AC253" s="33"/>
    </row>
  </sheetData>
  <sheetProtection password="FA9C" sheet="1" objects="1" scenarios="1" formatColumns="0" formatRows="0"/>
  <dataConsolidate link="1"/>
  <mergeCells count="17">
    <mergeCell ref="D43:D44"/>
    <mergeCell ref="E43:E44"/>
    <mergeCell ref="F43:F44"/>
    <mergeCell ref="D9:F9"/>
    <mergeCell ref="H12:H14"/>
    <mergeCell ref="E83:G83"/>
    <mergeCell ref="E13:E14"/>
    <mergeCell ref="D13:D14"/>
    <mergeCell ref="F13:F14"/>
    <mergeCell ref="D12:G12"/>
    <mergeCell ref="D78:D79"/>
    <mergeCell ref="E78:E79"/>
    <mergeCell ref="F78:F79"/>
    <mergeCell ref="D38:D39"/>
    <mergeCell ref="F38:F39"/>
    <mergeCell ref="D40:D41"/>
    <mergeCell ref="F40:F41"/>
  </mergeCells>
  <dataValidations xWindow="885" yWindow="654" count="9">
    <dataValidation type="decimal" allowBlank="1" showErrorMessage="1" errorTitle="Ошибка" error="Допускается ввод только неотрицательных чисел!" sqref="G66:G70 G17 G19:G38 G40 G42 G58 G2 G74 G44:G55">
      <formula1>0</formula1>
      <formula2>9.99999999999999E+23</formula2>
    </dataValidation>
    <dataValidation type="textLength" operator="lessThanOrEqual" allowBlank="1" showInputMessage="1" showErrorMessage="1" errorTitle="Ошибка" error="Допускается ввод не более 900 символов!" sqref="G81">
      <formula1>900</formula1>
    </dataValidation>
    <dataValidation type="decimal" allowBlank="1" showErrorMessage="1" errorTitle="Ошибка" error="Допускается ввод только действительных чисел!" sqref="G59:G63 G73">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 E45:E55">
      <formula1>900</formula1>
    </dataValidation>
    <dataValidation type="decimal" allowBlank="1" showErrorMessage="1" errorTitle="Ошибка" error="Допускается ввод только действительных чисел!" sqref="G64 G5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65">
      <formula1>900</formula1>
    </dataValidation>
    <dataValidation type="decimal" allowBlank="1" showErrorMessage="1" errorTitle="Ошибка" error="Введите значение от 0 до 100%" sqref="G4 G75:G77 G71">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9 G41"/>
  </dataValidations>
  <printOptions horizontalCentered="1" verticalCentered="1"/>
  <pageMargins left="0" right="0" top="0" bottom="0" header="0" footer="0.78740157480314965"/>
  <pageSetup paperSize="9" scale="56"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4" t="s">
        <v>244</v>
      </c>
      <c r="E5" s="704"/>
      <c r="F5" s="704"/>
      <c r="G5" s="704"/>
      <c r="H5" s="237"/>
    </row>
    <row r="6" spans="1:21" ht="15" customHeight="1" x14ac:dyDescent="0.15">
      <c r="C6" s="86"/>
      <c r="D6" s="705" t="str">
        <f>IF(org=0,"Не определено",org)</f>
        <v>ООО "Тюмень Водоканал"</v>
      </c>
      <c r="E6" s="705"/>
      <c r="F6" s="705"/>
      <c r="G6" s="705"/>
      <c r="H6" s="237"/>
    </row>
    <row r="7" spans="1:21" s="600" customFormat="1" x14ac:dyDescent="0.15">
      <c r="D7" s="354"/>
      <c r="E7" s="318"/>
      <c r="F7" s="318"/>
      <c r="G7" s="318"/>
      <c r="U7" s="254"/>
    </row>
    <row r="8" spans="1:21" s="71" customFormat="1" hidden="1" x14ac:dyDescent="0.15">
      <c r="C8" s="134">
        <v>22</v>
      </c>
      <c r="D8" s="706" t="s">
        <v>236</v>
      </c>
      <c r="E8" s="707"/>
      <c r="F8" s="707"/>
      <c r="G8" s="708"/>
      <c r="U8" s="259"/>
    </row>
    <row r="9" spans="1:21" ht="11.25" hidden="1" customHeight="1" x14ac:dyDescent="0.15">
      <c r="D9" s="709" t="s">
        <v>225</v>
      </c>
      <c r="E9" s="709"/>
      <c r="F9" s="709"/>
      <c r="G9" s="710" t="s">
        <v>226</v>
      </c>
    </row>
    <row r="10" spans="1:21" ht="11.25" hidden="1" customHeight="1" x14ac:dyDescent="0.15">
      <c r="A10" s="47" t="s">
        <v>517</v>
      </c>
      <c r="D10" s="611" t="s">
        <v>25</v>
      </c>
      <c r="E10" s="331"/>
      <c r="F10" s="332" t="s">
        <v>215</v>
      </c>
      <c r="G10" s="711"/>
    </row>
    <row r="11" spans="1:21" ht="12" hidden="1" customHeight="1" x14ac:dyDescent="0.15">
      <c r="D11" s="349" t="s">
        <v>26</v>
      </c>
      <c r="E11" s="333">
        <v>2</v>
      </c>
      <c r="F11" s="334">
        <v>3</v>
      </c>
      <c r="G11" s="335">
        <v>4</v>
      </c>
    </row>
    <row r="12" spans="1:21" hidden="1" x14ac:dyDescent="0.15">
      <c r="D12" s="608">
        <v>1</v>
      </c>
      <c r="E12" s="337" t="s">
        <v>245</v>
      </c>
      <c r="F12" s="357" t="str">
        <f>IF(form_up_date="","",form_up_date)</f>
        <v>01.04.2019</v>
      </c>
      <c r="G12" s="359" t="s">
        <v>246</v>
      </c>
    </row>
    <row r="13" spans="1:21" ht="45" hidden="1" x14ac:dyDescent="0.15">
      <c r="D13" s="608" t="s">
        <v>257</v>
      </c>
      <c r="E13" s="337" t="s">
        <v>247</v>
      </c>
      <c r="F13" s="357" t="s">
        <v>1610</v>
      </c>
      <c r="G13" s="338" t="s">
        <v>318</v>
      </c>
    </row>
    <row r="14" spans="1:21" ht="22.5" hidden="1" x14ac:dyDescent="0.15">
      <c r="D14" s="608" t="s">
        <v>258</v>
      </c>
      <c r="E14" s="337" t="s">
        <v>248</v>
      </c>
      <c r="F14" s="357" t="s">
        <v>686</v>
      </c>
      <c r="G14" s="359" t="s">
        <v>249</v>
      </c>
    </row>
    <row r="15" spans="1:21" ht="22.5" hidden="1" x14ac:dyDescent="0.15">
      <c r="D15" s="608" t="s">
        <v>259</v>
      </c>
      <c r="E15" s="337" t="s">
        <v>250</v>
      </c>
      <c r="F15" s="358" t="s">
        <v>251</v>
      </c>
      <c r="G15" s="338"/>
    </row>
    <row r="16" spans="1:21" hidden="1" x14ac:dyDescent="0.15">
      <c r="D16" s="336" t="str">
        <f>D15&amp;".1"</f>
        <v>4.1.1</v>
      </c>
      <c r="E16" s="339" t="s">
        <v>3</v>
      </c>
      <c r="F16" s="357" t="str">
        <f>IF(region_name="","",region_name)</f>
        <v>Тюменская область</v>
      </c>
      <c r="G16" s="359" t="s">
        <v>252</v>
      </c>
    </row>
    <row r="17" spans="4:7" ht="22.5" hidden="1" x14ac:dyDescent="0.15">
      <c r="D17" s="608" t="s">
        <v>260</v>
      </c>
      <c r="E17" s="340" t="s">
        <v>253</v>
      </c>
      <c r="F17" s="357" t="s">
        <v>1603</v>
      </c>
      <c r="G17" s="360" t="s">
        <v>254</v>
      </c>
    </row>
    <row r="18" spans="4:7" ht="56.25" hidden="1" x14ac:dyDescent="0.15">
      <c r="D18" s="608" t="s">
        <v>261</v>
      </c>
      <c r="E18" s="341" t="s">
        <v>255</v>
      </c>
      <c r="F18" s="357" t="s">
        <v>1611</v>
      </c>
      <c r="G18" s="348" t="s">
        <v>317</v>
      </c>
    </row>
    <row r="19" spans="4:7" hidden="1" x14ac:dyDescent="0.15">
      <c r="D19" s="342"/>
      <c r="E19" s="343"/>
      <c r="F19" s="344"/>
      <c r="G19" s="345"/>
    </row>
    <row r="20" spans="4:7" x14ac:dyDescent="0.15">
      <c r="D20" s="346"/>
      <c r="E20" s="703" t="s">
        <v>256</v>
      </c>
      <c r="F20" s="703"/>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5"/>
  <dimension ref="A1:CE23"/>
  <sheetViews>
    <sheetView showGridLines="0" topLeftCell="C4" zoomScaleNormal="100" workbookViewId="0">
      <selection activeCell="E12" sqref="E12:R12"/>
    </sheetView>
  </sheetViews>
  <sheetFormatPr defaultColWidth="9.140625" defaultRowHeight="11.25" x14ac:dyDescent="0.15"/>
  <cols>
    <col min="1" max="1" width="14.7109375" style="404"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502" customWidth="1"/>
    <col min="23" max="23" width="10.5703125" style="405" customWidth="1"/>
    <col min="24" max="27" width="10.5703125" style="47" customWidth="1"/>
    <col min="28" max="16384" width="9.140625" style="33"/>
  </cols>
  <sheetData>
    <row r="1" spans="1:83" hidden="1" x14ac:dyDescent="0.15"/>
    <row r="2" spans="1:83" hidden="1" x14ac:dyDescent="0.15"/>
    <row r="3" spans="1:83" hidden="1" x14ac:dyDescent="0.15"/>
    <row r="4" spans="1:83" ht="3" customHeight="1" x14ac:dyDescent="0.15">
      <c r="C4" s="87"/>
      <c r="D4" s="87"/>
      <c r="E4" s="87"/>
      <c r="F4" s="87"/>
      <c r="G4" s="87"/>
      <c r="H4" s="87"/>
      <c r="I4" s="87"/>
      <c r="J4" s="87"/>
      <c r="K4" s="88"/>
      <c r="L4" s="88"/>
      <c r="M4" s="88"/>
    </row>
    <row r="5" spans="1:83" ht="26.1" customHeight="1" x14ac:dyDescent="0.15">
      <c r="C5" s="87"/>
      <c r="D5" s="723" t="s">
        <v>505</v>
      </c>
      <c r="E5" s="724"/>
      <c r="F5" s="724"/>
      <c r="G5" s="724"/>
      <c r="H5" s="724"/>
      <c r="I5" s="724"/>
      <c r="J5" s="724"/>
      <c r="K5" s="725"/>
      <c r="L5" s="406"/>
      <c r="M5" s="406"/>
    </row>
    <row r="6" spans="1:83" ht="3" customHeight="1" x14ac:dyDescent="0.15">
      <c r="C6" s="87"/>
      <c r="D6" s="87"/>
      <c r="E6" s="87"/>
      <c r="F6" s="87"/>
      <c r="G6" s="385"/>
      <c r="H6" s="385"/>
      <c r="I6" s="385"/>
      <c r="J6" s="385"/>
      <c r="K6" s="407"/>
      <c r="L6" s="407"/>
      <c r="M6" s="407"/>
    </row>
    <row r="7" spans="1:83" ht="18.75" x14ac:dyDescent="0.15">
      <c r="D7" s="662" t="s">
        <v>225</v>
      </c>
      <c r="E7" s="662"/>
      <c r="F7" s="662"/>
      <c r="G7" s="662"/>
      <c r="H7" s="662"/>
      <c r="I7" s="662"/>
      <c r="J7" s="662"/>
      <c r="K7" s="662"/>
      <c r="L7" s="662"/>
      <c r="M7" s="662"/>
      <c r="N7" s="662"/>
      <c r="O7" s="662"/>
      <c r="P7" s="662"/>
      <c r="Q7" s="662"/>
      <c r="R7" s="662"/>
      <c r="S7" s="662" t="s">
        <v>226</v>
      </c>
      <c r="T7" s="470"/>
    </row>
    <row r="8" spans="1:83" ht="46.5" customHeight="1" x14ac:dyDescent="0.15">
      <c r="D8" s="489" t="s">
        <v>25</v>
      </c>
      <c r="E8" s="662" t="s">
        <v>25</v>
      </c>
      <c r="F8" s="662"/>
      <c r="G8" s="489" t="s">
        <v>243</v>
      </c>
      <c r="H8" s="662" t="s">
        <v>25</v>
      </c>
      <c r="I8" s="662"/>
      <c r="J8" s="489" t="s">
        <v>338</v>
      </c>
      <c r="K8" s="489" t="s">
        <v>363</v>
      </c>
      <c r="L8" s="662" t="s">
        <v>25</v>
      </c>
      <c r="M8" s="662"/>
      <c r="N8" s="489" t="s">
        <v>364</v>
      </c>
      <c r="O8" s="489" t="s">
        <v>365</v>
      </c>
      <c r="P8" s="489" t="s">
        <v>366</v>
      </c>
      <c r="Q8" s="489" t="s">
        <v>518</v>
      </c>
      <c r="R8" s="489" t="s">
        <v>367</v>
      </c>
      <c r="S8" s="662"/>
      <c r="T8" s="470"/>
    </row>
    <row r="9" spans="1:83" ht="10.5" customHeight="1" x14ac:dyDescent="0.15">
      <c r="D9" s="89" t="s">
        <v>26</v>
      </c>
      <c r="E9" s="89"/>
      <c r="F9" s="89" t="s">
        <v>0</v>
      </c>
      <c r="G9" s="89" t="s">
        <v>1</v>
      </c>
      <c r="H9" s="89"/>
      <c r="I9" s="89" t="s">
        <v>2</v>
      </c>
      <c r="J9" s="89" t="s">
        <v>12</v>
      </c>
      <c r="K9" s="89" t="s">
        <v>13</v>
      </c>
      <c r="L9" s="89"/>
      <c r="M9" s="89" t="s">
        <v>31</v>
      </c>
      <c r="N9" s="89" t="s">
        <v>32</v>
      </c>
      <c r="O9" s="89" t="s">
        <v>354</v>
      </c>
      <c r="P9" s="89" t="s">
        <v>355</v>
      </c>
      <c r="Q9" s="89" t="s">
        <v>356</v>
      </c>
      <c r="R9" s="89" t="s">
        <v>357</v>
      </c>
      <c r="S9" s="89" t="s">
        <v>358</v>
      </c>
      <c r="T9" s="470"/>
    </row>
    <row r="10" spans="1:83" s="87" customFormat="1" ht="18.75" hidden="1" x14ac:dyDescent="0.15">
      <c r="A10" s="409"/>
      <c r="B10" s="14"/>
      <c r="D10" s="346"/>
      <c r="E10" s="346"/>
      <c r="F10" s="346"/>
      <c r="Q10" s="410"/>
      <c r="R10" s="411"/>
      <c r="T10" s="471"/>
      <c r="U10" s="578"/>
      <c r="V10" s="578"/>
      <c r="W10" s="412"/>
      <c r="X10" s="14"/>
      <c r="Y10" s="14"/>
      <c r="Z10" s="14"/>
      <c r="AA10" s="14"/>
    </row>
    <row r="11" spans="1:83" s="402" customFormat="1" ht="18.75" hidden="1" x14ac:dyDescent="0.15">
      <c r="A11" s="413"/>
      <c r="B11" s="403"/>
      <c r="D11" s="414" t="s">
        <v>242</v>
      </c>
      <c r="E11" s="415"/>
      <c r="F11" s="415"/>
      <c r="G11" s="415"/>
      <c r="H11" s="415"/>
      <c r="I11" s="415"/>
      <c r="J11" s="415"/>
      <c r="K11" s="415"/>
      <c r="L11" s="415"/>
      <c r="M11" s="415"/>
      <c r="N11" s="415"/>
      <c r="O11" s="415"/>
      <c r="P11" s="415"/>
      <c r="Q11" s="415"/>
      <c r="R11" s="415"/>
      <c r="T11" s="470"/>
      <c r="U11" s="502"/>
      <c r="V11" s="502"/>
      <c r="W11" s="416"/>
      <c r="X11" s="403"/>
      <c r="Y11" s="403"/>
      <c r="Z11" s="403"/>
      <c r="AA11" s="403"/>
    </row>
    <row r="12" spans="1:83" s="71" customFormat="1" ht="90" hidden="1" customHeight="1" x14ac:dyDescent="0.15">
      <c r="A12" s="556">
        <v>22</v>
      </c>
      <c r="B12" s="474"/>
      <c r="C12" s="474"/>
      <c r="D12" s="718" t="s">
        <v>26</v>
      </c>
      <c r="E12" s="726" t="s">
        <v>1609</v>
      </c>
      <c r="F12" s="727"/>
      <c r="G12" s="727"/>
      <c r="H12" s="727"/>
      <c r="I12" s="727"/>
      <c r="J12" s="727"/>
      <c r="K12" s="727"/>
      <c r="L12" s="727"/>
      <c r="M12" s="727"/>
      <c r="N12" s="727"/>
      <c r="O12" s="727"/>
      <c r="P12" s="727"/>
      <c r="Q12" s="727"/>
      <c r="R12" s="728"/>
      <c r="S12" s="620"/>
      <c r="T12" s="484"/>
      <c r="U12" s="484"/>
      <c r="V12" s="484"/>
      <c r="W12" s="483"/>
      <c r="X12" s="483"/>
      <c r="Y12" s="483"/>
      <c r="Z12" s="483"/>
      <c r="AA12" s="478"/>
      <c r="AB12" s="479"/>
      <c r="AC12" s="729"/>
      <c r="AD12" s="480"/>
      <c r="AE12" s="481" t="s">
        <v>141</v>
      </c>
      <c r="AF12" s="481"/>
      <c r="AG12" s="482" t="s">
        <v>507</v>
      </c>
      <c r="AH12" s="485">
        <v>3</v>
      </c>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484"/>
      <c r="BR12" s="484"/>
      <c r="BS12" s="484"/>
      <c r="BT12" s="484"/>
      <c r="BU12" s="484"/>
      <c r="BV12" s="483"/>
      <c r="BW12" s="483"/>
      <c r="BX12" s="483"/>
      <c r="BY12" s="483"/>
      <c r="BZ12" s="483"/>
      <c r="CA12" s="483"/>
      <c r="CB12" s="483"/>
      <c r="CC12" s="483"/>
      <c r="CD12" s="483"/>
      <c r="CE12" s="483"/>
    </row>
    <row r="13" spans="1:83" s="71" customFormat="1" ht="22.5" hidden="1" x14ac:dyDescent="0.15">
      <c r="A13" s="443"/>
      <c r="B13" s="493"/>
      <c r="C13" s="487"/>
      <c r="D13" s="718"/>
      <c r="E13" s="730" t="s">
        <v>512</v>
      </c>
      <c r="F13" s="730"/>
      <c r="G13" s="730"/>
      <c r="H13" s="730"/>
      <c r="I13" s="730"/>
      <c r="J13" s="730"/>
      <c r="K13" s="730"/>
      <c r="L13" s="730"/>
      <c r="M13" s="730"/>
      <c r="N13" s="730"/>
      <c r="O13" s="730"/>
      <c r="P13" s="730"/>
      <c r="Q13" s="8">
        <f>SUMIF(T14:T15,"i",Q14:Q15)</f>
        <v>0</v>
      </c>
      <c r="R13" s="557"/>
      <c r="S13" s="614" t="s">
        <v>514</v>
      </c>
      <c r="T13" s="260" t="s">
        <v>372</v>
      </c>
      <c r="U13" s="731">
        <v>1</v>
      </c>
      <c r="V13" s="731" t="str">
        <f>INDEX(List01_flag_index_1,1,MATCH(A12,List01_NumberColumns,0))</f>
        <v>отсутствует</v>
      </c>
      <c r="W13" s="493"/>
      <c r="X13" s="493"/>
      <c r="Y13" s="493"/>
      <c r="Z13" s="493"/>
      <c r="AA13" s="501"/>
      <c r="AB13" s="493"/>
      <c r="AC13" s="729"/>
      <c r="AD13" s="480"/>
      <c r="AE13" s="493"/>
      <c r="AF13" s="493"/>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493"/>
      <c r="BW13" s="493"/>
      <c r="BX13" s="493"/>
      <c r="BY13" s="493"/>
      <c r="BZ13" s="493"/>
      <c r="CA13" s="493"/>
      <c r="CB13" s="493"/>
      <c r="CC13" s="493"/>
      <c r="CD13" s="493"/>
      <c r="CE13" s="493"/>
    </row>
    <row r="14" spans="1:83" s="71" customFormat="1" ht="11.25" hidden="1" customHeight="1" x14ac:dyDescent="0.15">
      <c r="A14" s="612"/>
      <c r="B14" s="501"/>
      <c r="C14" s="501"/>
      <c r="D14" s="718"/>
      <c r="E14" s="559"/>
      <c r="F14" s="559">
        <v>0</v>
      </c>
      <c r="G14" s="559"/>
      <c r="H14" s="559"/>
      <c r="I14" s="559"/>
      <c r="J14" s="559"/>
      <c r="K14" s="559"/>
      <c r="L14" s="559"/>
      <c r="M14" s="559"/>
      <c r="N14" s="559"/>
      <c r="O14" s="559"/>
      <c r="P14" s="559"/>
      <c r="Q14" s="559"/>
      <c r="R14" s="559"/>
      <c r="S14" s="588"/>
      <c r="T14" s="501"/>
      <c r="U14" s="731"/>
      <c r="V14" s="731"/>
      <c r="W14" s="501"/>
      <c r="X14" s="501"/>
      <c r="Y14" s="501"/>
      <c r="Z14" s="501"/>
      <c r="AA14" s="501"/>
      <c r="AB14" s="493"/>
      <c r="AC14" s="729"/>
      <c r="AD14" s="480"/>
      <c r="AE14" s="493"/>
      <c r="AF14" s="493"/>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row>
    <row r="15" spans="1:83" s="71" customFormat="1" hidden="1" x14ac:dyDescent="0.15">
      <c r="A15" s="443"/>
      <c r="B15" s="493"/>
      <c r="C15" s="487"/>
      <c r="D15" s="718"/>
      <c r="E15" s="560" t="s">
        <v>141</v>
      </c>
      <c r="F15" s="561" t="s">
        <v>141</v>
      </c>
      <c r="G15" s="561" t="s">
        <v>141</v>
      </c>
      <c r="H15" s="562" t="s">
        <v>141</v>
      </c>
      <c r="I15" s="562"/>
      <c r="J15" s="562"/>
      <c r="K15" s="562"/>
      <c r="L15" s="562"/>
      <c r="M15" s="562"/>
      <c r="N15" s="562"/>
      <c r="O15" s="562"/>
      <c r="P15" s="562"/>
      <c r="Q15" s="562"/>
      <c r="R15" s="563"/>
      <c r="S15" s="589"/>
      <c r="T15" s="501"/>
      <c r="U15" s="731"/>
      <c r="V15" s="731"/>
      <c r="W15" s="493"/>
      <c r="X15" s="493"/>
      <c r="Y15" s="493"/>
      <c r="Z15" s="493"/>
      <c r="AA15" s="501"/>
      <c r="AB15" s="493"/>
      <c r="AC15" s="729"/>
      <c r="AD15" s="480"/>
      <c r="AE15" s="493"/>
      <c r="AF15" s="493"/>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493"/>
      <c r="BW15" s="493"/>
      <c r="BX15" s="493"/>
      <c r="BY15" s="493"/>
      <c r="BZ15" s="493"/>
      <c r="CA15" s="493"/>
      <c r="CB15" s="493"/>
      <c r="CC15" s="493"/>
      <c r="CD15" s="493"/>
      <c r="CE15" s="493"/>
    </row>
    <row r="16" spans="1:83" s="71" customFormat="1" ht="22.5" hidden="1" x14ac:dyDescent="0.15">
      <c r="A16" s="443"/>
      <c r="B16" s="493"/>
      <c r="C16" s="487"/>
      <c r="D16" s="718"/>
      <c r="E16" s="730" t="s">
        <v>511</v>
      </c>
      <c r="F16" s="730"/>
      <c r="G16" s="730"/>
      <c r="H16" s="730"/>
      <c r="I16" s="730"/>
      <c r="J16" s="730"/>
      <c r="K16" s="730"/>
      <c r="L16" s="730"/>
      <c r="M16" s="730"/>
      <c r="N16" s="730"/>
      <c r="O16" s="730"/>
      <c r="P16" s="730"/>
      <c r="Q16" s="8">
        <f>SUMIF(T17:T18,"i",Q17:Q18)</f>
        <v>0</v>
      </c>
      <c r="R16" s="557"/>
      <c r="S16" s="614" t="s">
        <v>513</v>
      </c>
      <c r="T16" s="260" t="s">
        <v>372</v>
      </c>
      <c r="U16" s="731">
        <v>2</v>
      </c>
      <c r="V16" s="731" t="str">
        <f>INDEX(List01_flag_index_2,1,MATCH(A12,List01_NumberColumns,0))</f>
        <v>отсутствует</v>
      </c>
      <c r="W16" s="493"/>
      <c r="X16" s="493"/>
      <c r="Y16" s="493"/>
      <c r="Z16" s="493"/>
      <c r="AA16" s="501"/>
      <c r="AB16" s="493"/>
      <c r="AC16" s="729"/>
      <c r="AD16" s="480"/>
      <c r="AE16" s="493"/>
      <c r="AF16" s="493"/>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c r="BL16" s="501"/>
      <c r="BM16" s="501"/>
      <c r="BN16" s="501"/>
      <c r="BO16" s="501"/>
      <c r="BP16" s="501"/>
      <c r="BQ16" s="501"/>
      <c r="BR16" s="501"/>
      <c r="BS16" s="501"/>
      <c r="BT16" s="501"/>
      <c r="BU16" s="501"/>
      <c r="BV16" s="493"/>
      <c r="BW16" s="493"/>
      <c r="BX16" s="493"/>
      <c r="BY16" s="493"/>
      <c r="BZ16" s="493"/>
      <c r="CA16" s="493"/>
      <c r="CB16" s="493"/>
      <c r="CC16" s="493"/>
      <c r="CD16" s="493"/>
      <c r="CE16" s="493"/>
    </row>
    <row r="17" spans="1:83" s="71" customFormat="1" ht="11.25" hidden="1" customHeight="1" x14ac:dyDescent="0.15">
      <c r="A17" s="612"/>
      <c r="B17" s="501"/>
      <c r="C17" s="501"/>
      <c r="D17" s="718"/>
      <c r="E17" s="559"/>
      <c r="F17" s="559">
        <v>0</v>
      </c>
      <c r="G17" s="559"/>
      <c r="H17" s="559"/>
      <c r="I17" s="559"/>
      <c r="J17" s="559"/>
      <c r="K17" s="559"/>
      <c r="L17" s="559"/>
      <c r="M17" s="559"/>
      <c r="N17" s="559"/>
      <c r="O17" s="559"/>
      <c r="P17" s="559"/>
      <c r="Q17" s="559"/>
      <c r="R17" s="559"/>
      <c r="S17" s="588"/>
      <c r="T17" s="501"/>
      <c r="U17" s="731"/>
      <c r="V17" s="731"/>
      <c r="W17" s="501"/>
      <c r="X17" s="501"/>
      <c r="Y17" s="501"/>
      <c r="Z17" s="501"/>
      <c r="AA17" s="501"/>
      <c r="AB17" s="493"/>
      <c r="AC17" s="729"/>
      <c r="AD17" s="480"/>
      <c r="AE17" s="493"/>
      <c r="AF17" s="493"/>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row>
    <row r="18" spans="1:83" s="71" customFormat="1" hidden="1" x14ac:dyDescent="0.15">
      <c r="A18" s="443"/>
      <c r="B18" s="493"/>
      <c r="C18" s="487"/>
      <c r="D18" s="718"/>
      <c r="E18" s="560" t="s">
        <v>141</v>
      </c>
      <c r="F18" s="561" t="s">
        <v>141</v>
      </c>
      <c r="G18" s="561" t="s">
        <v>141</v>
      </c>
      <c r="H18" s="562" t="s">
        <v>141</v>
      </c>
      <c r="I18" s="562"/>
      <c r="J18" s="562"/>
      <c r="K18" s="562"/>
      <c r="L18" s="562"/>
      <c r="M18" s="562"/>
      <c r="N18" s="562"/>
      <c r="O18" s="562"/>
      <c r="P18" s="562"/>
      <c r="Q18" s="562"/>
      <c r="R18" s="563"/>
      <c r="S18" s="589"/>
      <c r="T18" s="501"/>
      <c r="U18" s="731"/>
      <c r="V18" s="731"/>
      <c r="W18" s="493"/>
      <c r="X18" s="493"/>
      <c r="Y18" s="493"/>
      <c r="Z18" s="493"/>
      <c r="AA18" s="501"/>
      <c r="AB18" s="493"/>
      <c r="AC18" s="729"/>
      <c r="AD18" s="480"/>
      <c r="AE18" s="493"/>
      <c r="AF18" s="493"/>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493"/>
      <c r="BW18" s="493"/>
      <c r="BX18" s="493"/>
      <c r="BY18" s="493"/>
      <c r="BZ18" s="493"/>
      <c r="CA18" s="493"/>
      <c r="CB18" s="493"/>
      <c r="CC18" s="493"/>
      <c r="CD18" s="493"/>
      <c r="CE18" s="493"/>
    </row>
    <row r="19" spans="1:83" ht="18.75" hidden="1" x14ac:dyDescent="0.15">
      <c r="D19" s="417"/>
      <c r="E19" s="1"/>
      <c r="F19" s="1"/>
      <c r="G19" s="1"/>
      <c r="H19" s="1"/>
      <c r="I19" s="1"/>
      <c r="J19" s="1"/>
      <c r="K19" s="1"/>
      <c r="L19" s="1"/>
      <c r="M19" s="1"/>
      <c r="N19" s="1"/>
      <c r="O19" s="1"/>
      <c r="P19" s="1"/>
      <c r="Q19" s="1"/>
      <c r="R19" s="1"/>
      <c r="S19" s="418"/>
      <c r="T19" s="470"/>
    </row>
    <row r="20" spans="1:83" hidden="1" x14ac:dyDescent="0.15"/>
    <row r="21" spans="1:83" x14ac:dyDescent="0.15">
      <c r="D21" s="419"/>
      <c r="E21" s="419"/>
      <c r="F21" s="419"/>
      <c r="G21" s="420"/>
    </row>
    <row r="23" spans="1:83" x14ac:dyDescent="0.15">
      <c r="D23" s="421"/>
      <c r="E23" s="716"/>
      <c r="F23" s="716"/>
      <c r="G23" s="716"/>
      <c r="H23" s="716"/>
      <c r="I23" s="716"/>
      <c r="J23" s="716"/>
      <c r="K23" s="716"/>
      <c r="L23" s="716"/>
      <c r="M23" s="716"/>
      <c r="N23" s="716"/>
      <c r="O23" s="716"/>
      <c r="P23" s="716"/>
      <c r="Q23" s="716"/>
      <c r="R23" s="716"/>
    </row>
  </sheetData>
  <sheetProtection password="FA9C" sheet="1" objects="1" scenarios="1" formatColumns="0" formatRows="0"/>
  <mergeCells count="16">
    <mergeCell ref="AC12:AC18"/>
    <mergeCell ref="E13:P13"/>
    <mergeCell ref="U13:U15"/>
    <mergeCell ref="V13:V15"/>
    <mergeCell ref="E16:P16"/>
    <mergeCell ref="U16:U18"/>
    <mergeCell ref="V16:V18"/>
    <mergeCell ref="D5:K5"/>
    <mergeCell ref="E23:R23"/>
    <mergeCell ref="S7:S8"/>
    <mergeCell ref="D7:R7"/>
    <mergeCell ref="E8:F8"/>
    <mergeCell ref="H8:I8"/>
    <mergeCell ref="L8:M8"/>
    <mergeCell ref="D12:D18"/>
    <mergeCell ref="E12:R12"/>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4" t="s">
        <v>244</v>
      </c>
      <c r="E5" s="704"/>
      <c r="F5" s="704"/>
      <c r="G5" s="704"/>
      <c r="H5" s="237"/>
    </row>
    <row r="6" spans="1:21" ht="15" customHeight="1" x14ac:dyDescent="0.15">
      <c r="C6" s="86"/>
      <c r="D6" s="705" t="str">
        <f>IF(org=0,"Не определено",org)</f>
        <v>ООО "Тюмень Водоканал"</v>
      </c>
      <c r="E6" s="705"/>
      <c r="F6" s="705"/>
      <c r="G6" s="705"/>
      <c r="H6" s="237"/>
    </row>
    <row r="7" spans="1:21" s="600" customFormat="1" x14ac:dyDescent="0.15">
      <c r="D7" s="354"/>
      <c r="E7" s="318"/>
      <c r="F7" s="318"/>
      <c r="G7" s="318"/>
      <c r="U7" s="254"/>
    </row>
    <row r="8" spans="1:21" s="71" customFormat="1" x14ac:dyDescent="0.15">
      <c r="C8" s="134">
        <v>22</v>
      </c>
      <c r="D8" s="706" t="s">
        <v>236</v>
      </c>
      <c r="E8" s="707"/>
      <c r="F8" s="707"/>
      <c r="G8" s="708"/>
      <c r="U8" s="259"/>
    </row>
    <row r="9" spans="1:21" ht="11.25" customHeight="1" x14ac:dyDescent="0.15">
      <c r="D9" s="709" t="s">
        <v>225</v>
      </c>
      <c r="E9" s="709"/>
      <c r="F9" s="709"/>
      <c r="G9" s="710" t="s">
        <v>226</v>
      </c>
    </row>
    <row r="10" spans="1:21" ht="11.25" customHeight="1" x14ac:dyDescent="0.15">
      <c r="A10" s="47" t="s">
        <v>517</v>
      </c>
      <c r="D10" s="611" t="s">
        <v>25</v>
      </c>
      <c r="E10" s="331"/>
      <c r="F10" s="332" t="s">
        <v>215</v>
      </c>
      <c r="G10" s="711"/>
    </row>
    <row r="11" spans="1:21" ht="12" customHeight="1" x14ac:dyDescent="0.15">
      <c r="D11" s="349" t="s">
        <v>26</v>
      </c>
      <c r="E11" s="333">
        <v>2</v>
      </c>
      <c r="F11" s="334">
        <v>3</v>
      </c>
      <c r="G11" s="335">
        <v>4</v>
      </c>
    </row>
    <row r="12" spans="1:21" x14ac:dyDescent="0.15">
      <c r="D12" s="608">
        <v>1</v>
      </c>
      <c r="E12" s="337" t="s">
        <v>245</v>
      </c>
      <c r="F12" s="357" t="str">
        <f>IF(form_up_date="","",form_up_date)</f>
        <v>01.04.2019</v>
      </c>
      <c r="G12" s="359" t="s">
        <v>246</v>
      </c>
    </row>
    <row r="13" spans="1:21" ht="45" x14ac:dyDescent="0.15">
      <c r="D13" s="608" t="s">
        <v>257</v>
      </c>
      <c r="E13" s="337" t="s">
        <v>247</v>
      </c>
      <c r="F13" s="357" t="s">
        <v>1610</v>
      </c>
      <c r="G13" s="338" t="s">
        <v>318</v>
      </c>
    </row>
    <row r="14" spans="1:21" ht="22.5" x14ac:dyDescent="0.15">
      <c r="D14" s="608" t="s">
        <v>258</v>
      </c>
      <c r="E14" s="337" t="s">
        <v>248</v>
      </c>
      <c r="F14" s="357" t="s">
        <v>686</v>
      </c>
      <c r="G14" s="359" t="s">
        <v>249</v>
      </c>
    </row>
    <row r="15" spans="1:21" ht="22.5" x14ac:dyDescent="0.15">
      <c r="D15" s="608"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08" t="s">
        <v>260</v>
      </c>
      <c r="E17" s="340" t="s">
        <v>253</v>
      </c>
      <c r="F17" s="357" t="s">
        <v>1603</v>
      </c>
      <c r="G17" s="360" t="s">
        <v>254</v>
      </c>
    </row>
    <row r="18" spans="4:7" ht="56.25" x14ac:dyDescent="0.15">
      <c r="D18" s="608" t="s">
        <v>261</v>
      </c>
      <c r="E18" s="341" t="s">
        <v>255</v>
      </c>
      <c r="F18" s="357" t="s">
        <v>1611</v>
      </c>
      <c r="G18" s="348" t="s">
        <v>317</v>
      </c>
    </row>
    <row r="19" spans="4:7" x14ac:dyDescent="0.15">
      <c r="D19" s="342"/>
      <c r="E19" s="343"/>
      <c r="F19" s="344"/>
      <c r="G19" s="345"/>
    </row>
    <row r="20" spans="4:7" x14ac:dyDescent="0.15">
      <c r="D20" s="346"/>
      <c r="E20" s="703" t="s">
        <v>256</v>
      </c>
      <c r="F20" s="703"/>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8"/>
  <dimension ref="A1:I40"/>
  <sheetViews>
    <sheetView showGridLines="0" topLeftCell="C24" zoomScaleNormal="100" workbookViewId="0">
      <selection activeCell="G38" sqref="G38"/>
    </sheetView>
  </sheetViews>
  <sheetFormatPr defaultColWidth="10.5703125" defaultRowHeight="11.25" x14ac:dyDescent="0.1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x14ac:dyDescent="0.15">
      <c r="A1" s="15"/>
      <c r="G1" s="191">
        <v>4</v>
      </c>
      <c r="H1" s="191">
        <v>5</v>
      </c>
    </row>
    <row r="2" spans="1:9" ht="3" customHeight="1" x14ac:dyDescent="0.15"/>
    <row r="3" spans="1:9" ht="26.1" customHeight="1" x14ac:dyDescent="0.15">
      <c r="D3" s="732" t="s">
        <v>522</v>
      </c>
      <c r="E3" s="719"/>
      <c r="F3" s="733"/>
    </row>
    <row r="4" spans="1:9" ht="12.75" hidden="1" x14ac:dyDescent="0.15">
      <c r="C4" s="87"/>
      <c r="D4" s="12"/>
      <c r="E4" s="12"/>
      <c r="F4" s="12"/>
      <c r="G4" s="12"/>
      <c r="H4" s="12"/>
    </row>
    <row r="5" spans="1:9" hidden="1" x14ac:dyDescent="0.15">
      <c r="C5" s="87"/>
      <c r="D5" s="69"/>
      <c r="E5" s="69"/>
      <c r="F5" s="69"/>
      <c r="G5" s="69"/>
      <c r="H5" s="69"/>
    </row>
    <row r="6" spans="1:9" ht="3" customHeight="1" x14ac:dyDescent="0.15">
      <c r="C6" s="87"/>
      <c r="D6" s="87"/>
      <c r="E6" s="385"/>
      <c r="F6" s="407"/>
      <c r="G6" s="552">
        <v>22</v>
      </c>
    </row>
    <row r="7" spans="1:9" x14ac:dyDescent="0.15">
      <c r="D7" s="662" t="s">
        <v>225</v>
      </c>
      <c r="E7" s="662"/>
      <c r="F7" s="662"/>
      <c r="G7" s="662"/>
      <c r="H7" s="734" t="s">
        <v>226</v>
      </c>
      <c r="I7" s="87"/>
    </row>
    <row r="8" spans="1:9" s="486" customFormat="1" ht="112.5" customHeight="1" x14ac:dyDescent="0.15">
      <c r="A8" s="494"/>
      <c r="B8" s="493"/>
      <c r="D8" s="662" t="s">
        <v>25</v>
      </c>
      <c r="E8" s="717" t="s">
        <v>334</v>
      </c>
      <c r="F8" s="717" t="s">
        <v>154</v>
      </c>
      <c r="G8" s="505" t="s">
        <v>1609</v>
      </c>
      <c r="H8" s="735"/>
      <c r="I8" s="488"/>
    </row>
    <row r="9" spans="1:9" s="87" customFormat="1" x14ac:dyDescent="0.15">
      <c r="A9" s="737"/>
      <c r="B9" s="737"/>
      <c r="C9" s="447"/>
      <c r="D9" s="662"/>
      <c r="E9" s="717"/>
      <c r="F9" s="717"/>
      <c r="G9" s="491" t="s">
        <v>215</v>
      </c>
      <c r="H9" s="736"/>
      <c r="I9" s="448"/>
    </row>
    <row r="10" spans="1:9" ht="10.5" customHeight="1" x14ac:dyDescent="0.15">
      <c r="D10" s="89" t="s">
        <v>26</v>
      </c>
      <c r="E10" s="89" t="s">
        <v>0</v>
      </c>
      <c r="F10" s="89" t="s">
        <v>1</v>
      </c>
      <c r="G10" s="236">
        <f>G1</f>
        <v>4</v>
      </c>
      <c r="H10" s="236" t="str">
        <f>H1&amp;".2"</f>
        <v>5.2</v>
      </c>
    </row>
    <row r="11" spans="1:9" ht="22.5" x14ac:dyDescent="0.15">
      <c r="D11" s="425">
        <v>1</v>
      </c>
      <c r="E11" s="426" t="s">
        <v>523</v>
      </c>
      <c r="F11" s="449" t="s">
        <v>524</v>
      </c>
      <c r="G11" s="504">
        <v>0</v>
      </c>
      <c r="H11" s="325" t="s">
        <v>526</v>
      </c>
      <c r="I11" s="471"/>
    </row>
    <row r="12" spans="1:9" ht="18.75" x14ac:dyDescent="0.15">
      <c r="D12" s="425" t="s">
        <v>0</v>
      </c>
      <c r="E12" s="426" t="s">
        <v>525</v>
      </c>
      <c r="F12" s="506" t="s">
        <v>422</v>
      </c>
      <c r="G12" s="506" t="s">
        <v>422</v>
      </c>
      <c r="H12" s="460"/>
      <c r="I12" s="471"/>
    </row>
    <row r="13" spans="1:9" s="486" customFormat="1" ht="22.5" x14ac:dyDescent="0.15">
      <c r="A13" s="494"/>
      <c r="B13" s="493"/>
      <c r="D13" s="496" t="s">
        <v>336</v>
      </c>
      <c r="E13" s="508" t="s">
        <v>527</v>
      </c>
      <c r="F13" s="507" t="s">
        <v>535</v>
      </c>
      <c r="G13" s="504">
        <v>0</v>
      </c>
      <c r="H13" s="325" t="s">
        <v>531</v>
      </c>
      <c r="I13" s="471"/>
    </row>
    <row r="14" spans="1:9" s="486" customFormat="1" ht="22.5" x14ac:dyDescent="0.15">
      <c r="A14" s="494"/>
      <c r="B14" s="493"/>
      <c r="D14" s="496" t="s">
        <v>337</v>
      </c>
      <c r="E14" s="508" t="s">
        <v>528</v>
      </c>
      <c r="F14" s="507" t="s">
        <v>520</v>
      </c>
      <c r="G14" s="504">
        <v>0</v>
      </c>
      <c r="H14" s="325" t="s">
        <v>532</v>
      </c>
      <c r="I14" s="471"/>
    </row>
    <row r="15" spans="1:9" s="486" customFormat="1" ht="22.5" x14ac:dyDescent="0.15">
      <c r="A15" s="494"/>
      <c r="B15" s="493"/>
      <c r="D15" s="496" t="s">
        <v>536</v>
      </c>
      <c r="E15" s="508" t="s">
        <v>529</v>
      </c>
      <c r="F15" s="507" t="s">
        <v>535</v>
      </c>
      <c r="G15" s="504">
        <v>0</v>
      </c>
      <c r="H15" s="325" t="s">
        <v>533</v>
      </c>
      <c r="I15" s="471"/>
    </row>
    <row r="16" spans="1:9" s="486" customFormat="1" ht="22.5" x14ac:dyDescent="0.15">
      <c r="A16" s="494"/>
      <c r="B16" s="493"/>
      <c r="D16" s="496" t="s">
        <v>537</v>
      </c>
      <c r="E16" s="508" t="s">
        <v>530</v>
      </c>
      <c r="F16" s="507" t="s">
        <v>520</v>
      </c>
      <c r="G16" s="504">
        <v>0</v>
      </c>
      <c r="H16" s="460" t="s">
        <v>534</v>
      </c>
      <c r="I16" s="471"/>
    </row>
    <row r="17" spans="1:9" ht="18.75" x14ac:dyDescent="0.15">
      <c r="D17" s="425" t="s">
        <v>1</v>
      </c>
      <c r="E17" s="426" t="s">
        <v>538</v>
      </c>
      <c r="F17" s="509" t="s">
        <v>251</v>
      </c>
      <c r="G17" s="510"/>
      <c r="H17" s="511"/>
      <c r="I17" s="471"/>
    </row>
    <row r="18" spans="1:9" ht="33.75" x14ac:dyDescent="0.15">
      <c r="D18" s="425" t="s">
        <v>258</v>
      </c>
      <c r="E18" s="444" t="s">
        <v>539</v>
      </c>
      <c r="F18" s="503" t="s">
        <v>393</v>
      </c>
      <c r="G18" s="492">
        <v>0</v>
      </c>
      <c r="H18" s="462" t="s">
        <v>541</v>
      </c>
      <c r="I18" s="471"/>
    </row>
    <row r="19" spans="1:9" ht="33.75" x14ac:dyDescent="0.15">
      <c r="D19" s="425" t="s">
        <v>419</v>
      </c>
      <c r="E19" s="444" t="s">
        <v>540</v>
      </c>
      <c r="F19" s="503" t="s">
        <v>393</v>
      </c>
      <c r="G19" s="490">
        <v>0</v>
      </c>
      <c r="H19" s="325" t="s">
        <v>542</v>
      </c>
      <c r="I19" s="471"/>
    </row>
    <row r="20" spans="1:9" ht="22.5" x14ac:dyDescent="0.15">
      <c r="D20" s="425" t="s">
        <v>2</v>
      </c>
      <c r="E20" s="426" t="s">
        <v>556</v>
      </c>
      <c r="F20" s="507" t="s">
        <v>535</v>
      </c>
      <c r="G20" s="504">
        <v>0</v>
      </c>
      <c r="H20" s="325"/>
      <c r="I20" s="471"/>
    </row>
    <row r="21" spans="1:9" s="486" customFormat="1" ht="18.75" x14ac:dyDescent="0.15">
      <c r="A21" s="494"/>
      <c r="B21" s="493"/>
      <c r="D21" s="496" t="s">
        <v>259</v>
      </c>
      <c r="E21" s="499" t="s">
        <v>548</v>
      </c>
      <c r="F21" s="507" t="s">
        <v>535</v>
      </c>
      <c r="G21" s="504">
        <v>0</v>
      </c>
      <c r="H21" s="325"/>
      <c r="I21" s="471"/>
    </row>
    <row r="22" spans="1:9" s="486" customFormat="1" ht="18.75" x14ac:dyDescent="0.15">
      <c r="A22" s="494"/>
      <c r="B22" s="493"/>
      <c r="D22" s="496" t="s">
        <v>472</v>
      </c>
      <c r="E22" s="499" t="s">
        <v>549</v>
      </c>
      <c r="F22" s="507" t="s">
        <v>535</v>
      </c>
      <c r="G22" s="504">
        <v>0</v>
      </c>
      <c r="H22" s="325"/>
      <c r="I22" s="471"/>
    </row>
    <row r="23" spans="1:9" s="486" customFormat="1" ht="18.75" x14ac:dyDescent="0.15">
      <c r="A23" s="494"/>
      <c r="B23" s="493"/>
      <c r="D23" s="496" t="s">
        <v>543</v>
      </c>
      <c r="E23" s="499" t="s">
        <v>550</v>
      </c>
      <c r="F23" s="507" t="s">
        <v>535</v>
      </c>
      <c r="G23" s="504">
        <v>0</v>
      </c>
      <c r="H23" s="325"/>
      <c r="I23" s="471"/>
    </row>
    <row r="24" spans="1:9" s="486" customFormat="1" ht="18.75" x14ac:dyDescent="0.15">
      <c r="A24" s="494"/>
      <c r="B24" s="493"/>
      <c r="D24" s="496" t="s">
        <v>544</v>
      </c>
      <c r="E24" s="500" t="s">
        <v>551</v>
      </c>
      <c r="F24" s="507" t="s">
        <v>535</v>
      </c>
      <c r="G24" s="504">
        <v>0</v>
      </c>
      <c r="H24" s="325"/>
      <c r="I24" s="471"/>
    </row>
    <row r="25" spans="1:9" s="486" customFormat="1" ht="18.75" x14ac:dyDescent="0.15">
      <c r="A25" s="494"/>
      <c r="B25" s="493"/>
      <c r="D25" s="496" t="s">
        <v>545</v>
      </c>
      <c r="E25" s="500" t="s">
        <v>552</v>
      </c>
      <c r="F25" s="507" t="s">
        <v>535</v>
      </c>
      <c r="G25" s="504">
        <v>0</v>
      </c>
      <c r="H25" s="325"/>
      <c r="I25" s="471"/>
    </row>
    <row r="26" spans="1:9" s="486" customFormat="1" ht="18.75" x14ac:dyDescent="0.15">
      <c r="A26" s="494"/>
      <c r="B26" s="493"/>
      <c r="D26" s="496" t="s">
        <v>546</v>
      </c>
      <c r="E26" s="499" t="s">
        <v>553</v>
      </c>
      <c r="F26" s="507" t="s">
        <v>535</v>
      </c>
      <c r="G26" s="504">
        <v>0</v>
      </c>
      <c r="H26" s="325"/>
      <c r="I26" s="471"/>
    </row>
    <row r="27" spans="1:9" s="486" customFormat="1" ht="18.75" x14ac:dyDescent="0.15">
      <c r="A27" s="494"/>
      <c r="B27" s="493"/>
      <c r="D27" s="496" t="s">
        <v>547</v>
      </c>
      <c r="E27" s="499" t="s">
        <v>554</v>
      </c>
      <c r="F27" s="507" t="s">
        <v>535</v>
      </c>
      <c r="G27" s="504">
        <v>0</v>
      </c>
      <c r="H27" s="325"/>
      <c r="I27" s="471"/>
    </row>
    <row r="28" spans="1:9" ht="33.75" x14ac:dyDescent="0.15">
      <c r="D28" s="425" t="s">
        <v>12</v>
      </c>
      <c r="E28" s="426" t="s">
        <v>555</v>
      </c>
      <c r="F28" s="507" t="s">
        <v>535</v>
      </c>
      <c r="G28" s="504">
        <v>0</v>
      </c>
      <c r="H28" s="325"/>
      <c r="I28" s="471"/>
    </row>
    <row r="29" spans="1:9" s="486" customFormat="1" ht="18.75" x14ac:dyDescent="0.15">
      <c r="A29" s="494"/>
      <c r="B29" s="493"/>
      <c r="D29" s="496" t="s">
        <v>269</v>
      </c>
      <c r="E29" s="499" t="s">
        <v>548</v>
      </c>
      <c r="F29" s="507" t="s">
        <v>535</v>
      </c>
      <c r="G29" s="504">
        <v>0</v>
      </c>
      <c r="H29" s="325"/>
      <c r="I29" s="471"/>
    </row>
    <row r="30" spans="1:9" s="486" customFormat="1" ht="18.75" x14ac:dyDescent="0.15">
      <c r="A30" s="494"/>
      <c r="B30" s="493"/>
      <c r="D30" s="496" t="s">
        <v>473</v>
      </c>
      <c r="E30" s="499" t="s">
        <v>549</v>
      </c>
      <c r="F30" s="507" t="s">
        <v>535</v>
      </c>
      <c r="G30" s="504">
        <v>0</v>
      </c>
      <c r="H30" s="325"/>
      <c r="I30" s="471"/>
    </row>
    <row r="31" spans="1:9" s="486" customFormat="1" ht="18.75" x14ac:dyDescent="0.15">
      <c r="A31" s="494"/>
      <c r="B31" s="493"/>
      <c r="D31" s="496" t="s">
        <v>557</v>
      </c>
      <c r="E31" s="499" t="s">
        <v>550</v>
      </c>
      <c r="F31" s="507" t="s">
        <v>535</v>
      </c>
      <c r="G31" s="504">
        <v>0</v>
      </c>
      <c r="H31" s="325"/>
      <c r="I31" s="471"/>
    </row>
    <row r="32" spans="1:9" s="486" customFormat="1" ht="18.75" x14ac:dyDescent="0.15">
      <c r="A32" s="494"/>
      <c r="B32" s="493"/>
      <c r="D32" s="496" t="s">
        <v>558</v>
      </c>
      <c r="E32" s="500" t="s">
        <v>551</v>
      </c>
      <c r="F32" s="507" t="s">
        <v>535</v>
      </c>
      <c r="G32" s="504">
        <v>0</v>
      </c>
      <c r="H32" s="325"/>
      <c r="I32" s="471"/>
    </row>
    <row r="33" spans="1:9" s="486" customFormat="1" ht="18.75" x14ac:dyDescent="0.15">
      <c r="A33" s="494"/>
      <c r="B33" s="493"/>
      <c r="D33" s="496" t="s">
        <v>559</v>
      </c>
      <c r="E33" s="500" t="s">
        <v>552</v>
      </c>
      <c r="F33" s="507" t="s">
        <v>535</v>
      </c>
      <c r="G33" s="504">
        <v>0</v>
      </c>
      <c r="H33" s="325"/>
      <c r="I33" s="471"/>
    </row>
    <row r="34" spans="1:9" s="486" customFormat="1" ht="18.75" x14ac:dyDescent="0.15">
      <c r="A34" s="494"/>
      <c r="B34" s="493"/>
      <c r="D34" s="496" t="s">
        <v>560</v>
      </c>
      <c r="E34" s="499" t="s">
        <v>553</v>
      </c>
      <c r="F34" s="507" t="s">
        <v>535</v>
      </c>
      <c r="G34" s="504">
        <v>0</v>
      </c>
      <c r="H34" s="325"/>
      <c r="I34" s="471"/>
    </row>
    <row r="35" spans="1:9" s="486" customFormat="1" ht="18.75" x14ac:dyDescent="0.15">
      <c r="A35" s="494"/>
      <c r="B35" s="493"/>
      <c r="D35" s="496" t="s">
        <v>561</v>
      </c>
      <c r="E35" s="499" t="s">
        <v>554</v>
      </c>
      <c r="F35" s="507" t="s">
        <v>535</v>
      </c>
      <c r="G35" s="504">
        <v>0</v>
      </c>
      <c r="H35" s="325"/>
      <c r="I35" s="471"/>
    </row>
    <row r="36" spans="1:9" s="486" customFormat="1" ht="18.75" x14ac:dyDescent="0.15">
      <c r="A36" s="494"/>
      <c r="B36" s="493"/>
      <c r="D36" s="496" t="s">
        <v>13</v>
      </c>
      <c r="E36" s="497" t="s">
        <v>562</v>
      </c>
      <c r="F36" s="503" t="s">
        <v>393</v>
      </c>
      <c r="G36" s="492">
        <v>0</v>
      </c>
      <c r="H36" s="462" t="s">
        <v>563</v>
      </c>
      <c r="I36" s="471"/>
    </row>
    <row r="37" spans="1:9" ht="18.75" x14ac:dyDescent="0.15">
      <c r="D37" s="496" t="s">
        <v>31</v>
      </c>
      <c r="E37" s="426" t="s">
        <v>564</v>
      </c>
      <c r="F37" s="509" t="s">
        <v>565</v>
      </c>
      <c r="G37" s="504">
        <v>0</v>
      </c>
      <c r="H37" s="325"/>
      <c r="I37" s="471"/>
    </row>
    <row r="38" spans="1:9" s="486" customFormat="1" ht="22.5" x14ac:dyDescent="0.15">
      <c r="A38" s="494"/>
      <c r="B38" s="493"/>
      <c r="D38" s="496" t="s">
        <v>32</v>
      </c>
      <c r="E38" s="497" t="s">
        <v>566</v>
      </c>
      <c r="F38" s="509" t="s">
        <v>251</v>
      </c>
      <c r="G38" s="625" t="s">
        <v>1635</v>
      </c>
      <c r="H38" s="325" t="s">
        <v>568</v>
      </c>
      <c r="I38" s="471"/>
    </row>
    <row r="39" spans="1:9" ht="45" x14ac:dyDescent="0.15">
      <c r="D39" s="425" t="s">
        <v>374</v>
      </c>
      <c r="E39" s="444" t="s">
        <v>567</v>
      </c>
      <c r="F39" s="449" t="s">
        <v>251</v>
      </c>
      <c r="G39" s="625" t="s">
        <v>1635</v>
      </c>
      <c r="H39" s="325" t="s">
        <v>568</v>
      </c>
      <c r="I39" s="471"/>
    </row>
    <row r="40" spans="1:9" x14ac:dyDescent="0.15">
      <c r="E40" s="450"/>
      <c r="F40" s="174"/>
      <c r="G40" s="174"/>
      <c r="H40" s="174"/>
    </row>
  </sheetData>
  <sheetProtection algorithmName="SHA-512" hashValue="5kvmSf6SKyt92x7yHtQKVvsMqErOlJh8vAHRU27iLHo5gqxxvW1tH9EyK8d6QjN+ZIaxPQ0v0lpz6Wce9fk6tQ==" saltValue="dGxMa++za5n/GA5tPlqjnQ==" spinCount="100000" sheet="1" objects="1" scenarios="1" formatColumns="0" formatRows="0"/>
  <mergeCells count="7">
    <mergeCell ref="D3:F3"/>
    <mergeCell ref="H7:H9"/>
    <mergeCell ref="A9:B9"/>
    <mergeCell ref="D8:D9"/>
    <mergeCell ref="E8:E9"/>
    <mergeCell ref="F8:F9"/>
    <mergeCell ref="D7:G7"/>
  </mergeCells>
  <dataValidations count="2">
    <dataValidation type="decimal" allowBlank="1" showErrorMessage="1" errorTitle="Ошибка" error="Допускается ввод только неотрицательных чисел!" sqref="G13:G16 G11 G20:G35 G37">
      <formula1>0</formula1>
      <formula2>9.99999999999999E+23</formula2>
    </dataValidation>
    <dataValidation type="decimal" allowBlank="1" showErrorMessage="1" errorTitle="Ошибка" error="Введите значение от 0 до 100%" sqref="G18:G19 G36">
      <formula1>0</formula1>
      <formula2>100</formula2>
    </dataValidation>
  </dataValidations>
  <hyperlinks>
    <hyperlink ref="G39" r:id="rId1"/>
    <hyperlink ref="G38" r:id="rId2"/>
  </hyperlinks>
  <pageMargins left="0.7" right="0.7" top="0.75" bottom="0.75" header="0.3" footer="0.3"/>
  <pageSetup paperSize="9"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tint="-0.249977111117893"/>
  </sheetPr>
  <dimension ref="A1:U20"/>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4" t="s">
        <v>244</v>
      </c>
      <c r="E5" s="704"/>
      <c r="F5" s="704"/>
      <c r="G5" s="704"/>
      <c r="H5" s="237"/>
    </row>
    <row r="6" spans="1:21" ht="15" customHeight="1" x14ac:dyDescent="0.15">
      <c r="C6" s="86"/>
      <c r="D6" s="705" t="str">
        <f>IF(org=0,"Не определено",org)</f>
        <v>ООО "Тюмень Водоканал"</v>
      </c>
      <c r="E6" s="705"/>
      <c r="F6" s="705"/>
      <c r="G6" s="705"/>
      <c r="H6" s="237"/>
    </row>
    <row r="7" spans="1:21" s="600" customFormat="1" x14ac:dyDescent="0.15">
      <c r="D7" s="354"/>
      <c r="E7" s="318"/>
      <c r="F7" s="318"/>
      <c r="G7" s="318"/>
      <c r="U7" s="254"/>
    </row>
    <row r="8" spans="1:21" s="71" customFormat="1" x14ac:dyDescent="0.15">
      <c r="C8" s="134">
        <v>22</v>
      </c>
      <c r="D8" s="706" t="s">
        <v>236</v>
      </c>
      <c r="E8" s="707"/>
      <c r="F8" s="707"/>
      <c r="G8" s="708"/>
      <c r="U8" s="259"/>
    </row>
    <row r="9" spans="1:21" ht="11.25" customHeight="1" x14ac:dyDescent="0.15">
      <c r="D9" s="709" t="s">
        <v>225</v>
      </c>
      <c r="E9" s="709"/>
      <c r="F9" s="709"/>
      <c r="G9" s="710" t="s">
        <v>226</v>
      </c>
    </row>
    <row r="10" spans="1:21" ht="11.25" customHeight="1" x14ac:dyDescent="0.15">
      <c r="A10" s="47" t="s">
        <v>517</v>
      </c>
      <c r="D10" s="611" t="s">
        <v>25</v>
      </c>
      <c r="E10" s="331"/>
      <c r="F10" s="332" t="s">
        <v>215</v>
      </c>
      <c r="G10" s="711"/>
    </row>
    <row r="11" spans="1:21" ht="12" customHeight="1" x14ac:dyDescent="0.15">
      <c r="D11" s="349" t="s">
        <v>26</v>
      </c>
      <c r="E11" s="333">
        <v>2</v>
      </c>
      <c r="F11" s="334">
        <v>3</v>
      </c>
      <c r="G11" s="335">
        <v>4</v>
      </c>
    </row>
    <row r="12" spans="1:21" x14ac:dyDescent="0.15">
      <c r="D12" s="608">
        <v>1</v>
      </c>
      <c r="E12" s="337" t="s">
        <v>245</v>
      </c>
      <c r="F12" s="357" t="str">
        <f>IF(form_up_date="","",form_up_date)</f>
        <v>01.04.2019</v>
      </c>
      <c r="G12" s="359" t="s">
        <v>246</v>
      </c>
    </row>
    <row r="13" spans="1:21" ht="45" x14ac:dyDescent="0.15">
      <c r="D13" s="608" t="s">
        <v>257</v>
      </c>
      <c r="E13" s="337" t="s">
        <v>247</v>
      </c>
      <c r="F13" s="357" t="s">
        <v>1610</v>
      </c>
      <c r="G13" s="338" t="s">
        <v>318</v>
      </c>
    </row>
    <row r="14" spans="1:21" ht="22.5" x14ac:dyDescent="0.15">
      <c r="D14" s="608" t="s">
        <v>258</v>
      </c>
      <c r="E14" s="337" t="s">
        <v>248</v>
      </c>
      <c r="F14" s="357" t="s">
        <v>686</v>
      </c>
      <c r="G14" s="359" t="s">
        <v>249</v>
      </c>
    </row>
    <row r="15" spans="1:21" ht="22.5" x14ac:dyDescent="0.15">
      <c r="D15" s="608"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08" t="s">
        <v>260</v>
      </c>
      <c r="E17" s="340" t="s">
        <v>253</v>
      </c>
      <c r="F17" s="357" t="s">
        <v>1603</v>
      </c>
      <c r="G17" s="360" t="s">
        <v>254</v>
      </c>
    </row>
    <row r="18" spans="4:7" ht="56.25" x14ac:dyDescent="0.15">
      <c r="D18" s="608" t="s">
        <v>261</v>
      </c>
      <c r="E18" s="341" t="s">
        <v>255</v>
      </c>
      <c r="F18" s="357" t="s">
        <v>1611</v>
      </c>
      <c r="G18" s="348" t="s">
        <v>317</v>
      </c>
    </row>
    <row r="19" spans="4:7" x14ac:dyDescent="0.15">
      <c r="D19" s="342"/>
      <c r="E19" s="343"/>
      <c r="F19" s="344"/>
      <c r="G19" s="345"/>
    </row>
    <row r="20" spans="4:7" x14ac:dyDescent="0.15">
      <c r="D20" s="346"/>
      <c r="E20" s="703" t="s">
        <v>256</v>
      </c>
      <c r="F20" s="703"/>
      <c r="G20" s="347"/>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6"/>
  <dimension ref="A1:N81"/>
  <sheetViews>
    <sheetView showGridLines="0" topLeftCell="D4" zoomScaleNormal="100" workbookViewId="0"/>
  </sheetViews>
  <sheetFormatPr defaultColWidth="10.5703125" defaultRowHeight="11.25" x14ac:dyDescent="0.1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11" width="12.5703125" style="33" customWidth="1"/>
    <col min="12" max="12" width="1.7109375" style="33" hidden="1" customWidth="1"/>
    <col min="13" max="13" width="139.7109375" style="33" customWidth="1"/>
    <col min="14" max="74" width="24.85546875" style="33" customWidth="1"/>
    <col min="75" max="16384" width="10.5703125" style="33"/>
  </cols>
  <sheetData>
    <row r="1" spans="1:14" ht="11.25" hidden="1" customHeight="1" x14ac:dyDescent="0.15"/>
    <row r="2" spans="1:14" ht="11.25" hidden="1" customHeight="1" x14ac:dyDescent="0.15"/>
    <row r="3" spans="1:14" ht="11.25" hidden="1" customHeight="1" x14ac:dyDescent="0.15"/>
    <row r="4" spans="1:14" ht="3" customHeight="1" x14ac:dyDescent="0.15">
      <c r="E4" s="87"/>
      <c r="F4" s="87"/>
      <c r="G4" s="87"/>
      <c r="H4" s="87"/>
      <c r="I4" s="88"/>
    </row>
    <row r="5" spans="1:14" ht="16.5" customHeight="1" x14ac:dyDescent="0.15">
      <c r="E5" s="87"/>
      <c r="F5" s="723" t="s">
        <v>569</v>
      </c>
      <c r="G5" s="724"/>
      <c r="H5" s="724"/>
      <c r="I5" s="725"/>
    </row>
    <row r="6" spans="1:14" ht="16.5" customHeight="1" x14ac:dyDescent="0.15">
      <c r="E6" s="87"/>
      <c r="F6" s="87"/>
      <c r="G6" s="385"/>
      <c r="H6" s="385"/>
      <c r="I6" s="552"/>
    </row>
    <row r="7" spans="1:14" ht="18" customHeight="1" x14ac:dyDescent="0.15">
      <c r="E7" s="87"/>
      <c r="F7" s="662" t="s">
        <v>225</v>
      </c>
      <c r="G7" s="662"/>
      <c r="H7" s="662"/>
      <c r="I7" s="662"/>
      <c r="J7" s="662"/>
      <c r="K7" s="662"/>
      <c r="L7" s="662"/>
      <c r="M7" s="662" t="s">
        <v>226</v>
      </c>
    </row>
    <row r="8" spans="1:14" s="486" customFormat="1" x14ac:dyDescent="0.15">
      <c r="A8" s="493"/>
      <c r="B8" s="494"/>
      <c r="C8" s="493"/>
      <c r="D8" s="493"/>
      <c r="E8" s="488"/>
      <c r="F8" s="662" t="s">
        <v>25</v>
      </c>
      <c r="G8" s="717" t="s">
        <v>243</v>
      </c>
      <c r="H8" s="717" t="s">
        <v>154</v>
      </c>
      <c r="I8" s="741"/>
      <c r="J8" s="742"/>
      <c r="K8" s="743"/>
      <c r="L8" s="325"/>
      <c r="M8" s="662"/>
    </row>
    <row r="9" spans="1:14" ht="22.5" x14ac:dyDescent="0.15">
      <c r="F9" s="662"/>
      <c r="G9" s="717"/>
      <c r="H9" s="717"/>
      <c r="I9" s="548" t="s">
        <v>573</v>
      </c>
      <c r="J9" s="548" t="s">
        <v>572</v>
      </c>
      <c r="K9" s="522" t="s">
        <v>368</v>
      </c>
      <c r="L9" s="325"/>
      <c r="M9" s="662"/>
      <c r="N9" s="422"/>
    </row>
    <row r="10" spans="1:14" x14ac:dyDescent="0.15">
      <c r="F10" s="11" t="s">
        <v>26</v>
      </c>
      <c r="G10" s="89" t="s">
        <v>0</v>
      </c>
      <c r="H10" s="89" t="s">
        <v>1</v>
      </c>
      <c r="I10" s="89" t="s">
        <v>2</v>
      </c>
      <c r="J10" s="423" t="s">
        <v>647</v>
      </c>
      <c r="K10" s="591"/>
      <c r="L10" s="424"/>
      <c r="M10" s="551"/>
      <c r="N10" s="422"/>
    </row>
    <row r="11" spans="1:14" ht="22.5" x14ac:dyDescent="0.25">
      <c r="F11" s="425">
        <v>1</v>
      </c>
      <c r="G11" s="426" t="s">
        <v>574</v>
      </c>
      <c r="H11" s="408" t="s">
        <v>251</v>
      </c>
      <c r="I11" s="549"/>
      <c r="J11" s="549"/>
      <c r="K11" s="592"/>
      <c r="L11" s="424"/>
      <c r="M11" s="325"/>
      <c r="N11" s="512"/>
    </row>
    <row r="12" spans="1:14" ht="18.75" x14ac:dyDescent="0.25">
      <c r="F12" s="425">
        <v>2</v>
      </c>
      <c r="G12" s="426" t="s">
        <v>369</v>
      </c>
      <c r="H12" s="408" t="s">
        <v>251</v>
      </c>
      <c r="I12" s="282"/>
      <c r="J12" s="408" t="s">
        <v>251</v>
      </c>
      <c r="K12" s="592"/>
      <c r="L12" s="424"/>
      <c r="M12" s="325" t="s">
        <v>579</v>
      </c>
      <c r="N12" s="512"/>
    </row>
    <row r="13" spans="1:14" s="486" customFormat="1" ht="18.75" x14ac:dyDescent="0.25">
      <c r="A13" s="493"/>
      <c r="B13" s="494"/>
      <c r="C13" s="493"/>
      <c r="D13" s="493"/>
      <c r="F13" s="496" t="s">
        <v>257</v>
      </c>
      <c r="G13" s="499" t="s">
        <v>575</v>
      </c>
      <c r="H13" s="498" t="s">
        <v>251</v>
      </c>
      <c r="I13" s="282"/>
      <c r="J13" s="498" t="s">
        <v>251</v>
      </c>
      <c r="K13" s="592"/>
      <c r="L13" s="495"/>
      <c r="M13" s="325" t="s">
        <v>578</v>
      </c>
      <c r="N13" s="512"/>
    </row>
    <row r="14" spans="1:14" ht="33.75" x14ac:dyDescent="0.25">
      <c r="F14" s="425" t="s">
        <v>1</v>
      </c>
      <c r="G14" s="426" t="s">
        <v>576</v>
      </c>
      <c r="H14" s="408" t="s">
        <v>251</v>
      </c>
      <c r="I14" s="427"/>
      <c r="J14" s="408" t="s">
        <v>251</v>
      </c>
      <c r="K14" s="592"/>
      <c r="L14" s="424"/>
      <c r="M14" s="325" t="s">
        <v>577</v>
      </c>
      <c r="N14" s="512"/>
    </row>
    <row r="15" spans="1:14" ht="22.5" x14ac:dyDescent="0.25">
      <c r="F15" s="425" t="s">
        <v>2</v>
      </c>
      <c r="G15" s="426" t="s">
        <v>580</v>
      </c>
      <c r="H15" s="408" t="s">
        <v>251</v>
      </c>
      <c r="I15" s="549"/>
      <c r="J15" s="408" t="s">
        <v>251</v>
      </c>
      <c r="K15" s="592"/>
      <c r="L15" s="424"/>
      <c r="M15" s="325" t="s">
        <v>581</v>
      </c>
      <c r="N15" s="512"/>
    </row>
    <row r="16" spans="1:14" ht="22.5" x14ac:dyDescent="0.25">
      <c r="F16" s="425" t="s">
        <v>12</v>
      </c>
      <c r="G16" s="426" t="s">
        <v>370</v>
      </c>
      <c r="H16" s="408" t="s">
        <v>251</v>
      </c>
      <c r="I16" s="549"/>
      <c r="J16" s="408" t="s">
        <v>251</v>
      </c>
      <c r="K16" s="592"/>
      <c r="L16" s="424"/>
      <c r="M16" s="325"/>
      <c r="N16" s="512"/>
    </row>
    <row r="17" spans="1:14" ht="22.5" x14ac:dyDescent="0.25">
      <c r="F17" s="425" t="s">
        <v>13</v>
      </c>
      <c r="G17" s="426" t="s">
        <v>582</v>
      </c>
      <c r="H17" s="408" t="s">
        <v>251</v>
      </c>
      <c r="I17" s="282"/>
      <c r="J17" s="282"/>
      <c r="K17" s="592"/>
      <c r="L17" s="424"/>
      <c r="M17" s="325" t="s">
        <v>583</v>
      </c>
      <c r="N17" s="512"/>
    </row>
    <row r="18" spans="1:14" ht="22.5" x14ac:dyDescent="0.25">
      <c r="F18" s="425" t="s">
        <v>31</v>
      </c>
      <c r="G18" s="426" t="s">
        <v>584</v>
      </c>
      <c r="H18" s="408" t="s">
        <v>251</v>
      </c>
      <c r="I18" s="282"/>
      <c r="J18" s="282"/>
      <c r="K18" s="592"/>
      <c r="L18" s="424"/>
      <c r="M18" s="325" t="s">
        <v>585</v>
      </c>
      <c r="N18" s="512"/>
    </row>
    <row r="19" spans="1:14" ht="56.25" x14ac:dyDescent="0.25">
      <c r="F19" s="425" t="s">
        <v>32</v>
      </c>
      <c r="G19" s="426" t="s">
        <v>586</v>
      </c>
      <c r="H19" s="408" t="s">
        <v>424</v>
      </c>
      <c r="I19" s="428">
        <f>SUM(J19:K19)</f>
        <v>0</v>
      </c>
      <c r="J19" s="428">
        <f>SUMIF(List06_flag_year,"y",J20:J26)</f>
        <v>0</v>
      </c>
      <c r="K19" s="593"/>
      <c r="L19" s="429"/>
      <c r="M19" s="325" t="s">
        <v>587</v>
      </c>
      <c r="N19" s="513"/>
    </row>
    <row r="20" spans="1:14" ht="33.75" hidden="1" x14ac:dyDescent="0.25">
      <c r="B20" s="738" t="s">
        <v>371</v>
      </c>
      <c r="F20" s="425" t="str">
        <f>B20</f>
        <v>8.0</v>
      </c>
      <c r="G20" s="516"/>
      <c r="H20" s="408" t="s">
        <v>424</v>
      </c>
      <c r="I20" s="428">
        <f>SUM(I21:I22)</f>
        <v>0</v>
      </c>
      <c r="J20" s="428">
        <f>SUM(J21:J22)</f>
        <v>0</v>
      </c>
      <c r="K20" s="593" t="s">
        <v>61</v>
      </c>
      <c r="L20" s="429"/>
      <c r="M20" s="325" t="s">
        <v>588</v>
      </c>
      <c r="N20" s="513"/>
    </row>
    <row r="21" spans="1:14" ht="45" hidden="1" x14ac:dyDescent="0.25">
      <c r="B21" s="738"/>
      <c r="C21" s="191">
        <v>1</v>
      </c>
      <c r="F21" s="430" t="str">
        <f>B20&amp;"."&amp;C21</f>
        <v>8.0.1</v>
      </c>
      <c r="G21" s="546"/>
      <c r="H21" s="431" t="s">
        <v>424</v>
      </c>
      <c r="I21" s="504"/>
      <c r="J21" s="5"/>
      <c r="K21" s="593" t="s">
        <v>372</v>
      </c>
      <c r="L21" s="429"/>
      <c r="M21" s="325" t="s">
        <v>589</v>
      </c>
      <c r="N21" s="513"/>
    </row>
    <row r="22" spans="1:14" ht="18.75" hidden="1" x14ac:dyDescent="0.25">
      <c r="B22" s="738"/>
      <c r="F22" s="432"/>
      <c r="G22" s="433" t="s">
        <v>373</v>
      </c>
      <c r="H22" s="434"/>
      <c r="I22" s="435"/>
      <c r="J22" s="435"/>
      <c r="K22" s="594"/>
      <c r="L22" s="429"/>
      <c r="M22" s="325"/>
      <c r="N22" s="513"/>
    </row>
    <row r="23" spans="1:14" ht="33.75" x14ac:dyDescent="0.25">
      <c r="B23" s="738" t="s">
        <v>374</v>
      </c>
      <c r="D23" s="169"/>
      <c r="F23" s="436" t="str">
        <f>B23</f>
        <v>8.1</v>
      </c>
      <c r="G23" s="516"/>
      <c r="H23" s="437" t="s">
        <v>424</v>
      </c>
      <c r="I23" s="438">
        <f>SUM(I24:I25)</f>
        <v>0</v>
      </c>
      <c r="J23" s="428">
        <f>SUM(J24:J25)</f>
        <v>0</v>
      </c>
      <c r="K23" s="593" t="s">
        <v>61</v>
      </c>
      <c r="L23" s="429"/>
      <c r="M23" s="325" t="s">
        <v>588</v>
      </c>
      <c r="N23" s="513"/>
    </row>
    <row r="24" spans="1:14" ht="45" x14ac:dyDescent="0.25">
      <c r="B24" s="738"/>
      <c r="C24" s="191">
        <v>1</v>
      </c>
      <c r="F24" s="439" t="str">
        <f>B23&amp;"."&amp;C24</f>
        <v>8.1.1</v>
      </c>
      <c r="G24" s="546"/>
      <c r="H24" s="408" t="s">
        <v>424</v>
      </c>
      <c r="I24" s="504"/>
      <c r="J24" s="5"/>
      <c r="K24" s="593" t="s">
        <v>372</v>
      </c>
      <c r="L24" s="429"/>
      <c r="M24" s="325" t="s">
        <v>589</v>
      </c>
      <c r="N24" s="513"/>
    </row>
    <row r="25" spans="1:14" ht="18.75" x14ac:dyDescent="0.25">
      <c r="B25" s="738"/>
      <c r="F25" s="440"/>
      <c r="G25" s="433" t="s">
        <v>373</v>
      </c>
      <c r="H25" s="434"/>
      <c r="I25" s="435"/>
      <c r="J25" s="435"/>
      <c r="K25" s="594"/>
      <c r="L25" s="429"/>
      <c r="M25" s="325"/>
      <c r="N25" s="513"/>
    </row>
    <row r="26" spans="1:14" ht="18.75" x14ac:dyDescent="0.25">
      <c r="F26" s="531"/>
      <c r="G26" s="521" t="s">
        <v>375</v>
      </c>
      <c r="H26" s="521"/>
      <c r="I26" s="520"/>
      <c r="J26" s="520"/>
      <c r="K26" s="594"/>
      <c r="L26" s="442"/>
      <c r="M26" s="325"/>
      <c r="N26" s="513"/>
    </row>
    <row r="27" spans="1:14" ht="18.75" x14ac:dyDescent="0.25">
      <c r="F27" s="329" t="s">
        <v>354</v>
      </c>
      <c r="G27" s="528" t="s">
        <v>376</v>
      </c>
      <c r="H27" s="527" t="s">
        <v>251</v>
      </c>
      <c r="I27" s="527" t="s">
        <v>251</v>
      </c>
      <c r="J27" s="527" t="s">
        <v>251</v>
      </c>
      <c r="K27" s="595"/>
      <c r="L27" s="442"/>
      <c r="M27" s="325"/>
      <c r="N27" s="513"/>
    </row>
    <row r="28" spans="1:14" ht="18.75" x14ac:dyDescent="0.25">
      <c r="A28" s="443"/>
      <c r="B28" s="443"/>
      <c r="F28" s="329" t="s">
        <v>377</v>
      </c>
      <c r="G28" s="529" t="s">
        <v>378</v>
      </c>
      <c r="H28" s="527" t="s">
        <v>251</v>
      </c>
      <c r="I28" s="527" t="s">
        <v>251</v>
      </c>
      <c r="J28" s="527" t="s">
        <v>251</v>
      </c>
      <c r="K28" s="595"/>
      <c r="L28" s="442"/>
      <c r="M28" s="325"/>
      <c r="N28" s="513"/>
    </row>
    <row r="29" spans="1:14" ht="18.75" x14ac:dyDescent="0.25">
      <c r="A29" s="443"/>
      <c r="B29" s="443"/>
      <c r="F29" s="329" t="s">
        <v>380</v>
      </c>
      <c r="G29" s="530" t="s">
        <v>381</v>
      </c>
      <c r="H29" s="527" t="s">
        <v>379</v>
      </c>
      <c r="I29" s="536"/>
      <c r="J29" s="536"/>
      <c r="K29" s="595"/>
      <c r="L29" s="442"/>
      <c r="M29" s="325"/>
      <c r="N29" s="513"/>
    </row>
    <row r="30" spans="1:14" ht="18.75" x14ac:dyDescent="0.25">
      <c r="A30" s="443"/>
      <c r="B30" s="443"/>
      <c r="F30" s="329" t="s">
        <v>382</v>
      </c>
      <c r="G30" s="530" t="s">
        <v>383</v>
      </c>
      <c r="H30" s="527" t="s">
        <v>379</v>
      </c>
      <c r="I30" s="536"/>
      <c r="J30" s="536"/>
      <c r="K30" s="595"/>
      <c r="L30" s="442"/>
      <c r="M30" s="325"/>
      <c r="N30" s="513"/>
    </row>
    <row r="31" spans="1:14" ht="18.75" x14ac:dyDescent="0.15">
      <c r="A31" s="443"/>
      <c r="B31" s="443"/>
      <c r="F31" s="329" t="s">
        <v>384</v>
      </c>
      <c r="G31" s="529" t="s">
        <v>385</v>
      </c>
      <c r="H31" s="527" t="s">
        <v>251</v>
      </c>
      <c r="I31" s="527" t="s">
        <v>251</v>
      </c>
      <c r="J31" s="527" t="s">
        <v>251</v>
      </c>
      <c r="K31" s="595"/>
      <c r="L31" s="442"/>
      <c r="M31" s="325"/>
      <c r="N31" s="455"/>
    </row>
    <row r="32" spans="1:14" ht="22.5" x14ac:dyDescent="0.15">
      <c r="A32" s="443"/>
      <c r="B32" s="443"/>
      <c r="F32" s="329" t="s">
        <v>386</v>
      </c>
      <c r="G32" s="530" t="s">
        <v>381</v>
      </c>
      <c r="H32" s="527" t="s">
        <v>607</v>
      </c>
      <c r="I32" s="536"/>
      <c r="J32" s="536"/>
      <c r="K32" s="595"/>
      <c r="L32" s="442"/>
      <c r="M32" s="325" t="s">
        <v>615</v>
      </c>
      <c r="N32" s="455"/>
    </row>
    <row r="33" spans="1:14" ht="33.75" x14ac:dyDescent="0.15">
      <c r="A33" s="443"/>
      <c r="B33" s="443"/>
      <c r="F33" s="329" t="s">
        <v>387</v>
      </c>
      <c r="G33" s="530" t="s">
        <v>383</v>
      </c>
      <c r="H33" s="527" t="s">
        <v>607</v>
      </c>
      <c r="I33" s="536"/>
      <c r="J33" s="536"/>
      <c r="K33" s="595"/>
      <c r="L33" s="442"/>
      <c r="M33" s="325" t="s">
        <v>616</v>
      </c>
      <c r="N33" s="455"/>
    </row>
    <row r="34" spans="1:14" ht="22.5" x14ac:dyDescent="0.15">
      <c r="A34" s="443"/>
      <c r="B34" s="443"/>
      <c r="F34" s="329" t="s">
        <v>388</v>
      </c>
      <c r="G34" s="529" t="s">
        <v>389</v>
      </c>
      <c r="H34" s="527" t="s">
        <v>251</v>
      </c>
      <c r="I34" s="527" t="s">
        <v>251</v>
      </c>
      <c r="J34" s="527" t="s">
        <v>251</v>
      </c>
      <c r="K34" s="595"/>
      <c r="L34" s="442"/>
      <c r="M34" s="325"/>
      <c r="N34" s="455"/>
    </row>
    <row r="35" spans="1:14" ht="18.75" x14ac:dyDescent="0.15">
      <c r="A35" s="443"/>
      <c r="B35" s="443"/>
      <c r="F35" s="329" t="s">
        <v>390</v>
      </c>
      <c r="G35" s="530" t="s">
        <v>381</v>
      </c>
      <c r="H35" s="527" t="s">
        <v>608</v>
      </c>
      <c r="I35" s="536"/>
      <c r="J35" s="536"/>
      <c r="K35" s="595"/>
      <c r="L35" s="442"/>
      <c r="M35" s="325" t="s">
        <v>617</v>
      </c>
      <c r="N35" s="455"/>
    </row>
    <row r="36" spans="1:14" ht="18.75" x14ac:dyDescent="0.15">
      <c r="A36" s="443"/>
      <c r="B36" s="443"/>
      <c r="F36" s="329" t="s">
        <v>391</v>
      </c>
      <c r="G36" s="530" t="s">
        <v>383</v>
      </c>
      <c r="H36" s="527" t="s">
        <v>608</v>
      </c>
      <c r="I36" s="536"/>
      <c r="J36" s="536"/>
      <c r="K36" s="595"/>
      <c r="L36" s="442"/>
      <c r="M36" s="325" t="s">
        <v>618</v>
      </c>
      <c r="N36" s="455"/>
    </row>
    <row r="37" spans="1:14" ht="18.75" x14ac:dyDescent="0.15">
      <c r="A37" s="443"/>
      <c r="B37" s="443"/>
      <c r="F37" s="329" t="s">
        <v>392</v>
      </c>
      <c r="G37" s="529" t="s">
        <v>609</v>
      </c>
      <c r="H37" s="527" t="s">
        <v>251</v>
      </c>
      <c r="I37" s="527" t="s">
        <v>251</v>
      </c>
      <c r="J37" s="527" t="s">
        <v>251</v>
      </c>
      <c r="K37" s="595"/>
      <c r="L37" s="442"/>
      <c r="M37" s="325"/>
      <c r="N37" s="455"/>
    </row>
    <row r="38" spans="1:14" ht="18.75" x14ac:dyDescent="0.15">
      <c r="A38" s="443"/>
      <c r="B38" s="443"/>
      <c r="F38" s="329" t="s">
        <v>394</v>
      </c>
      <c r="G38" s="530" t="s">
        <v>381</v>
      </c>
      <c r="H38" s="527" t="s">
        <v>393</v>
      </c>
      <c r="I38" s="536"/>
      <c r="J38" s="536"/>
      <c r="K38" s="595"/>
      <c r="L38" s="442"/>
      <c r="M38" s="325" t="s">
        <v>619</v>
      </c>
      <c r="N38" s="455"/>
    </row>
    <row r="39" spans="1:14" ht="18.75" x14ac:dyDescent="0.15">
      <c r="A39" s="443"/>
      <c r="B39" s="443"/>
      <c r="F39" s="329" t="s">
        <v>395</v>
      </c>
      <c r="G39" s="530" t="s">
        <v>383</v>
      </c>
      <c r="H39" s="527" t="s">
        <v>393</v>
      </c>
      <c r="I39" s="536"/>
      <c r="J39" s="536"/>
      <c r="K39" s="595"/>
      <c r="L39" s="442"/>
      <c r="M39" s="325" t="s">
        <v>620</v>
      </c>
      <c r="N39" s="455"/>
    </row>
    <row r="40" spans="1:14" ht="22.5" x14ac:dyDescent="0.15">
      <c r="A40" s="443"/>
      <c r="B40" s="443"/>
      <c r="F40" s="329" t="s">
        <v>396</v>
      </c>
      <c r="G40" s="529" t="s">
        <v>412</v>
      </c>
      <c r="H40" s="527" t="s">
        <v>251</v>
      </c>
      <c r="I40" s="527" t="s">
        <v>251</v>
      </c>
      <c r="J40" s="527" t="s">
        <v>251</v>
      </c>
      <c r="K40" s="595"/>
      <c r="L40" s="442"/>
      <c r="M40" s="325"/>
      <c r="N40" s="455"/>
    </row>
    <row r="41" spans="1:14" ht="18.75" x14ac:dyDescent="0.15">
      <c r="A41" s="443"/>
      <c r="B41" s="443"/>
      <c r="F41" s="329" t="s">
        <v>397</v>
      </c>
      <c r="G41" s="530" t="s">
        <v>381</v>
      </c>
      <c r="H41" s="527" t="s">
        <v>393</v>
      </c>
      <c r="I41" s="536"/>
      <c r="J41" s="536"/>
      <c r="K41" s="595"/>
      <c r="L41" s="442"/>
      <c r="M41" s="325"/>
      <c r="N41" s="455"/>
    </row>
    <row r="42" spans="1:14" ht="18.75" x14ac:dyDescent="0.15">
      <c r="A42" s="443"/>
      <c r="B42" s="443"/>
      <c r="F42" s="329" t="s">
        <v>398</v>
      </c>
      <c r="G42" s="530" t="s">
        <v>383</v>
      </c>
      <c r="H42" s="527" t="s">
        <v>393</v>
      </c>
      <c r="I42" s="536"/>
      <c r="J42" s="536"/>
      <c r="K42" s="595"/>
      <c r="L42" s="442"/>
      <c r="M42" s="325"/>
      <c r="N42" s="455"/>
    </row>
    <row r="43" spans="1:14" ht="22.5" x14ac:dyDescent="0.15">
      <c r="A43" s="443"/>
      <c r="B43" s="443"/>
      <c r="F43" s="329" t="s">
        <v>399</v>
      </c>
      <c r="G43" s="529" t="s">
        <v>610</v>
      </c>
      <c r="H43" s="527" t="s">
        <v>251</v>
      </c>
      <c r="I43" s="527" t="s">
        <v>251</v>
      </c>
      <c r="J43" s="527" t="s">
        <v>251</v>
      </c>
      <c r="K43" s="595"/>
      <c r="L43" s="442"/>
      <c r="M43" s="325"/>
      <c r="N43" s="455"/>
    </row>
    <row r="44" spans="1:14" ht="22.5" x14ac:dyDescent="0.15">
      <c r="A44" s="443"/>
      <c r="B44" s="443"/>
      <c r="F44" s="329" t="s">
        <v>400</v>
      </c>
      <c r="G44" s="530" t="s">
        <v>381</v>
      </c>
      <c r="H44" s="527" t="s">
        <v>640</v>
      </c>
      <c r="I44" s="536"/>
      <c r="J44" s="536"/>
      <c r="K44" s="595"/>
      <c r="L44" s="442"/>
      <c r="M44" s="325" t="s">
        <v>621</v>
      </c>
      <c r="N44" s="455"/>
    </row>
    <row r="45" spans="1:14" ht="22.5" x14ac:dyDescent="0.15">
      <c r="A45" s="443"/>
      <c r="B45" s="443"/>
      <c r="F45" s="329" t="s">
        <v>401</v>
      </c>
      <c r="G45" s="530" t="s">
        <v>383</v>
      </c>
      <c r="H45" s="527" t="s">
        <v>640</v>
      </c>
      <c r="I45" s="536"/>
      <c r="J45" s="536"/>
      <c r="K45" s="595"/>
      <c r="L45" s="442"/>
      <c r="M45" s="325" t="s">
        <v>622</v>
      </c>
      <c r="N45" s="455"/>
    </row>
    <row r="46" spans="1:14" ht="18.75" x14ac:dyDescent="0.15">
      <c r="A46" s="443"/>
      <c r="B46" s="443"/>
      <c r="F46" s="329" t="s">
        <v>402</v>
      </c>
      <c r="G46" s="529" t="s">
        <v>611</v>
      </c>
      <c r="H46" s="527" t="s">
        <v>251</v>
      </c>
      <c r="I46" s="527" t="s">
        <v>251</v>
      </c>
      <c r="J46" s="527" t="s">
        <v>251</v>
      </c>
      <c r="K46" s="595"/>
      <c r="L46" s="442"/>
      <c r="M46" s="325"/>
      <c r="N46" s="455"/>
    </row>
    <row r="47" spans="1:14" ht="18.75" x14ac:dyDescent="0.15">
      <c r="A47" s="443"/>
      <c r="B47" s="443"/>
      <c r="F47" s="329" t="s">
        <v>403</v>
      </c>
      <c r="G47" s="530" t="s">
        <v>381</v>
      </c>
      <c r="H47" s="527" t="s">
        <v>641</v>
      </c>
      <c r="I47" s="536"/>
      <c r="J47" s="536"/>
      <c r="K47" s="595"/>
      <c r="L47" s="442"/>
      <c r="M47" s="325" t="s">
        <v>623</v>
      </c>
      <c r="N47" s="455"/>
    </row>
    <row r="48" spans="1:14" ht="18.75" x14ac:dyDescent="0.15">
      <c r="A48" s="443"/>
      <c r="B48" s="443"/>
      <c r="F48" s="329" t="s">
        <v>404</v>
      </c>
      <c r="G48" s="530" t="s">
        <v>383</v>
      </c>
      <c r="H48" s="527" t="s">
        <v>641</v>
      </c>
      <c r="I48" s="536"/>
      <c r="J48" s="536"/>
      <c r="K48" s="595"/>
      <c r="L48" s="442"/>
      <c r="M48" s="325" t="s">
        <v>624</v>
      </c>
      <c r="N48" s="455"/>
    </row>
    <row r="49" spans="1:14" ht="18.75" x14ac:dyDescent="0.15">
      <c r="A49" s="443"/>
      <c r="B49" s="443"/>
      <c r="F49" s="329" t="s">
        <v>405</v>
      </c>
      <c r="G49" s="529" t="s">
        <v>612</v>
      </c>
      <c r="H49" s="527" t="s">
        <v>251</v>
      </c>
      <c r="I49" s="527" t="s">
        <v>251</v>
      </c>
      <c r="J49" s="527" t="s">
        <v>251</v>
      </c>
      <c r="K49" s="595"/>
      <c r="L49" s="442"/>
      <c r="M49" s="325"/>
      <c r="N49" s="455"/>
    </row>
    <row r="50" spans="1:14" ht="22.5" x14ac:dyDescent="0.15">
      <c r="A50" s="443"/>
      <c r="B50" s="443"/>
      <c r="F50" s="329" t="s">
        <v>406</v>
      </c>
      <c r="G50" s="530" t="s">
        <v>381</v>
      </c>
      <c r="H50" s="527" t="s">
        <v>642</v>
      </c>
      <c r="I50" s="536"/>
      <c r="J50" s="536"/>
      <c r="K50" s="595"/>
      <c r="L50" s="442"/>
      <c r="M50" s="325" t="s">
        <v>625</v>
      </c>
      <c r="N50" s="455"/>
    </row>
    <row r="51" spans="1:14" ht="22.5" x14ac:dyDescent="0.15">
      <c r="A51" s="443"/>
      <c r="B51" s="443"/>
      <c r="F51" s="329" t="s">
        <v>407</v>
      </c>
      <c r="G51" s="530" t="s">
        <v>383</v>
      </c>
      <c r="H51" s="527" t="s">
        <v>642</v>
      </c>
      <c r="I51" s="536"/>
      <c r="J51" s="536"/>
      <c r="K51" s="595"/>
      <c r="L51" s="442"/>
      <c r="M51" s="325" t="s">
        <v>626</v>
      </c>
      <c r="N51" s="455"/>
    </row>
    <row r="52" spans="1:14" ht="18.75" x14ac:dyDescent="0.15">
      <c r="A52" s="443"/>
      <c r="B52" s="443"/>
      <c r="F52" s="329" t="s">
        <v>408</v>
      </c>
      <c r="G52" s="529" t="s">
        <v>613</v>
      </c>
      <c r="H52" s="527" t="s">
        <v>251</v>
      </c>
      <c r="I52" s="527" t="s">
        <v>251</v>
      </c>
      <c r="J52" s="527" t="s">
        <v>251</v>
      </c>
      <c r="K52" s="595"/>
      <c r="L52" s="442"/>
      <c r="M52" s="325"/>
      <c r="N52" s="455"/>
    </row>
    <row r="53" spans="1:14" ht="18.75" x14ac:dyDescent="0.15">
      <c r="A53" s="443"/>
      <c r="B53" s="443"/>
      <c r="F53" s="329" t="s">
        <v>409</v>
      </c>
      <c r="G53" s="530" t="s">
        <v>381</v>
      </c>
      <c r="H53" s="527" t="s">
        <v>643</v>
      </c>
      <c r="I53" s="536"/>
      <c r="J53" s="536"/>
      <c r="K53" s="595"/>
      <c r="L53" s="442"/>
      <c r="M53" s="325" t="s">
        <v>627</v>
      </c>
      <c r="N53" s="455"/>
    </row>
    <row r="54" spans="1:14" ht="18.75" x14ac:dyDescent="0.15">
      <c r="A54" s="443"/>
      <c r="B54" s="443"/>
      <c r="F54" s="329" t="s">
        <v>410</v>
      </c>
      <c r="G54" s="530" t="s">
        <v>383</v>
      </c>
      <c r="H54" s="527" t="s">
        <v>643</v>
      </c>
      <c r="I54" s="536"/>
      <c r="J54" s="536"/>
      <c r="K54" s="595"/>
      <c r="L54" s="442"/>
      <c r="M54" s="325" t="s">
        <v>628</v>
      </c>
      <c r="N54" s="455"/>
    </row>
    <row r="55" spans="1:14" ht="18.75" x14ac:dyDescent="0.15">
      <c r="A55" s="443"/>
      <c r="B55" s="443"/>
      <c r="F55" s="329" t="s">
        <v>411</v>
      </c>
      <c r="G55" s="529" t="s">
        <v>614</v>
      </c>
      <c r="H55" s="527" t="s">
        <v>251</v>
      </c>
      <c r="I55" s="527" t="s">
        <v>251</v>
      </c>
      <c r="J55" s="527" t="s">
        <v>251</v>
      </c>
      <c r="K55" s="595"/>
      <c r="L55" s="442"/>
      <c r="M55" s="325" t="s">
        <v>629</v>
      </c>
      <c r="N55" s="455"/>
    </row>
    <row r="56" spans="1:14" ht="22.5" x14ac:dyDescent="0.15">
      <c r="A56" s="443"/>
      <c r="B56" s="443"/>
      <c r="F56" s="329" t="s">
        <v>413</v>
      </c>
      <c r="G56" s="530" t="s">
        <v>381</v>
      </c>
      <c r="H56" s="527" t="s">
        <v>644</v>
      </c>
      <c r="I56" s="536"/>
      <c r="J56" s="536"/>
      <c r="K56" s="595"/>
      <c r="L56" s="442"/>
      <c r="M56" s="325" t="s">
        <v>630</v>
      </c>
      <c r="N56" s="455"/>
    </row>
    <row r="57" spans="1:14" ht="22.5" x14ac:dyDescent="0.15">
      <c r="A57" s="443"/>
      <c r="B57" s="443"/>
      <c r="F57" s="329" t="s">
        <v>414</v>
      </c>
      <c r="G57" s="530" t="s">
        <v>383</v>
      </c>
      <c r="H57" s="527" t="s">
        <v>644</v>
      </c>
      <c r="I57" s="536"/>
      <c r="J57" s="536"/>
      <c r="K57" s="595"/>
      <c r="L57" s="442"/>
      <c r="M57" s="325" t="s">
        <v>631</v>
      </c>
      <c r="N57" s="455"/>
    </row>
    <row r="58" spans="1:14" ht="18.75" hidden="1" x14ac:dyDescent="0.15">
      <c r="A58" s="443"/>
      <c r="B58" s="738" t="s">
        <v>411</v>
      </c>
      <c r="F58" s="329" t="str">
        <f>B58</f>
        <v>9.10</v>
      </c>
      <c r="G58" s="535"/>
      <c r="H58" s="590"/>
      <c r="I58" s="527" t="s">
        <v>251</v>
      </c>
      <c r="J58" s="527" t="s">
        <v>251</v>
      </c>
      <c r="K58" s="595"/>
      <c r="L58" s="442"/>
      <c r="M58" s="325"/>
      <c r="N58" s="455"/>
    </row>
    <row r="59" spans="1:14" ht="18.75" hidden="1" x14ac:dyDescent="0.15">
      <c r="A59" s="443"/>
      <c r="B59" s="738"/>
      <c r="F59" s="336" t="str">
        <f>B58&amp;".1"</f>
        <v>9.10.1</v>
      </c>
      <c r="G59" s="530" t="s">
        <v>381</v>
      </c>
      <c r="H59" s="336" t="str">
        <f>IF(H58="","x",H58)</f>
        <v>x</v>
      </c>
      <c r="I59" s="536"/>
      <c r="J59" s="536"/>
      <c r="K59" s="595"/>
      <c r="L59" s="442"/>
      <c r="M59" s="325"/>
      <c r="N59" s="455"/>
    </row>
    <row r="60" spans="1:14" ht="18.75" hidden="1" x14ac:dyDescent="0.15">
      <c r="A60" s="443"/>
      <c r="B60" s="738"/>
      <c r="F60" s="336" t="str">
        <f>B58&amp;".2"</f>
        <v>9.10.2</v>
      </c>
      <c r="G60" s="530" t="s">
        <v>383</v>
      </c>
      <c r="H60" s="336" t="str">
        <f>IF(H58="","x",H58)</f>
        <v>x</v>
      </c>
      <c r="I60" s="536"/>
      <c r="J60" s="536"/>
      <c r="K60" s="595"/>
      <c r="L60" s="442"/>
      <c r="M60" s="325"/>
      <c r="N60" s="455"/>
    </row>
    <row r="61" spans="1:14" ht="18.75" x14ac:dyDescent="0.15">
      <c r="F61" s="519"/>
      <c r="G61" s="518" t="s">
        <v>415</v>
      </c>
      <c r="H61" s="518"/>
      <c r="I61" s="517"/>
      <c r="J61" s="517"/>
      <c r="K61" s="594"/>
      <c r="L61" s="442"/>
      <c r="M61" s="325"/>
      <c r="N61" s="455"/>
    </row>
    <row r="62" spans="1:14" ht="22.5" x14ac:dyDescent="0.15">
      <c r="B62" s="15" t="s">
        <v>416</v>
      </c>
      <c r="F62" s="425" t="s">
        <v>355</v>
      </c>
      <c r="G62" s="426" t="s">
        <v>632</v>
      </c>
      <c r="H62" s="532" t="s">
        <v>251</v>
      </c>
      <c r="I62" s="408" t="s">
        <v>251</v>
      </c>
      <c r="J62" s="408" t="s">
        <v>251</v>
      </c>
      <c r="K62" s="596"/>
      <c r="L62" s="442"/>
      <c r="M62" s="325"/>
      <c r="N62" s="455"/>
    </row>
    <row r="63" spans="1:14" ht="22.5" x14ac:dyDescent="0.15">
      <c r="B63" s="738" t="s">
        <v>417</v>
      </c>
      <c r="F63" s="425" t="str">
        <f>B63</f>
        <v>10.0</v>
      </c>
      <c r="G63" s="444" t="s">
        <v>633</v>
      </c>
      <c r="H63" s="408" t="s">
        <v>424</v>
      </c>
      <c r="I63" s="428">
        <f>SUM(I64:I67)</f>
        <v>0</v>
      </c>
      <c r="J63" s="428">
        <f>SUM(J64:J67)</f>
        <v>0</v>
      </c>
      <c r="K63" s="596"/>
      <c r="L63" s="442"/>
      <c r="M63" s="325" t="s">
        <v>634</v>
      </c>
      <c r="N63" s="455"/>
    </row>
    <row r="64" spans="1:14" ht="18.75" x14ac:dyDescent="0.15">
      <c r="B64" s="738"/>
      <c r="F64" s="439" t="str">
        <f>B63&amp;".1"</f>
        <v>10.0.1</v>
      </c>
      <c r="G64" s="445" t="s">
        <v>57</v>
      </c>
      <c r="H64" s="408" t="s">
        <v>424</v>
      </c>
      <c r="I64" s="428">
        <f t="shared" ref="I64:J67" si="0">SUMIF($G$68:$G$78,$G64,I$68:I$78)</f>
        <v>0</v>
      </c>
      <c r="J64" s="428">
        <f t="shared" si="0"/>
        <v>0</v>
      </c>
      <c r="K64" s="596"/>
      <c r="L64" s="442"/>
      <c r="M64" s="325" t="s">
        <v>636</v>
      </c>
      <c r="N64" s="455"/>
    </row>
    <row r="65" spans="1:14" ht="18.75" x14ac:dyDescent="0.15">
      <c r="B65" s="738"/>
      <c r="F65" s="439" t="str">
        <f>B63&amp;".2"</f>
        <v>10.0.2</v>
      </c>
      <c r="G65" s="445" t="s">
        <v>58</v>
      </c>
      <c r="H65" s="408" t="s">
        <v>424</v>
      </c>
      <c r="I65" s="428">
        <f t="shared" si="0"/>
        <v>0</v>
      </c>
      <c r="J65" s="428">
        <f t="shared" si="0"/>
        <v>0</v>
      </c>
      <c r="K65" s="596"/>
      <c r="L65" s="442"/>
      <c r="M65" s="325" t="s">
        <v>637</v>
      </c>
      <c r="N65" s="455"/>
    </row>
    <row r="66" spans="1:14" ht="18.75" x14ac:dyDescent="0.15">
      <c r="B66" s="738"/>
      <c r="F66" s="439" t="str">
        <f>B63&amp;".3"</f>
        <v>10.0.3</v>
      </c>
      <c r="G66" s="445" t="s">
        <v>59</v>
      </c>
      <c r="H66" s="408" t="s">
        <v>424</v>
      </c>
      <c r="I66" s="428">
        <f t="shared" si="0"/>
        <v>0</v>
      </c>
      <c r="J66" s="428">
        <f t="shared" si="0"/>
        <v>0</v>
      </c>
      <c r="K66" s="596"/>
      <c r="L66" s="442"/>
      <c r="M66" s="325" t="s">
        <v>638</v>
      </c>
      <c r="N66" s="455"/>
    </row>
    <row r="67" spans="1:14" ht="18.75" x14ac:dyDescent="0.15">
      <c r="B67" s="738"/>
      <c r="F67" s="439" t="str">
        <f>B63&amp;".4"</f>
        <v>10.0.4</v>
      </c>
      <c r="G67" s="445" t="s">
        <v>60</v>
      </c>
      <c r="H67" s="408" t="s">
        <v>424</v>
      </c>
      <c r="I67" s="428">
        <f t="shared" si="0"/>
        <v>0</v>
      </c>
      <c r="J67" s="428">
        <f t="shared" si="0"/>
        <v>0</v>
      </c>
      <c r="K67" s="596"/>
      <c r="L67" s="442"/>
      <c r="M67" s="325" t="s">
        <v>639</v>
      </c>
      <c r="N67" s="455"/>
    </row>
    <row r="68" spans="1:14" ht="45" hidden="1" x14ac:dyDescent="0.15">
      <c r="B68" s="738" t="s">
        <v>417</v>
      </c>
      <c r="F68" s="425" t="str">
        <f>B68</f>
        <v>10.0</v>
      </c>
      <c r="G68" s="537"/>
      <c r="H68" s="408" t="s">
        <v>424</v>
      </c>
      <c r="I68" s="428">
        <f>SUM(I69:I72)</f>
        <v>0</v>
      </c>
      <c r="J68" s="428">
        <f>SUM(J69:J72)</f>
        <v>0</v>
      </c>
      <c r="K68" s="596">
        <f>G68</f>
        <v>0</v>
      </c>
      <c r="L68" s="442"/>
      <c r="M68" s="325" t="s">
        <v>635</v>
      </c>
      <c r="N68" s="455"/>
    </row>
    <row r="69" spans="1:14" ht="18.75" hidden="1" x14ac:dyDescent="0.15">
      <c r="A69" s="346"/>
      <c r="B69" s="738"/>
      <c r="F69" s="439" t="str">
        <f>B68&amp;".1"</f>
        <v>10.0.1</v>
      </c>
      <c r="G69" s="533" t="s">
        <v>57</v>
      </c>
      <c r="H69" s="408" t="s">
        <v>424</v>
      </c>
      <c r="I69" s="504"/>
      <c r="J69" s="504"/>
      <c r="K69" s="596"/>
      <c r="L69" s="442"/>
      <c r="M69" s="325"/>
      <c r="N69" s="455"/>
    </row>
    <row r="70" spans="1:14" ht="18.75" hidden="1" x14ac:dyDescent="0.15">
      <c r="B70" s="738"/>
      <c r="F70" s="439" t="str">
        <f>B68&amp;".2"</f>
        <v>10.0.2</v>
      </c>
      <c r="G70" s="533" t="s">
        <v>58</v>
      </c>
      <c r="H70" s="408" t="s">
        <v>424</v>
      </c>
      <c r="I70" s="504"/>
      <c r="J70" s="504"/>
      <c r="K70" s="596"/>
      <c r="L70" s="442"/>
      <c r="M70" s="325"/>
      <c r="N70" s="455"/>
    </row>
    <row r="71" spans="1:14" ht="18.75" hidden="1" x14ac:dyDescent="0.15">
      <c r="B71" s="738"/>
      <c r="F71" s="439" t="str">
        <f>B68&amp;".3"</f>
        <v>10.0.3</v>
      </c>
      <c r="G71" s="533" t="s">
        <v>59</v>
      </c>
      <c r="H71" s="408" t="s">
        <v>424</v>
      </c>
      <c r="I71" s="504"/>
      <c r="J71" s="504"/>
      <c r="K71" s="596"/>
      <c r="L71" s="442"/>
      <c r="M71" s="325"/>
      <c r="N71" s="455"/>
    </row>
    <row r="72" spans="1:14" ht="18.75" hidden="1" x14ac:dyDescent="0.15">
      <c r="B72" s="738"/>
      <c r="F72" s="439" t="str">
        <f>B68&amp;".4"</f>
        <v>10.0.4</v>
      </c>
      <c r="G72" s="533" t="s">
        <v>60</v>
      </c>
      <c r="H72" s="408" t="s">
        <v>424</v>
      </c>
      <c r="I72" s="504"/>
      <c r="J72" s="504"/>
      <c r="K72" s="596"/>
      <c r="L72" s="442"/>
      <c r="M72" s="325"/>
      <c r="N72" s="455"/>
    </row>
    <row r="73" spans="1:14" ht="45" x14ac:dyDescent="0.15">
      <c r="B73" s="738" t="s">
        <v>418</v>
      </c>
      <c r="E73" s="169"/>
      <c r="F73" s="425" t="str">
        <f>B73</f>
        <v>10.1</v>
      </c>
      <c r="G73" s="537"/>
      <c r="H73" s="408" t="s">
        <v>424</v>
      </c>
      <c r="I73" s="428">
        <f>SUM(I74:I77)</f>
        <v>0</v>
      </c>
      <c r="J73" s="428">
        <f>SUM(J74:J77)</f>
        <v>0</v>
      </c>
      <c r="K73" s="597">
        <f>G73</f>
        <v>0</v>
      </c>
      <c r="L73" s="534"/>
      <c r="M73" s="547" t="s">
        <v>635</v>
      </c>
      <c r="N73" s="455"/>
    </row>
    <row r="74" spans="1:14" ht="18.75" x14ac:dyDescent="0.15">
      <c r="B74" s="738"/>
      <c r="F74" s="439" t="str">
        <f>B73&amp;".1"</f>
        <v>10.1.1</v>
      </c>
      <c r="G74" s="533" t="s">
        <v>57</v>
      </c>
      <c r="H74" s="408" t="s">
        <v>424</v>
      </c>
      <c r="I74" s="504"/>
      <c r="J74" s="504"/>
      <c r="K74" s="596"/>
      <c r="L74" s="442"/>
      <c r="M74" s="325"/>
      <c r="N74" s="455"/>
    </row>
    <row r="75" spans="1:14" ht="18.75" x14ac:dyDescent="0.15">
      <c r="B75" s="738"/>
      <c r="F75" s="439" t="str">
        <f>B73&amp;".2"</f>
        <v>10.1.2</v>
      </c>
      <c r="G75" s="533" t="s">
        <v>58</v>
      </c>
      <c r="H75" s="408" t="s">
        <v>424</v>
      </c>
      <c r="I75" s="504"/>
      <c r="J75" s="504"/>
      <c r="K75" s="596"/>
      <c r="L75" s="442"/>
      <c r="M75" s="325"/>
      <c r="N75" s="455"/>
    </row>
    <row r="76" spans="1:14" ht="18.75" x14ac:dyDescent="0.15">
      <c r="B76" s="738"/>
      <c r="F76" s="439" t="str">
        <f>B73&amp;".3"</f>
        <v>10.1.3</v>
      </c>
      <c r="G76" s="533" t="s">
        <v>59</v>
      </c>
      <c r="H76" s="408" t="s">
        <v>424</v>
      </c>
      <c r="I76" s="504"/>
      <c r="J76" s="504"/>
      <c r="K76" s="596"/>
      <c r="L76" s="442"/>
      <c r="M76" s="325"/>
      <c r="N76" s="455"/>
    </row>
    <row r="77" spans="1:14" ht="18.75" x14ac:dyDescent="0.15">
      <c r="B77" s="738"/>
      <c r="F77" s="439" t="str">
        <f>B73&amp;".4"</f>
        <v>10.1.4</v>
      </c>
      <c r="G77" s="533" t="s">
        <v>60</v>
      </c>
      <c r="H77" s="408" t="s">
        <v>424</v>
      </c>
      <c r="I77" s="504"/>
      <c r="J77" s="504"/>
      <c r="K77" s="596"/>
      <c r="L77" s="442"/>
      <c r="M77" s="325"/>
      <c r="N77" s="455"/>
    </row>
    <row r="78" spans="1:14" ht="18.75" x14ac:dyDescent="0.15">
      <c r="F78" s="441"/>
      <c r="G78" s="434" t="s">
        <v>373</v>
      </c>
      <c r="H78" s="434"/>
      <c r="I78" s="435"/>
      <c r="J78" s="435"/>
      <c r="K78" s="598"/>
      <c r="L78" s="442"/>
      <c r="M78" s="325"/>
      <c r="N78" s="455"/>
    </row>
    <row r="79" spans="1:14" ht="3" customHeight="1" x14ac:dyDescent="0.15">
      <c r="F79" s="87"/>
      <c r="G79" s="87"/>
      <c r="H79" s="87"/>
      <c r="I79" s="87"/>
      <c r="J79" s="446"/>
      <c r="N79" s="470"/>
    </row>
    <row r="80" spans="1:14" ht="18.75" x14ac:dyDescent="0.15">
      <c r="F80" s="514">
        <v>1</v>
      </c>
      <c r="G80" s="740" t="s">
        <v>570</v>
      </c>
      <c r="H80" s="740"/>
      <c r="I80" s="740"/>
      <c r="J80" s="740"/>
      <c r="K80" s="740"/>
      <c r="L80" s="740"/>
      <c r="M80" s="740"/>
      <c r="N80" s="470"/>
    </row>
    <row r="81" spans="6:14" ht="18.75" x14ac:dyDescent="0.15">
      <c r="F81" s="515">
        <v>2</v>
      </c>
      <c r="G81" s="739" t="s">
        <v>571</v>
      </c>
      <c r="H81" s="739"/>
      <c r="I81" s="739"/>
      <c r="J81" s="739"/>
      <c r="K81" s="739"/>
      <c r="L81" s="739"/>
      <c r="M81" s="739"/>
      <c r="N81" s="470"/>
    </row>
  </sheetData>
  <sheetProtection password="FA9C" sheet="1" objects="1" scenarios="1" formatColumns="0" formatRows="0"/>
  <mergeCells count="15">
    <mergeCell ref="F5:I5"/>
    <mergeCell ref="G81:M81"/>
    <mergeCell ref="G80:M80"/>
    <mergeCell ref="I8:K8"/>
    <mergeCell ref="M7:M9"/>
    <mergeCell ref="F7:L7"/>
    <mergeCell ref="B68:B72"/>
    <mergeCell ref="B73:B77"/>
    <mergeCell ref="F8:F9"/>
    <mergeCell ref="G8:G9"/>
    <mergeCell ref="H8:H9"/>
    <mergeCell ref="B20:B22"/>
    <mergeCell ref="B58:B60"/>
    <mergeCell ref="B63:B67"/>
    <mergeCell ref="B23:B25"/>
  </mergeCells>
  <dataValidations xWindow="395" yWindow="694" count="9">
    <dataValidation type="list" operator="lessThanOrEqual" allowBlank="1" showInputMessage="1" showErrorMessage="1" errorTitle="Ошибка" error="Выберите значение из списка!" sqref="G21">
      <formula1>source_of_funding</formula1>
    </dataValidation>
    <dataValidation type="textLength" operator="lessThanOrEqual" allowBlank="1" showInputMessage="1" showErrorMessage="1" errorTitle="Ошибка" error="Допускается ввод не более 900 символов!" sqref="G58:H58 I15:I16 I11: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J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73">
      <formula1>source_of_funding</formula1>
    </dataValidation>
    <dataValidation type="decimal" allowBlank="1" showErrorMessage="1" errorTitle="Ошибка" error="Допускается ввод только неотрицательных чисел!" sqref="I50:J51 I47:J48 I44:J45 I53:J54 I21:J21 I59:J60 I56:J57 I24:J24 I29:J30 I35:J36 I32:J33 I74:J77 I69:J72">
      <formula1>0</formula1>
      <formula2>9.99999999999999E+23</formula2>
    </dataValidation>
    <dataValidation type="decimal" allowBlank="1" showInputMessage="1" showErrorMessage="1" error="Введите значение от 0 до 100%" sqref="I38:J39 I41:J42">
      <formula1>0</formula1>
      <formula2>100</formula2>
    </dataValidation>
    <dataValidation type="list" operator="lessThanOrEqual" allowBlank="1" showInputMessage="1" showErrorMessage="1" errorTitle="Ошибка" error="Выберите значение из списка!" prompt="Укажите источник финансирования" sqref="G24 G68">
      <formula1>source_of_funding</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x14ac:dyDescent="0.15"/>
  <cols>
    <col min="1" max="1" width="9.140625" style="271" hidden="1" customWidth="1"/>
    <col min="2" max="2" width="9.140625" style="272" hidden="1" customWidth="1"/>
    <col min="3" max="3" width="3.7109375" style="273" customWidth="1"/>
    <col min="4" max="4" width="7" style="274" bestFit="1" customWidth="1"/>
    <col min="5" max="5" width="11.28515625" style="274" customWidth="1"/>
    <col min="6" max="6" width="41" style="274" customWidth="1"/>
    <col min="7" max="7" width="18" style="274" customWidth="1"/>
    <col min="8" max="8" width="13.140625" style="274" customWidth="1"/>
    <col min="9" max="9" width="11.42578125" style="274" customWidth="1"/>
    <col min="10" max="10" width="42.140625" style="274" customWidth="1"/>
    <col min="11" max="11" width="115.7109375" style="274" customWidth="1"/>
    <col min="12" max="12" width="3.7109375" style="274" customWidth="1"/>
    <col min="13" max="16384" width="9.140625" style="274"/>
  </cols>
  <sheetData>
    <row r="1" spans="1:14" hidden="1" x14ac:dyDescent="0.15"/>
    <row r="2" spans="1:14" hidden="1" x14ac:dyDescent="0.15"/>
    <row r="3" spans="1:14" hidden="1" x14ac:dyDescent="0.15"/>
    <row r="4" spans="1:14" ht="3" customHeight="1" x14ac:dyDescent="0.15"/>
    <row r="5" spans="1:14" s="33" customFormat="1" ht="22.5" x14ac:dyDescent="0.15">
      <c r="A5" s="47"/>
      <c r="C5" s="54"/>
      <c r="D5" s="747" t="s">
        <v>224</v>
      </c>
      <c r="E5" s="747"/>
      <c r="F5" s="747"/>
      <c r="G5" s="747"/>
      <c r="H5" s="747"/>
      <c r="I5" s="747"/>
      <c r="J5" s="747"/>
      <c r="K5" s="275"/>
    </row>
    <row r="6" spans="1:14" s="297" customFormat="1" ht="3" hidden="1" customHeight="1" x14ac:dyDescent="0.15">
      <c r="A6" s="293"/>
      <c r="B6" s="294"/>
      <c r="C6" s="295"/>
      <c r="D6" s="296"/>
      <c r="E6" s="296"/>
      <c r="G6" s="296"/>
      <c r="H6" s="296"/>
      <c r="I6" s="296"/>
      <c r="J6" s="296"/>
      <c r="K6" s="296"/>
    </row>
    <row r="7" spans="1:14" s="293" customFormat="1" ht="3" customHeight="1" x14ac:dyDescent="0.15">
      <c r="B7" s="294"/>
      <c r="C7" s="295"/>
      <c r="D7" s="298"/>
      <c r="E7" s="298"/>
      <c r="G7" s="298"/>
      <c r="H7" s="298"/>
      <c r="I7" s="298"/>
      <c r="J7" s="298"/>
      <c r="K7" s="298"/>
      <c r="L7" s="299"/>
    </row>
    <row r="8" spans="1:14" s="297" customFormat="1" x14ac:dyDescent="0.15">
      <c r="A8" s="293"/>
      <c r="B8" s="294"/>
      <c r="C8" s="295"/>
      <c r="D8" s="748" t="s">
        <v>225</v>
      </c>
      <c r="E8" s="748"/>
      <c r="F8" s="748"/>
      <c r="G8" s="748"/>
      <c r="H8" s="748"/>
      <c r="I8" s="748"/>
      <c r="J8" s="748"/>
      <c r="K8" s="748" t="s">
        <v>226</v>
      </c>
    </row>
    <row r="9" spans="1:14" s="297" customFormat="1" x14ac:dyDescent="0.15">
      <c r="A9" s="293"/>
      <c r="B9" s="294"/>
      <c r="C9" s="295"/>
      <c r="D9" s="748" t="s">
        <v>25</v>
      </c>
      <c r="E9" s="748" t="s">
        <v>227</v>
      </c>
      <c r="F9" s="748"/>
      <c r="G9" s="748" t="s">
        <v>228</v>
      </c>
      <c r="H9" s="748"/>
      <c r="I9" s="748"/>
      <c r="J9" s="748"/>
      <c r="K9" s="748"/>
    </row>
    <row r="10" spans="1:14" s="297" customFormat="1" ht="22.5" x14ac:dyDescent="0.15">
      <c r="A10" s="293"/>
      <c r="B10" s="294"/>
      <c r="C10" s="295"/>
      <c r="D10" s="748"/>
      <c r="E10" s="265" t="s">
        <v>229</v>
      </c>
      <c r="F10" s="265" t="s">
        <v>145</v>
      </c>
      <c r="G10" s="265" t="s">
        <v>145</v>
      </c>
      <c r="H10" s="265" t="s">
        <v>229</v>
      </c>
      <c r="I10" s="265" t="s">
        <v>230</v>
      </c>
      <c r="J10" s="265" t="s">
        <v>231</v>
      </c>
      <c r="K10" s="748"/>
    </row>
    <row r="11" spans="1:14" s="297" customFormat="1" ht="12" customHeight="1" x14ac:dyDescent="0.15">
      <c r="A11" s="293"/>
      <c r="B11" s="294"/>
      <c r="C11" s="295"/>
      <c r="D11" s="89" t="s">
        <v>26</v>
      </c>
      <c r="E11" s="89" t="s">
        <v>0</v>
      </c>
      <c r="F11" s="89" t="s">
        <v>1</v>
      </c>
      <c r="G11" s="89" t="s">
        <v>2</v>
      </c>
      <c r="H11" s="89" t="s">
        <v>12</v>
      </c>
      <c r="I11" s="89" t="s">
        <v>13</v>
      </c>
      <c r="J11" s="89" t="s">
        <v>31</v>
      </c>
      <c r="K11" s="89" t="s">
        <v>32</v>
      </c>
    </row>
    <row r="12" spans="1:14" s="164" customFormat="1" ht="58.5" customHeight="1" x14ac:dyDescent="0.15">
      <c r="A12" s="276" t="s">
        <v>1</v>
      </c>
      <c r="B12" s="277" t="s">
        <v>141</v>
      </c>
      <c r="C12" s="278"/>
      <c r="D12" s="279" t="s">
        <v>26</v>
      </c>
      <c r="E12" s="280"/>
      <c r="F12" s="281"/>
      <c r="G12" s="281"/>
      <c r="H12" s="281"/>
      <c r="I12" s="282"/>
      <c r="J12" s="283"/>
      <c r="K12" s="744" t="s">
        <v>232</v>
      </c>
      <c r="M12" s="284" t="str">
        <f>IF(ISERROR(INDEX(kind_of_nameforms,MATCH(E12,kind_of_forms,0),1)),"",INDEX(kind_of_nameforms,MATCH(E12,kind_of_forms,0),1))</f>
        <v/>
      </c>
      <c r="N12" s="285"/>
    </row>
    <row r="13" spans="1:14" ht="15" customHeight="1" x14ac:dyDescent="0.15">
      <c r="A13" s="274"/>
      <c r="B13" s="274"/>
      <c r="C13" s="274"/>
      <c r="D13" s="286"/>
      <c r="E13" s="287" t="s">
        <v>164</v>
      </c>
      <c r="F13" s="288"/>
      <c r="G13" s="288"/>
      <c r="H13" s="288"/>
      <c r="I13" s="288"/>
      <c r="J13" s="289"/>
      <c r="K13" s="745"/>
    </row>
    <row r="14" spans="1:14" ht="3" customHeight="1" x14ac:dyDescent="0.15">
      <c r="A14" s="274"/>
      <c r="B14" s="274"/>
      <c r="C14" s="274"/>
    </row>
    <row r="15" spans="1:14" ht="27.75" customHeight="1" x14ac:dyDescent="0.15">
      <c r="E15" s="746" t="s">
        <v>233</v>
      </c>
      <c r="F15" s="746"/>
      <c r="G15" s="746"/>
      <c r="H15" s="746"/>
      <c r="I15" s="746"/>
      <c r="J15" s="746"/>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x14ac:dyDescent="0.2">
      <c r="C1" s="92"/>
      <c r="U1" s="256"/>
    </row>
    <row r="2" spans="3:21" s="93" customFormat="1" hidden="1" x14ac:dyDescent="0.2">
      <c r="C2" s="92"/>
      <c r="U2" s="256"/>
    </row>
    <row r="3" spans="3:21" s="93" customFormat="1" hidden="1" x14ac:dyDescent="0.2">
      <c r="C3" s="92"/>
      <c r="U3" s="256"/>
    </row>
    <row r="4" spans="3:21" s="93" customFormat="1" hidden="1" x14ac:dyDescent="0.2">
      <c r="C4" s="92"/>
      <c r="U4" s="256"/>
    </row>
    <row r="5" spans="3:21" s="93" customFormat="1" hidden="1" x14ac:dyDescent="0.2">
      <c r="C5" s="92"/>
      <c r="U5" s="256"/>
    </row>
    <row r="6" spans="3:21" s="93" customFormat="1" ht="10.5" customHeight="1" x14ac:dyDescent="0.2">
      <c r="C6" s="94"/>
      <c r="D6" s="95"/>
      <c r="E6" s="95"/>
      <c r="U6" s="256"/>
    </row>
    <row r="7" spans="3:21" s="93" customFormat="1" ht="20.100000000000001" customHeight="1" x14ac:dyDescent="0.2">
      <c r="C7" s="94"/>
      <c r="D7" s="749" t="s">
        <v>155</v>
      </c>
      <c r="E7" s="749"/>
      <c r="U7" s="256"/>
    </row>
    <row r="8" spans="3:21" s="93" customFormat="1" ht="15" customHeight="1" x14ac:dyDescent="0.2">
      <c r="C8" s="94"/>
      <c r="D8" s="750" t="str">
        <f>IF(org=0,"Не определено",org)</f>
        <v>ООО "Тюмень Водоканал"</v>
      </c>
      <c r="E8" s="750"/>
      <c r="U8" s="256"/>
    </row>
    <row r="9" spans="3:21" s="93" customFormat="1" ht="6.95" customHeight="1" x14ac:dyDescent="0.2">
      <c r="C9" s="94"/>
      <c r="D9" s="95"/>
      <c r="E9" s="95"/>
      <c r="U9" s="256"/>
    </row>
    <row r="10" spans="3:21" s="93" customFormat="1" ht="22.5" customHeight="1" x14ac:dyDescent="0.2">
      <c r="C10" s="94"/>
      <c r="D10" s="64" t="s">
        <v>25</v>
      </c>
      <c r="E10" s="63" t="s">
        <v>118</v>
      </c>
      <c r="U10" s="256"/>
    </row>
    <row r="11" spans="3:21" s="93" customFormat="1" ht="11.25" customHeight="1" x14ac:dyDescent="0.2">
      <c r="C11" s="94"/>
      <c r="D11" s="89" t="s">
        <v>26</v>
      </c>
      <c r="E11" s="89" t="s">
        <v>0</v>
      </c>
      <c r="U11" s="256"/>
    </row>
    <row r="12" spans="3:21" s="93" customFormat="1" ht="15" hidden="1" customHeight="1" x14ac:dyDescent="0.2">
      <c r="C12" s="94"/>
      <c r="D12" s="96">
        <v>0</v>
      </c>
      <c r="E12" s="65"/>
      <c r="U12" s="256"/>
    </row>
    <row r="13" spans="3:21" s="93" customFormat="1" ht="14.1" customHeight="1" x14ac:dyDescent="0.2">
      <c r="C13" s="97"/>
      <c r="D13" s="96">
        <v>1</v>
      </c>
      <c r="E13" s="66"/>
      <c r="U13" s="256"/>
    </row>
    <row r="14" spans="3:21" s="93" customFormat="1" ht="15" customHeight="1" x14ac:dyDescent="0.2">
      <c r="C14" s="94"/>
      <c r="D14" s="102"/>
      <c r="E14" s="103" t="s">
        <v>164</v>
      </c>
      <c r="U14" s="256"/>
    </row>
    <row r="15" spans="3:21" s="93" customFormat="1" ht="11.25" customHeight="1" x14ac:dyDescent="0.2">
      <c r="C15" s="92"/>
      <c r="U15" s="256"/>
    </row>
    <row r="16" spans="3:21" s="93" customFormat="1" x14ac:dyDescent="0.2">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ColWidth="9.140625" defaultRowHeight="15" x14ac:dyDescent="0.2"/>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12" s="93" customFormat="1" hidden="1" x14ac:dyDescent="0.2">
      <c r="C1" s="100"/>
      <c r="L1" s="256"/>
    </row>
    <row r="2" spans="3:12" s="93" customFormat="1" hidden="1" x14ac:dyDescent="0.2">
      <c r="C2" s="100"/>
      <c r="L2" s="256"/>
    </row>
    <row r="3" spans="3:12" s="93" customFormat="1" hidden="1" x14ac:dyDescent="0.2">
      <c r="C3" s="100"/>
      <c r="L3" s="256"/>
    </row>
    <row r="4" spans="3:12" s="93" customFormat="1" hidden="1" x14ac:dyDescent="0.2">
      <c r="C4" s="100"/>
      <c r="L4" s="256"/>
    </row>
    <row r="5" spans="3:12" s="93" customFormat="1" hidden="1" x14ac:dyDescent="0.2">
      <c r="C5" s="100"/>
      <c r="L5" s="256"/>
    </row>
    <row r="6" spans="3:12" s="93" customFormat="1" ht="10.5" customHeight="1" x14ac:dyDescent="0.2">
      <c r="C6" s="101"/>
      <c r="D6" s="95"/>
      <c r="E6" s="95"/>
      <c r="L6" s="256"/>
    </row>
    <row r="7" spans="3:12" s="93" customFormat="1" ht="20.100000000000001" customHeight="1" x14ac:dyDescent="0.2">
      <c r="C7" s="101"/>
      <c r="D7" s="751" t="s">
        <v>6</v>
      </c>
      <c r="E7" s="751"/>
      <c r="L7" s="256"/>
    </row>
    <row r="8" spans="3:12" s="93" customFormat="1" ht="15" customHeight="1" x14ac:dyDescent="0.2">
      <c r="C8" s="101"/>
      <c r="D8" s="750" t="str">
        <f>IF(org=0,"Не определено",org)</f>
        <v>ООО "Тюмень Водоканал"</v>
      </c>
      <c r="E8" s="750"/>
      <c r="L8" s="256"/>
    </row>
    <row r="9" spans="3:12" s="93" customFormat="1" ht="6.95" customHeight="1" x14ac:dyDescent="0.2">
      <c r="C9" s="101"/>
      <c r="D9" s="95"/>
      <c r="E9" s="95"/>
      <c r="L9" s="256"/>
    </row>
    <row r="10" spans="3:12" s="93" customFormat="1" ht="22.5" customHeight="1" x14ac:dyDescent="0.2">
      <c r="C10" s="101"/>
      <c r="D10" s="64" t="s">
        <v>25</v>
      </c>
      <c r="E10" s="63" t="s">
        <v>29</v>
      </c>
      <c r="L10" s="256"/>
    </row>
    <row r="11" spans="3:12" s="93" customFormat="1" ht="11.25" customHeight="1" x14ac:dyDescent="0.2">
      <c r="C11" s="101"/>
      <c r="D11" s="89" t="s">
        <v>26</v>
      </c>
      <c r="E11" s="89" t="s">
        <v>0</v>
      </c>
      <c r="L11" s="256"/>
    </row>
    <row r="12" spans="3:12" s="93" customFormat="1" ht="15" hidden="1" customHeight="1" x14ac:dyDescent="0.2">
      <c r="C12" s="101"/>
      <c r="D12" s="96">
        <v>0</v>
      </c>
      <c r="E12" s="65"/>
      <c r="L12" s="256"/>
    </row>
    <row r="13" spans="3:12" s="93" customFormat="1" ht="15" customHeight="1" x14ac:dyDescent="0.2">
      <c r="C13" s="101"/>
      <c r="D13" s="102"/>
      <c r="E13" s="103" t="s">
        <v>30</v>
      </c>
      <c r="L13" s="256"/>
    </row>
  </sheetData>
  <sheetProtection password="FA9C"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election activeCell="B5" sqref="B5"/>
    </sheetView>
  </sheetViews>
  <sheetFormatPr defaultColWidth="9.140625" defaultRowHeight="11.25" x14ac:dyDescent="0.1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x14ac:dyDescent="0.15"/>
    <row r="2" spans="2:5" ht="20.100000000000001" customHeight="1" x14ac:dyDescent="0.15">
      <c r="B2" s="752" t="s">
        <v>7</v>
      </c>
      <c r="C2" s="752"/>
      <c r="D2" s="752"/>
      <c r="E2" s="752"/>
    </row>
    <row r="3" spans="2:5" ht="6.95" customHeight="1" x14ac:dyDescent="0.15"/>
    <row r="4" spans="2:5" ht="21.75" customHeight="1" x14ac:dyDescent="0.15">
      <c r="B4" s="203" t="s">
        <v>115</v>
      </c>
      <c r="C4" s="203" t="s">
        <v>116</v>
      </c>
      <c r="D4" s="203" t="s">
        <v>24</v>
      </c>
      <c r="E4" s="202"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13"/>
  <sheetViews>
    <sheetView showGridLines="0" zoomScaleNormal="100" workbookViewId="0"/>
  </sheetViews>
  <sheetFormatPr defaultColWidth="9.140625" defaultRowHeight="11.25" x14ac:dyDescent="0.15"/>
  <cols>
    <col min="1" max="1" width="36.28515625" style="71" customWidth="1"/>
    <col min="2" max="2" width="21.140625" style="71" customWidth="1"/>
    <col min="3" max="16384" width="9.140625" style="70"/>
  </cols>
  <sheetData>
    <row r="1" spans="1:2" x14ac:dyDescent="0.15">
      <c r="A1" s="16" t="s">
        <v>8</v>
      </c>
      <c r="B1" s="16" t="s">
        <v>9</v>
      </c>
    </row>
    <row r="2" spans="1:2" x14ac:dyDescent="0.15">
      <c r="A2" t="s">
        <v>10</v>
      </c>
      <c r="B2" t="s">
        <v>87</v>
      </c>
    </row>
    <row r="3" spans="1:2" x14ac:dyDescent="0.15">
      <c r="A3" t="s">
        <v>75</v>
      </c>
      <c r="B3" t="s">
        <v>82</v>
      </c>
    </row>
    <row r="4" spans="1:2" x14ac:dyDescent="0.15">
      <c r="A4" t="s">
        <v>11</v>
      </c>
      <c r="B4" t="s">
        <v>77</v>
      </c>
    </row>
    <row r="5" spans="1:2" x14ac:dyDescent="0.15">
      <c r="A5" t="s">
        <v>150</v>
      </c>
      <c r="B5" t="s">
        <v>135</v>
      </c>
    </row>
    <row r="6" spans="1:2" x14ac:dyDescent="0.15">
      <c r="A6" t="s">
        <v>151</v>
      </c>
      <c r="B6" t="s">
        <v>81</v>
      </c>
    </row>
    <row r="7" spans="1:2" x14ac:dyDescent="0.15">
      <c r="A7" t="s">
        <v>655</v>
      </c>
      <c r="B7" t="s">
        <v>78</v>
      </c>
    </row>
    <row r="8" spans="1:2" x14ac:dyDescent="0.15">
      <c r="A8" t="s">
        <v>603</v>
      </c>
      <c r="B8" t="s">
        <v>656</v>
      </c>
    </row>
    <row r="9" spans="1:2" x14ac:dyDescent="0.15">
      <c r="A9" t="s">
        <v>604</v>
      </c>
      <c r="B9" t="s">
        <v>657</v>
      </c>
    </row>
    <row r="10" spans="1:2" x14ac:dyDescent="0.15">
      <c r="A10" t="s">
        <v>605</v>
      </c>
      <c r="B10" t="s">
        <v>90</v>
      </c>
    </row>
    <row r="11" spans="1:2" x14ac:dyDescent="0.15">
      <c r="A11" t="s">
        <v>606</v>
      </c>
      <c r="B11" t="s">
        <v>658</v>
      </c>
    </row>
    <row r="12" spans="1:2" x14ac:dyDescent="0.15">
      <c r="A12" t="s">
        <v>266</v>
      </c>
      <c r="B12" t="s">
        <v>659</v>
      </c>
    </row>
    <row r="13" spans="1:2" x14ac:dyDescent="0.15">
      <c r="A13" t="s">
        <v>121</v>
      </c>
      <c r="B13" t="s">
        <v>79</v>
      </c>
    </row>
    <row r="14" spans="1:2" x14ac:dyDescent="0.15">
      <c r="A14" t="s">
        <v>6</v>
      </c>
      <c r="B14" t="s">
        <v>80</v>
      </c>
    </row>
    <row r="15" spans="1:2" x14ac:dyDescent="0.15">
      <c r="A15" t="s">
        <v>76</v>
      </c>
      <c r="B15" t="s">
        <v>89</v>
      </c>
    </row>
    <row r="16" spans="1:2" x14ac:dyDescent="0.15">
      <c r="A16"/>
      <c r="B16" t="s">
        <v>91</v>
      </c>
    </row>
    <row r="17" spans="1:2" x14ac:dyDescent="0.15">
      <c r="A17"/>
      <c r="B17" t="s">
        <v>122</v>
      </c>
    </row>
    <row r="18" spans="1:2" x14ac:dyDescent="0.15">
      <c r="A18"/>
      <c r="B18" t="s">
        <v>267</v>
      </c>
    </row>
    <row r="19" spans="1:2" x14ac:dyDescent="0.15">
      <c r="A19"/>
      <c r="B19" t="s">
        <v>156</v>
      </c>
    </row>
    <row r="20" spans="1:2" x14ac:dyDescent="0.15">
      <c r="A20"/>
      <c r="B20" t="s">
        <v>157</v>
      </c>
    </row>
    <row r="21" spans="1:2" x14ac:dyDescent="0.15">
      <c r="A21"/>
      <c r="B21" t="s">
        <v>134</v>
      </c>
    </row>
    <row r="22" spans="1:2" x14ac:dyDescent="0.15">
      <c r="A22"/>
      <c r="B22" t="s">
        <v>97</v>
      </c>
    </row>
    <row r="23" spans="1:2" x14ac:dyDescent="0.15">
      <c r="A23"/>
      <c r="B23" t="s">
        <v>106</v>
      </c>
    </row>
    <row r="24" spans="1:2" x14ac:dyDescent="0.15">
      <c r="A24"/>
      <c r="B24" t="s">
        <v>111</v>
      </c>
    </row>
    <row r="25" spans="1:2" x14ac:dyDescent="0.15">
      <c r="A25"/>
      <c r="B25" t="s">
        <v>112</v>
      </c>
    </row>
    <row r="26" spans="1:2" x14ac:dyDescent="0.15">
      <c r="A26"/>
      <c r="B26" t="s">
        <v>107</v>
      </c>
    </row>
    <row r="27" spans="1:2" x14ac:dyDescent="0.15">
      <c r="A27"/>
      <c r="B27" t="s">
        <v>123</v>
      </c>
    </row>
    <row r="28" spans="1:2" x14ac:dyDescent="0.15">
      <c r="A28"/>
      <c r="B28" t="s">
        <v>83</v>
      </c>
    </row>
    <row r="29" spans="1:2" x14ac:dyDescent="0.15">
      <c r="A29"/>
      <c r="B29" t="s">
        <v>84</v>
      </c>
    </row>
    <row r="30" spans="1:2" x14ac:dyDescent="0.15">
      <c r="A30"/>
      <c r="B30" t="s">
        <v>85</v>
      </c>
    </row>
    <row r="31" spans="1:2" x14ac:dyDescent="0.15">
      <c r="A31"/>
      <c r="B31" t="s">
        <v>86</v>
      </c>
    </row>
    <row r="32" spans="1:2" x14ac:dyDescent="0.15">
      <c r="A32"/>
      <c r="B32" t="s">
        <v>88</v>
      </c>
    </row>
    <row r="33" spans="1:2" x14ac:dyDescent="0.15">
      <c r="A33"/>
      <c r="B33" t="s">
        <v>92</v>
      </c>
    </row>
    <row r="34" spans="1:2" x14ac:dyDescent="0.15">
      <c r="A34"/>
      <c r="B34" t="s">
        <v>93</v>
      </c>
    </row>
    <row r="35" spans="1:2" x14ac:dyDescent="0.15">
      <c r="A35"/>
      <c r="B35" t="s">
        <v>94</v>
      </c>
    </row>
    <row r="36" spans="1:2" x14ac:dyDescent="0.15">
      <c r="A36"/>
      <c r="B36" t="s">
        <v>95</v>
      </c>
    </row>
    <row r="37" spans="1:2" x14ac:dyDescent="0.15">
      <c r="A37"/>
      <c r="B37" t="s">
        <v>268</v>
      </c>
    </row>
    <row r="38" spans="1:2" x14ac:dyDescent="0.15">
      <c r="A38"/>
      <c r="B38" t="s">
        <v>96</v>
      </c>
    </row>
    <row r="39" spans="1:2" x14ac:dyDescent="0.15">
      <c r="A39"/>
      <c r="B39" t="s">
        <v>196</v>
      </c>
    </row>
    <row r="40" spans="1:2" x14ac:dyDescent="0.15">
      <c r="A40"/>
      <c r="B40" t="s">
        <v>98</v>
      </c>
    </row>
    <row r="41" spans="1:2" x14ac:dyDescent="0.15">
      <c r="A41"/>
      <c r="B41" t="s">
        <v>158</v>
      </c>
    </row>
    <row r="42" spans="1:2" x14ac:dyDescent="0.15">
      <c r="A42"/>
      <c r="B42" t="s">
        <v>125</v>
      </c>
    </row>
    <row r="43" spans="1:2" x14ac:dyDescent="0.15">
      <c r="A43"/>
      <c r="B43" t="s">
        <v>133</v>
      </c>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sheetData>
  <sheetProtection formatColumns="0" formatRows="0"/>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7"/>
  <sheetViews>
    <sheetView showGridLines="0" zoomScaleNormal="100" workbookViewId="0"/>
  </sheetViews>
  <sheetFormatPr defaultColWidth="9.140625" defaultRowHeight="12.75" x14ac:dyDescent="0.2"/>
  <cols>
    <col min="1" max="16384" width="9.140625" style="163"/>
  </cols>
  <sheetData>
    <row r="2" spans="1:1" x14ac:dyDescent="0.2">
      <c r="A2" s="356">
        <f>IF(Дифференциация!$E$22="",1,0)</f>
        <v>0</v>
      </c>
    </row>
    <row r="3" spans="1:1" x14ac:dyDescent="0.2">
      <c r="A3" s="356">
        <f>IF('Сведения об изменении'!$E$13="",1,0)</f>
        <v>1</v>
      </c>
    </row>
    <row r="4" spans="1:1" x14ac:dyDescent="0.2">
      <c r="A4" s="356">
        <f>IF(Территории!$E$12="",1,0)</f>
        <v>0</v>
      </c>
    </row>
    <row r="5" spans="1:1" x14ac:dyDescent="0.2">
      <c r="A5" s="356">
        <f>IF('Форма 2.7.1'!$G$17="",1,0)</f>
        <v>0</v>
      </c>
    </row>
    <row r="6" spans="1:1" x14ac:dyDescent="0.2">
      <c r="A6" s="356">
        <f>IF('Форма 2.7.1'!$G$19="",1,0)</f>
        <v>0</v>
      </c>
    </row>
    <row r="7" spans="1:1" x14ac:dyDescent="0.2">
      <c r="A7" s="356">
        <f>IF('Форма 2.7.1'!$G$20="",1,0)</f>
        <v>0</v>
      </c>
    </row>
    <row r="8" spans="1:1" x14ac:dyDescent="0.2">
      <c r="A8" s="356">
        <f>IF('Форма 2.7.1'!$G$21="",1,0)</f>
        <v>0</v>
      </c>
    </row>
    <row r="9" spans="1:1" x14ac:dyDescent="0.2">
      <c r="A9" s="356">
        <f>IF('Форма 2.7.1'!$G$22="",1,0)</f>
        <v>0</v>
      </c>
    </row>
    <row r="10" spans="1:1" x14ac:dyDescent="0.2">
      <c r="A10" s="356">
        <f>IF('Форма 2.7.1'!$G$23="",1,0)</f>
        <v>0</v>
      </c>
    </row>
    <row r="11" spans="1:1" x14ac:dyDescent="0.2">
      <c r="A11" s="356">
        <f>IF('Форма 2.7.1'!$G$24="",1,0)</f>
        <v>0</v>
      </c>
    </row>
    <row r="12" spans="1:1" x14ac:dyDescent="0.2">
      <c r="A12" s="356">
        <f>IF('Форма 2.7.1'!$G$25="",1,0)</f>
        <v>0</v>
      </c>
    </row>
    <row r="13" spans="1:1" x14ac:dyDescent="0.2">
      <c r="A13" s="356">
        <f>IF('Форма 2.7.1'!$G$26="",1,0)</f>
        <v>0</v>
      </c>
    </row>
    <row r="14" spans="1:1" x14ac:dyDescent="0.2">
      <c r="A14" s="356">
        <f>IF('Форма 2.7.1'!$G$27="",1,0)</f>
        <v>0</v>
      </c>
    </row>
    <row r="15" spans="1:1" x14ac:dyDescent="0.2">
      <c r="A15" s="356">
        <f>IF('Форма 2.7.1'!$G$28="",1,0)</f>
        <v>0</v>
      </c>
    </row>
    <row r="16" spans="1:1" x14ac:dyDescent="0.2">
      <c r="A16" s="356">
        <f>IF('Форма 2.7.1'!$G$29="",1,0)</f>
        <v>0</v>
      </c>
    </row>
    <row r="17" spans="1:1" x14ac:dyDescent="0.2">
      <c r="A17" s="356">
        <f>IF('Форма 2.7.1'!$G$30="",1,0)</f>
        <v>0</v>
      </c>
    </row>
    <row r="18" spans="1:1" x14ac:dyDescent="0.2">
      <c r="A18" s="356">
        <f>IF('Форма 2.7.1'!$G$31="",1,0)</f>
        <v>0</v>
      </c>
    </row>
    <row r="19" spans="1:1" x14ac:dyDescent="0.2">
      <c r="A19" s="356">
        <f>IF('Форма 2.7.1'!$G$32="",1,0)</f>
        <v>0</v>
      </c>
    </row>
    <row r="20" spans="1:1" x14ac:dyDescent="0.2">
      <c r="A20" s="356">
        <f>IF('Форма 2.7.1'!$G$33="",1,0)</f>
        <v>0</v>
      </c>
    </row>
    <row r="21" spans="1:1" x14ac:dyDescent="0.2">
      <c r="A21" s="356">
        <f>IF('Форма 2.7.1'!$G$34="",1,0)</f>
        <v>0</v>
      </c>
    </row>
    <row r="22" spans="1:1" x14ac:dyDescent="0.2">
      <c r="A22" s="356">
        <f>IF('Форма 2.7.1'!$G$35="",1,0)</f>
        <v>0</v>
      </c>
    </row>
    <row r="23" spans="1:1" x14ac:dyDescent="0.2">
      <c r="A23" s="356">
        <f>IF('Форма 2.7.1'!$G$36="",1,0)</f>
        <v>0</v>
      </c>
    </row>
    <row r="24" spans="1:1" x14ac:dyDescent="0.2">
      <c r="A24" s="356">
        <f>IF('Форма 2.7.1'!$G$37="",1,0)</f>
        <v>0</v>
      </c>
    </row>
    <row r="25" spans="1:1" x14ac:dyDescent="0.2">
      <c r="A25" s="356">
        <f>IF('Форма 2.7.1'!$G$38="",1,0)</f>
        <v>0</v>
      </c>
    </row>
    <row r="26" spans="1:1" x14ac:dyDescent="0.2">
      <c r="A26" s="356">
        <f>IF('Форма 2.7.1'!$G$40="",1,0)</f>
        <v>0</v>
      </c>
    </row>
    <row r="27" spans="1:1" x14ac:dyDescent="0.2">
      <c r="A27" s="356">
        <f>IF('Форма 2.7.1'!$G$57="",1,0)</f>
        <v>0</v>
      </c>
    </row>
    <row r="28" spans="1:1" x14ac:dyDescent="0.2">
      <c r="A28" s="356">
        <f>IF('Форма 2.7.1'!$G$58="",1,0)</f>
        <v>0</v>
      </c>
    </row>
    <row r="29" spans="1:1" x14ac:dyDescent="0.2">
      <c r="A29" s="356">
        <f>IF('Форма 2.7.1'!$G$59="",1,0)</f>
        <v>0</v>
      </c>
    </row>
    <row r="30" spans="1:1" x14ac:dyDescent="0.2">
      <c r="A30" s="356">
        <f>IF('Форма 2.7.1'!$G$60="",1,0)</f>
        <v>0</v>
      </c>
    </row>
    <row r="31" spans="1:1" x14ac:dyDescent="0.2">
      <c r="A31" s="356">
        <f>IF('Форма 2.7.1'!$G$61="",1,0)</f>
        <v>0</v>
      </c>
    </row>
    <row r="32" spans="1:1" x14ac:dyDescent="0.2">
      <c r="A32" s="356">
        <f>IF('Форма 2.7.1'!$G$62="",1,0)</f>
        <v>0</v>
      </c>
    </row>
    <row r="33" spans="1:1" x14ac:dyDescent="0.2">
      <c r="A33" s="356">
        <f>IF('Форма 2.7.1'!$G$63="",1,0)</f>
        <v>0</v>
      </c>
    </row>
    <row r="34" spans="1:1" x14ac:dyDescent="0.2">
      <c r="A34" s="356">
        <f>IF('Форма 2.7.1'!$G$64="",1,0)</f>
        <v>0</v>
      </c>
    </row>
    <row r="35" spans="1:1" x14ac:dyDescent="0.2">
      <c r="A35" s="356">
        <f>IF('Форма 2.7.1'!$G$66="",1,0)</f>
        <v>0</v>
      </c>
    </row>
    <row r="36" spans="1:1" x14ac:dyDescent="0.2">
      <c r="A36" s="356">
        <f>IF('Форма 2.7.1'!$G$67="",1,0)</f>
        <v>0</v>
      </c>
    </row>
    <row r="37" spans="1:1" x14ac:dyDescent="0.2">
      <c r="A37" s="356">
        <f>IF('Форма 2.7.1'!$G$68="",1,0)</f>
        <v>0</v>
      </c>
    </row>
    <row r="38" spans="1:1" x14ac:dyDescent="0.2">
      <c r="A38" s="356">
        <f>IF('Форма 2.7.1'!$G$69="",1,0)</f>
        <v>0</v>
      </c>
    </row>
    <row r="39" spans="1:1" x14ac:dyDescent="0.2">
      <c r="A39" s="356">
        <f>IF('Форма 2.7.1'!$G$70="",1,0)</f>
        <v>0</v>
      </c>
    </row>
    <row r="40" spans="1:1" x14ac:dyDescent="0.2">
      <c r="A40" s="356">
        <f>IF('Форма 2.7.1'!$G$71="",1,0)</f>
        <v>0</v>
      </c>
    </row>
    <row r="41" spans="1:1" x14ac:dyDescent="0.2">
      <c r="A41" s="356">
        <f>IF('Форма 2.7.1'!$G$73="",1,0)</f>
        <v>0</v>
      </c>
    </row>
    <row r="42" spans="1:1" x14ac:dyDescent="0.2">
      <c r="A42" s="356">
        <f>IF('Форма 2.7.1'!$G$74="",1,0)</f>
        <v>0</v>
      </c>
    </row>
    <row r="43" spans="1:1" x14ac:dyDescent="0.2">
      <c r="A43" s="356">
        <f>IF('Форма 2.7.1'!$G$75="",1,0)</f>
        <v>0</v>
      </c>
    </row>
    <row r="44" spans="1:1" x14ac:dyDescent="0.2">
      <c r="A44" s="356">
        <f>IF('Форма 2.7.1'!$G$76="",1,0)</f>
        <v>0</v>
      </c>
    </row>
    <row r="45" spans="1:1" x14ac:dyDescent="0.2">
      <c r="A45" s="356">
        <f>IF('Форма 2.7.1'!$G$77="",1,0)</f>
        <v>0</v>
      </c>
    </row>
    <row r="46" spans="1:1" x14ac:dyDescent="0.2">
      <c r="A46" s="356">
        <f>IF('Форма 2.8'!$G$13="",1,0)</f>
        <v>0</v>
      </c>
    </row>
    <row r="47" spans="1:1" x14ac:dyDescent="0.2">
      <c r="A47" s="356">
        <f>IF('Форма 2.8'!$G$14="",1,0)</f>
        <v>0</v>
      </c>
    </row>
    <row r="48" spans="1:1" x14ac:dyDescent="0.2">
      <c r="A48" s="356">
        <f>IF('Форма 2.8'!$G$15="",1,0)</f>
        <v>0</v>
      </c>
    </row>
    <row r="49" spans="1:1" x14ac:dyDescent="0.2">
      <c r="A49" s="356">
        <f>IF('Форма 2.8'!$G$16="",1,0)</f>
        <v>0</v>
      </c>
    </row>
    <row r="50" spans="1:1" x14ac:dyDescent="0.2">
      <c r="A50" s="356">
        <f>IF('Форма 2.8'!$G$18="",1,0)</f>
        <v>0</v>
      </c>
    </row>
    <row r="51" spans="1:1" x14ac:dyDescent="0.2">
      <c r="A51" s="356">
        <f>IF('Форма 2.8'!$G$19="",1,0)</f>
        <v>0</v>
      </c>
    </row>
    <row r="52" spans="1:1" x14ac:dyDescent="0.2">
      <c r="A52" s="356">
        <f>IF('Форма 2.8'!$G$20="",1,0)</f>
        <v>0</v>
      </c>
    </row>
    <row r="53" spans="1:1" x14ac:dyDescent="0.2">
      <c r="A53" s="356">
        <f>IF('Форма 2.8'!$G$21="",1,0)</f>
        <v>0</v>
      </c>
    </row>
    <row r="54" spans="1:1" x14ac:dyDescent="0.2">
      <c r="A54" s="356">
        <f>IF('Форма 2.8'!$G$22="",1,0)</f>
        <v>0</v>
      </c>
    </row>
    <row r="55" spans="1:1" x14ac:dyDescent="0.2">
      <c r="A55" s="356">
        <f>IF('Форма 2.8'!$G$23="",1,0)</f>
        <v>0</v>
      </c>
    </row>
    <row r="56" spans="1:1" x14ac:dyDescent="0.2">
      <c r="A56" s="356">
        <f>IF('Форма 2.8'!$G$24="",1,0)</f>
        <v>0</v>
      </c>
    </row>
    <row r="57" spans="1:1" x14ac:dyDescent="0.2">
      <c r="A57" s="356">
        <f>IF('Форма 2.8'!$G$25="",1,0)</f>
        <v>0</v>
      </c>
    </row>
    <row r="58" spans="1:1" x14ac:dyDescent="0.2">
      <c r="A58" s="356">
        <f>IF('Форма 2.8'!$G$26="",1,0)</f>
        <v>0</v>
      </c>
    </row>
    <row r="59" spans="1:1" x14ac:dyDescent="0.2">
      <c r="A59" s="356">
        <f>IF('Форма 2.8'!$G$27="",1,0)</f>
        <v>0</v>
      </c>
    </row>
    <row r="60" spans="1:1" x14ac:dyDescent="0.2">
      <c r="A60" s="356">
        <f>IF('Форма 2.8'!$G$28="",1,0)</f>
        <v>0</v>
      </c>
    </row>
    <row r="61" spans="1:1" x14ac:dyDescent="0.2">
      <c r="A61" s="356">
        <f>IF('Форма 2.8'!$G$29="",1,0)</f>
        <v>0</v>
      </c>
    </row>
    <row r="62" spans="1:1" x14ac:dyDescent="0.2">
      <c r="A62" s="356">
        <f>IF('Форма 2.8'!$G$30="",1,0)</f>
        <v>0</v>
      </c>
    </row>
    <row r="63" spans="1:1" x14ac:dyDescent="0.2">
      <c r="A63" s="356">
        <f>IF('Форма 2.8'!$G$31="",1,0)</f>
        <v>0</v>
      </c>
    </row>
    <row r="64" spans="1:1" x14ac:dyDescent="0.2">
      <c r="A64" s="356">
        <f>IF('Форма 2.8'!$G$32="",1,0)</f>
        <v>0</v>
      </c>
    </row>
    <row r="65" spans="1:1" x14ac:dyDescent="0.2">
      <c r="A65" s="356">
        <f>IF('Форма 2.8'!$G$33="",1,0)</f>
        <v>0</v>
      </c>
    </row>
    <row r="66" spans="1:1" x14ac:dyDescent="0.2">
      <c r="A66" s="356">
        <f>IF('Форма 2.8'!$G$34="",1,0)</f>
        <v>0</v>
      </c>
    </row>
    <row r="67" spans="1:1" x14ac:dyDescent="0.2">
      <c r="A67" s="356">
        <f>IF('Форма 2.8'!$G$35="",1,0)</f>
        <v>0</v>
      </c>
    </row>
    <row r="68" spans="1:1" x14ac:dyDescent="0.2">
      <c r="A68" s="356">
        <f>IF('Форма 2.8'!$G$36="",1,0)</f>
        <v>0</v>
      </c>
    </row>
    <row r="69" spans="1:1" x14ac:dyDescent="0.2">
      <c r="A69" s="356">
        <f>IF('Форма 2.8'!$G$37="",1,0)</f>
        <v>0</v>
      </c>
    </row>
    <row r="70" spans="1:1" x14ac:dyDescent="0.2">
      <c r="A70" s="356">
        <f>IF('Форма 2.8'!$G$38="",1,0)</f>
        <v>0</v>
      </c>
    </row>
    <row r="71" spans="1:1" x14ac:dyDescent="0.2">
      <c r="A71" s="356">
        <f>IF('Форма 2.8'!$G$39="",1,0)</f>
        <v>0</v>
      </c>
    </row>
    <row r="72" spans="1:1" x14ac:dyDescent="0.2">
      <c r="A72" s="356">
        <f>IF('Форма 2.8'!$G$11="",1,0)</f>
        <v>0</v>
      </c>
    </row>
    <row r="73" spans="1:1" x14ac:dyDescent="0.2">
      <c r="A73" s="356">
        <f>IF('Форма 2.9'!$I$11="",1,0)</f>
        <v>1</v>
      </c>
    </row>
    <row r="74" spans="1:1" x14ac:dyDescent="0.2">
      <c r="A74" s="356">
        <f>IF('Форма 2.9'!$I$12="",1,0)</f>
        <v>1</v>
      </c>
    </row>
    <row r="75" spans="1:1" x14ac:dyDescent="0.2">
      <c r="A75" s="356">
        <f>IF('Форма 2.9'!$I$13="",1,0)</f>
        <v>1</v>
      </c>
    </row>
    <row r="76" spans="1:1" x14ac:dyDescent="0.2">
      <c r="A76" s="356">
        <f>IF('Форма 2.9'!$I$15="",1,0)</f>
        <v>1</v>
      </c>
    </row>
    <row r="77" spans="1:1" x14ac:dyDescent="0.2">
      <c r="A77" s="356">
        <f>IF('Форма 2.9'!$I$16="",1,0)</f>
        <v>1</v>
      </c>
    </row>
    <row r="78" spans="1:1" x14ac:dyDescent="0.2">
      <c r="A78" s="356">
        <f>IF('Форма 2.9'!$I$17="",1,0)</f>
        <v>1</v>
      </c>
    </row>
    <row r="79" spans="1:1" x14ac:dyDescent="0.2">
      <c r="A79" s="356">
        <f>IF('Форма 2.9'!$I$18="",1,0)</f>
        <v>1</v>
      </c>
    </row>
    <row r="80" spans="1:1" x14ac:dyDescent="0.2">
      <c r="A80" s="356">
        <f>IF('Форма 2.9'!$G$23="",1,0)</f>
        <v>1</v>
      </c>
    </row>
    <row r="81" spans="1:1" x14ac:dyDescent="0.2">
      <c r="A81" s="356">
        <f>IF('Форма 2.9'!$G$24="",1,0)</f>
        <v>1</v>
      </c>
    </row>
    <row r="82" spans="1:1" x14ac:dyDescent="0.2">
      <c r="A82" s="356">
        <f>IF('Форма 2.9'!$I$24="",1,0)</f>
        <v>1</v>
      </c>
    </row>
    <row r="83" spans="1:1" x14ac:dyDescent="0.2">
      <c r="A83" s="356">
        <f>IF('Форма 2.9'!$G$73="",1,0)</f>
        <v>1</v>
      </c>
    </row>
    <row r="84" spans="1:1" x14ac:dyDescent="0.2">
      <c r="A84" s="356">
        <f>IF('Форма 2.9'!$I$74="",1,0)</f>
        <v>1</v>
      </c>
    </row>
    <row r="85" spans="1:1" x14ac:dyDescent="0.2">
      <c r="A85" s="356">
        <f>IF('Форма 2.9'!$I$75="",1,0)</f>
        <v>1</v>
      </c>
    </row>
    <row r="86" spans="1:1" x14ac:dyDescent="0.2">
      <c r="A86" s="356">
        <f>IF('Форма 2.9'!$I$76="",1,0)</f>
        <v>1</v>
      </c>
    </row>
    <row r="87" spans="1:1" x14ac:dyDescent="0.2">
      <c r="A87" s="356">
        <f>IF('Форма 2.9'!$I$77="",1,0)</f>
        <v>1</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x14ac:dyDescent="0.15"/>
  <cols>
    <col min="1" max="1" width="3.7109375" style="125" customWidth="1"/>
    <col min="2" max="2" width="87.28515625" style="91" customWidth="1"/>
    <col min="3" max="3" width="9.140625" style="125"/>
    <col min="4" max="4" width="109.140625" style="125" customWidth="1"/>
    <col min="5" max="16384" width="9.140625" style="125"/>
  </cols>
  <sheetData>
    <row r="1" spans="1:11" ht="14.25" x14ac:dyDescent="0.15">
      <c r="B1" s="184" t="s">
        <v>150</v>
      </c>
      <c r="C1" s="165"/>
      <c r="D1" s="754"/>
      <c r="E1" s="754"/>
      <c r="F1" s="754"/>
      <c r="G1" s="754"/>
      <c r="H1" s="754"/>
      <c r="I1" s="754"/>
      <c r="J1" s="754"/>
      <c r="K1" s="754"/>
    </row>
    <row r="2" spans="1:11" ht="14.25" x14ac:dyDescent="0.15">
      <c r="A2" s="165">
        <v>1</v>
      </c>
      <c r="B2" s="185" t="s">
        <v>143</v>
      </c>
      <c r="C2" s="165"/>
      <c r="D2" s="754"/>
      <c r="E2" s="754"/>
      <c r="F2" s="754"/>
      <c r="G2" s="754"/>
      <c r="H2" s="754"/>
      <c r="I2" s="754"/>
      <c r="J2" s="754"/>
      <c r="K2" s="754"/>
    </row>
    <row r="3" spans="1:11" ht="22.5" x14ac:dyDescent="0.15">
      <c r="A3" s="165">
        <v>2</v>
      </c>
      <c r="B3" s="185" t="s">
        <v>144</v>
      </c>
      <c r="C3" s="165"/>
      <c r="D3" s="755"/>
      <c r="E3" s="755"/>
      <c r="F3" s="755"/>
      <c r="G3" s="755"/>
      <c r="H3" s="755"/>
      <c r="I3" s="755"/>
      <c r="J3" s="755"/>
      <c r="K3" s="755"/>
    </row>
    <row r="4" spans="1:11" ht="14.25" x14ac:dyDescent="0.15">
      <c r="B4" s="184" t="s">
        <v>151</v>
      </c>
      <c r="C4" s="165"/>
      <c r="D4" s="756"/>
      <c r="E4" s="755"/>
      <c r="F4" s="755"/>
      <c r="G4" s="755"/>
      <c r="H4" s="755"/>
      <c r="I4" s="755"/>
      <c r="J4" s="755"/>
      <c r="K4" s="755"/>
    </row>
    <row r="5" spans="1:11" ht="33.75" x14ac:dyDescent="0.15">
      <c r="A5" s="165">
        <v>1</v>
      </c>
      <c r="B5" s="185" t="s">
        <v>192</v>
      </c>
      <c r="C5" s="165"/>
      <c r="D5" s="753"/>
      <c r="E5" s="753"/>
      <c r="F5" s="753"/>
      <c r="G5" s="753"/>
      <c r="H5" s="753"/>
      <c r="I5" s="753"/>
      <c r="J5" s="753"/>
      <c r="K5" s="753"/>
    </row>
    <row r="6" spans="1:11" ht="22.5" x14ac:dyDescent="0.15">
      <c r="A6" s="165">
        <v>2</v>
      </c>
      <c r="B6" s="185" t="s">
        <v>149</v>
      </c>
    </row>
    <row r="7" spans="1:11" ht="22.5" x14ac:dyDescent="0.15">
      <c r="A7" s="165">
        <v>3</v>
      </c>
      <c r="B7" s="185" t="s">
        <v>323</v>
      </c>
    </row>
    <row r="8" spans="1:11" ht="56.25" x14ac:dyDescent="0.15">
      <c r="A8" s="165">
        <v>4</v>
      </c>
      <c r="B8" s="185" t="s">
        <v>324</v>
      </c>
    </row>
    <row r="9" spans="1:11" x14ac:dyDescent="0.15">
      <c r="B9" s="184" t="s">
        <v>121</v>
      </c>
    </row>
    <row r="10" spans="1:11" ht="22.5" x14ac:dyDescent="0.15">
      <c r="A10" s="165">
        <v>1</v>
      </c>
      <c r="B10" s="185" t="s">
        <v>119</v>
      </c>
    </row>
    <row r="11" spans="1:11" x14ac:dyDescent="0.15">
      <c r="B11" s="91" t="s">
        <v>126</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7"/>
  <sheetViews>
    <sheetView showGridLines="0" zoomScaleNormal="100" workbookViewId="0"/>
  </sheetViews>
  <sheetFormatPr defaultColWidth="9.140625" defaultRowHeight="11.25" x14ac:dyDescent="0.1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x14ac:dyDescent="0.15">
      <c r="A1" s="58" t="s">
        <v>132</v>
      </c>
      <c r="B1" s="80"/>
      <c r="C1" s="37" t="s">
        <v>20</v>
      </c>
      <c r="D1" s="37" t="s">
        <v>17</v>
      </c>
      <c r="E1" s="37" t="s">
        <v>33</v>
      </c>
      <c r="F1" s="37" t="s">
        <v>56</v>
      </c>
      <c r="G1" s="37" t="s">
        <v>48</v>
      </c>
      <c r="H1" s="37" t="s">
        <v>73</v>
      </c>
      <c r="I1" s="37" t="s">
        <v>103</v>
      </c>
      <c r="J1" s="48" t="s">
        <v>104</v>
      </c>
      <c r="K1" s="37" t="s">
        <v>51</v>
      </c>
      <c r="L1" s="73" t="s">
        <v>99</v>
      </c>
      <c r="M1" s="45" t="s">
        <v>100</v>
      </c>
      <c r="O1" s="525" t="s">
        <v>590</v>
      </c>
      <c r="P1" s="525" t="s">
        <v>648</v>
      </c>
      <c r="S1" s="757" t="s">
        <v>235</v>
      </c>
      <c r="T1" s="757"/>
      <c r="V1" s="758" t="s">
        <v>649</v>
      </c>
      <c r="W1" s="758"/>
    </row>
    <row r="2" spans="1:23" ht="25.5" x14ac:dyDescent="0.15">
      <c r="A2" s="355" t="s">
        <v>168</v>
      </c>
      <c r="C2" s="38">
        <v>2017</v>
      </c>
      <c r="D2" s="38" t="s">
        <v>18</v>
      </c>
      <c r="E2" s="39" t="s">
        <v>34</v>
      </c>
      <c r="F2" s="39" t="s">
        <v>57</v>
      </c>
      <c r="G2" s="39" t="s">
        <v>46</v>
      </c>
      <c r="H2" s="39" t="s">
        <v>74</v>
      </c>
      <c r="I2" s="41"/>
      <c r="J2" s="75">
        <v>52</v>
      </c>
      <c r="K2" s="37" t="s">
        <v>52</v>
      </c>
      <c r="L2" s="73" t="s">
        <v>661</v>
      </c>
      <c r="M2" s="46" t="s">
        <v>221</v>
      </c>
      <c r="O2" s="526" t="s">
        <v>591</v>
      </c>
      <c r="P2" s="550" t="s">
        <v>666</v>
      </c>
      <c r="S2" s="300" t="s">
        <v>236</v>
      </c>
      <c r="T2" s="524" t="s">
        <v>237</v>
      </c>
      <c r="V2" s="526" t="s">
        <v>650</v>
      </c>
      <c r="W2" s="526" t="b">
        <v>0</v>
      </c>
    </row>
    <row r="3" spans="1:23" ht="112.5" x14ac:dyDescent="0.15">
      <c r="A3" s="355" t="s">
        <v>169</v>
      </c>
      <c r="C3" s="38">
        <v>2018</v>
      </c>
      <c r="D3" s="38" t="s">
        <v>19</v>
      </c>
      <c r="E3" s="39" t="s">
        <v>35</v>
      </c>
      <c r="F3" s="39" t="s">
        <v>58</v>
      </c>
      <c r="G3" s="39" t="s">
        <v>47</v>
      </c>
      <c r="H3" s="39" t="s">
        <v>71</v>
      </c>
      <c r="I3" s="41" t="s">
        <v>102</v>
      </c>
      <c r="J3" s="72" t="s">
        <v>105</v>
      </c>
      <c r="K3" s="37" t="s">
        <v>53</v>
      </c>
      <c r="L3" s="73" t="s">
        <v>315</v>
      </c>
      <c r="M3" s="46" t="s">
        <v>222</v>
      </c>
      <c r="O3" s="526" t="s">
        <v>592</v>
      </c>
      <c r="P3" s="550" t="s">
        <v>667</v>
      </c>
      <c r="S3" s="300" t="s">
        <v>603</v>
      </c>
      <c r="T3" s="523" t="s">
        <v>420</v>
      </c>
      <c r="V3" s="526" t="s">
        <v>651</v>
      </c>
      <c r="W3" s="526" t="b">
        <v>0</v>
      </c>
    </row>
    <row r="4" spans="1:23" ht="78.75" x14ac:dyDescent="0.15">
      <c r="A4" s="355" t="s">
        <v>270</v>
      </c>
      <c r="C4" s="38">
        <v>2019</v>
      </c>
      <c r="E4" s="39" t="s">
        <v>36</v>
      </c>
      <c r="F4" s="39" t="s">
        <v>59</v>
      </c>
      <c r="H4" s="39" t="s">
        <v>72</v>
      </c>
      <c r="I4" s="41"/>
      <c r="J4" s="75">
        <v>104</v>
      </c>
      <c r="K4" s="37" t="s">
        <v>54</v>
      </c>
      <c r="L4" s="73" t="s">
        <v>316</v>
      </c>
      <c r="M4" s="46"/>
      <c r="O4" s="526" t="s">
        <v>598</v>
      </c>
      <c r="P4" s="550" t="s">
        <v>668</v>
      </c>
      <c r="S4" s="300" t="s">
        <v>604</v>
      </c>
      <c r="T4" s="523" t="s">
        <v>505</v>
      </c>
      <c r="V4" s="526" t="s">
        <v>652</v>
      </c>
      <c r="W4" s="526" t="b">
        <v>0</v>
      </c>
    </row>
    <row r="5" spans="1:23" ht="101.25" x14ac:dyDescent="0.15">
      <c r="A5" s="355" t="s">
        <v>211</v>
      </c>
      <c r="C5" s="38">
        <v>2020</v>
      </c>
      <c r="E5" s="39" t="s">
        <v>37</v>
      </c>
      <c r="F5" s="39" t="s">
        <v>60</v>
      </c>
      <c r="K5" s="37" t="s">
        <v>55</v>
      </c>
      <c r="L5" s="73"/>
      <c r="M5" s="46"/>
      <c r="O5" s="526" t="s">
        <v>593</v>
      </c>
      <c r="S5" s="300" t="s">
        <v>605</v>
      </c>
      <c r="T5" s="523" t="s">
        <v>522</v>
      </c>
      <c r="V5" s="526" t="s">
        <v>653</v>
      </c>
      <c r="W5" s="526" t="b">
        <v>0</v>
      </c>
    </row>
    <row r="6" spans="1:23" ht="45" x14ac:dyDescent="0.15">
      <c r="A6" s="355" t="s">
        <v>198</v>
      </c>
      <c r="E6" s="39" t="s">
        <v>38</v>
      </c>
      <c r="F6" s="41"/>
      <c r="K6" s="76"/>
      <c r="L6" s="76"/>
      <c r="O6" s="526" t="s">
        <v>599</v>
      </c>
      <c r="S6" s="300" t="s">
        <v>606</v>
      </c>
      <c r="T6" s="523" t="s">
        <v>660</v>
      </c>
      <c r="V6" s="526" t="s">
        <v>654</v>
      </c>
      <c r="W6" s="526" t="b">
        <v>0</v>
      </c>
    </row>
    <row r="7" spans="1:23" ht="22.5" x14ac:dyDescent="0.15">
      <c r="A7" s="355" t="s">
        <v>271</v>
      </c>
      <c r="E7" s="39" t="s">
        <v>39</v>
      </c>
      <c r="F7" s="41"/>
      <c r="K7" s="83"/>
      <c r="L7" s="76"/>
      <c r="O7" s="526" t="s">
        <v>594</v>
      </c>
    </row>
    <row r="8" spans="1:23" x14ac:dyDescent="0.15">
      <c r="A8" s="355" t="s">
        <v>272</v>
      </c>
      <c r="E8" s="39" t="s">
        <v>40</v>
      </c>
      <c r="F8" s="41"/>
      <c r="K8" s="84" t="s">
        <v>124</v>
      </c>
      <c r="O8" s="526" t="s">
        <v>600</v>
      </c>
    </row>
    <row r="9" spans="1:23" ht="22.5" x14ac:dyDescent="0.15">
      <c r="A9" s="355" t="s">
        <v>170</v>
      </c>
      <c r="E9" s="39" t="s">
        <v>41</v>
      </c>
      <c r="F9" s="41"/>
      <c r="K9" s="82"/>
      <c r="O9" s="526" t="s">
        <v>601</v>
      </c>
    </row>
    <row r="10" spans="1:23" ht="12.75" x14ac:dyDescent="0.15">
      <c r="A10" s="355" t="s">
        <v>273</v>
      </c>
      <c r="E10" s="39" t="s">
        <v>42</v>
      </c>
      <c r="F10" s="41"/>
      <c r="K10" s="83"/>
      <c r="O10" s="526" t="s">
        <v>595</v>
      </c>
    </row>
    <row r="11" spans="1:23" ht="22.5" x14ac:dyDescent="0.15">
      <c r="A11" s="355" t="s">
        <v>274</v>
      </c>
      <c r="E11" s="39" t="s">
        <v>43</v>
      </c>
      <c r="F11" s="41"/>
      <c r="K11" s="85"/>
      <c r="O11" s="526" t="s">
        <v>596</v>
      </c>
    </row>
    <row r="12" spans="1:23" ht="33.75" x14ac:dyDescent="0.15">
      <c r="A12" s="355" t="s">
        <v>275</v>
      </c>
      <c r="E12" s="39" t="s">
        <v>44</v>
      </c>
      <c r="F12" s="41"/>
      <c r="O12" s="526" t="s">
        <v>602</v>
      </c>
      <c r="P12" s="161"/>
    </row>
    <row r="13" spans="1:23" x14ac:dyDescent="0.15">
      <c r="A13" s="355" t="s">
        <v>276</v>
      </c>
      <c r="E13" s="39" t="s">
        <v>45</v>
      </c>
      <c r="F13" s="41"/>
      <c r="O13" s="526" t="s">
        <v>597</v>
      </c>
    </row>
    <row r="14" spans="1:23" x14ac:dyDescent="0.15">
      <c r="A14" s="355" t="s">
        <v>277</v>
      </c>
    </row>
    <row r="15" spans="1:23" x14ac:dyDescent="0.15">
      <c r="A15" s="355" t="s">
        <v>207</v>
      </c>
    </row>
    <row r="16" spans="1:23" x14ac:dyDescent="0.15">
      <c r="A16" s="355" t="s">
        <v>199</v>
      </c>
      <c r="C16" s="161"/>
      <c r="D16" s="154"/>
      <c r="E16" s="154"/>
      <c r="G16" s="229" t="s">
        <v>160</v>
      </c>
    </row>
    <row r="17" spans="1:7" x14ac:dyDescent="0.15">
      <c r="A17" s="355" t="s">
        <v>278</v>
      </c>
      <c r="C17" s="155" t="s">
        <v>128</v>
      </c>
      <c r="D17" s="156" t="str">
        <f>IF(f_year = "","", "01.01."&amp;f_year)</f>
        <v>01.01.2018</v>
      </c>
      <c r="E17" s="156" t="str">
        <f>IF(f_year = "","", "31.12."&amp; f_year)</f>
        <v>31.12.2018</v>
      </c>
      <c r="G17" s="230" t="s">
        <v>1010</v>
      </c>
    </row>
    <row r="18" spans="1:7" x14ac:dyDescent="0.15">
      <c r="A18" s="355" t="s">
        <v>279</v>
      </c>
      <c r="C18" s="157"/>
      <c r="D18" s="158"/>
      <c r="E18" s="158"/>
      <c r="G18" s="161"/>
    </row>
    <row r="19" spans="1:7" ht="22.5" x14ac:dyDescent="0.15">
      <c r="A19" s="355" t="s">
        <v>280</v>
      </c>
      <c r="C19" s="161"/>
      <c r="D19" s="154"/>
      <c r="E19" s="154"/>
      <c r="G19" s="229" t="s">
        <v>163</v>
      </c>
    </row>
    <row r="20" spans="1:7" ht="22.5" x14ac:dyDescent="0.15">
      <c r="A20" s="355" t="s">
        <v>171</v>
      </c>
      <c r="C20" s="159" t="s">
        <v>129</v>
      </c>
      <c r="D20" s="160"/>
      <c r="E20" s="160"/>
      <c r="G20" s="84" t="b">
        <v>1</v>
      </c>
    </row>
    <row r="21" spans="1:7" x14ac:dyDescent="0.15">
      <c r="A21" s="355" t="s">
        <v>172</v>
      </c>
    </row>
    <row r="22" spans="1:7" x14ac:dyDescent="0.15">
      <c r="A22" s="355" t="s">
        <v>173</v>
      </c>
    </row>
    <row r="23" spans="1:7" x14ac:dyDescent="0.15">
      <c r="A23" s="355" t="s">
        <v>281</v>
      </c>
    </row>
    <row r="24" spans="1:7" x14ac:dyDescent="0.15">
      <c r="A24" s="355" t="s">
        <v>282</v>
      </c>
    </row>
    <row r="25" spans="1:7" x14ac:dyDescent="0.15">
      <c r="A25" s="355" t="s">
        <v>174</v>
      </c>
    </row>
    <row r="26" spans="1:7" x14ac:dyDescent="0.15">
      <c r="A26" s="355" t="s">
        <v>283</v>
      </c>
    </row>
    <row r="27" spans="1:7" x14ac:dyDescent="0.15">
      <c r="A27" s="355" t="s">
        <v>175</v>
      </c>
    </row>
    <row r="28" spans="1:7" x14ac:dyDescent="0.15">
      <c r="A28" s="355" t="s">
        <v>208</v>
      </c>
    </row>
    <row r="29" spans="1:7" x14ac:dyDescent="0.15">
      <c r="A29" s="355" t="s">
        <v>200</v>
      </c>
    </row>
    <row r="30" spans="1:7" x14ac:dyDescent="0.15">
      <c r="A30" s="355" t="s">
        <v>284</v>
      </c>
    </row>
    <row r="31" spans="1:7" x14ac:dyDescent="0.15">
      <c r="A31" s="355" t="s">
        <v>285</v>
      </c>
    </row>
    <row r="32" spans="1:7" x14ac:dyDescent="0.15">
      <c r="A32" s="355" t="s">
        <v>176</v>
      </c>
    </row>
    <row r="33" spans="1:1" x14ac:dyDescent="0.15">
      <c r="A33" s="355" t="s">
        <v>286</v>
      </c>
    </row>
    <row r="34" spans="1:1" x14ac:dyDescent="0.15">
      <c r="A34" s="355" t="s">
        <v>287</v>
      </c>
    </row>
    <row r="35" spans="1:1" x14ac:dyDescent="0.15">
      <c r="A35" s="355" t="s">
        <v>288</v>
      </c>
    </row>
    <row r="36" spans="1:1" x14ac:dyDescent="0.15">
      <c r="A36" s="355" t="s">
        <v>289</v>
      </c>
    </row>
    <row r="37" spans="1:1" x14ac:dyDescent="0.15">
      <c r="A37" s="355" t="s">
        <v>290</v>
      </c>
    </row>
    <row r="38" spans="1:1" x14ac:dyDescent="0.15">
      <c r="A38" s="355" t="s">
        <v>201</v>
      </c>
    </row>
    <row r="39" spans="1:1" x14ac:dyDescent="0.15">
      <c r="A39" s="355" t="s">
        <v>291</v>
      </c>
    </row>
    <row r="40" spans="1:1" x14ac:dyDescent="0.15">
      <c r="A40" s="355" t="s">
        <v>177</v>
      </c>
    </row>
    <row r="41" spans="1:1" x14ac:dyDescent="0.15">
      <c r="A41" s="355" t="s">
        <v>178</v>
      </c>
    </row>
    <row r="42" spans="1:1" x14ac:dyDescent="0.15">
      <c r="A42" s="355" t="s">
        <v>179</v>
      </c>
    </row>
    <row r="43" spans="1:1" x14ac:dyDescent="0.15">
      <c r="A43" s="355" t="s">
        <v>292</v>
      </c>
    </row>
    <row r="44" spans="1:1" x14ac:dyDescent="0.15">
      <c r="A44" s="355" t="s">
        <v>293</v>
      </c>
    </row>
    <row r="45" spans="1:1" x14ac:dyDescent="0.15">
      <c r="A45" s="355" t="s">
        <v>202</v>
      </c>
    </row>
    <row r="46" spans="1:1" x14ac:dyDescent="0.15">
      <c r="A46" s="355" t="s">
        <v>294</v>
      </c>
    </row>
    <row r="47" spans="1:1" x14ac:dyDescent="0.15">
      <c r="A47" s="355" t="s">
        <v>295</v>
      </c>
    </row>
    <row r="48" spans="1:1" x14ac:dyDescent="0.15">
      <c r="A48" s="355" t="s">
        <v>296</v>
      </c>
    </row>
    <row r="49" spans="1:1" x14ac:dyDescent="0.15">
      <c r="A49" s="355" t="s">
        <v>297</v>
      </c>
    </row>
    <row r="50" spans="1:1" x14ac:dyDescent="0.15">
      <c r="A50" s="355" t="s">
        <v>180</v>
      </c>
    </row>
    <row r="51" spans="1:1" x14ac:dyDescent="0.15">
      <c r="A51" s="355" t="s">
        <v>181</v>
      </c>
    </row>
    <row r="52" spans="1:1" x14ac:dyDescent="0.15">
      <c r="A52" s="355" t="s">
        <v>209</v>
      </c>
    </row>
    <row r="53" spans="1:1" x14ac:dyDescent="0.15">
      <c r="A53" s="355" t="s">
        <v>298</v>
      </c>
    </row>
    <row r="54" spans="1:1" x14ac:dyDescent="0.15">
      <c r="A54" s="355" t="s">
        <v>212</v>
      </c>
    </row>
    <row r="55" spans="1:1" x14ac:dyDescent="0.15">
      <c r="A55" s="355" t="s">
        <v>182</v>
      </c>
    </row>
    <row r="56" spans="1:1" x14ac:dyDescent="0.15">
      <c r="A56" s="355" t="s">
        <v>299</v>
      </c>
    </row>
    <row r="57" spans="1:1" x14ac:dyDescent="0.15">
      <c r="A57" s="355" t="s">
        <v>183</v>
      </c>
    </row>
    <row r="58" spans="1:1" x14ac:dyDescent="0.15">
      <c r="A58" s="355" t="s">
        <v>300</v>
      </c>
    </row>
    <row r="59" spans="1:1" x14ac:dyDescent="0.15">
      <c r="A59" s="355" t="s">
        <v>301</v>
      </c>
    </row>
    <row r="60" spans="1:1" x14ac:dyDescent="0.15">
      <c r="A60" s="355" t="s">
        <v>302</v>
      </c>
    </row>
    <row r="61" spans="1:1" x14ac:dyDescent="0.15">
      <c r="A61" s="355" t="s">
        <v>303</v>
      </c>
    </row>
    <row r="62" spans="1:1" x14ac:dyDescent="0.15">
      <c r="A62" s="355" t="s">
        <v>203</v>
      </c>
    </row>
    <row r="63" spans="1:1" x14ac:dyDescent="0.15">
      <c r="A63" s="355" t="s">
        <v>304</v>
      </c>
    </row>
    <row r="64" spans="1:1" x14ac:dyDescent="0.15">
      <c r="A64" s="355" t="s">
        <v>305</v>
      </c>
    </row>
    <row r="65" spans="1:1" x14ac:dyDescent="0.15">
      <c r="A65" s="355" t="s">
        <v>213</v>
      </c>
    </row>
    <row r="66" spans="1:1" x14ac:dyDescent="0.15">
      <c r="A66" s="355" t="s">
        <v>204</v>
      </c>
    </row>
    <row r="67" spans="1:1" x14ac:dyDescent="0.15">
      <c r="A67" s="355" t="s">
        <v>184</v>
      </c>
    </row>
    <row r="68" spans="1:1" x14ac:dyDescent="0.15">
      <c r="A68" s="355" t="s">
        <v>306</v>
      </c>
    </row>
    <row r="69" spans="1:1" x14ac:dyDescent="0.15">
      <c r="A69" s="355" t="s">
        <v>307</v>
      </c>
    </row>
    <row r="70" spans="1:1" x14ac:dyDescent="0.15">
      <c r="A70" s="355" t="s">
        <v>308</v>
      </c>
    </row>
    <row r="71" spans="1:1" x14ac:dyDescent="0.15">
      <c r="A71" s="355" t="s">
        <v>309</v>
      </c>
    </row>
    <row r="72" spans="1:1" x14ac:dyDescent="0.15">
      <c r="A72" s="355" t="s">
        <v>185</v>
      </c>
    </row>
    <row r="73" spans="1:1" x14ac:dyDescent="0.15">
      <c r="A73" s="355" t="s">
        <v>310</v>
      </c>
    </row>
    <row r="74" spans="1:1" x14ac:dyDescent="0.15">
      <c r="A74" s="355" t="s">
        <v>186</v>
      </c>
    </row>
    <row r="75" spans="1:1" x14ac:dyDescent="0.15">
      <c r="A75" s="355" t="s">
        <v>187</v>
      </c>
    </row>
    <row r="76" spans="1:1" x14ac:dyDescent="0.15">
      <c r="A76" s="355" t="s">
        <v>188</v>
      </c>
    </row>
    <row r="77" spans="1:1" x14ac:dyDescent="0.15">
      <c r="A77" s="355" t="s">
        <v>189</v>
      </c>
    </row>
    <row r="78" spans="1:1" x14ac:dyDescent="0.15">
      <c r="A78" s="355" t="s">
        <v>205</v>
      </c>
    </row>
    <row r="79" spans="1:1" x14ac:dyDescent="0.15">
      <c r="A79" s="355" t="s">
        <v>210</v>
      </c>
    </row>
    <row r="80" spans="1:1" x14ac:dyDescent="0.15">
      <c r="A80" s="355" t="s">
        <v>190</v>
      </c>
    </row>
    <row r="81" spans="1:1" x14ac:dyDescent="0.15">
      <c r="A81" s="355" t="s">
        <v>191</v>
      </c>
    </row>
    <row r="82" spans="1:1" x14ac:dyDescent="0.15">
      <c r="A82" s="355" t="s">
        <v>214</v>
      </c>
    </row>
    <row r="83" spans="1:1" x14ac:dyDescent="0.15">
      <c r="A83" s="355" t="s">
        <v>311</v>
      </c>
    </row>
    <row r="84" spans="1:1" x14ac:dyDescent="0.15">
      <c r="A84" s="355" t="s">
        <v>206</v>
      </c>
    </row>
    <row r="85" spans="1:1" x14ac:dyDescent="0.15">
      <c r="A85" s="355" t="s">
        <v>312</v>
      </c>
    </row>
    <row r="86" spans="1:1" x14ac:dyDescent="0.15">
      <c r="A86" s="355" t="s">
        <v>313</v>
      </c>
    </row>
    <row r="87" spans="1:1" x14ac:dyDescent="0.15">
      <c r="A87" s="355" t="s">
        <v>314</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Data">
    <tabColor indexed="47"/>
  </sheetPr>
  <dimension ref="A1"/>
  <sheetViews>
    <sheetView showGridLines="0" workbookViewId="0"/>
  </sheetViews>
  <sheetFormatPr defaultRowHeight="11.25" x14ac:dyDescent="0.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U1"/>
  <sheetViews>
    <sheetView showGridLines="0" zoomScaleNormal="100" workbookViewId="0"/>
  </sheetViews>
  <sheetFormatPr defaultColWidth="9.140625" defaultRowHeight="15" x14ac:dyDescent="0.15"/>
  <cols>
    <col min="1" max="1" width="9.140625" style="451"/>
    <col min="2" max="2" width="9.140625" style="452"/>
    <col min="3" max="3" width="9.140625" style="453"/>
    <col min="4" max="20" width="9.140625" style="452"/>
    <col min="21" max="21" width="9.140625" style="454"/>
    <col min="22" max="16384" width="9.140625" style="452"/>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48:AC70"/>
  <sheetViews>
    <sheetView showGridLines="0" zoomScaleNormal="100" workbookViewId="0"/>
  </sheetViews>
  <sheetFormatPr defaultColWidth="9.140625" defaultRowHeight="10.5" customHeight="1" x14ac:dyDescent="0.15"/>
  <cols>
    <col min="1" max="1" width="9.140625" style="15"/>
    <col min="2" max="2" width="9.140625" style="191"/>
    <col min="3" max="3" width="9.140625" style="87"/>
    <col min="4" max="8" width="9.140625" style="33"/>
    <col min="9" max="15" width="9.140625" style="191"/>
    <col min="16" max="16" width="9.140625" style="466"/>
    <col min="17" max="18" width="9.140625" style="191"/>
    <col min="19" max="19" width="9.140625" style="466"/>
    <col min="20" max="24" width="9.140625" style="191"/>
    <col min="25" max="29" width="9.140625" style="47"/>
    <col min="30" max="16384" width="9.140625" style="33"/>
  </cols>
  <sheetData>
    <row r="48" ht="18.95" customHeight="1" x14ac:dyDescent="0.15"/>
    <row r="70" ht="21.95" customHeight="1" x14ac:dyDescent="0.15"/>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8">
    <tabColor indexed="47"/>
  </sheetPr>
  <dimension ref="A1:B1"/>
  <sheetViews>
    <sheetView showGridLines="0" zoomScaleNormal="100" workbookViewId="0"/>
  </sheetViews>
  <sheetFormatPr defaultColWidth="10.5703125" defaultRowHeight="11.25" x14ac:dyDescent="0.1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92"/>
  <sheetViews>
    <sheetView showGridLines="0" zoomScaleNormal="100" workbookViewId="0"/>
  </sheetViews>
  <sheetFormatPr defaultColWidth="9.140625" defaultRowHeight="15" x14ac:dyDescent="0.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x14ac:dyDescent="0.15">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x14ac:dyDescent="0.15">
      <c r="D5" s="239"/>
      <c r="E5" s="241"/>
    </row>
    <row r="7" spans="1:83" x14ac:dyDescent="0.15">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x14ac:dyDescent="0.2">
      <c r="C9" s="124"/>
      <c r="D9" s="239"/>
      <c r="E9" s="240"/>
      <c r="U9" s="256"/>
    </row>
    <row r="13" spans="1:83" x14ac:dyDescent="0.15">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x14ac:dyDescent="0.15">
      <c r="D14" s="318"/>
      <c r="E14" s="318"/>
      <c r="F14" s="318"/>
      <c r="G14" s="318"/>
      <c r="H14" s="318"/>
      <c r="I14" s="318"/>
      <c r="J14" s="318"/>
      <c r="K14" s="318"/>
      <c r="L14" s="318"/>
    </row>
    <row r="15" spans="1:83" s="81" customFormat="1" ht="15" customHeight="1" x14ac:dyDescent="0.15">
      <c r="A15" s="51"/>
      <c r="B15" s="191" t="s">
        <v>146</v>
      </c>
      <c r="C15" s="669"/>
      <c r="D15" s="662">
        <v>1</v>
      </c>
      <c r="E15" s="773"/>
      <c r="F15" s="319"/>
      <c r="G15" s="267">
        <v>0</v>
      </c>
      <c r="H15" s="320"/>
      <c r="I15" s="187"/>
      <c r="J15" s="321" t="s">
        <v>242</v>
      </c>
      <c r="K15" s="213"/>
      <c r="L15" s="234"/>
      <c r="M15" s="310">
        <f>mergeValue(H15)</f>
        <v>0</v>
      </c>
      <c r="N15" s="302"/>
      <c r="O15" s="302"/>
      <c r="P15" s="310" t="str">
        <f t="array" ref="P15">IF(ISERROR(MATCH(MID(Q15,1,250),MID(note_ter,1,250),0)),"n","y")</f>
        <v>y</v>
      </c>
      <c r="Q15" s="302"/>
      <c r="R15" s="310"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x14ac:dyDescent="0.15">
      <c r="A16" s="51"/>
      <c r="B16" s="51"/>
      <c r="C16" s="669"/>
      <c r="D16" s="662"/>
      <c r="E16" s="773"/>
      <c r="F16" s="187"/>
      <c r="G16" s="197"/>
      <c r="H16" s="213" t="s">
        <v>50</v>
      </c>
      <c r="I16" s="197"/>
      <c r="J16" s="197"/>
      <c r="K16" s="233"/>
      <c r="L16" s="234"/>
      <c r="M16" s="302"/>
      <c r="N16" s="302"/>
      <c r="O16" s="302"/>
      <c r="P16" s="302"/>
      <c r="Q16" s="310"/>
      <c r="R16" s="302"/>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x14ac:dyDescent="0.15">
      <c r="Q17" s="242"/>
    </row>
    <row r="18" spans="1:83" x14ac:dyDescent="0.15">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x14ac:dyDescent="0.15">
      <c r="F19" s="318"/>
      <c r="G19" s="318"/>
      <c r="H19" s="318"/>
      <c r="I19" s="318"/>
      <c r="J19" s="318"/>
      <c r="K19" s="318"/>
      <c r="L19" s="318"/>
      <c r="Q19" s="242"/>
    </row>
    <row r="20" spans="1:83" s="81" customFormat="1" ht="15" customHeight="1" x14ac:dyDescent="0.15">
      <c r="A20" s="51"/>
      <c r="B20" s="191" t="s">
        <v>146</v>
      </c>
      <c r="C20" s="774"/>
      <c r="D20" s="86"/>
      <c r="E20" s="322"/>
      <c r="F20" s="775"/>
      <c r="G20" s="662">
        <v>0</v>
      </c>
      <c r="H20" s="781"/>
      <c r="I20" s="187"/>
      <c r="J20" s="321" t="s">
        <v>242</v>
      </c>
      <c r="K20" s="213"/>
      <c r="L20" s="234"/>
      <c r="M20" s="310">
        <f>mergeValue(H20)</f>
        <v>0</v>
      </c>
      <c r="N20" s="302"/>
      <c r="O20" s="302"/>
      <c r="P20" s="302"/>
      <c r="Q20" s="302"/>
      <c r="R20" s="310"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x14ac:dyDescent="0.15">
      <c r="A21" s="51"/>
      <c r="B21" s="51"/>
      <c r="C21" s="774"/>
      <c r="D21" s="86"/>
      <c r="E21" s="322"/>
      <c r="F21" s="775"/>
      <c r="G21" s="662"/>
      <c r="H21" s="781"/>
      <c r="I21" s="197"/>
      <c r="J21" s="197"/>
      <c r="K21" s="213" t="s">
        <v>49</v>
      </c>
      <c r="L21" s="234"/>
      <c r="M21" s="302"/>
      <c r="N21" s="302"/>
      <c r="O21" s="302"/>
      <c r="P21" s="302"/>
      <c r="Q21" s="310"/>
      <c r="R21" s="302"/>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x14ac:dyDescent="0.15">
      <c r="Q22" s="242"/>
    </row>
    <row r="23" spans="1:83" x14ac:dyDescent="0.15">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x14ac:dyDescent="0.15">
      <c r="Q24" s="242"/>
    </row>
    <row r="25" spans="1:83" s="81" customFormat="1" ht="15" customHeight="1" x14ac:dyDescent="0.15">
      <c r="A25" s="51"/>
      <c r="B25" s="191" t="s">
        <v>146</v>
      </c>
      <c r="C25" s="323"/>
      <c r="D25" s="71"/>
      <c r="E25" s="266"/>
      <c r="F25" s="71"/>
      <c r="G25" s="71"/>
      <c r="H25" s="71"/>
      <c r="I25" s="268"/>
      <c r="J25" s="267">
        <v>0</v>
      </c>
      <c r="K25" s="324"/>
      <c r="L25" s="192"/>
      <c r="M25" s="310">
        <f>mergeValue(H25)</f>
        <v>0</v>
      </c>
      <c r="N25" s="302"/>
      <c r="O25" s="302"/>
      <c r="P25" s="302"/>
      <c r="Q25" s="302"/>
      <c r="R25" s="310"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x14ac:dyDescent="0.15"/>
    <row r="27" spans="1:83" x14ac:dyDescent="0.15">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x14ac:dyDescent="0.15">
      <c r="A29" s="71"/>
      <c r="B29" s="71"/>
      <c r="C29" s="86"/>
      <c r="D29" s="687" t="s">
        <v>26</v>
      </c>
      <c r="E29" s="782"/>
      <c r="F29" s="783" t="s">
        <v>19</v>
      </c>
      <c r="G29" s="775"/>
      <c r="H29" s="776">
        <v>1</v>
      </c>
      <c r="I29" s="779"/>
      <c r="J29" s="677"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x14ac:dyDescent="0.15">
      <c r="A30" s="71"/>
      <c r="B30" s="71"/>
      <c r="C30" s="86"/>
      <c r="D30" s="687"/>
      <c r="E30" s="782"/>
      <c r="F30" s="783"/>
      <c r="G30" s="775"/>
      <c r="H30" s="776"/>
      <c r="I30" s="780"/>
      <c r="J30" s="677"/>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x14ac:dyDescent="0.15">
      <c r="A31" s="71"/>
      <c r="B31" s="71"/>
      <c r="C31" s="86"/>
      <c r="D31" s="687"/>
      <c r="E31" s="782"/>
      <c r="F31" s="677"/>
      <c r="G31" s="580"/>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x14ac:dyDescent="0.15">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x14ac:dyDescent="0.15">
      <c r="A35" s="71"/>
      <c r="B35" s="71"/>
      <c r="C35" s="86"/>
      <c r="D35" s="71"/>
      <c r="E35" s="71"/>
      <c r="F35" s="71"/>
      <c r="G35" s="775"/>
      <c r="H35" s="776">
        <v>1</v>
      </c>
      <c r="I35" s="777"/>
      <c r="J35" s="677"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x14ac:dyDescent="0.15">
      <c r="A36" s="71"/>
      <c r="B36" s="71"/>
      <c r="C36" s="86"/>
      <c r="D36" s="71"/>
      <c r="E36" s="71"/>
      <c r="F36" s="71"/>
      <c r="G36" s="775"/>
      <c r="H36" s="776"/>
      <c r="I36" s="778"/>
      <c r="J36" s="677"/>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x14ac:dyDescent="0.15">
      <c r="K37" s="197"/>
      <c r="L37" s="197"/>
      <c r="M37" s="198"/>
    </row>
    <row r="38" spans="1:38" x14ac:dyDescent="0.15">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x14ac:dyDescent="0.15">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x14ac:dyDescent="0.15">
      <c r="A43" s="32" t="s">
        <v>120</v>
      </c>
    </row>
    <row r="44" spans="1:38" customFormat="1" ht="17.100000000000001" customHeight="1" x14ac:dyDescent="0.15"/>
    <row r="45" spans="1:38" s="164" customFormat="1" ht="14.25" x14ac:dyDescent="0.15">
      <c r="A45" s="291" t="s">
        <v>1</v>
      </c>
      <c r="B45" s="277" t="s">
        <v>141</v>
      </c>
      <c r="C45" s="278"/>
      <c r="D45" s="279"/>
      <c r="E45" s="280"/>
      <c r="F45" s="281"/>
      <c r="G45" s="281"/>
      <c r="H45" s="281"/>
      <c r="I45" s="282"/>
      <c r="J45" s="283"/>
      <c r="K45" s="292"/>
      <c r="M45" s="284" t="str">
        <f>IF(ISERROR(INDEX(kind_of_nameforms,MATCH(E45,kind_of_forms,0),1)),"",INDEX(kind_of_nameforms,MATCH(E45,kind_of_forms,0),1))</f>
        <v/>
      </c>
      <c r="N45" s="301"/>
    </row>
    <row r="46" spans="1:38" customFormat="1" ht="17.100000000000001" customHeight="1" x14ac:dyDescent="0.15"/>
    <row r="47" spans="1:38" s="32" customFormat="1" ht="17.100000000000001" customHeight="1" x14ac:dyDescent="0.15">
      <c r="A47" s="32" t="s">
        <v>262</v>
      </c>
      <c r="B47" s="32" t="s">
        <v>263</v>
      </c>
      <c r="C47" s="32" t="s">
        <v>264</v>
      </c>
      <c r="D47" s="32" t="s">
        <v>265</v>
      </c>
    </row>
    <row r="48" spans="1:38" ht="17.100000000000001" customHeight="1" x14ac:dyDescent="0.15">
      <c r="U48" s="71"/>
    </row>
    <row r="49" spans="1:21" s="353" customFormat="1" x14ac:dyDescent="0.15">
      <c r="D49" s="354"/>
      <c r="E49" s="318"/>
      <c r="F49" s="318"/>
      <c r="G49" s="318"/>
      <c r="U49" s="254"/>
    </row>
    <row r="50" spans="1:21" x14ac:dyDescent="0.15">
      <c r="C50" s="134"/>
      <c r="D50" s="706" t="s">
        <v>236</v>
      </c>
      <c r="E50" s="707"/>
      <c r="F50" s="707"/>
      <c r="G50" s="708"/>
    </row>
    <row r="51" spans="1:21" s="33" customFormat="1" ht="11.25" customHeight="1" x14ac:dyDescent="0.15">
      <c r="A51" s="47"/>
      <c r="C51" s="52"/>
      <c r="D51" s="709" t="s">
        <v>225</v>
      </c>
      <c r="E51" s="709"/>
      <c r="F51" s="709"/>
      <c r="G51" s="710" t="s">
        <v>226</v>
      </c>
      <c r="H51" s="191"/>
      <c r="R51" s="247"/>
    </row>
    <row r="52" spans="1:21" s="33" customFormat="1" ht="11.25" customHeight="1" x14ac:dyDescent="0.15">
      <c r="A52" s="47" t="s">
        <v>517</v>
      </c>
      <c r="C52" s="52"/>
      <c r="D52" s="330" t="s">
        <v>25</v>
      </c>
      <c r="E52" s="331"/>
      <c r="F52" s="332" t="s">
        <v>215</v>
      </c>
      <c r="G52" s="711"/>
      <c r="H52" s="191"/>
      <c r="R52" s="247"/>
    </row>
    <row r="53" spans="1:21" s="33" customFormat="1" ht="12" customHeight="1" x14ac:dyDescent="0.15">
      <c r="A53" s="47"/>
      <c r="C53" s="52"/>
      <c r="D53" s="349" t="s">
        <v>26</v>
      </c>
      <c r="E53" s="333">
        <v>2</v>
      </c>
      <c r="F53" s="334">
        <v>3</v>
      </c>
      <c r="G53" s="335">
        <v>4</v>
      </c>
      <c r="H53" s="191"/>
      <c r="R53" s="247"/>
    </row>
    <row r="54" spans="1:21" s="33" customFormat="1" x14ac:dyDescent="0.15">
      <c r="A54" s="47"/>
      <c r="C54" s="52"/>
      <c r="D54" s="329">
        <v>1</v>
      </c>
      <c r="E54" s="337" t="s">
        <v>245</v>
      </c>
      <c r="F54" s="357" t="str">
        <f>IF(form_up_date="","",form_up_date)</f>
        <v>01.04.2019</v>
      </c>
      <c r="G54" s="359" t="s">
        <v>246</v>
      </c>
      <c r="H54" s="191"/>
      <c r="R54" s="247"/>
    </row>
    <row r="55" spans="1:21" s="33" customFormat="1" ht="45" x14ac:dyDescent="0.15">
      <c r="A55" s="47"/>
      <c r="C55" s="52"/>
      <c r="D55" s="329" t="s">
        <v>257</v>
      </c>
      <c r="E55" s="337" t="s">
        <v>247</v>
      </c>
      <c r="F55" s="357"/>
      <c r="G55" s="338" t="s">
        <v>318</v>
      </c>
      <c r="H55" s="191"/>
      <c r="R55" s="247"/>
    </row>
    <row r="56" spans="1:21" s="33" customFormat="1" x14ac:dyDescent="0.15">
      <c r="A56" s="47"/>
      <c r="C56" s="52"/>
      <c r="D56" s="329" t="s">
        <v>258</v>
      </c>
      <c r="E56" s="337" t="s">
        <v>248</v>
      </c>
      <c r="F56" s="357"/>
      <c r="G56" s="359" t="s">
        <v>249</v>
      </c>
      <c r="H56" s="191"/>
      <c r="R56" s="247"/>
    </row>
    <row r="57" spans="1:21" s="33" customFormat="1" x14ac:dyDescent="0.15">
      <c r="A57" s="47"/>
      <c r="C57" s="52"/>
      <c r="D57" s="329" t="s">
        <v>259</v>
      </c>
      <c r="E57" s="337" t="s">
        <v>250</v>
      </c>
      <c r="F57" s="358" t="s">
        <v>251</v>
      </c>
      <c r="G57" s="338"/>
      <c r="H57" s="191"/>
      <c r="R57" s="247"/>
    </row>
    <row r="58" spans="1:21" s="33" customFormat="1" x14ac:dyDescent="0.15">
      <c r="A58" s="47"/>
      <c r="C58" s="52"/>
      <c r="D58" s="336" t="str">
        <f>D57&amp;".1"</f>
        <v>4.1.1</v>
      </c>
      <c r="E58" s="339" t="s">
        <v>3</v>
      </c>
      <c r="F58" s="357" t="str">
        <f>IF(region_name="","",region_name)</f>
        <v>Тюменская область</v>
      </c>
      <c r="G58" s="359" t="s">
        <v>252</v>
      </c>
      <c r="H58" s="191"/>
      <c r="R58" s="247"/>
    </row>
    <row r="59" spans="1:21" s="33" customFormat="1" ht="22.5" x14ac:dyDescent="0.15">
      <c r="A59" s="47"/>
      <c r="C59" s="52"/>
      <c r="D59" s="329" t="s">
        <v>260</v>
      </c>
      <c r="E59" s="340" t="s">
        <v>253</v>
      </c>
      <c r="F59" s="357"/>
      <c r="G59" s="360" t="s">
        <v>254</v>
      </c>
      <c r="H59" s="191"/>
      <c r="R59" s="247"/>
    </row>
    <row r="60" spans="1:21" s="33" customFormat="1" ht="56.25" x14ac:dyDescent="0.15">
      <c r="A60" s="47"/>
      <c r="C60" s="52"/>
      <c r="D60" s="329" t="s">
        <v>261</v>
      </c>
      <c r="E60" s="341" t="s">
        <v>255</v>
      </c>
      <c r="F60" s="357"/>
      <c r="G60" s="348" t="s">
        <v>317</v>
      </c>
      <c r="H60" s="191"/>
      <c r="R60" s="247"/>
    </row>
    <row r="66" spans="1:83" ht="11.25" x14ac:dyDescent="0.15">
      <c r="A66" s="475" t="s">
        <v>506</v>
      </c>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6"/>
      <c r="Z66" s="476"/>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6"/>
      <c r="BW66" s="476"/>
      <c r="BX66" s="476"/>
      <c r="BY66" s="476"/>
      <c r="BZ66" s="476"/>
      <c r="CA66" s="476"/>
      <c r="CB66" s="476"/>
      <c r="CC66" s="476"/>
      <c r="CD66" s="476"/>
      <c r="CE66" s="476"/>
    </row>
    <row r="67" spans="1:83" ht="11.25" x14ac:dyDescent="0.15">
      <c r="A67" s="474"/>
      <c r="B67" s="474"/>
      <c r="C67" s="474"/>
      <c r="D67" s="474"/>
      <c r="E67" s="474"/>
      <c r="F67" s="474"/>
      <c r="G67" s="474"/>
      <c r="H67" s="474"/>
      <c r="I67" s="474"/>
      <c r="J67" s="474"/>
      <c r="K67" s="474"/>
      <c r="L67" s="474"/>
      <c r="M67" s="474"/>
      <c r="N67" s="474"/>
      <c r="O67" s="474"/>
      <c r="P67" s="474"/>
      <c r="Q67" s="479"/>
      <c r="R67" s="479"/>
      <c r="S67" s="479"/>
      <c r="T67" s="479"/>
      <c r="U67" s="479"/>
      <c r="V67" s="479"/>
      <c r="W67" s="479"/>
      <c r="X67" s="479"/>
      <c r="Y67" s="479"/>
      <c r="Z67" s="479"/>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9"/>
      <c r="BW67" s="479"/>
      <c r="BX67" s="479"/>
      <c r="BY67" s="479"/>
      <c r="BZ67" s="479"/>
      <c r="CA67" s="479"/>
      <c r="CB67" s="479"/>
      <c r="CC67" s="479"/>
      <c r="CD67" s="479"/>
      <c r="CE67" s="479"/>
    </row>
    <row r="68" spans="1:83" x14ac:dyDescent="0.15">
      <c r="A68" s="556"/>
      <c r="B68" s="474"/>
      <c r="C68" s="474"/>
      <c r="D68" s="718" t="s">
        <v>26</v>
      </c>
      <c r="E68" s="726"/>
      <c r="F68" s="727"/>
      <c r="G68" s="727"/>
      <c r="H68" s="727"/>
      <c r="I68" s="727"/>
      <c r="J68" s="727"/>
      <c r="K68" s="727"/>
      <c r="L68" s="727"/>
      <c r="M68" s="727"/>
      <c r="N68" s="727"/>
      <c r="O68" s="727"/>
      <c r="P68" s="727"/>
      <c r="Q68" s="727"/>
      <c r="R68" s="727"/>
      <c r="S68" s="586"/>
      <c r="T68" s="484"/>
      <c r="U68" s="484"/>
      <c r="V68" s="484"/>
      <c r="W68" s="483"/>
      <c r="X68" s="483"/>
      <c r="Y68" s="483"/>
      <c r="Z68" s="483"/>
      <c r="AA68" s="478"/>
      <c r="AB68" s="479"/>
      <c r="AC68" s="729"/>
      <c r="AD68" s="480"/>
      <c r="AE68" s="481" t="s">
        <v>141</v>
      </c>
      <c r="AF68" s="481"/>
      <c r="AG68" s="482" t="s">
        <v>507</v>
      </c>
      <c r="AH68" s="485">
        <v>3</v>
      </c>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3"/>
      <c r="BW68" s="483"/>
      <c r="BX68" s="483"/>
      <c r="BY68" s="483"/>
      <c r="BZ68" s="483"/>
      <c r="CA68" s="483"/>
      <c r="CB68" s="483"/>
      <c r="CC68" s="483"/>
      <c r="CD68" s="483"/>
      <c r="CE68" s="483"/>
    </row>
    <row r="69" spans="1:83" ht="22.5" x14ac:dyDescent="0.15">
      <c r="A69" s="443"/>
      <c r="B69" s="493"/>
      <c r="C69" s="487"/>
      <c r="D69" s="718"/>
      <c r="E69" s="730" t="s">
        <v>512</v>
      </c>
      <c r="F69" s="730"/>
      <c r="G69" s="730"/>
      <c r="H69" s="730"/>
      <c r="I69" s="730"/>
      <c r="J69" s="730"/>
      <c r="K69" s="730"/>
      <c r="L69" s="730"/>
      <c r="M69" s="730"/>
      <c r="N69" s="730"/>
      <c r="O69" s="730"/>
      <c r="P69" s="730"/>
      <c r="Q69" s="8">
        <f>SUMIF(T70:T71,"i",Q70:Q71)</f>
        <v>0</v>
      </c>
      <c r="R69" s="557"/>
      <c r="S69" s="587" t="s">
        <v>514</v>
      </c>
      <c r="T69" s="260" t="s">
        <v>372</v>
      </c>
      <c r="U69" s="731">
        <v>1</v>
      </c>
      <c r="V69" s="731" t="e">
        <f>INDEX(List01_flag_index_1,1,MATCH(A68,List01_NumberColumns,0))</f>
        <v>#N/A</v>
      </c>
      <c r="W69" s="493"/>
      <c r="X69" s="493"/>
      <c r="Y69" s="493"/>
      <c r="Z69" s="493"/>
      <c r="AA69" s="501"/>
      <c r="AB69" s="493"/>
      <c r="AC69" s="729"/>
      <c r="AD69" s="480"/>
      <c r="AE69" s="493"/>
      <c r="AF69" s="493"/>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493"/>
      <c r="BW69" s="493"/>
      <c r="BX69" s="493"/>
      <c r="BY69" s="493"/>
      <c r="BZ69" s="493"/>
      <c r="CA69" s="493"/>
      <c r="CB69" s="493"/>
      <c r="CC69" s="493"/>
      <c r="CD69" s="493"/>
      <c r="CE69" s="493"/>
    </row>
    <row r="70" spans="1:83" ht="11.25" hidden="1" customHeight="1" x14ac:dyDescent="0.15">
      <c r="A70" s="558"/>
      <c r="B70" s="501"/>
      <c r="C70" s="501"/>
      <c r="D70" s="718"/>
      <c r="E70" s="559"/>
      <c r="F70" s="559">
        <v>0</v>
      </c>
      <c r="G70" s="559"/>
      <c r="H70" s="559"/>
      <c r="I70" s="559"/>
      <c r="J70" s="559"/>
      <c r="K70" s="559"/>
      <c r="L70" s="559"/>
      <c r="M70" s="559"/>
      <c r="N70" s="559"/>
      <c r="O70" s="559"/>
      <c r="P70" s="559"/>
      <c r="Q70" s="559"/>
      <c r="R70" s="559"/>
      <c r="S70" s="588"/>
      <c r="T70" s="501"/>
      <c r="U70" s="731"/>
      <c r="V70" s="731"/>
      <c r="W70" s="501"/>
      <c r="X70" s="501"/>
      <c r="Y70" s="501"/>
      <c r="Z70" s="501"/>
      <c r="AA70" s="501"/>
      <c r="AB70" s="493"/>
      <c r="AC70" s="729"/>
      <c r="AD70" s="480"/>
      <c r="AE70" s="493"/>
      <c r="AF70" s="493"/>
      <c r="AG70" s="501"/>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row>
    <row r="71" spans="1:83" ht="11.25" x14ac:dyDescent="0.15">
      <c r="A71" s="443"/>
      <c r="B71" s="493"/>
      <c r="C71" s="487"/>
      <c r="D71" s="718"/>
      <c r="E71" s="560"/>
      <c r="F71" s="561"/>
      <c r="G71" s="561"/>
      <c r="H71" s="562"/>
      <c r="I71" s="562"/>
      <c r="J71" s="562"/>
      <c r="K71" s="562"/>
      <c r="L71" s="562"/>
      <c r="M71" s="562"/>
      <c r="N71" s="562"/>
      <c r="O71" s="562"/>
      <c r="P71" s="562"/>
      <c r="Q71" s="562"/>
      <c r="R71" s="563"/>
      <c r="S71" s="589"/>
      <c r="T71" s="501"/>
      <c r="U71" s="731"/>
      <c r="V71" s="731"/>
      <c r="W71" s="493"/>
      <c r="X71" s="493"/>
      <c r="Y71" s="493"/>
      <c r="Z71" s="493"/>
      <c r="AA71" s="501"/>
      <c r="AB71" s="493"/>
      <c r="AC71" s="729"/>
      <c r="AD71" s="480"/>
      <c r="AE71" s="493"/>
      <c r="AF71" s="493"/>
      <c r="AG71" s="501"/>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493"/>
      <c r="BW71" s="493"/>
      <c r="BX71" s="493"/>
      <c r="BY71" s="493"/>
      <c r="BZ71" s="493"/>
      <c r="CA71" s="493"/>
      <c r="CB71" s="493"/>
      <c r="CC71" s="493"/>
      <c r="CD71" s="493"/>
      <c r="CE71" s="493"/>
    </row>
    <row r="72" spans="1:83" ht="33.75" x14ac:dyDescent="0.15">
      <c r="A72" s="443"/>
      <c r="B72" s="493"/>
      <c r="C72" s="487"/>
      <c r="D72" s="718"/>
      <c r="E72" s="730" t="s">
        <v>511</v>
      </c>
      <c r="F72" s="730"/>
      <c r="G72" s="730"/>
      <c r="H72" s="730"/>
      <c r="I72" s="730"/>
      <c r="J72" s="730"/>
      <c r="K72" s="730"/>
      <c r="L72" s="730"/>
      <c r="M72" s="730"/>
      <c r="N72" s="730"/>
      <c r="O72" s="730"/>
      <c r="P72" s="730"/>
      <c r="Q72" s="8">
        <f>SUMIF(T73:T74,"i",Q73:Q74)</f>
        <v>0</v>
      </c>
      <c r="R72" s="557"/>
      <c r="S72" s="587" t="s">
        <v>513</v>
      </c>
      <c r="T72" s="260" t="s">
        <v>372</v>
      </c>
      <c r="U72" s="731">
        <v>2</v>
      </c>
      <c r="V72" s="731" t="e">
        <f>INDEX(List01_flag_index_2,1,MATCH(A68,List01_NumberColumns,0))</f>
        <v>#N/A</v>
      </c>
      <c r="W72" s="493"/>
      <c r="X72" s="493"/>
      <c r="Y72" s="493"/>
      <c r="Z72" s="493"/>
      <c r="AA72" s="501"/>
      <c r="AB72" s="493"/>
      <c r="AC72" s="729"/>
      <c r="AD72" s="480"/>
      <c r="AE72" s="493"/>
      <c r="AF72" s="493"/>
      <c r="AG72" s="501"/>
      <c r="AH72" s="501"/>
      <c r="AI72" s="501"/>
      <c r="AJ72" s="501"/>
      <c r="AK72" s="501"/>
      <c r="AL72" s="501"/>
      <c r="AM72" s="501"/>
      <c r="AN72" s="501"/>
      <c r="AO72" s="501"/>
      <c r="AP72" s="501"/>
      <c r="AQ72" s="501"/>
      <c r="AR72" s="501"/>
      <c r="AS72" s="501"/>
      <c r="AT72" s="501"/>
      <c r="AU72" s="501"/>
      <c r="AV72" s="501"/>
      <c r="AW72" s="501"/>
      <c r="AX72" s="501"/>
      <c r="AY72" s="501"/>
      <c r="AZ72" s="501"/>
      <c r="BA72" s="501"/>
      <c r="BB72" s="501"/>
      <c r="BC72" s="501"/>
      <c r="BD72" s="501"/>
      <c r="BE72" s="501"/>
      <c r="BF72" s="501"/>
      <c r="BG72" s="501"/>
      <c r="BH72" s="501"/>
      <c r="BI72" s="501"/>
      <c r="BJ72" s="501"/>
      <c r="BK72" s="501"/>
      <c r="BL72" s="501"/>
      <c r="BM72" s="501"/>
      <c r="BN72" s="501"/>
      <c r="BO72" s="501"/>
      <c r="BP72" s="501"/>
      <c r="BQ72" s="501"/>
      <c r="BR72" s="501"/>
      <c r="BS72" s="501"/>
      <c r="BT72" s="501"/>
      <c r="BU72" s="501"/>
      <c r="BV72" s="493"/>
      <c r="BW72" s="493"/>
      <c r="BX72" s="493"/>
      <c r="BY72" s="493"/>
      <c r="BZ72" s="493"/>
      <c r="CA72" s="493"/>
      <c r="CB72" s="493"/>
      <c r="CC72" s="493"/>
      <c r="CD72" s="493"/>
      <c r="CE72" s="493"/>
    </row>
    <row r="73" spans="1:83" ht="11.25" hidden="1" customHeight="1" x14ac:dyDescent="0.15">
      <c r="A73" s="558"/>
      <c r="B73" s="501"/>
      <c r="C73" s="501"/>
      <c r="D73" s="718"/>
      <c r="E73" s="559"/>
      <c r="F73" s="559">
        <v>0</v>
      </c>
      <c r="G73" s="559"/>
      <c r="H73" s="559"/>
      <c r="I73" s="559"/>
      <c r="J73" s="559"/>
      <c r="K73" s="559"/>
      <c r="L73" s="559"/>
      <c r="M73" s="559"/>
      <c r="N73" s="559"/>
      <c r="O73" s="559"/>
      <c r="P73" s="559"/>
      <c r="Q73" s="559"/>
      <c r="R73" s="559"/>
      <c r="S73" s="588"/>
      <c r="T73" s="501"/>
      <c r="U73" s="731"/>
      <c r="V73" s="731"/>
      <c r="W73" s="501"/>
      <c r="X73" s="501"/>
      <c r="Y73" s="501"/>
      <c r="Z73" s="501"/>
      <c r="AA73" s="501"/>
      <c r="AB73" s="493"/>
      <c r="AC73" s="729"/>
      <c r="AD73" s="480"/>
      <c r="AE73" s="493"/>
      <c r="AF73" s="493"/>
      <c r="AG73" s="501"/>
      <c r="AH73" s="501"/>
      <c r="AI73" s="501"/>
      <c r="AJ73" s="501"/>
      <c r="AK73" s="501"/>
      <c r="AL73" s="501"/>
      <c r="AM73" s="501"/>
      <c r="AN73" s="501"/>
      <c r="AO73" s="501"/>
      <c r="AP73" s="501"/>
      <c r="AQ73" s="501"/>
      <c r="AR73" s="501"/>
      <c r="AS73" s="501"/>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1"/>
      <c r="BQ73" s="501"/>
      <c r="BR73" s="501"/>
      <c r="BS73" s="501"/>
      <c r="BT73" s="501"/>
      <c r="BU73" s="501"/>
      <c r="BV73" s="501"/>
      <c r="BW73" s="501"/>
      <c r="BX73" s="501"/>
      <c r="BY73" s="501"/>
      <c r="BZ73" s="501"/>
      <c r="CA73" s="501"/>
      <c r="CB73" s="501"/>
      <c r="CC73" s="501"/>
      <c r="CD73" s="501"/>
      <c r="CE73" s="501"/>
    </row>
    <row r="74" spans="1:83" ht="11.25" x14ac:dyDescent="0.15">
      <c r="A74" s="443"/>
      <c r="B74" s="493"/>
      <c r="C74" s="487"/>
      <c r="D74" s="718"/>
      <c r="E74" s="560"/>
      <c r="F74" s="561"/>
      <c r="G74" s="561"/>
      <c r="H74" s="562"/>
      <c r="I74" s="562"/>
      <c r="J74" s="562"/>
      <c r="K74" s="562"/>
      <c r="L74" s="562"/>
      <c r="M74" s="562"/>
      <c r="N74" s="562"/>
      <c r="O74" s="562"/>
      <c r="P74" s="562"/>
      <c r="Q74" s="562"/>
      <c r="R74" s="563"/>
      <c r="S74" s="589"/>
      <c r="T74" s="501"/>
      <c r="U74" s="731"/>
      <c r="V74" s="731"/>
      <c r="W74" s="493"/>
      <c r="X74" s="493"/>
      <c r="Y74" s="493"/>
      <c r="Z74" s="493"/>
      <c r="AA74" s="501"/>
      <c r="AB74" s="493"/>
      <c r="AC74" s="729"/>
      <c r="AD74" s="480"/>
      <c r="AE74" s="493"/>
      <c r="AF74" s="493"/>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493"/>
      <c r="BW74" s="493"/>
      <c r="BX74" s="493"/>
      <c r="BY74" s="493"/>
      <c r="BZ74" s="493"/>
      <c r="CA74" s="493"/>
      <c r="CB74" s="493"/>
      <c r="CC74" s="493"/>
      <c r="CD74" s="493"/>
      <c r="CE74" s="493"/>
    </row>
    <row r="75" spans="1:83" ht="11.25" x14ac:dyDescent="0.15">
      <c r="T75" s="260"/>
      <c r="U75" s="260"/>
      <c r="V75" s="260"/>
    </row>
    <row r="76" spans="1:83" ht="11.25" x14ac:dyDescent="0.15">
      <c r="A76" s="475" t="s">
        <v>506</v>
      </c>
      <c r="B76" s="475"/>
      <c r="C76" s="475"/>
      <c r="D76" s="475"/>
      <c r="E76" s="475"/>
      <c r="F76" s="475"/>
      <c r="G76" s="475"/>
      <c r="H76" s="475"/>
      <c r="I76" s="475"/>
      <c r="J76" s="475"/>
      <c r="K76" s="475"/>
      <c r="L76" s="475"/>
      <c r="M76" s="475"/>
      <c r="N76" s="475"/>
      <c r="O76" s="475"/>
      <c r="P76" s="475"/>
      <c r="Q76" s="475"/>
      <c r="R76" s="475"/>
      <c r="S76" s="475"/>
      <c r="T76" s="477"/>
      <c r="U76" s="477"/>
      <c r="V76" s="477"/>
      <c r="W76" s="475"/>
      <c r="X76" s="475"/>
      <c r="Y76" s="476"/>
      <c r="Z76" s="476"/>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6"/>
      <c r="BW76" s="476"/>
      <c r="BX76" s="476"/>
      <c r="BY76" s="476"/>
      <c r="BZ76" s="476"/>
      <c r="CA76" s="476"/>
      <c r="CB76" s="476"/>
      <c r="CC76" s="476"/>
      <c r="CD76" s="476"/>
      <c r="CE76" s="476"/>
    </row>
    <row r="77" spans="1:83" ht="11.25" x14ac:dyDescent="0.15">
      <c r="T77" s="260"/>
      <c r="U77" s="260"/>
      <c r="V77" s="260"/>
    </row>
    <row r="78" spans="1:83" x14ac:dyDescent="0.15">
      <c r="A78" s="556"/>
      <c r="B78" s="474"/>
      <c r="C78" s="474"/>
      <c r="D78" s="761" t="s">
        <v>26</v>
      </c>
      <c r="E78" s="726"/>
      <c r="F78" s="727"/>
      <c r="G78" s="727"/>
      <c r="H78" s="727"/>
      <c r="I78" s="727"/>
      <c r="J78" s="727"/>
      <c r="K78" s="727"/>
      <c r="L78" s="727"/>
      <c r="M78" s="727"/>
      <c r="N78" s="727"/>
      <c r="O78" s="727"/>
      <c r="P78" s="727"/>
      <c r="Q78" s="727"/>
      <c r="R78" s="728"/>
      <c r="S78" s="586"/>
      <c r="T78" s="484"/>
      <c r="U78" s="484"/>
      <c r="V78" s="484"/>
      <c r="W78" s="483"/>
      <c r="X78" s="483"/>
      <c r="Y78" s="483"/>
      <c r="Z78" s="483"/>
      <c r="AA78" s="478"/>
      <c r="AB78" s="479"/>
      <c r="AC78" s="729"/>
      <c r="AD78" s="480"/>
      <c r="AE78" s="481" t="s">
        <v>141</v>
      </c>
      <c r="AF78" s="481"/>
      <c r="AG78" s="482" t="s">
        <v>507</v>
      </c>
      <c r="AH78" s="485">
        <v>3</v>
      </c>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4"/>
      <c r="BK78" s="484"/>
      <c r="BL78" s="484"/>
      <c r="BM78" s="484"/>
      <c r="BN78" s="484"/>
      <c r="BO78" s="484"/>
      <c r="BP78" s="484"/>
      <c r="BQ78" s="484"/>
      <c r="BR78" s="484"/>
      <c r="BS78" s="484"/>
      <c r="BT78" s="484"/>
      <c r="BU78" s="484"/>
      <c r="BV78" s="483"/>
      <c r="BW78" s="483"/>
      <c r="BX78" s="483"/>
      <c r="BY78" s="483"/>
      <c r="BZ78" s="483"/>
      <c r="CA78" s="483"/>
      <c r="CB78" s="483"/>
      <c r="CC78" s="483"/>
      <c r="CD78" s="483"/>
      <c r="CE78" s="483"/>
    </row>
    <row r="79" spans="1:83" ht="22.5" customHeight="1" x14ac:dyDescent="0.15">
      <c r="A79" s="443"/>
      <c r="B79" s="493"/>
      <c r="C79" s="487"/>
      <c r="D79" s="761"/>
      <c r="E79" s="564"/>
      <c r="F79" s="554">
        <v>1</v>
      </c>
      <c r="G79" s="760" t="s">
        <v>512</v>
      </c>
      <c r="H79" s="760"/>
      <c r="I79" s="760"/>
      <c r="J79" s="760"/>
      <c r="K79" s="760"/>
      <c r="L79" s="760"/>
      <c r="M79" s="760"/>
      <c r="N79" s="760"/>
      <c r="O79" s="760"/>
      <c r="P79" s="760"/>
      <c r="Q79" s="8">
        <f>SUMIF(T80:T85,"i",Q80:Q85)</f>
        <v>0</v>
      </c>
      <c r="R79" s="565"/>
      <c r="S79" s="587" t="s">
        <v>513</v>
      </c>
      <c r="T79" s="260" t="s">
        <v>372</v>
      </c>
      <c r="U79" s="731">
        <v>1</v>
      </c>
      <c r="V79" s="759" t="e">
        <f>INDEX(List01_flag_index_1,1,MATCH(A78,List01_NumberColumns,0))</f>
        <v>#N/A</v>
      </c>
      <c r="W79" s="493"/>
      <c r="X79" s="493"/>
      <c r="Y79" s="493"/>
      <c r="Z79" s="493"/>
      <c r="AA79" s="501"/>
      <c r="AB79" s="493"/>
      <c r="AC79" s="729"/>
      <c r="AD79" s="480"/>
      <c r="AE79" s="493"/>
      <c r="AF79" s="493"/>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501"/>
      <c r="BF79" s="501"/>
      <c r="BG79" s="501"/>
      <c r="BH79" s="501"/>
      <c r="BI79" s="501"/>
      <c r="BJ79" s="501"/>
      <c r="BK79" s="501"/>
      <c r="BL79" s="501"/>
      <c r="BM79" s="501"/>
      <c r="BN79" s="501"/>
      <c r="BO79" s="501"/>
      <c r="BP79" s="501"/>
      <c r="BQ79" s="501"/>
      <c r="BR79" s="501"/>
      <c r="BS79" s="501"/>
      <c r="BT79" s="501"/>
      <c r="BU79" s="501"/>
      <c r="BV79" s="493"/>
      <c r="BW79" s="493"/>
      <c r="BX79" s="493"/>
      <c r="BY79" s="493"/>
      <c r="BZ79" s="493"/>
      <c r="CA79" s="493"/>
      <c r="CB79" s="493"/>
      <c r="CC79" s="493"/>
      <c r="CD79" s="493"/>
      <c r="CE79" s="493"/>
    </row>
    <row r="80" spans="1:83" ht="11.25" hidden="1" customHeight="1" x14ac:dyDescent="0.15">
      <c r="A80" s="558"/>
      <c r="B80" s="501"/>
      <c r="C80" s="501"/>
      <c r="D80" s="762"/>
      <c r="E80" s="566"/>
      <c r="F80" s="559">
        <v>0</v>
      </c>
      <c r="G80" s="559"/>
      <c r="H80" s="567"/>
      <c r="I80" s="559"/>
      <c r="J80" s="559"/>
      <c r="K80" s="559"/>
      <c r="L80" s="559"/>
      <c r="M80" s="559"/>
      <c r="N80" s="559"/>
      <c r="O80" s="559"/>
      <c r="P80" s="559"/>
      <c r="Q80" s="559"/>
      <c r="R80" s="559"/>
      <c r="S80" s="588"/>
      <c r="T80" s="501"/>
      <c r="U80" s="731"/>
      <c r="V80" s="759"/>
      <c r="W80" s="501"/>
      <c r="X80" s="501"/>
      <c r="Y80" s="501"/>
      <c r="Z80" s="501"/>
      <c r="AA80" s="501"/>
      <c r="AB80" s="493"/>
      <c r="AC80" s="729"/>
      <c r="AD80" s="480"/>
      <c r="AE80" s="493"/>
      <c r="AF80" s="493"/>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501"/>
      <c r="BF80" s="501"/>
      <c r="BG80" s="501"/>
      <c r="BH80" s="501"/>
      <c r="BI80" s="501"/>
      <c r="BJ80" s="501"/>
      <c r="BK80" s="501"/>
      <c r="BL80" s="501"/>
      <c r="BM80" s="501"/>
      <c r="BN80" s="501"/>
      <c r="BO80" s="501"/>
      <c r="BP80" s="501"/>
      <c r="BQ80" s="501"/>
      <c r="BR80" s="501"/>
      <c r="BS80" s="501"/>
      <c r="BT80" s="501"/>
      <c r="BU80" s="501"/>
      <c r="BV80" s="501"/>
      <c r="BW80" s="501"/>
      <c r="BX80" s="501"/>
      <c r="BY80" s="501"/>
      <c r="BZ80" s="501"/>
      <c r="CA80" s="501"/>
      <c r="CB80" s="501"/>
      <c r="CC80" s="501"/>
      <c r="CD80" s="501"/>
      <c r="CE80" s="501"/>
    </row>
    <row r="81" spans="1:83" ht="22.5" x14ac:dyDescent="0.15">
      <c r="A81" s="443"/>
      <c r="B81" s="493"/>
      <c r="C81" s="487"/>
      <c r="D81" s="762"/>
      <c r="E81" s="763"/>
      <c r="F81" s="718" t="s">
        <v>519</v>
      </c>
      <c r="G81" s="764"/>
      <c r="H81" s="325"/>
      <c r="I81" s="582" t="s">
        <v>26</v>
      </c>
      <c r="J81" s="569" t="s">
        <v>521</v>
      </c>
      <c r="K81" s="473" t="s">
        <v>422</v>
      </c>
      <c r="L81" s="771" t="s">
        <v>422</v>
      </c>
      <c r="M81" s="772"/>
      <c r="N81" s="473" t="s">
        <v>422</v>
      </c>
      <c r="O81" s="473" t="s">
        <v>422</v>
      </c>
      <c r="P81" s="473" t="s">
        <v>422</v>
      </c>
      <c r="Q81" s="570">
        <f>SUM(Q82:Q84)</f>
        <v>0</v>
      </c>
      <c r="R81" s="570">
        <f>nerr(Q81/List01_costs_OPS)*100</f>
        <v>0</v>
      </c>
      <c r="S81" s="766" t="s">
        <v>515</v>
      </c>
      <c r="T81" s="260" t="s">
        <v>372</v>
      </c>
      <c r="U81" s="731"/>
      <c r="V81" s="759"/>
      <c r="AC81" s="729"/>
    </row>
    <row r="82" spans="1:83" ht="11.25" x14ac:dyDescent="0.15">
      <c r="A82" s="443"/>
      <c r="B82" s="493"/>
      <c r="C82" s="487"/>
      <c r="D82" s="762"/>
      <c r="E82" s="763"/>
      <c r="F82" s="718"/>
      <c r="G82" s="764"/>
      <c r="H82" s="662"/>
      <c r="I82" s="767" t="s">
        <v>519</v>
      </c>
      <c r="J82" s="768"/>
      <c r="K82" s="769"/>
      <c r="L82" s="584"/>
      <c r="M82" s="585" t="s">
        <v>26</v>
      </c>
      <c r="N82" s="571"/>
      <c r="O82" s="572"/>
      <c r="P82" s="581"/>
      <c r="Q82" s="572"/>
      <c r="R82" s="573">
        <f>nerr(costs_OPS/List01_costs_OPS)*100</f>
        <v>0</v>
      </c>
      <c r="S82" s="766"/>
      <c r="T82" s="260"/>
      <c r="U82" s="731"/>
      <c r="V82" s="759"/>
      <c r="AC82" s="729"/>
    </row>
    <row r="83" spans="1:83" ht="11.25" x14ac:dyDescent="0.15">
      <c r="A83" s="443"/>
      <c r="B83" s="493"/>
      <c r="C83" s="487"/>
      <c r="D83" s="762"/>
      <c r="E83" s="763"/>
      <c r="F83" s="718"/>
      <c r="G83" s="764"/>
      <c r="H83" s="662"/>
      <c r="I83" s="767"/>
      <c r="J83" s="768"/>
      <c r="K83" s="770"/>
      <c r="L83" s="583"/>
      <c r="M83" s="575"/>
      <c r="N83" s="576" t="s">
        <v>509</v>
      </c>
      <c r="O83" s="576"/>
      <c r="P83" s="576"/>
      <c r="Q83" s="576"/>
      <c r="R83" s="577"/>
      <c r="S83" s="766"/>
      <c r="T83" s="260"/>
      <c r="U83" s="731"/>
      <c r="V83" s="759"/>
      <c r="AC83" s="729"/>
    </row>
    <row r="84" spans="1:83" ht="11.25" x14ac:dyDescent="0.15">
      <c r="A84" s="443"/>
      <c r="B84" s="493"/>
      <c r="C84" s="487"/>
      <c r="D84" s="762"/>
      <c r="E84" s="763"/>
      <c r="F84" s="718"/>
      <c r="G84" s="765"/>
      <c r="H84" s="583"/>
      <c r="I84" s="575"/>
      <c r="J84" s="576" t="s">
        <v>510</v>
      </c>
      <c r="K84" s="576"/>
      <c r="L84" s="576"/>
      <c r="M84" s="576"/>
      <c r="N84" s="576"/>
      <c r="O84" s="576"/>
      <c r="P84" s="576"/>
      <c r="Q84" s="576"/>
      <c r="R84" s="577"/>
      <c r="S84" s="766"/>
      <c r="T84" s="260"/>
      <c r="U84" s="731"/>
      <c r="V84" s="759"/>
      <c r="AC84" s="729"/>
    </row>
    <row r="85" spans="1:83" ht="11.25" x14ac:dyDescent="0.15">
      <c r="A85" s="443"/>
      <c r="B85" s="493"/>
      <c r="C85" s="487"/>
      <c r="D85" s="762"/>
      <c r="E85" s="560"/>
      <c r="F85" s="561"/>
      <c r="G85" s="561" t="s">
        <v>508</v>
      </c>
      <c r="H85" s="562"/>
      <c r="I85" s="562"/>
      <c r="J85" s="562"/>
      <c r="K85" s="562"/>
      <c r="L85" s="562"/>
      <c r="M85" s="562"/>
      <c r="N85" s="562"/>
      <c r="O85" s="562"/>
      <c r="P85" s="562"/>
      <c r="Q85" s="562"/>
      <c r="R85" s="563"/>
      <c r="S85" s="586"/>
      <c r="T85" s="501"/>
      <c r="U85" s="731"/>
      <c r="V85" s="759"/>
      <c r="W85" s="493"/>
      <c r="X85" s="493"/>
      <c r="Y85" s="493"/>
      <c r="Z85" s="493"/>
      <c r="AA85" s="501"/>
      <c r="AB85" s="493"/>
      <c r="AC85" s="729"/>
      <c r="AD85" s="480"/>
      <c r="AE85" s="493"/>
      <c r="AF85" s="493"/>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c r="BN85" s="501"/>
      <c r="BO85" s="501"/>
      <c r="BP85" s="501"/>
      <c r="BQ85" s="501"/>
      <c r="BR85" s="501"/>
      <c r="BS85" s="501"/>
      <c r="BT85" s="501"/>
      <c r="BU85" s="501"/>
      <c r="BV85" s="493"/>
      <c r="BW85" s="493"/>
      <c r="BX85" s="493"/>
      <c r="BY85" s="493"/>
      <c r="BZ85" s="493"/>
      <c r="CA85" s="493"/>
      <c r="CB85" s="493"/>
      <c r="CC85" s="493"/>
      <c r="CD85" s="493"/>
      <c r="CE85" s="493"/>
    </row>
    <row r="86" spans="1:83" ht="22.5" x14ac:dyDescent="0.15">
      <c r="A86" s="443"/>
      <c r="B86" s="493"/>
      <c r="C86" s="487"/>
      <c r="D86" s="762"/>
      <c r="E86" s="564"/>
      <c r="F86" s="553">
        <v>2</v>
      </c>
      <c r="G86" s="730" t="s">
        <v>511</v>
      </c>
      <c r="H86" s="730"/>
      <c r="I86" s="730"/>
      <c r="J86" s="730"/>
      <c r="K86" s="730"/>
      <c r="L86" s="730"/>
      <c r="M86" s="730"/>
      <c r="N86" s="730"/>
      <c r="O86" s="730"/>
      <c r="P86" s="730"/>
      <c r="Q86" s="8">
        <f>SUMIF(T87:T92,"i",Q87:Q92)</f>
        <v>0</v>
      </c>
      <c r="R86" s="557"/>
      <c r="S86" s="587" t="s">
        <v>514</v>
      </c>
      <c r="T86" s="260" t="s">
        <v>372</v>
      </c>
      <c r="U86" s="731">
        <v>2</v>
      </c>
      <c r="V86" s="759" t="e">
        <f>INDEX(List01_flag_index_2,1,MATCH(A78,List01_NumberColumns,0))</f>
        <v>#N/A</v>
      </c>
      <c r="W86" s="493"/>
      <c r="X86" s="493"/>
      <c r="Y86" s="493"/>
      <c r="Z86" s="493"/>
      <c r="AA86" s="501"/>
      <c r="AB86" s="493"/>
      <c r="AC86" s="729"/>
      <c r="AD86" s="480"/>
      <c r="AE86" s="493"/>
      <c r="AF86" s="493"/>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c r="BQ86" s="501"/>
      <c r="BR86" s="501"/>
      <c r="BS86" s="501"/>
      <c r="BT86" s="501"/>
      <c r="BU86" s="501"/>
      <c r="BV86" s="493"/>
      <c r="BW86" s="493"/>
      <c r="BX86" s="493"/>
      <c r="BY86" s="493"/>
      <c r="BZ86" s="493"/>
      <c r="CA86" s="493"/>
      <c r="CB86" s="493"/>
      <c r="CC86" s="493"/>
      <c r="CD86" s="493"/>
      <c r="CE86" s="493"/>
    </row>
    <row r="87" spans="1:83" ht="11.25" hidden="1" customHeight="1" x14ac:dyDescent="0.15">
      <c r="A87" s="558"/>
      <c r="B87" s="501"/>
      <c r="C87" s="501"/>
      <c r="D87" s="762"/>
      <c r="E87" s="566"/>
      <c r="F87" s="559">
        <v>0</v>
      </c>
      <c r="G87" s="559"/>
      <c r="H87" s="567"/>
      <c r="I87" s="559"/>
      <c r="J87" s="559"/>
      <c r="K87" s="559"/>
      <c r="L87" s="559"/>
      <c r="M87" s="559"/>
      <c r="N87" s="559"/>
      <c r="O87" s="559"/>
      <c r="P87" s="559"/>
      <c r="Q87" s="559"/>
      <c r="R87" s="559"/>
      <c r="S87" s="588"/>
      <c r="T87" s="501"/>
      <c r="U87" s="731"/>
      <c r="V87" s="759"/>
      <c r="W87" s="501"/>
      <c r="X87" s="501"/>
      <c r="Y87" s="501"/>
      <c r="Z87" s="501"/>
      <c r="AA87" s="501"/>
      <c r="AB87" s="493"/>
      <c r="AC87" s="729"/>
      <c r="AD87" s="480"/>
      <c r="AE87" s="493"/>
      <c r="AF87" s="493"/>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c r="BQ87" s="501"/>
      <c r="BR87" s="501"/>
      <c r="BS87" s="501"/>
      <c r="BT87" s="501"/>
      <c r="BU87" s="501"/>
      <c r="BV87" s="501"/>
      <c r="BW87" s="501"/>
      <c r="BX87" s="501"/>
      <c r="BY87" s="501"/>
      <c r="BZ87" s="501"/>
      <c r="CA87" s="501"/>
      <c r="CB87" s="501"/>
      <c r="CC87" s="501"/>
      <c r="CD87" s="501"/>
      <c r="CE87" s="501"/>
    </row>
    <row r="88" spans="1:83" ht="22.5" x14ac:dyDescent="0.15">
      <c r="A88" s="443"/>
      <c r="B88" s="493"/>
      <c r="C88" s="487"/>
      <c r="D88" s="762"/>
      <c r="E88" s="763"/>
      <c r="F88" s="718" t="s">
        <v>257</v>
      </c>
      <c r="G88" s="765"/>
      <c r="H88" s="325"/>
      <c r="I88" s="568" t="s">
        <v>26</v>
      </c>
      <c r="J88" s="569" t="s">
        <v>521</v>
      </c>
      <c r="K88" s="473" t="s">
        <v>422</v>
      </c>
      <c r="L88" s="771" t="s">
        <v>422</v>
      </c>
      <c r="M88" s="772"/>
      <c r="N88" s="473" t="s">
        <v>422</v>
      </c>
      <c r="O88" s="473" t="s">
        <v>422</v>
      </c>
      <c r="P88" s="473" t="s">
        <v>422</v>
      </c>
      <c r="Q88" s="570">
        <f>SUM(Q89:Q91)</f>
        <v>0</v>
      </c>
      <c r="R88" s="570">
        <f>nerr(Q88/List01_costs_OPS)*100</f>
        <v>0</v>
      </c>
      <c r="S88" s="766" t="s">
        <v>516</v>
      </c>
      <c r="T88" s="260" t="s">
        <v>372</v>
      </c>
      <c r="U88" s="731"/>
      <c r="V88" s="759"/>
      <c r="AC88" s="729"/>
    </row>
    <row r="89" spans="1:83" ht="11.25" x14ac:dyDescent="0.15">
      <c r="A89" s="443"/>
      <c r="B89" s="493"/>
      <c r="C89" s="487"/>
      <c r="D89" s="762"/>
      <c r="E89" s="763"/>
      <c r="F89" s="718"/>
      <c r="G89" s="765"/>
      <c r="H89" s="662"/>
      <c r="I89" s="718" t="s">
        <v>519</v>
      </c>
      <c r="J89" s="768"/>
      <c r="K89" s="769"/>
      <c r="L89" s="584"/>
      <c r="M89" s="585" t="s">
        <v>26</v>
      </c>
      <c r="N89" s="571"/>
      <c r="O89" s="572"/>
      <c r="P89" s="581"/>
      <c r="Q89" s="572"/>
      <c r="R89" s="573">
        <f>nerr(costs_OPS/List01_costs_OPS)*100</f>
        <v>0</v>
      </c>
      <c r="S89" s="766"/>
      <c r="T89" s="260"/>
      <c r="U89" s="731"/>
      <c r="V89" s="759"/>
      <c r="AC89" s="729"/>
    </row>
    <row r="90" spans="1:83" ht="11.25" x14ac:dyDescent="0.15">
      <c r="A90" s="443"/>
      <c r="B90" s="493"/>
      <c r="C90" s="487"/>
      <c r="D90" s="762"/>
      <c r="E90" s="763"/>
      <c r="F90" s="718"/>
      <c r="G90" s="765"/>
      <c r="H90" s="662"/>
      <c r="I90" s="718"/>
      <c r="J90" s="768"/>
      <c r="K90" s="770"/>
      <c r="L90" s="583"/>
      <c r="M90" s="575"/>
      <c r="N90" s="576" t="s">
        <v>509</v>
      </c>
      <c r="O90" s="576"/>
      <c r="P90" s="576"/>
      <c r="Q90" s="576"/>
      <c r="R90" s="577"/>
      <c r="S90" s="766"/>
      <c r="T90" s="260"/>
      <c r="U90" s="731"/>
      <c r="V90" s="759"/>
      <c r="AC90" s="729"/>
    </row>
    <row r="91" spans="1:83" ht="11.25" x14ac:dyDescent="0.15">
      <c r="A91" s="443"/>
      <c r="B91" s="493"/>
      <c r="C91" s="487"/>
      <c r="D91" s="762"/>
      <c r="E91" s="763"/>
      <c r="F91" s="718"/>
      <c r="G91" s="765"/>
      <c r="H91" s="574"/>
      <c r="I91" s="575"/>
      <c r="J91" s="576" t="s">
        <v>510</v>
      </c>
      <c r="K91" s="576"/>
      <c r="L91" s="576"/>
      <c r="M91" s="576"/>
      <c r="N91" s="576"/>
      <c r="O91" s="576"/>
      <c r="P91" s="576"/>
      <c r="Q91" s="576"/>
      <c r="R91" s="577"/>
      <c r="S91" s="766"/>
      <c r="T91" s="260"/>
      <c r="U91" s="731"/>
      <c r="V91" s="759"/>
      <c r="AC91" s="729"/>
    </row>
    <row r="92" spans="1:83" ht="11.25" x14ac:dyDescent="0.15">
      <c r="A92" s="443"/>
      <c r="B92" s="493"/>
      <c r="C92" s="487"/>
      <c r="D92" s="761"/>
      <c r="E92" s="560"/>
      <c r="F92" s="561"/>
      <c r="G92" s="561" t="s">
        <v>508</v>
      </c>
      <c r="H92" s="562"/>
      <c r="I92" s="562"/>
      <c r="J92" s="562"/>
      <c r="K92" s="562"/>
      <c r="L92" s="562"/>
      <c r="M92" s="562"/>
      <c r="N92" s="562"/>
      <c r="O92" s="562"/>
      <c r="P92" s="562"/>
      <c r="Q92" s="562"/>
      <c r="R92" s="563"/>
      <c r="S92" s="589"/>
      <c r="T92" s="501"/>
      <c r="U92" s="731"/>
      <c r="V92" s="759"/>
      <c r="W92" s="493"/>
      <c r="X92" s="493"/>
      <c r="Y92" s="493"/>
      <c r="Z92" s="493"/>
      <c r="AA92" s="501"/>
      <c r="AB92" s="493"/>
      <c r="AC92" s="729"/>
      <c r="AD92" s="480"/>
      <c r="AE92" s="493"/>
      <c r="AF92" s="493"/>
      <c r="AG92" s="501"/>
      <c r="AH92" s="501"/>
      <c r="AI92" s="501"/>
      <c r="AJ92" s="501"/>
      <c r="AK92" s="501"/>
      <c r="AL92" s="501"/>
      <c r="AM92" s="501"/>
      <c r="AN92" s="501"/>
      <c r="AO92" s="501"/>
      <c r="AP92" s="501"/>
      <c r="AQ92" s="501"/>
      <c r="AR92" s="501"/>
      <c r="AS92" s="501"/>
      <c r="AT92" s="501"/>
      <c r="AU92" s="501"/>
      <c r="AV92" s="501"/>
      <c r="AW92" s="501"/>
      <c r="AX92" s="501"/>
      <c r="AY92" s="501"/>
      <c r="AZ92" s="501"/>
      <c r="BA92" s="501"/>
      <c r="BB92" s="501"/>
      <c r="BC92" s="501"/>
      <c r="BD92" s="501"/>
      <c r="BE92" s="501"/>
      <c r="BF92" s="501"/>
      <c r="BG92" s="501"/>
      <c r="BH92" s="501"/>
      <c r="BI92" s="501"/>
      <c r="BJ92" s="501"/>
      <c r="BK92" s="501"/>
      <c r="BL92" s="501"/>
      <c r="BM92" s="501"/>
      <c r="BN92" s="501"/>
      <c r="BO92" s="501"/>
      <c r="BP92" s="501"/>
      <c r="BQ92" s="501"/>
      <c r="BR92" s="501"/>
      <c r="BS92" s="501"/>
      <c r="BT92" s="501"/>
      <c r="BU92" s="501"/>
      <c r="BV92" s="493"/>
      <c r="BW92" s="493"/>
      <c r="BX92" s="493"/>
      <c r="BY92" s="493"/>
      <c r="BZ92" s="493"/>
      <c r="CA92" s="493"/>
      <c r="CB92" s="493"/>
      <c r="CC92" s="493"/>
      <c r="CD92" s="493"/>
      <c r="CE92" s="493"/>
    </row>
  </sheetData>
  <dataConsolidate leftLabels="1"/>
  <mergeCells count="57">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 ref="D68:D74"/>
    <mergeCell ref="AC68:AC74"/>
    <mergeCell ref="E69:P69"/>
    <mergeCell ref="E72:P72"/>
    <mergeCell ref="E68:R68"/>
    <mergeCell ref="U69:U71"/>
    <mergeCell ref="V69:V71"/>
    <mergeCell ref="U72:U74"/>
    <mergeCell ref="V72:V74"/>
    <mergeCell ref="G86:P86"/>
    <mergeCell ref="J82:J83"/>
    <mergeCell ref="K82:K83"/>
    <mergeCell ref="U86:U92"/>
    <mergeCell ref="V86:V92"/>
    <mergeCell ref="H89:H90"/>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E78:R78"/>
    <mergeCell ref="U79:U85"/>
    <mergeCell ref="V79:V85"/>
    <mergeCell ref="H82:H83"/>
    <mergeCell ref="G79:P79"/>
  </mergeCells>
  <phoneticPr fontId="9"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x14ac:dyDescent="0.2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x14ac:dyDescent="0.15"/>
  <cols>
    <col min="1" max="1" width="9.140625" style="90" hidden="1" customWidth="1"/>
    <col min="2" max="2" width="9.140625" style="91" hidden="1" customWidth="1"/>
    <col min="3" max="3" width="9.140625" style="254"/>
    <col min="4" max="16384" width="9.140625" style="91"/>
  </cols>
  <sheetData>
    <row r="1" spans="1:3" hidden="1" x14ac:dyDescent="0.15"/>
    <row r="2" spans="1:3" hidden="1" x14ac:dyDescent="0.15"/>
    <row r="3" spans="1:3" hidden="1" x14ac:dyDescent="0.15"/>
    <row r="4" spans="1:3" ht="10.5" customHeight="1" x14ac:dyDescent="0.15"/>
    <row r="5" spans="1:3" s="51" customFormat="1" ht="30" customHeight="1" x14ac:dyDescent="0.15">
      <c r="A5" s="47"/>
      <c r="C5" s="255"/>
    </row>
    <row r="6" spans="1:3" s="51" customFormat="1" ht="15" customHeight="1" x14ac:dyDescent="0.15">
      <c r="A6" s="47"/>
      <c r="C6" s="255"/>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x14ac:dyDescent="0.15"/>
  <cols>
    <col min="1" max="16384" width="9.140625" style="164"/>
  </cols>
  <sheetData>
    <row r="1" spans="1:1" x14ac:dyDescent="0.15">
      <c r="A1" s="2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x14ac:dyDescent="0.2">
      <c r="C1" s="92"/>
      <c r="Q1" s="256"/>
    </row>
    <row r="2" spans="3:17" s="93" customFormat="1" hidden="1" x14ac:dyDescent="0.2">
      <c r="C2" s="92"/>
      <c r="Q2" s="256"/>
    </row>
    <row r="3" spans="3:17" s="93" customFormat="1" hidden="1" x14ac:dyDescent="0.2">
      <c r="C3" s="92"/>
      <c r="Q3" s="256"/>
    </row>
    <row r="4" spans="3:17" s="93" customFormat="1" hidden="1" x14ac:dyDescent="0.2">
      <c r="C4" s="92"/>
      <c r="Q4" s="256"/>
    </row>
    <row r="5" spans="3:17" s="93" customFormat="1" hidden="1" x14ac:dyDescent="0.2">
      <c r="C5" s="92"/>
      <c r="Q5" s="256"/>
    </row>
    <row r="6" spans="3:17" s="93" customFormat="1" ht="10.5" customHeight="1" x14ac:dyDescent="0.2">
      <c r="C6" s="94"/>
      <c r="Q6" s="256"/>
    </row>
    <row r="7" spans="3:17" s="93" customFormat="1" ht="20.100000000000001" customHeight="1" x14ac:dyDescent="0.2">
      <c r="C7" s="94"/>
      <c r="Q7" s="256"/>
    </row>
    <row r="8" spans="3:17" s="93" customFormat="1" ht="15" customHeight="1" x14ac:dyDescent="0.2">
      <c r="C8" s="94"/>
      <c r="Q8" s="256"/>
    </row>
    <row r="9" spans="3:17" s="93" customFormat="1" ht="6.95" customHeight="1" x14ac:dyDescent="0.2">
      <c r="C9" s="94"/>
      <c r="Q9" s="256"/>
    </row>
    <row r="10" spans="3:17" s="93" customFormat="1" ht="22.5" customHeight="1" x14ac:dyDescent="0.2">
      <c r="C10" s="94"/>
      <c r="Q10" s="256"/>
    </row>
    <row r="11" spans="3:17" s="93" customFormat="1" ht="11.25" customHeight="1" x14ac:dyDescent="0.2">
      <c r="C11" s="94"/>
      <c r="Q11" s="256"/>
    </row>
    <row r="12" spans="3:17" s="93" customFormat="1" ht="15" hidden="1" customHeight="1" x14ac:dyDescent="0.2">
      <c r="C12" s="94"/>
      <c r="Q12" s="256"/>
    </row>
    <row r="13" spans="3:17" s="93" customFormat="1" ht="14.1" customHeight="1" x14ac:dyDescent="0.2">
      <c r="C13" s="97"/>
      <c r="Q13" s="256"/>
    </row>
    <row r="14" spans="3:17" s="93" customFormat="1" ht="15" customHeight="1" x14ac:dyDescent="0.2">
      <c r="C14" s="94"/>
      <c r="Q14" s="256"/>
    </row>
    <row r="15" spans="3:17" s="93" customFormat="1" ht="11.25" customHeight="1" x14ac:dyDescent="0.2">
      <c r="C15" s="92"/>
      <c r="Q15" s="256"/>
    </row>
    <row r="16" spans="3:17" s="93" customFormat="1" x14ac:dyDescent="0.2">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x14ac:dyDescent="0.15"/>
  <cols>
    <col min="1" max="16384" width="9.140625" style="317"/>
  </cols>
  <sheetData>
    <row r="1" spans="1:1" x14ac:dyDescent="0.15">
      <c r="A1" s="316"/>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row r="1" spans="1:2" x14ac:dyDescent="0.15">
      <c r="A1" s="50" t="s">
        <v>109</v>
      </c>
      <c r="B1" s="50" t="s">
        <v>110</v>
      </c>
    </row>
    <row r="2" spans="1:2" x14ac:dyDescent="0.15">
      <c r="A2" s="50">
        <v>4189671</v>
      </c>
      <c r="B2" s="50" t="s">
        <v>685</v>
      </c>
    </row>
    <row r="3" spans="1:2" x14ac:dyDescent="0.15">
      <c r="A3" s="50">
        <v>4189672</v>
      </c>
      <c r="B3" s="50" t="s">
        <v>686</v>
      </c>
    </row>
    <row r="4" spans="1:2" x14ac:dyDescent="0.15">
      <c r="A4" s="50">
        <v>4189673</v>
      </c>
      <c r="B4" s="50" t="s">
        <v>687</v>
      </c>
    </row>
    <row r="5" spans="1:2" x14ac:dyDescent="0.15">
      <c r="A5" s="50">
        <v>4189674</v>
      </c>
      <c r="B5" s="50" t="s">
        <v>688</v>
      </c>
    </row>
    <row r="6" spans="1:2" x14ac:dyDescent="0.15">
      <c r="A6" s="50">
        <v>4189675</v>
      </c>
      <c r="B6" s="50" t="s">
        <v>689</v>
      </c>
    </row>
    <row r="7" spans="1:2" x14ac:dyDescent="0.15">
      <c r="A7" s="50">
        <v>4189676</v>
      </c>
      <c r="B7" s="50" t="s">
        <v>690</v>
      </c>
    </row>
    <row r="8" spans="1:2" x14ac:dyDescent="0.15">
      <c r="A8" s="50">
        <v>4189677</v>
      </c>
      <c r="B8" s="50" t="s">
        <v>691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x14ac:dyDescent="0.2"/>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x14ac:dyDescent="0.2"/>
  <cols>
    <col min="1" max="16384" width="9.140625" style="49"/>
  </cols>
  <sheetData>
    <row r="34" spans="6:6" x14ac:dyDescent="0.2">
      <c r="F34" s="56"/>
    </row>
    <row r="35" spans="6:6" x14ac:dyDescent="0.2">
      <c r="F35" s="56"/>
    </row>
    <row r="38" spans="6:6" x14ac:dyDescent="0.2">
      <c r="F38" s="67"/>
    </row>
    <row r="39" spans="6:6" x14ac:dyDescent="0.2">
      <c r="F39" s="67"/>
    </row>
    <row r="40" spans="6:6" x14ac:dyDescent="0.2">
      <c r="F40" s="67"/>
    </row>
    <row r="41" spans="6:6" x14ac:dyDescent="0.2">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x14ac:dyDescent="0.1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x14ac:dyDescent="0.1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0"/>
  <sheetViews>
    <sheetView showGridLines="0" zoomScaleNormal="100" workbookViewId="0"/>
  </sheetViews>
  <sheetFormatPr defaultColWidth="9.140625" defaultRowHeight="11.25" x14ac:dyDescent="0.1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x14ac:dyDescent="0.15">
      <c r="A1" s="126" t="s">
        <v>1003</v>
      </c>
      <c r="B1" s="126" t="s">
        <v>692</v>
      </c>
      <c r="C1" s="126" t="s">
        <v>693</v>
      </c>
      <c r="D1" s="126" t="s">
        <v>694</v>
      </c>
      <c r="E1" s="126" t="s">
        <v>695</v>
      </c>
      <c r="F1" s="126" t="s">
        <v>696</v>
      </c>
      <c r="G1" s="126" t="s">
        <v>697</v>
      </c>
      <c r="H1" s="126" t="s">
        <v>698</v>
      </c>
      <c r="I1" s="126" t="s">
        <v>699</v>
      </c>
    </row>
    <row r="2" spans="1:10" x14ac:dyDescent="0.15">
      <c r="A2" s="126">
        <v>1</v>
      </c>
      <c r="B2" s="126" t="s">
        <v>700</v>
      </c>
      <c r="C2" s="126" t="s">
        <v>189</v>
      </c>
      <c r="D2" s="126" t="s">
        <v>701</v>
      </c>
      <c r="E2" s="126" t="s">
        <v>702</v>
      </c>
      <c r="F2" s="126" t="s">
        <v>703</v>
      </c>
      <c r="G2" s="126" t="s">
        <v>704</v>
      </c>
      <c r="J2" s="126" t="s">
        <v>316</v>
      </c>
    </row>
    <row r="3" spans="1:10" x14ac:dyDescent="0.15">
      <c r="A3" s="126">
        <v>2</v>
      </c>
      <c r="B3" s="126" t="s">
        <v>700</v>
      </c>
      <c r="C3" s="126" t="s">
        <v>189</v>
      </c>
      <c r="D3" s="126" t="s">
        <v>705</v>
      </c>
      <c r="E3" s="126" t="s">
        <v>706</v>
      </c>
      <c r="F3" s="126" t="s">
        <v>707</v>
      </c>
      <c r="G3" s="126" t="s">
        <v>708</v>
      </c>
      <c r="J3" s="126" t="s">
        <v>316</v>
      </c>
    </row>
    <row r="4" spans="1:10" x14ac:dyDescent="0.15">
      <c r="A4" s="126">
        <v>3</v>
      </c>
      <c r="B4" s="126" t="s">
        <v>700</v>
      </c>
      <c r="C4" s="126" t="s">
        <v>189</v>
      </c>
      <c r="D4" s="126" t="s">
        <v>709</v>
      </c>
      <c r="E4" s="126" t="s">
        <v>710</v>
      </c>
      <c r="F4" s="126" t="s">
        <v>711</v>
      </c>
      <c r="G4" s="126" t="s">
        <v>712</v>
      </c>
      <c r="J4" s="126" t="s">
        <v>316</v>
      </c>
    </row>
    <row r="5" spans="1:10" x14ac:dyDescent="0.15">
      <c r="A5" s="126">
        <v>4</v>
      </c>
      <c r="B5" s="126" t="s">
        <v>700</v>
      </c>
      <c r="C5" s="126" t="s">
        <v>189</v>
      </c>
      <c r="D5" s="126" t="s">
        <v>713</v>
      </c>
      <c r="E5" s="126" t="s">
        <v>714</v>
      </c>
      <c r="F5" s="126" t="s">
        <v>715</v>
      </c>
      <c r="G5" s="126" t="s">
        <v>716</v>
      </c>
      <c r="J5" s="126" t="s">
        <v>316</v>
      </c>
    </row>
    <row r="6" spans="1:10" x14ac:dyDescent="0.15">
      <c r="A6" s="126">
        <v>5</v>
      </c>
      <c r="B6" s="126" t="s">
        <v>700</v>
      </c>
      <c r="C6" s="126" t="s">
        <v>189</v>
      </c>
      <c r="D6" s="126" t="s">
        <v>717</v>
      </c>
      <c r="E6" s="126" t="s">
        <v>718</v>
      </c>
      <c r="F6" s="126" t="s">
        <v>719</v>
      </c>
      <c r="G6" s="126" t="s">
        <v>704</v>
      </c>
      <c r="J6" s="126" t="s">
        <v>316</v>
      </c>
    </row>
    <row r="7" spans="1:10" x14ac:dyDescent="0.15">
      <c r="A7" s="126">
        <v>6</v>
      </c>
      <c r="B7" s="126" t="s">
        <v>700</v>
      </c>
      <c r="C7" s="126" t="s">
        <v>189</v>
      </c>
      <c r="D7" s="126" t="s">
        <v>720</v>
      </c>
      <c r="E7" s="126" t="s">
        <v>721</v>
      </c>
      <c r="F7" s="126" t="s">
        <v>722</v>
      </c>
      <c r="G7" s="126" t="s">
        <v>704</v>
      </c>
      <c r="J7" s="126" t="s">
        <v>316</v>
      </c>
    </row>
    <row r="8" spans="1:10" x14ac:dyDescent="0.15">
      <c r="A8" s="126">
        <v>7</v>
      </c>
      <c r="B8" s="126" t="s">
        <v>700</v>
      </c>
      <c r="C8" s="126" t="s">
        <v>189</v>
      </c>
      <c r="D8" s="126" t="s">
        <v>723</v>
      </c>
      <c r="E8" s="126" t="s">
        <v>724</v>
      </c>
      <c r="F8" s="126" t="s">
        <v>725</v>
      </c>
      <c r="G8" s="126" t="s">
        <v>726</v>
      </c>
      <c r="J8" s="126" t="s">
        <v>316</v>
      </c>
    </row>
    <row r="9" spans="1:10" x14ac:dyDescent="0.15">
      <c r="A9" s="126">
        <v>8</v>
      </c>
      <c r="B9" s="126" t="s">
        <v>700</v>
      </c>
      <c r="C9" s="126" t="s">
        <v>189</v>
      </c>
      <c r="D9" s="126" t="s">
        <v>727</v>
      </c>
      <c r="E9" s="126" t="s">
        <v>728</v>
      </c>
      <c r="F9" s="126" t="s">
        <v>729</v>
      </c>
      <c r="G9" s="126" t="s">
        <v>712</v>
      </c>
      <c r="H9" s="126" t="s">
        <v>730</v>
      </c>
      <c r="J9" s="126" t="s">
        <v>316</v>
      </c>
    </row>
    <row r="10" spans="1:10" x14ac:dyDescent="0.15">
      <c r="A10" s="126">
        <v>9</v>
      </c>
      <c r="B10" s="126" t="s">
        <v>700</v>
      </c>
      <c r="C10" s="126" t="s">
        <v>189</v>
      </c>
      <c r="D10" s="126" t="s">
        <v>731</v>
      </c>
      <c r="E10" s="126" t="s">
        <v>732</v>
      </c>
      <c r="F10" s="126" t="s">
        <v>733</v>
      </c>
      <c r="G10" s="126" t="s">
        <v>712</v>
      </c>
      <c r="H10" s="126" t="s">
        <v>734</v>
      </c>
      <c r="J10" s="126" t="s">
        <v>316</v>
      </c>
    </row>
    <row r="11" spans="1:10" x14ac:dyDescent="0.15">
      <c r="A11" s="126">
        <v>10</v>
      </c>
      <c r="B11" s="126" t="s">
        <v>700</v>
      </c>
      <c r="C11" s="126" t="s">
        <v>189</v>
      </c>
      <c r="D11" s="126" t="s">
        <v>735</v>
      </c>
      <c r="E11" s="126" t="s">
        <v>736</v>
      </c>
      <c r="F11" s="126" t="s">
        <v>737</v>
      </c>
      <c r="G11" s="126" t="s">
        <v>708</v>
      </c>
      <c r="J11" s="126" t="s">
        <v>316</v>
      </c>
    </row>
    <row r="12" spans="1:10" x14ac:dyDescent="0.15">
      <c r="A12" s="126">
        <v>11</v>
      </c>
      <c r="B12" s="126" t="s">
        <v>700</v>
      </c>
      <c r="C12" s="126" t="s">
        <v>189</v>
      </c>
      <c r="D12" s="126" t="s">
        <v>738</v>
      </c>
      <c r="E12" s="126" t="s">
        <v>739</v>
      </c>
      <c r="F12" s="126" t="s">
        <v>740</v>
      </c>
      <c r="G12" s="126" t="s">
        <v>741</v>
      </c>
      <c r="J12" s="126" t="s">
        <v>316</v>
      </c>
    </row>
    <row r="13" spans="1:10" x14ac:dyDescent="0.15">
      <c r="A13" s="126">
        <v>12</v>
      </c>
      <c r="B13" s="126" t="s">
        <v>700</v>
      </c>
      <c r="C13" s="126" t="s">
        <v>189</v>
      </c>
      <c r="D13" s="126" t="s">
        <v>742</v>
      </c>
      <c r="E13" s="126" t="s">
        <v>743</v>
      </c>
      <c r="F13" s="126" t="s">
        <v>744</v>
      </c>
      <c r="G13" s="126" t="s">
        <v>712</v>
      </c>
      <c r="H13" s="126" t="s">
        <v>745</v>
      </c>
      <c r="J13" s="126" t="s">
        <v>316</v>
      </c>
    </row>
    <row r="14" spans="1:10" x14ac:dyDescent="0.15">
      <c r="A14" s="126">
        <v>13</v>
      </c>
      <c r="B14" s="126" t="s">
        <v>700</v>
      </c>
      <c r="C14" s="126" t="s">
        <v>189</v>
      </c>
      <c r="D14" s="126" t="s">
        <v>746</v>
      </c>
      <c r="E14" s="126" t="s">
        <v>747</v>
      </c>
      <c r="F14" s="126" t="s">
        <v>748</v>
      </c>
      <c r="G14" s="126" t="s">
        <v>749</v>
      </c>
      <c r="J14" s="126" t="s">
        <v>316</v>
      </c>
    </row>
    <row r="15" spans="1:10" x14ac:dyDescent="0.15">
      <c r="A15" s="126">
        <v>14</v>
      </c>
      <c r="B15" s="126" t="s">
        <v>700</v>
      </c>
      <c r="C15" s="126" t="s">
        <v>189</v>
      </c>
      <c r="D15" s="126" t="s">
        <v>750</v>
      </c>
      <c r="E15" s="126" t="s">
        <v>751</v>
      </c>
      <c r="F15" s="126" t="s">
        <v>752</v>
      </c>
      <c r="G15" s="126" t="s">
        <v>712</v>
      </c>
      <c r="J15" s="126" t="s">
        <v>316</v>
      </c>
    </row>
    <row r="16" spans="1:10" x14ac:dyDescent="0.15">
      <c r="A16" s="126">
        <v>15</v>
      </c>
      <c r="B16" s="126" t="s">
        <v>700</v>
      </c>
      <c r="C16" s="126" t="s">
        <v>189</v>
      </c>
      <c r="D16" s="126" t="s">
        <v>753</v>
      </c>
      <c r="E16" s="126" t="s">
        <v>754</v>
      </c>
      <c r="F16" s="126" t="s">
        <v>755</v>
      </c>
      <c r="G16" s="126" t="s">
        <v>704</v>
      </c>
      <c r="J16" s="126" t="s">
        <v>316</v>
      </c>
    </row>
    <row r="17" spans="1:10" x14ac:dyDescent="0.15">
      <c r="A17" s="126">
        <v>16</v>
      </c>
      <c r="B17" s="126" t="s">
        <v>700</v>
      </c>
      <c r="C17" s="126" t="s">
        <v>189</v>
      </c>
      <c r="D17" s="126" t="s">
        <v>756</v>
      </c>
      <c r="E17" s="126" t="s">
        <v>757</v>
      </c>
      <c r="F17" s="126" t="s">
        <v>758</v>
      </c>
      <c r="G17" s="126" t="s">
        <v>669</v>
      </c>
      <c r="J17" s="126" t="s">
        <v>316</v>
      </c>
    </row>
    <row r="18" spans="1:10" x14ac:dyDescent="0.15">
      <c r="A18" s="126">
        <v>17</v>
      </c>
      <c r="B18" s="126" t="s">
        <v>700</v>
      </c>
      <c r="C18" s="126" t="s">
        <v>189</v>
      </c>
      <c r="D18" s="126" t="s">
        <v>759</v>
      </c>
      <c r="E18" s="126" t="s">
        <v>760</v>
      </c>
      <c r="F18" s="126" t="s">
        <v>761</v>
      </c>
      <c r="G18" s="126" t="s">
        <v>669</v>
      </c>
      <c r="J18" s="126" t="s">
        <v>316</v>
      </c>
    </row>
    <row r="19" spans="1:10" x14ac:dyDescent="0.15">
      <c r="A19" s="126">
        <v>18</v>
      </c>
      <c r="B19" s="126" t="s">
        <v>700</v>
      </c>
      <c r="C19" s="126" t="s">
        <v>189</v>
      </c>
      <c r="D19" s="126" t="s">
        <v>762</v>
      </c>
      <c r="E19" s="126" t="s">
        <v>763</v>
      </c>
      <c r="F19" s="126" t="s">
        <v>764</v>
      </c>
      <c r="G19" s="126" t="s">
        <v>765</v>
      </c>
      <c r="J19" s="126" t="s">
        <v>316</v>
      </c>
    </row>
    <row r="20" spans="1:10" x14ac:dyDescent="0.15">
      <c r="A20" s="126">
        <v>19</v>
      </c>
      <c r="B20" s="126" t="s">
        <v>700</v>
      </c>
      <c r="C20" s="126" t="s">
        <v>189</v>
      </c>
      <c r="D20" s="126" t="s">
        <v>766</v>
      </c>
      <c r="E20" s="126" t="s">
        <v>767</v>
      </c>
      <c r="F20" s="126" t="s">
        <v>768</v>
      </c>
      <c r="G20" s="126" t="s">
        <v>712</v>
      </c>
      <c r="J20" s="126" t="s">
        <v>316</v>
      </c>
    </row>
    <row r="21" spans="1:10" x14ac:dyDescent="0.15">
      <c r="A21" s="126">
        <v>20</v>
      </c>
      <c r="B21" s="126" t="s">
        <v>700</v>
      </c>
      <c r="C21" s="126" t="s">
        <v>189</v>
      </c>
      <c r="D21" s="126" t="s">
        <v>769</v>
      </c>
      <c r="E21" s="126" t="s">
        <v>770</v>
      </c>
      <c r="F21" s="126" t="s">
        <v>771</v>
      </c>
      <c r="G21" s="126" t="s">
        <v>741</v>
      </c>
      <c r="J21" s="126" t="s">
        <v>316</v>
      </c>
    </row>
    <row r="22" spans="1:10" x14ac:dyDescent="0.15">
      <c r="A22" s="126">
        <v>21</v>
      </c>
      <c r="B22" s="126" t="s">
        <v>700</v>
      </c>
      <c r="C22" s="126" t="s">
        <v>189</v>
      </c>
      <c r="D22" s="126" t="s">
        <v>772</v>
      </c>
      <c r="E22" s="126" t="s">
        <v>773</v>
      </c>
      <c r="F22" s="126" t="s">
        <v>774</v>
      </c>
      <c r="G22" s="126" t="s">
        <v>775</v>
      </c>
      <c r="J22" s="126" t="s">
        <v>316</v>
      </c>
    </row>
    <row r="23" spans="1:10" x14ac:dyDescent="0.15">
      <c r="A23" s="126">
        <v>22</v>
      </c>
      <c r="B23" s="126" t="s">
        <v>700</v>
      </c>
      <c r="C23" s="126" t="s">
        <v>189</v>
      </c>
      <c r="D23" s="126" t="s">
        <v>776</v>
      </c>
      <c r="E23" s="126" t="s">
        <v>777</v>
      </c>
      <c r="F23" s="126" t="s">
        <v>778</v>
      </c>
      <c r="G23" s="126" t="s">
        <v>779</v>
      </c>
      <c r="J23" s="126" t="s">
        <v>316</v>
      </c>
    </row>
    <row r="24" spans="1:10" x14ac:dyDescent="0.15">
      <c r="A24" s="126">
        <v>23</v>
      </c>
      <c r="B24" s="126" t="s">
        <v>700</v>
      </c>
      <c r="C24" s="126" t="s">
        <v>189</v>
      </c>
      <c r="D24" s="126" t="s">
        <v>780</v>
      </c>
      <c r="E24" s="126" t="s">
        <v>781</v>
      </c>
      <c r="F24" s="126" t="s">
        <v>782</v>
      </c>
      <c r="G24" s="126" t="s">
        <v>775</v>
      </c>
      <c r="J24" s="126" t="s">
        <v>316</v>
      </c>
    </row>
    <row r="25" spans="1:10" x14ac:dyDescent="0.15">
      <c r="A25" s="126">
        <v>24</v>
      </c>
      <c r="B25" s="126" t="s">
        <v>700</v>
      </c>
      <c r="C25" s="126" t="s">
        <v>189</v>
      </c>
      <c r="D25" s="126" t="s">
        <v>783</v>
      </c>
      <c r="E25" s="126" t="s">
        <v>784</v>
      </c>
      <c r="F25" s="126" t="s">
        <v>785</v>
      </c>
      <c r="G25" s="126" t="s">
        <v>741</v>
      </c>
      <c r="J25" s="126" t="s">
        <v>316</v>
      </c>
    </row>
    <row r="26" spans="1:10" x14ac:dyDescent="0.15">
      <c r="A26" s="126">
        <v>25</v>
      </c>
      <c r="B26" s="126" t="s">
        <v>700</v>
      </c>
      <c r="C26" s="126" t="s">
        <v>189</v>
      </c>
      <c r="D26" s="126" t="s">
        <v>786</v>
      </c>
      <c r="E26" s="126" t="s">
        <v>787</v>
      </c>
      <c r="F26" s="126" t="s">
        <v>788</v>
      </c>
      <c r="G26" s="126" t="s">
        <v>789</v>
      </c>
      <c r="J26" s="126" t="s">
        <v>316</v>
      </c>
    </row>
    <row r="27" spans="1:10" x14ac:dyDescent="0.15">
      <c r="A27" s="126">
        <v>26</v>
      </c>
      <c r="B27" s="126" t="s">
        <v>700</v>
      </c>
      <c r="C27" s="126" t="s">
        <v>189</v>
      </c>
      <c r="D27" s="126" t="s">
        <v>790</v>
      </c>
      <c r="E27" s="126" t="s">
        <v>791</v>
      </c>
      <c r="F27" s="126" t="s">
        <v>792</v>
      </c>
      <c r="G27" s="126" t="s">
        <v>712</v>
      </c>
      <c r="J27" s="126" t="s">
        <v>316</v>
      </c>
    </row>
    <row r="28" spans="1:10" x14ac:dyDescent="0.15">
      <c r="A28" s="126">
        <v>27</v>
      </c>
      <c r="B28" s="126" t="s">
        <v>700</v>
      </c>
      <c r="C28" s="126" t="s">
        <v>189</v>
      </c>
      <c r="D28" s="126" t="s">
        <v>793</v>
      </c>
      <c r="E28" s="126" t="s">
        <v>794</v>
      </c>
      <c r="F28" s="126" t="s">
        <v>795</v>
      </c>
      <c r="G28" s="126" t="s">
        <v>796</v>
      </c>
      <c r="J28" s="126" t="s">
        <v>316</v>
      </c>
    </row>
    <row r="29" spans="1:10" x14ac:dyDescent="0.15">
      <c r="A29" s="126">
        <v>28</v>
      </c>
      <c r="B29" s="126" t="s">
        <v>700</v>
      </c>
      <c r="C29" s="126" t="s">
        <v>189</v>
      </c>
      <c r="D29" s="126" t="s">
        <v>797</v>
      </c>
      <c r="E29" s="126" t="s">
        <v>798</v>
      </c>
      <c r="F29" s="126" t="s">
        <v>799</v>
      </c>
      <c r="G29" s="126" t="s">
        <v>712</v>
      </c>
      <c r="H29" s="126" t="s">
        <v>800</v>
      </c>
      <c r="J29" s="126" t="s">
        <v>316</v>
      </c>
    </row>
    <row r="30" spans="1:10" x14ac:dyDescent="0.15">
      <c r="A30" s="126">
        <v>29</v>
      </c>
      <c r="B30" s="126" t="s">
        <v>700</v>
      </c>
      <c r="C30" s="126" t="s">
        <v>189</v>
      </c>
      <c r="D30" s="126" t="s">
        <v>801</v>
      </c>
      <c r="E30" s="126" t="s">
        <v>802</v>
      </c>
      <c r="F30" s="126" t="s">
        <v>803</v>
      </c>
      <c r="G30" s="126" t="s">
        <v>749</v>
      </c>
      <c r="J30" s="126" t="s">
        <v>316</v>
      </c>
    </row>
    <row r="31" spans="1:10" x14ac:dyDescent="0.15">
      <c r="A31" s="126">
        <v>30</v>
      </c>
      <c r="B31" s="126" t="s">
        <v>700</v>
      </c>
      <c r="C31" s="126" t="s">
        <v>189</v>
      </c>
      <c r="D31" s="126" t="s">
        <v>804</v>
      </c>
      <c r="E31" s="126" t="s">
        <v>805</v>
      </c>
      <c r="F31" s="126" t="s">
        <v>806</v>
      </c>
      <c r="G31" s="126" t="s">
        <v>708</v>
      </c>
      <c r="J31" s="126" t="s">
        <v>316</v>
      </c>
    </row>
    <row r="32" spans="1:10" x14ac:dyDescent="0.15">
      <c r="A32" s="126">
        <v>31</v>
      </c>
      <c r="B32" s="126" t="s">
        <v>700</v>
      </c>
      <c r="C32" s="126" t="s">
        <v>189</v>
      </c>
      <c r="D32" s="126" t="s">
        <v>807</v>
      </c>
      <c r="E32" s="126" t="s">
        <v>808</v>
      </c>
      <c r="F32" s="126" t="s">
        <v>809</v>
      </c>
      <c r="G32" s="126" t="s">
        <v>712</v>
      </c>
      <c r="J32" s="126" t="s">
        <v>316</v>
      </c>
    </row>
    <row r="33" spans="1:10" x14ac:dyDescent="0.15">
      <c r="A33" s="126">
        <v>32</v>
      </c>
      <c r="B33" s="126" t="s">
        <v>700</v>
      </c>
      <c r="C33" s="126" t="s">
        <v>189</v>
      </c>
      <c r="D33" s="126" t="s">
        <v>810</v>
      </c>
      <c r="E33" s="126" t="s">
        <v>811</v>
      </c>
      <c r="F33" s="126" t="s">
        <v>812</v>
      </c>
      <c r="G33" s="126" t="s">
        <v>741</v>
      </c>
      <c r="J33" s="126" t="s">
        <v>316</v>
      </c>
    </row>
    <row r="34" spans="1:10" x14ac:dyDescent="0.15">
      <c r="A34" s="126">
        <v>33</v>
      </c>
      <c r="B34" s="126" t="s">
        <v>700</v>
      </c>
      <c r="C34" s="126" t="s">
        <v>189</v>
      </c>
      <c r="D34" s="126" t="s">
        <v>813</v>
      </c>
      <c r="E34" s="126" t="s">
        <v>814</v>
      </c>
      <c r="F34" s="126" t="s">
        <v>815</v>
      </c>
      <c r="G34" s="126" t="s">
        <v>816</v>
      </c>
      <c r="J34" s="126" t="s">
        <v>316</v>
      </c>
    </row>
    <row r="35" spans="1:10" x14ac:dyDescent="0.15">
      <c r="A35" s="126">
        <v>34</v>
      </c>
      <c r="B35" s="126" t="s">
        <v>700</v>
      </c>
      <c r="C35" s="126" t="s">
        <v>189</v>
      </c>
      <c r="D35" s="126" t="s">
        <v>817</v>
      </c>
      <c r="E35" s="126" t="s">
        <v>818</v>
      </c>
      <c r="F35" s="126" t="s">
        <v>819</v>
      </c>
      <c r="G35" s="126" t="s">
        <v>749</v>
      </c>
      <c r="J35" s="126" t="s">
        <v>316</v>
      </c>
    </row>
    <row r="36" spans="1:10" x14ac:dyDescent="0.15">
      <c r="A36" s="126">
        <v>35</v>
      </c>
      <c r="B36" s="126" t="s">
        <v>700</v>
      </c>
      <c r="C36" s="126" t="s">
        <v>189</v>
      </c>
      <c r="D36" s="126" t="s">
        <v>820</v>
      </c>
      <c r="E36" s="126" t="s">
        <v>821</v>
      </c>
      <c r="F36" s="126" t="s">
        <v>822</v>
      </c>
      <c r="G36" s="126" t="s">
        <v>712</v>
      </c>
      <c r="J36" s="126" t="s">
        <v>316</v>
      </c>
    </row>
    <row r="37" spans="1:10" x14ac:dyDescent="0.15">
      <c r="A37" s="126">
        <v>36</v>
      </c>
      <c r="B37" s="126" t="s">
        <v>700</v>
      </c>
      <c r="C37" s="126" t="s">
        <v>189</v>
      </c>
      <c r="D37" s="126" t="s">
        <v>823</v>
      </c>
      <c r="E37" s="126" t="s">
        <v>824</v>
      </c>
      <c r="F37" s="126" t="s">
        <v>825</v>
      </c>
      <c r="G37" s="126" t="s">
        <v>826</v>
      </c>
      <c r="J37" s="126" t="s">
        <v>316</v>
      </c>
    </row>
    <row r="38" spans="1:10" x14ac:dyDescent="0.15">
      <c r="A38" s="126">
        <v>37</v>
      </c>
      <c r="B38" s="126" t="s">
        <v>700</v>
      </c>
      <c r="C38" s="126" t="s">
        <v>189</v>
      </c>
      <c r="D38" s="126" t="s">
        <v>827</v>
      </c>
      <c r="E38" s="126" t="s">
        <v>828</v>
      </c>
      <c r="F38" s="126" t="s">
        <v>829</v>
      </c>
      <c r="G38" s="126" t="s">
        <v>816</v>
      </c>
      <c r="J38" s="126" t="s">
        <v>316</v>
      </c>
    </row>
    <row r="39" spans="1:10" x14ac:dyDescent="0.15">
      <c r="A39" s="126">
        <v>38</v>
      </c>
      <c r="B39" s="126" t="s">
        <v>700</v>
      </c>
      <c r="C39" s="126" t="s">
        <v>189</v>
      </c>
      <c r="D39" s="126" t="s">
        <v>830</v>
      </c>
      <c r="E39" s="126" t="s">
        <v>831</v>
      </c>
      <c r="F39" s="126" t="s">
        <v>832</v>
      </c>
      <c r="G39" s="126" t="s">
        <v>741</v>
      </c>
      <c r="J39" s="126" t="s">
        <v>316</v>
      </c>
    </row>
    <row r="40" spans="1:10" x14ac:dyDescent="0.15">
      <c r="A40" s="126">
        <v>39</v>
      </c>
      <c r="B40" s="126" t="s">
        <v>700</v>
      </c>
      <c r="C40" s="126" t="s">
        <v>189</v>
      </c>
      <c r="D40" s="126" t="s">
        <v>833</v>
      </c>
      <c r="E40" s="126" t="s">
        <v>834</v>
      </c>
      <c r="F40" s="126" t="s">
        <v>835</v>
      </c>
      <c r="G40" s="126" t="s">
        <v>712</v>
      </c>
      <c r="J40" s="126" t="s">
        <v>316</v>
      </c>
    </row>
    <row r="41" spans="1:10" x14ac:dyDescent="0.15">
      <c r="A41" s="126">
        <v>40</v>
      </c>
      <c r="B41" s="126" t="s">
        <v>700</v>
      </c>
      <c r="C41" s="126" t="s">
        <v>189</v>
      </c>
      <c r="D41" s="126" t="s">
        <v>836</v>
      </c>
      <c r="E41" s="126" t="s">
        <v>837</v>
      </c>
      <c r="F41" s="126" t="s">
        <v>838</v>
      </c>
      <c r="G41" s="126" t="s">
        <v>712</v>
      </c>
      <c r="J41" s="126" t="s">
        <v>316</v>
      </c>
    </row>
    <row r="42" spans="1:10" x14ac:dyDescent="0.15">
      <c r="A42" s="126">
        <v>41</v>
      </c>
      <c r="B42" s="126" t="s">
        <v>700</v>
      </c>
      <c r="C42" s="126" t="s">
        <v>189</v>
      </c>
      <c r="D42" s="126" t="s">
        <v>839</v>
      </c>
      <c r="E42" s="126" t="s">
        <v>840</v>
      </c>
      <c r="F42" s="126" t="s">
        <v>841</v>
      </c>
      <c r="G42" s="126" t="s">
        <v>816</v>
      </c>
      <c r="J42" s="126" t="s">
        <v>316</v>
      </c>
    </row>
    <row r="43" spans="1:10" x14ac:dyDescent="0.15">
      <c r="A43" s="126">
        <v>42</v>
      </c>
      <c r="B43" s="126" t="s">
        <v>700</v>
      </c>
      <c r="C43" s="126" t="s">
        <v>189</v>
      </c>
      <c r="D43" s="126" t="s">
        <v>842</v>
      </c>
      <c r="E43" s="126" t="s">
        <v>843</v>
      </c>
      <c r="F43" s="126" t="s">
        <v>844</v>
      </c>
      <c r="G43" s="126" t="s">
        <v>845</v>
      </c>
      <c r="J43" s="126" t="s">
        <v>316</v>
      </c>
    </row>
    <row r="44" spans="1:10" x14ac:dyDescent="0.15">
      <c r="A44" s="126">
        <v>43</v>
      </c>
      <c r="B44" s="126" t="s">
        <v>700</v>
      </c>
      <c r="C44" s="126" t="s">
        <v>189</v>
      </c>
      <c r="D44" s="126" t="s">
        <v>846</v>
      </c>
      <c r="E44" s="126" t="s">
        <v>847</v>
      </c>
      <c r="F44" s="126" t="s">
        <v>848</v>
      </c>
      <c r="G44" s="126" t="s">
        <v>816</v>
      </c>
      <c r="J44" s="126" t="s">
        <v>316</v>
      </c>
    </row>
    <row r="45" spans="1:10" x14ac:dyDescent="0.15">
      <c r="A45" s="126">
        <v>44</v>
      </c>
      <c r="B45" s="126" t="s">
        <v>700</v>
      </c>
      <c r="C45" s="126" t="s">
        <v>189</v>
      </c>
      <c r="D45" s="126" t="s">
        <v>849</v>
      </c>
      <c r="E45" s="126" t="s">
        <v>850</v>
      </c>
      <c r="F45" s="126" t="s">
        <v>851</v>
      </c>
      <c r="G45" s="126" t="s">
        <v>712</v>
      </c>
      <c r="J45" s="126" t="s">
        <v>316</v>
      </c>
    </row>
    <row r="46" spans="1:10" x14ac:dyDescent="0.15">
      <c r="A46" s="126">
        <v>45</v>
      </c>
      <c r="B46" s="126" t="s">
        <v>700</v>
      </c>
      <c r="C46" s="126" t="s">
        <v>189</v>
      </c>
      <c r="D46" s="126" t="s">
        <v>852</v>
      </c>
      <c r="E46" s="126" t="s">
        <v>853</v>
      </c>
      <c r="F46" s="126" t="s">
        <v>854</v>
      </c>
      <c r="G46" s="126" t="s">
        <v>816</v>
      </c>
      <c r="J46" s="126" t="s">
        <v>316</v>
      </c>
    </row>
    <row r="47" spans="1:10" x14ac:dyDescent="0.15">
      <c r="A47" s="126">
        <v>46</v>
      </c>
      <c r="B47" s="126" t="s">
        <v>700</v>
      </c>
      <c r="C47" s="126" t="s">
        <v>189</v>
      </c>
      <c r="D47" s="126" t="s">
        <v>855</v>
      </c>
      <c r="E47" s="126" t="s">
        <v>856</v>
      </c>
      <c r="F47" s="126" t="s">
        <v>857</v>
      </c>
      <c r="G47" s="126" t="s">
        <v>858</v>
      </c>
      <c r="J47" s="126" t="s">
        <v>316</v>
      </c>
    </row>
    <row r="48" spans="1:10" x14ac:dyDescent="0.15">
      <c r="A48" s="126">
        <v>47</v>
      </c>
      <c r="B48" s="126" t="s">
        <v>700</v>
      </c>
      <c r="C48" s="126" t="s">
        <v>189</v>
      </c>
      <c r="D48" s="126" t="s">
        <v>859</v>
      </c>
      <c r="E48" s="126" t="s">
        <v>860</v>
      </c>
      <c r="F48" s="126" t="s">
        <v>861</v>
      </c>
      <c r="G48" s="126" t="s">
        <v>862</v>
      </c>
      <c r="J48" s="126" t="s">
        <v>316</v>
      </c>
    </row>
    <row r="49" spans="1:10" x14ac:dyDescent="0.15">
      <c r="A49" s="126">
        <v>48</v>
      </c>
      <c r="B49" s="126" t="s">
        <v>700</v>
      </c>
      <c r="C49" s="126" t="s">
        <v>189</v>
      </c>
      <c r="D49" s="126" t="s">
        <v>863</v>
      </c>
      <c r="E49" s="126" t="s">
        <v>864</v>
      </c>
      <c r="F49" s="126" t="s">
        <v>865</v>
      </c>
      <c r="G49" s="126" t="s">
        <v>779</v>
      </c>
      <c r="J49" s="126" t="s">
        <v>316</v>
      </c>
    </row>
    <row r="50" spans="1:10" x14ac:dyDescent="0.15">
      <c r="A50" s="126">
        <v>49</v>
      </c>
      <c r="B50" s="126" t="s">
        <v>700</v>
      </c>
      <c r="C50" s="126" t="s">
        <v>189</v>
      </c>
      <c r="D50" s="126" t="s">
        <v>866</v>
      </c>
      <c r="E50" s="126" t="s">
        <v>867</v>
      </c>
      <c r="F50" s="126" t="s">
        <v>868</v>
      </c>
      <c r="G50" s="126" t="s">
        <v>779</v>
      </c>
      <c r="J50" s="126" t="s">
        <v>316</v>
      </c>
    </row>
    <row r="51" spans="1:10" x14ac:dyDescent="0.15">
      <c r="A51" s="126">
        <v>50</v>
      </c>
      <c r="B51" s="126" t="s">
        <v>700</v>
      </c>
      <c r="C51" s="126" t="s">
        <v>189</v>
      </c>
      <c r="D51" s="126" t="s">
        <v>869</v>
      </c>
      <c r="E51" s="126" t="s">
        <v>870</v>
      </c>
      <c r="F51" s="126" t="s">
        <v>871</v>
      </c>
      <c r="G51" s="126" t="s">
        <v>872</v>
      </c>
      <c r="H51" s="126" t="s">
        <v>873</v>
      </c>
      <c r="J51" s="126" t="s">
        <v>316</v>
      </c>
    </row>
    <row r="52" spans="1:10" x14ac:dyDescent="0.15">
      <c r="A52" s="126">
        <v>51</v>
      </c>
      <c r="B52" s="126" t="s">
        <v>700</v>
      </c>
      <c r="C52" s="126" t="s">
        <v>189</v>
      </c>
      <c r="D52" s="126" t="s">
        <v>874</v>
      </c>
      <c r="E52" s="126" t="s">
        <v>875</v>
      </c>
      <c r="F52" s="126" t="s">
        <v>876</v>
      </c>
      <c r="G52" s="126" t="s">
        <v>779</v>
      </c>
      <c r="J52" s="126" t="s">
        <v>316</v>
      </c>
    </row>
    <row r="53" spans="1:10" x14ac:dyDescent="0.15">
      <c r="A53" s="126">
        <v>52</v>
      </c>
      <c r="B53" s="126" t="s">
        <v>700</v>
      </c>
      <c r="C53" s="126" t="s">
        <v>189</v>
      </c>
      <c r="D53" s="126" t="s">
        <v>877</v>
      </c>
      <c r="E53" s="126" t="s">
        <v>878</v>
      </c>
      <c r="F53" s="126" t="s">
        <v>879</v>
      </c>
      <c r="G53" s="126" t="s">
        <v>708</v>
      </c>
      <c r="J53" s="126" t="s">
        <v>316</v>
      </c>
    </row>
    <row r="54" spans="1:10" x14ac:dyDescent="0.15">
      <c r="A54" s="126">
        <v>53</v>
      </c>
      <c r="B54" s="126" t="s">
        <v>700</v>
      </c>
      <c r="C54" s="126" t="s">
        <v>189</v>
      </c>
      <c r="D54" s="126" t="s">
        <v>880</v>
      </c>
      <c r="E54" s="126" t="s">
        <v>881</v>
      </c>
      <c r="F54" s="126" t="s">
        <v>882</v>
      </c>
      <c r="G54" s="126" t="s">
        <v>883</v>
      </c>
      <c r="J54" s="126" t="s">
        <v>316</v>
      </c>
    </row>
    <row r="55" spans="1:10" x14ac:dyDescent="0.15">
      <c r="A55" s="126">
        <v>54</v>
      </c>
      <c r="B55" s="126" t="s">
        <v>700</v>
      </c>
      <c r="C55" s="126" t="s">
        <v>189</v>
      </c>
      <c r="D55" s="126" t="s">
        <v>884</v>
      </c>
      <c r="E55" s="126" t="s">
        <v>885</v>
      </c>
      <c r="F55" s="126" t="s">
        <v>886</v>
      </c>
      <c r="G55" s="126" t="s">
        <v>712</v>
      </c>
      <c r="J55" s="126" t="s">
        <v>316</v>
      </c>
    </row>
    <row r="56" spans="1:10" x14ac:dyDescent="0.15">
      <c r="A56" s="126">
        <v>55</v>
      </c>
      <c r="B56" s="126" t="s">
        <v>700</v>
      </c>
      <c r="C56" s="126" t="s">
        <v>189</v>
      </c>
      <c r="D56" s="126" t="s">
        <v>887</v>
      </c>
      <c r="E56" s="126" t="s">
        <v>888</v>
      </c>
      <c r="F56" s="126" t="s">
        <v>889</v>
      </c>
      <c r="G56" s="126" t="s">
        <v>749</v>
      </c>
      <c r="J56" s="126" t="s">
        <v>316</v>
      </c>
    </row>
    <row r="57" spans="1:10" x14ac:dyDescent="0.15">
      <c r="A57" s="126">
        <v>56</v>
      </c>
      <c r="B57" s="126" t="s">
        <v>700</v>
      </c>
      <c r="C57" s="126" t="s">
        <v>189</v>
      </c>
      <c r="D57" s="126" t="s">
        <v>890</v>
      </c>
      <c r="E57" s="126" t="s">
        <v>891</v>
      </c>
      <c r="F57" s="126" t="s">
        <v>892</v>
      </c>
      <c r="G57" s="126" t="s">
        <v>712</v>
      </c>
      <c r="J57" s="126" t="s">
        <v>316</v>
      </c>
    </row>
    <row r="58" spans="1:10" x14ac:dyDescent="0.15">
      <c r="A58" s="126">
        <v>57</v>
      </c>
      <c r="B58" s="126" t="s">
        <v>700</v>
      </c>
      <c r="C58" s="126" t="s">
        <v>189</v>
      </c>
      <c r="D58" s="126" t="s">
        <v>893</v>
      </c>
      <c r="E58" s="126" t="s">
        <v>894</v>
      </c>
      <c r="F58" s="126" t="s">
        <v>895</v>
      </c>
      <c r="G58" s="126" t="s">
        <v>712</v>
      </c>
      <c r="J58" s="126" t="s">
        <v>316</v>
      </c>
    </row>
    <row r="59" spans="1:10" x14ac:dyDescent="0.15">
      <c r="A59" s="126">
        <v>58</v>
      </c>
      <c r="B59" s="126" t="s">
        <v>700</v>
      </c>
      <c r="C59" s="126" t="s">
        <v>189</v>
      </c>
      <c r="D59" s="126" t="s">
        <v>896</v>
      </c>
      <c r="E59" s="126" t="s">
        <v>897</v>
      </c>
      <c r="F59" s="126" t="s">
        <v>898</v>
      </c>
      <c r="G59" s="126" t="s">
        <v>741</v>
      </c>
      <c r="J59" s="126" t="s">
        <v>316</v>
      </c>
    </row>
    <row r="60" spans="1:10" x14ac:dyDescent="0.15">
      <c r="A60" s="126">
        <v>59</v>
      </c>
      <c r="B60" s="126" t="s">
        <v>700</v>
      </c>
      <c r="C60" s="126" t="s">
        <v>189</v>
      </c>
      <c r="D60" s="126" t="s">
        <v>899</v>
      </c>
      <c r="E60" s="126" t="s">
        <v>900</v>
      </c>
      <c r="F60" s="126" t="s">
        <v>901</v>
      </c>
      <c r="G60" s="126" t="s">
        <v>749</v>
      </c>
      <c r="J60" s="126" t="s">
        <v>316</v>
      </c>
    </row>
    <row r="61" spans="1:10" x14ac:dyDescent="0.15">
      <c r="A61" s="126">
        <v>60</v>
      </c>
      <c r="B61" s="126" t="s">
        <v>700</v>
      </c>
      <c r="C61" s="126" t="s">
        <v>189</v>
      </c>
      <c r="D61" s="126" t="s">
        <v>902</v>
      </c>
      <c r="E61" s="126" t="s">
        <v>903</v>
      </c>
      <c r="F61" s="126" t="s">
        <v>904</v>
      </c>
      <c r="G61" s="126" t="s">
        <v>816</v>
      </c>
      <c r="J61" s="126" t="s">
        <v>316</v>
      </c>
    </row>
    <row r="62" spans="1:10" x14ac:dyDescent="0.15">
      <c r="A62" s="126">
        <v>61</v>
      </c>
      <c r="B62" s="126" t="s">
        <v>700</v>
      </c>
      <c r="C62" s="126" t="s">
        <v>189</v>
      </c>
      <c r="D62" s="126" t="s">
        <v>905</v>
      </c>
      <c r="E62" s="126" t="s">
        <v>906</v>
      </c>
      <c r="F62" s="126" t="s">
        <v>907</v>
      </c>
      <c r="G62" s="126" t="s">
        <v>712</v>
      </c>
      <c r="J62" s="126" t="s">
        <v>316</v>
      </c>
    </row>
    <row r="63" spans="1:10" x14ac:dyDescent="0.15">
      <c r="A63" s="126">
        <v>62</v>
      </c>
      <c r="B63" s="126" t="s">
        <v>700</v>
      </c>
      <c r="C63" s="126" t="s">
        <v>189</v>
      </c>
      <c r="D63" s="126" t="s">
        <v>908</v>
      </c>
      <c r="E63" s="126" t="s">
        <v>909</v>
      </c>
      <c r="F63" s="126" t="s">
        <v>910</v>
      </c>
      <c r="G63" s="126" t="s">
        <v>872</v>
      </c>
      <c r="J63" s="126" t="s">
        <v>316</v>
      </c>
    </row>
    <row r="64" spans="1:10" x14ac:dyDescent="0.15">
      <c r="A64" s="126">
        <v>63</v>
      </c>
      <c r="B64" s="126" t="s">
        <v>700</v>
      </c>
      <c r="C64" s="126" t="s">
        <v>189</v>
      </c>
      <c r="D64" s="126" t="s">
        <v>911</v>
      </c>
      <c r="E64" s="126" t="s">
        <v>912</v>
      </c>
      <c r="F64" s="126" t="s">
        <v>913</v>
      </c>
      <c r="G64" s="126" t="s">
        <v>708</v>
      </c>
      <c r="J64" s="126" t="s">
        <v>316</v>
      </c>
    </row>
    <row r="65" spans="1:10" x14ac:dyDescent="0.15">
      <c r="A65" s="126">
        <v>64</v>
      </c>
      <c r="B65" s="126" t="s">
        <v>700</v>
      </c>
      <c r="C65" s="126" t="s">
        <v>189</v>
      </c>
      <c r="D65" s="126" t="s">
        <v>914</v>
      </c>
      <c r="E65" s="126" t="s">
        <v>915</v>
      </c>
      <c r="F65" s="126" t="s">
        <v>916</v>
      </c>
      <c r="G65" s="126" t="s">
        <v>862</v>
      </c>
      <c r="J65" s="126" t="s">
        <v>316</v>
      </c>
    </row>
    <row r="66" spans="1:10" x14ac:dyDescent="0.15">
      <c r="A66" s="126">
        <v>65</v>
      </c>
      <c r="B66" s="126" t="s">
        <v>700</v>
      </c>
      <c r="C66" s="126" t="s">
        <v>189</v>
      </c>
      <c r="D66" s="126" t="s">
        <v>917</v>
      </c>
      <c r="E66" s="126" t="s">
        <v>918</v>
      </c>
      <c r="F66" s="126" t="s">
        <v>919</v>
      </c>
      <c r="G66" s="126" t="s">
        <v>712</v>
      </c>
      <c r="H66" s="126" t="s">
        <v>920</v>
      </c>
      <c r="J66" s="126" t="s">
        <v>316</v>
      </c>
    </row>
    <row r="67" spans="1:10" x14ac:dyDescent="0.15">
      <c r="A67" s="126">
        <v>66</v>
      </c>
      <c r="B67" s="126" t="s">
        <v>700</v>
      </c>
      <c r="C67" s="126" t="s">
        <v>189</v>
      </c>
      <c r="D67" s="126" t="s">
        <v>921</v>
      </c>
      <c r="E67" s="126" t="s">
        <v>922</v>
      </c>
      <c r="F67" s="126" t="s">
        <v>923</v>
      </c>
      <c r="G67" s="126" t="s">
        <v>883</v>
      </c>
      <c r="J67" s="126" t="s">
        <v>316</v>
      </c>
    </row>
    <row r="68" spans="1:10" x14ac:dyDescent="0.15">
      <c r="A68" s="126">
        <v>67</v>
      </c>
      <c r="B68" s="126" t="s">
        <v>700</v>
      </c>
      <c r="C68" s="126" t="s">
        <v>189</v>
      </c>
      <c r="D68" s="126" t="s">
        <v>924</v>
      </c>
      <c r="E68" s="126" t="s">
        <v>925</v>
      </c>
      <c r="F68" s="126" t="s">
        <v>926</v>
      </c>
      <c r="G68" s="126" t="s">
        <v>708</v>
      </c>
      <c r="J68" s="126" t="s">
        <v>316</v>
      </c>
    </row>
    <row r="69" spans="1:10" x14ac:dyDescent="0.15">
      <c r="A69" s="126">
        <v>68</v>
      </c>
      <c r="B69" s="126" t="s">
        <v>700</v>
      </c>
      <c r="C69" s="126" t="s">
        <v>189</v>
      </c>
      <c r="D69" s="126" t="s">
        <v>927</v>
      </c>
      <c r="E69" s="126" t="s">
        <v>928</v>
      </c>
      <c r="F69" s="126" t="s">
        <v>929</v>
      </c>
      <c r="G69" s="126" t="s">
        <v>704</v>
      </c>
      <c r="J69" s="126" t="s">
        <v>316</v>
      </c>
    </row>
    <row r="70" spans="1:10" x14ac:dyDescent="0.15">
      <c r="A70" s="126">
        <v>69</v>
      </c>
      <c r="B70" s="126" t="s">
        <v>700</v>
      </c>
      <c r="C70" s="126" t="s">
        <v>189</v>
      </c>
      <c r="D70" s="126" t="s">
        <v>930</v>
      </c>
      <c r="E70" s="126" t="s">
        <v>931</v>
      </c>
      <c r="F70" s="126" t="s">
        <v>932</v>
      </c>
      <c r="G70" s="126" t="s">
        <v>704</v>
      </c>
      <c r="J70" s="126" t="s">
        <v>316</v>
      </c>
    </row>
    <row r="71" spans="1:10" x14ac:dyDescent="0.15">
      <c r="A71" s="126">
        <v>70</v>
      </c>
      <c r="B71" s="126" t="s">
        <v>700</v>
      </c>
      <c r="C71" s="126" t="s">
        <v>189</v>
      </c>
      <c r="D71" s="126" t="s">
        <v>933</v>
      </c>
      <c r="E71" s="126" t="s">
        <v>934</v>
      </c>
      <c r="F71" s="126" t="s">
        <v>935</v>
      </c>
      <c r="G71" s="126" t="s">
        <v>749</v>
      </c>
      <c r="J71" s="126" t="s">
        <v>316</v>
      </c>
    </row>
    <row r="72" spans="1:10" x14ac:dyDescent="0.15">
      <c r="A72" s="126">
        <v>71</v>
      </c>
      <c r="B72" s="126" t="s">
        <v>700</v>
      </c>
      <c r="C72" s="126" t="s">
        <v>189</v>
      </c>
      <c r="D72" s="126" t="s">
        <v>936</v>
      </c>
      <c r="E72" s="126" t="s">
        <v>937</v>
      </c>
      <c r="F72" s="126" t="s">
        <v>938</v>
      </c>
      <c r="G72" s="126" t="s">
        <v>712</v>
      </c>
      <c r="J72" s="126" t="s">
        <v>316</v>
      </c>
    </row>
    <row r="73" spans="1:10" x14ac:dyDescent="0.15">
      <c r="A73" s="126">
        <v>72</v>
      </c>
      <c r="B73" s="126" t="s">
        <v>700</v>
      </c>
      <c r="C73" s="126" t="s">
        <v>189</v>
      </c>
      <c r="D73" s="126" t="s">
        <v>939</v>
      </c>
      <c r="E73" s="126" t="s">
        <v>940</v>
      </c>
      <c r="F73" s="126" t="s">
        <v>941</v>
      </c>
      <c r="G73" s="126" t="s">
        <v>708</v>
      </c>
      <c r="H73" s="126" t="s">
        <v>942</v>
      </c>
      <c r="J73" s="126" t="s">
        <v>316</v>
      </c>
    </row>
    <row r="74" spans="1:10" x14ac:dyDescent="0.15">
      <c r="A74" s="126">
        <v>73</v>
      </c>
      <c r="B74" s="126" t="s">
        <v>700</v>
      </c>
      <c r="C74" s="126" t="s">
        <v>189</v>
      </c>
      <c r="D74" s="126" t="s">
        <v>943</v>
      </c>
      <c r="E74" s="126" t="s">
        <v>944</v>
      </c>
      <c r="F74" s="126" t="s">
        <v>945</v>
      </c>
      <c r="G74" s="126" t="s">
        <v>946</v>
      </c>
      <c r="H74" s="126" t="s">
        <v>947</v>
      </c>
      <c r="J74" s="126" t="s">
        <v>316</v>
      </c>
    </row>
    <row r="75" spans="1:10" x14ac:dyDescent="0.15">
      <c r="A75" s="126">
        <v>74</v>
      </c>
      <c r="B75" s="126" t="s">
        <v>700</v>
      </c>
      <c r="C75" s="126" t="s">
        <v>189</v>
      </c>
      <c r="D75" s="126" t="s">
        <v>948</v>
      </c>
      <c r="E75" s="126" t="s">
        <v>949</v>
      </c>
      <c r="F75" s="126" t="s">
        <v>950</v>
      </c>
      <c r="G75" s="126" t="s">
        <v>708</v>
      </c>
      <c r="J75" s="126" t="s">
        <v>316</v>
      </c>
    </row>
    <row r="76" spans="1:10" x14ac:dyDescent="0.15">
      <c r="A76" s="126">
        <v>75</v>
      </c>
      <c r="B76" s="126" t="s">
        <v>700</v>
      </c>
      <c r="C76" s="126" t="s">
        <v>189</v>
      </c>
      <c r="D76" s="126" t="s">
        <v>951</v>
      </c>
      <c r="E76" s="126" t="s">
        <v>952</v>
      </c>
      <c r="F76" s="126" t="s">
        <v>953</v>
      </c>
      <c r="G76" s="126" t="s">
        <v>954</v>
      </c>
      <c r="J76" s="126" t="s">
        <v>316</v>
      </c>
    </row>
    <row r="77" spans="1:10" x14ac:dyDescent="0.15">
      <c r="A77" s="126">
        <v>76</v>
      </c>
      <c r="B77" s="126" t="s">
        <v>700</v>
      </c>
      <c r="C77" s="126" t="s">
        <v>189</v>
      </c>
      <c r="D77" s="126" t="s">
        <v>955</v>
      </c>
      <c r="E77" s="126" t="s">
        <v>956</v>
      </c>
      <c r="F77" s="126" t="s">
        <v>957</v>
      </c>
      <c r="G77" s="126" t="s">
        <v>779</v>
      </c>
      <c r="J77" s="126" t="s">
        <v>316</v>
      </c>
    </row>
    <row r="78" spans="1:10" x14ac:dyDescent="0.15">
      <c r="A78" s="126">
        <v>77</v>
      </c>
      <c r="B78" s="126" t="s">
        <v>700</v>
      </c>
      <c r="C78" s="126" t="s">
        <v>189</v>
      </c>
      <c r="D78" s="126" t="s">
        <v>958</v>
      </c>
      <c r="E78" s="126" t="s">
        <v>959</v>
      </c>
      <c r="F78" s="126" t="s">
        <v>960</v>
      </c>
      <c r="G78" s="126" t="s">
        <v>712</v>
      </c>
      <c r="J78" s="126" t="s">
        <v>316</v>
      </c>
    </row>
    <row r="79" spans="1:10" x14ac:dyDescent="0.15">
      <c r="A79" s="126">
        <v>78</v>
      </c>
      <c r="B79" s="126" t="s">
        <v>700</v>
      </c>
      <c r="C79" s="126" t="s">
        <v>189</v>
      </c>
      <c r="D79" s="126" t="s">
        <v>961</v>
      </c>
      <c r="E79" s="126" t="s">
        <v>962</v>
      </c>
      <c r="F79" s="126" t="s">
        <v>963</v>
      </c>
      <c r="G79" s="126" t="s">
        <v>704</v>
      </c>
      <c r="J79" s="126" t="s">
        <v>316</v>
      </c>
    </row>
    <row r="80" spans="1:10" x14ac:dyDescent="0.15">
      <c r="A80" s="126">
        <v>79</v>
      </c>
      <c r="B80" s="126" t="s">
        <v>700</v>
      </c>
      <c r="C80" s="126" t="s">
        <v>189</v>
      </c>
      <c r="D80" s="126" t="s">
        <v>964</v>
      </c>
      <c r="E80" s="126" t="s">
        <v>965</v>
      </c>
      <c r="F80" s="126" t="s">
        <v>966</v>
      </c>
      <c r="G80" s="126" t="s">
        <v>967</v>
      </c>
      <c r="J80" s="126" t="s">
        <v>316</v>
      </c>
    </row>
    <row r="81" spans="1:10" x14ac:dyDescent="0.15">
      <c r="A81" s="126">
        <v>80</v>
      </c>
      <c r="B81" s="126" t="s">
        <v>700</v>
      </c>
      <c r="C81" s="126" t="s">
        <v>189</v>
      </c>
      <c r="D81" s="126" t="s">
        <v>968</v>
      </c>
      <c r="E81" s="126" t="s">
        <v>969</v>
      </c>
      <c r="F81" s="126" t="s">
        <v>970</v>
      </c>
      <c r="G81" s="126" t="s">
        <v>704</v>
      </c>
      <c r="J81" s="126" t="s">
        <v>316</v>
      </c>
    </row>
    <row r="82" spans="1:10" x14ac:dyDescent="0.15">
      <c r="A82" s="126">
        <v>81</v>
      </c>
      <c r="B82" s="126" t="s">
        <v>700</v>
      </c>
      <c r="C82" s="126" t="s">
        <v>189</v>
      </c>
      <c r="D82" s="126" t="s">
        <v>971</v>
      </c>
      <c r="E82" s="126" t="s">
        <v>972</v>
      </c>
      <c r="F82" s="126" t="s">
        <v>973</v>
      </c>
      <c r="G82" s="126" t="s">
        <v>974</v>
      </c>
      <c r="J82" s="126" t="s">
        <v>316</v>
      </c>
    </row>
    <row r="83" spans="1:10" x14ac:dyDescent="0.15">
      <c r="A83" s="126">
        <v>82</v>
      </c>
      <c r="B83" s="126" t="s">
        <v>700</v>
      </c>
      <c r="C83" s="126" t="s">
        <v>189</v>
      </c>
      <c r="D83" s="126" t="s">
        <v>975</v>
      </c>
      <c r="E83" s="126" t="s">
        <v>976</v>
      </c>
      <c r="F83" s="126" t="s">
        <v>977</v>
      </c>
      <c r="G83" s="126" t="s">
        <v>978</v>
      </c>
      <c r="J83" s="126" t="s">
        <v>316</v>
      </c>
    </row>
    <row r="84" spans="1:10" x14ac:dyDescent="0.15">
      <c r="A84" s="126">
        <v>83</v>
      </c>
      <c r="B84" s="126" t="s">
        <v>700</v>
      </c>
      <c r="C84" s="126" t="s">
        <v>189</v>
      </c>
      <c r="D84" s="126" t="s">
        <v>979</v>
      </c>
      <c r="E84" s="126" t="s">
        <v>980</v>
      </c>
      <c r="F84" s="126" t="s">
        <v>981</v>
      </c>
      <c r="G84" s="126" t="s">
        <v>982</v>
      </c>
      <c r="J84" s="126" t="s">
        <v>316</v>
      </c>
    </row>
    <row r="85" spans="1:10" x14ac:dyDescent="0.15">
      <c r="A85" s="126">
        <v>84</v>
      </c>
      <c r="B85" s="126" t="s">
        <v>700</v>
      </c>
      <c r="C85" s="126" t="s">
        <v>189</v>
      </c>
      <c r="D85" s="126" t="s">
        <v>983</v>
      </c>
      <c r="E85" s="126" t="s">
        <v>984</v>
      </c>
      <c r="F85" s="126" t="s">
        <v>981</v>
      </c>
      <c r="G85" s="126" t="s">
        <v>985</v>
      </c>
      <c r="J85" s="126" t="s">
        <v>316</v>
      </c>
    </row>
    <row r="86" spans="1:10" x14ac:dyDescent="0.15">
      <c r="A86" s="126">
        <v>85</v>
      </c>
      <c r="B86" s="126" t="s">
        <v>700</v>
      </c>
      <c r="C86" s="126" t="s">
        <v>189</v>
      </c>
      <c r="D86" s="126" t="s">
        <v>986</v>
      </c>
      <c r="E86" s="126" t="s">
        <v>987</v>
      </c>
      <c r="F86" s="126" t="s">
        <v>988</v>
      </c>
      <c r="G86" s="126" t="s">
        <v>704</v>
      </c>
      <c r="J86" s="126" t="s">
        <v>316</v>
      </c>
    </row>
    <row r="87" spans="1:10" x14ac:dyDescent="0.15">
      <c r="A87" s="126">
        <v>86</v>
      </c>
      <c r="B87" s="126" t="s">
        <v>700</v>
      </c>
      <c r="C87" s="126" t="s">
        <v>189</v>
      </c>
      <c r="D87" s="126" t="s">
        <v>989</v>
      </c>
      <c r="E87" s="126" t="s">
        <v>990</v>
      </c>
      <c r="F87" s="126" t="s">
        <v>991</v>
      </c>
      <c r="G87" s="126" t="s">
        <v>992</v>
      </c>
      <c r="J87" s="126" t="s">
        <v>316</v>
      </c>
    </row>
    <row r="88" spans="1:10" x14ac:dyDescent="0.15">
      <c r="A88" s="126">
        <v>87</v>
      </c>
      <c r="B88" s="126" t="s">
        <v>700</v>
      </c>
      <c r="C88" s="126" t="s">
        <v>189</v>
      </c>
      <c r="D88" s="126" t="s">
        <v>993</v>
      </c>
      <c r="E88" s="126" t="s">
        <v>994</v>
      </c>
      <c r="F88" s="126" t="s">
        <v>991</v>
      </c>
      <c r="G88" s="126" t="s">
        <v>995</v>
      </c>
      <c r="J88" s="126" t="s">
        <v>316</v>
      </c>
    </row>
    <row r="89" spans="1:10" x14ac:dyDescent="0.15">
      <c r="A89" s="126">
        <v>88</v>
      </c>
      <c r="B89" s="126" t="s">
        <v>700</v>
      </c>
      <c r="C89" s="126" t="s">
        <v>189</v>
      </c>
      <c r="D89" s="126" t="s">
        <v>996</v>
      </c>
      <c r="E89" s="126" t="s">
        <v>997</v>
      </c>
      <c r="F89" s="126" t="s">
        <v>998</v>
      </c>
      <c r="G89" s="126" t="s">
        <v>826</v>
      </c>
      <c r="J89" s="126" t="s">
        <v>316</v>
      </c>
    </row>
    <row r="90" spans="1:10" x14ac:dyDescent="0.15">
      <c r="A90" s="126">
        <v>89</v>
      </c>
      <c r="B90" s="126" t="s">
        <v>700</v>
      </c>
      <c r="C90" s="126" t="s">
        <v>189</v>
      </c>
      <c r="D90" s="126" t="s">
        <v>999</v>
      </c>
      <c r="E90" s="126" t="s">
        <v>1000</v>
      </c>
      <c r="F90" s="126" t="s">
        <v>1001</v>
      </c>
      <c r="G90" s="126" t="s">
        <v>1002</v>
      </c>
      <c r="J90" s="126" t="s">
        <v>316</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4"/>
  <sheetViews>
    <sheetView showGridLines="0" zoomScaleNormal="100" workbookViewId="0"/>
  </sheetViews>
  <sheetFormatPr defaultColWidth="9.140625" defaultRowHeight="11.25" x14ac:dyDescent="0.15"/>
  <cols>
    <col min="1" max="16384" width="9.140625" style="71"/>
  </cols>
  <sheetData>
    <row r="1" spans="1:4" x14ac:dyDescent="0.15">
      <c r="A1" s="71" t="s">
        <v>1003</v>
      </c>
      <c r="B1" s="71" t="s">
        <v>147</v>
      </c>
      <c r="C1" s="71" t="s">
        <v>148</v>
      </c>
      <c r="D1" s="71" t="s">
        <v>1607</v>
      </c>
    </row>
    <row r="2" spans="1:4" x14ac:dyDescent="0.15">
      <c r="A2" s="71">
        <v>1</v>
      </c>
      <c r="B2" s="71" t="s">
        <v>1011</v>
      </c>
      <c r="C2" s="71" t="s">
        <v>1011</v>
      </c>
      <c r="D2" s="71" t="s">
        <v>1012</v>
      </c>
    </row>
    <row r="3" spans="1:4" x14ac:dyDescent="0.15">
      <c r="A3" s="71">
        <v>2</v>
      </c>
      <c r="B3" s="71" t="s">
        <v>1011</v>
      </c>
      <c r="C3" s="71" t="s">
        <v>1013</v>
      </c>
      <c r="D3" s="71" t="s">
        <v>1014</v>
      </c>
    </row>
    <row r="4" spans="1:4" x14ac:dyDescent="0.15">
      <c r="A4" s="71">
        <v>3</v>
      </c>
      <c r="B4" s="71" t="s">
        <v>1011</v>
      </c>
      <c r="C4" s="71" t="s">
        <v>1015</v>
      </c>
      <c r="D4" s="71" t="s">
        <v>1016</v>
      </c>
    </row>
    <row r="5" spans="1:4" x14ac:dyDescent="0.15">
      <c r="A5" s="71">
        <v>4</v>
      </c>
      <c r="B5" s="71" t="s">
        <v>1011</v>
      </c>
      <c r="C5" s="71" t="s">
        <v>1017</v>
      </c>
      <c r="D5" s="71" t="s">
        <v>1018</v>
      </c>
    </row>
    <row r="6" spans="1:4" x14ac:dyDescent="0.15">
      <c r="A6" s="71">
        <v>5</v>
      </c>
      <c r="B6" s="71" t="s">
        <v>1011</v>
      </c>
      <c r="C6" s="71" t="s">
        <v>1019</v>
      </c>
      <c r="D6" s="71" t="s">
        <v>1020</v>
      </c>
    </row>
    <row r="7" spans="1:4" x14ac:dyDescent="0.15">
      <c r="A7" s="71">
        <v>6</v>
      </c>
      <c r="B7" s="71" t="s">
        <v>1011</v>
      </c>
      <c r="C7" s="71" t="s">
        <v>1021</v>
      </c>
      <c r="D7" s="71" t="s">
        <v>1022</v>
      </c>
    </row>
    <row r="8" spans="1:4" x14ac:dyDescent="0.15">
      <c r="A8" s="71">
        <v>7</v>
      </c>
      <c r="B8" s="71" t="s">
        <v>1011</v>
      </c>
      <c r="C8" s="71" t="s">
        <v>1023</v>
      </c>
      <c r="D8" s="71" t="s">
        <v>1024</v>
      </c>
    </row>
    <row r="9" spans="1:4" x14ac:dyDescent="0.15">
      <c r="A9" s="71">
        <v>8</v>
      </c>
      <c r="B9" s="71" t="s">
        <v>1011</v>
      </c>
      <c r="C9" s="71" t="s">
        <v>1025</v>
      </c>
      <c r="D9" s="71" t="s">
        <v>1026</v>
      </c>
    </row>
    <row r="10" spans="1:4" x14ac:dyDescent="0.15">
      <c r="A10" s="71">
        <v>9</v>
      </c>
      <c r="B10" s="71" t="s">
        <v>1011</v>
      </c>
      <c r="C10" s="71" t="s">
        <v>1027</v>
      </c>
      <c r="D10" s="71" t="s">
        <v>1028</v>
      </c>
    </row>
    <row r="11" spans="1:4" x14ac:dyDescent="0.15">
      <c r="A11" s="71">
        <v>10</v>
      </c>
      <c r="B11" s="71" t="s">
        <v>1011</v>
      </c>
      <c r="C11" s="71" t="s">
        <v>1029</v>
      </c>
      <c r="D11" s="71" t="s">
        <v>1030</v>
      </c>
    </row>
    <row r="12" spans="1:4" x14ac:dyDescent="0.15">
      <c r="A12" s="71">
        <v>11</v>
      </c>
      <c r="B12" s="71" t="s">
        <v>1011</v>
      </c>
      <c r="C12" s="71" t="s">
        <v>1031</v>
      </c>
      <c r="D12" s="71" t="s">
        <v>1032</v>
      </c>
    </row>
    <row r="13" spans="1:4" x14ac:dyDescent="0.15">
      <c r="A13" s="71">
        <v>12</v>
      </c>
      <c r="B13" s="71" t="s">
        <v>1011</v>
      </c>
      <c r="C13" s="71" t="s">
        <v>1033</v>
      </c>
      <c r="D13" s="71" t="s">
        <v>1034</v>
      </c>
    </row>
    <row r="14" spans="1:4" x14ac:dyDescent="0.15">
      <c r="A14" s="71">
        <v>13</v>
      </c>
      <c r="B14" s="71" t="s">
        <v>1035</v>
      </c>
      <c r="C14" s="71" t="s">
        <v>1035</v>
      </c>
      <c r="D14" s="71" t="s">
        <v>1036</v>
      </c>
    </row>
    <row r="15" spans="1:4" x14ac:dyDescent="0.15">
      <c r="A15" s="71">
        <v>14</v>
      </c>
      <c r="B15" s="71" t="s">
        <v>1035</v>
      </c>
      <c r="C15" s="71" t="s">
        <v>1037</v>
      </c>
      <c r="D15" s="71" t="s">
        <v>1038</v>
      </c>
    </row>
    <row r="16" spans="1:4" x14ac:dyDescent="0.15">
      <c r="A16" s="71">
        <v>15</v>
      </c>
      <c r="B16" s="71" t="s">
        <v>1035</v>
      </c>
      <c r="C16" s="71" t="s">
        <v>1039</v>
      </c>
      <c r="D16" s="71" t="s">
        <v>1040</v>
      </c>
    </row>
    <row r="17" spans="1:4" x14ac:dyDescent="0.15">
      <c r="A17" s="71">
        <v>16</v>
      </c>
      <c r="B17" s="71" t="s">
        <v>1035</v>
      </c>
      <c r="C17" s="71" t="s">
        <v>1041</v>
      </c>
      <c r="D17" s="71" t="s">
        <v>1042</v>
      </c>
    </row>
    <row r="18" spans="1:4" x14ac:dyDescent="0.15">
      <c r="A18" s="71">
        <v>17</v>
      </c>
      <c r="B18" s="71" t="s">
        <v>1035</v>
      </c>
      <c r="C18" s="71" t="s">
        <v>1043</v>
      </c>
      <c r="D18" s="71" t="s">
        <v>1044</v>
      </c>
    </row>
    <row r="19" spans="1:4" x14ac:dyDescent="0.15">
      <c r="A19" s="71">
        <v>18</v>
      </c>
      <c r="B19" s="71" t="s">
        <v>1035</v>
      </c>
      <c r="C19" s="71" t="s">
        <v>1045</v>
      </c>
      <c r="D19" s="71" t="s">
        <v>1046</v>
      </c>
    </row>
    <row r="20" spans="1:4" x14ac:dyDescent="0.15">
      <c r="A20" s="71">
        <v>19</v>
      </c>
      <c r="B20" s="71" t="s">
        <v>1035</v>
      </c>
      <c r="C20" s="71" t="s">
        <v>1047</v>
      </c>
      <c r="D20" s="71" t="s">
        <v>1048</v>
      </c>
    </row>
    <row r="21" spans="1:4" x14ac:dyDescent="0.15">
      <c r="A21" s="71">
        <v>20</v>
      </c>
      <c r="B21" s="71" t="s">
        <v>1035</v>
      </c>
      <c r="C21" s="71" t="s">
        <v>1049</v>
      </c>
      <c r="D21" s="71" t="s">
        <v>1050</v>
      </c>
    </row>
    <row r="22" spans="1:4" x14ac:dyDescent="0.15">
      <c r="A22" s="71">
        <v>21</v>
      </c>
      <c r="B22" s="71" t="s">
        <v>1035</v>
      </c>
      <c r="C22" s="71" t="s">
        <v>1051</v>
      </c>
      <c r="D22" s="71" t="s">
        <v>1052</v>
      </c>
    </row>
    <row r="23" spans="1:4" x14ac:dyDescent="0.15">
      <c r="A23" s="71">
        <v>22</v>
      </c>
      <c r="B23" s="71" t="s">
        <v>1035</v>
      </c>
      <c r="C23" s="71" t="s">
        <v>1053</v>
      </c>
      <c r="D23" s="71" t="s">
        <v>1054</v>
      </c>
    </row>
    <row r="24" spans="1:4" x14ac:dyDescent="0.15">
      <c r="A24" s="71">
        <v>23</v>
      </c>
      <c r="B24" s="71" t="s">
        <v>1055</v>
      </c>
      <c r="C24" s="71" t="s">
        <v>1055</v>
      </c>
      <c r="D24" s="71" t="s">
        <v>1056</v>
      </c>
    </row>
    <row r="25" spans="1:4" x14ac:dyDescent="0.15">
      <c r="A25" s="71">
        <v>24</v>
      </c>
      <c r="B25" s="71" t="s">
        <v>1055</v>
      </c>
      <c r="C25" s="71" t="s">
        <v>1057</v>
      </c>
      <c r="D25" s="71" t="s">
        <v>1058</v>
      </c>
    </row>
    <row r="26" spans="1:4" x14ac:dyDescent="0.15">
      <c r="A26" s="71">
        <v>25</v>
      </c>
      <c r="B26" s="71" t="s">
        <v>1055</v>
      </c>
      <c r="C26" s="71" t="s">
        <v>1059</v>
      </c>
      <c r="D26" s="71" t="s">
        <v>1060</v>
      </c>
    </row>
    <row r="27" spans="1:4" x14ac:dyDescent="0.15">
      <c r="A27" s="71">
        <v>26</v>
      </c>
      <c r="B27" s="71" t="s">
        <v>1055</v>
      </c>
      <c r="C27" s="71" t="s">
        <v>1061</v>
      </c>
      <c r="D27" s="71" t="s">
        <v>1062</v>
      </c>
    </row>
    <row r="28" spans="1:4" x14ac:dyDescent="0.15">
      <c r="A28" s="71">
        <v>27</v>
      </c>
      <c r="B28" s="71" t="s">
        <v>1055</v>
      </c>
      <c r="C28" s="71" t="s">
        <v>1063</v>
      </c>
      <c r="D28" s="71" t="s">
        <v>1064</v>
      </c>
    </row>
    <row r="29" spans="1:4" x14ac:dyDescent="0.15">
      <c r="A29" s="71">
        <v>28</v>
      </c>
      <c r="B29" s="71" t="s">
        <v>1055</v>
      </c>
      <c r="C29" s="71" t="s">
        <v>1065</v>
      </c>
      <c r="D29" s="71" t="s">
        <v>1066</v>
      </c>
    </row>
    <row r="30" spans="1:4" x14ac:dyDescent="0.15">
      <c r="A30" s="71">
        <v>29</v>
      </c>
      <c r="B30" s="71" t="s">
        <v>1055</v>
      </c>
      <c r="C30" s="71" t="s">
        <v>1067</v>
      </c>
      <c r="D30" s="71" t="s">
        <v>1068</v>
      </c>
    </row>
    <row r="31" spans="1:4" x14ac:dyDescent="0.15">
      <c r="A31" s="71">
        <v>30</v>
      </c>
      <c r="B31" s="71" t="s">
        <v>1055</v>
      </c>
      <c r="C31" s="71" t="s">
        <v>1069</v>
      </c>
      <c r="D31" s="71" t="s">
        <v>1070</v>
      </c>
    </row>
    <row r="32" spans="1:4" x14ac:dyDescent="0.15">
      <c r="A32" s="71">
        <v>31</v>
      </c>
      <c r="B32" s="71" t="s">
        <v>1055</v>
      </c>
      <c r="C32" s="71" t="s">
        <v>1071</v>
      </c>
      <c r="D32" s="71" t="s">
        <v>1072</v>
      </c>
    </row>
    <row r="33" spans="1:4" x14ac:dyDescent="0.15">
      <c r="A33" s="71">
        <v>32</v>
      </c>
      <c r="B33" s="71" t="s">
        <v>1055</v>
      </c>
      <c r="C33" s="71" t="s">
        <v>1073</v>
      </c>
      <c r="D33" s="71" t="s">
        <v>1074</v>
      </c>
    </row>
    <row r="34" spans="1:4" x14ac:dyDescent="0.15">
      <c r="A34" s="71">
        <v>33</v>
      </c>
      <c r="B34" s="71" t="s">
        <v>1055</v>
      </c>
      <c r="C34" s="71" t="s">
        <v>1075</v>
      </c>
      <c r="D34" s="71" t="s">
        <v>1076</v>
      </c>
    </row>
    <row r="35" spans="1:4" x14ac:dyDescent="0.15">
      <c r="A35" s="71">
        <v>34</v>
      </c>
      <c r="B35" s="71" t="s">
        <v>1055</v>
      </c>
      <c r="C35" s="71" t="s">
        <v>1077</v>
      </c>
      <c r="D35" s="71" t="s">
        <v>1078</v>
      </c>
    </row>
    <row r="36" spans="1:4" x14ac:dyDescent="0.15">
      <c r="A36" s="71">
        <v>35</v>
      </c>
      <c r="B36" s="71" t="s">
        <v>1079</v>
      </c>
      <c r="C36" s="71" t="s">
        <v>1079</v>
      </c>
      <c r="D36" s="71" t="s">
        <v>1080</v>
      </c>
    </row>
    <row r="37" spans="1:4" x14ac:dyDescent="0.15">
      <c r="A37" s="71">
        <v>36</v>
      </c>
      <c r="B37" s="71" t="s">
        <v>1079</v>
      </c>
      <c r="C37" s="71" t="s">
        <v>1081</v>
      </c>
      <c r="D37" s="71" t="s">
        <v>1082</v>
      </c>
    </row>
    <row r="38" spans="1:4" x14ac:dyDescent="0.15">
      <c r="A38" s="71">
        <v>37</v>
      </c>
      <c r="B38" s="71" t="s">
        <v>1079</v>
      </c>
      <c r="C38" s="71" t="s">
        <v>1083</v>
      </c>
      <c r="D38" s="71" t="s">
        <v>1084</v>
      </c>
    </row>
    <row r="39" spans="1:4" x14ac:dyDescent="0.15">
      <c r="A39" s="71">
        <v>38</v>
      </c>
      <c r="B39" s="71" t="s">
        <v>1079</v>
      </c>
      <c r="C39" s="71" t="s">
        <v>1085</v>
      </c>
      <c r="D39" s="71" t="s">
        <v>1086</v>
      </c>
    </row>
    <row r="40" spans="1:4" x14ac:dyDescent="0.15">
      <c r="A40" s="71">
        <v>39</v>
      </c>
      <c r="B40" s="71" t="s">
        <v>1079</v>
      </c>
      <c r="C40" s="71" t="s">
        <v>1087</v>
      </c>
      <c r="D40" s="71" t="s">
        <v>1088</v>
      </c>
    </row>
    <row r="41" spans="1:4" x14ac:dyDescent="0.15">
      <c r="A41" s="71">
        <v>40</v>
      </c>
      <c r="B41" s="71" t="s">
        <v>1079</v>
      </c>
      <c r="C41" s="71" t="s">
        <v>1089</v>
      </c>
      <c r="D41" s="71" t="s">
        <v>1090</v>
      </c>
    </row>
    <row r="42" spans="1:4" x14ac:dyDescent="0.15">
      <c r="A42" s="71">
        <v>41</v>
      </c>
      <c r="B42" s="71" t="s">
        <v>1079</v>
      </c>
      <c r="C42" s="71" t="s">
        <v>1091</v>
      </c>
      <c r="D42" s="71" t="s">
        <v>1092</v>
      </c>
    </row>
    <row r="43" spans="1:4" x14ac:dyDescent="0.15">
      <c r="A43" s="71">
        <v>42</v>
      </c>
      <c r="B43" s="71" t="s">
        <v>1079</v>
      </c>
      <c r="C43" s="71" t="s">
        <v>1093</v>
      </c>
      <c r="D43" s="71" t="s">
        <v>1094</v>
      </c>
    </row>
    <row r="44" spans="1:4" x14ac:dyDescent="0.15">
      <c r="A44" s="71">
        <v>43</v>
      </c>
      <c r="B44" s="71" t="s">
        <v>1079</v>
      </c>
      <c r="C44" s="71" t="s">
        <v>1095</v>
      </c>
      <c r="D44" s="71" t="s">
        <v>1096</v>
      </c>
    </row>
    <row r="45" spans="1:4" x14ac:dyDescent="0.15">
      <c r="A45" s="71">
        <v>44</v>
      </c>
      <c r="B45" s="71" t="s">
        <v>1079</v>
      </c>
      <c r="C45" s="71" t="s">
        <v>1097</v>
      </c>
      <c r="D45" s="71" t="s">
        <v>1098</v>
      </c>
    </row>
    <row r="46" spans="1:4" x14ac:dyDescent="0.15">
      <c r="A46" s="71">
        <v>45</v>
      </c>
      <c r="B46" s="71" t="s">
        <v>1099</v>
      </c>
      <c r="C46" s="71" t="s">
        <v>1101</v>
      </c>
      <c r="D46" s="71" t="s">
        <v>1102</v>
      </c>
    </row>
    <row r="47" spans="1:4" x14ac:dyDescent="0.15">
      <c r="A47" s="71">
        <v>46</v>
      </c>
      <c r="B47" s="71" t="s">
        <v>1099</v>
      </c>
      <c r="C47" s="71" t="s">
        <v>1103</v>
      </c>
      <c r="D47" s="71" t="s">
        <v>1104</v>
      </c>
    </row>
    <row r="48" spans="1:4" x14ac:dyDescent="0.15">
      <c r="A48" s="71">
        <v>47</v>
      </c>
      <c r="B48" s="71" t="s">
        <v>1099</v>
      </c>
      <c r="C48" s="71" t="s">
        <v>1099</v>
      </c>
      <c r="D48" s="71" t="s">
        <v>1100</v>
      </c>
    </row>
    <row r="49" spans="1:4" x14ac:dyDescent="0.15">
      <c r="A49" s="71">
        <v>48</v>
      </c>
      <c r="B49" s="71" t="s">
        <v>1099</v>
      </c>
      <c r="C49" s="71" t="s">
        <v>1105</v>
      </c>
      <c r="D49" s="71" t="s">
        <v>1106</v>
      </c>
    </row>
    <row r="50" spans="1:4" x14ac:dyDescent="0.15">
      <c r="A50" s="71">
        <v>49</v>
      </c>
      <c r="B50" s="71" t="s">
        <v>1099</v>
      </c>
      <c r="C50" s="71" t="s">
        <v>1107</v>
      </c>
      <c r="D50" s="71" t="s">
        <v>1108</v>
      </c>
    </row>
    <row r="51" spans="1:4" x14ac:dyDescent="0.15">
      <c r="A51" s="71">
        <v>50</v>
      </c>
      <c r="B51" s="71" t="s">
        <v>1099</v>
      </c>
      <c r="C51" s="71" t="s">
        <v>1109</v>
      </c>
      <c r="D51" s="71" t="s">
        <v>1110</v>
      </c>
    </row>
    <row r="52" spans="1:4" x14ac:dyDescent="0.15">
      <c r="A52" s="71">
        <v>51</v>
      </c>
      <c r="B52" s="71" t="s">
        <v>1099</v>
      </c>
      <c r="C52" s="71" t="s">
        <v>1111</v>
      </c>
      <c r="D52" s="71" t="s">
        <v>1112</v>
      </c>
    </row>
    <row r="53" spans="1:4" x14ac:dyDescent="0.15">
      <c r="A53" s="71">
        <v>52</v>
      </c>
      <c r="B53" s="71" t="s">
        <v>1099</v>
      </c>
      <c r="C53" s="71" t="s">
        <v>1113</v>
      </c>
      <c r="D53" s="71" t="s">
        <v>1114</v>
      </c>
    </row>
    <row r="54" spans="1:4" x14ac:dyDescent="0.15">
      <c r="A54" s="71">
        <v>53</v>
      </c>
      <c r="B54" s="71" t="s">
        <v>1099</v>
      </c>
      <c r="C54" s="71" t="s">
        <v>1115</v>
      </c>
      <c r="D54" s="71" t="s">
        <v>1116</v>
      </c>
    </row>
    <row r="55" spans="1:4" x14ac:dyDescent="0.15">
      <c r="A55" s="71">
        <v>54</v>
      </c>
      <c r="B55" s="71" t="s">
        <v>1099</v>
      </c>
      <c r="C55" s="71" t="s">
        <v>1117</v>
      </c>
      <c r="D55" s="71" t="s">
        <v>1118</v>
      </c>
    </row>
    <row r="56" spans="1:4" x14ac:dyDescent="0.15">
      <c r="A56" s="71">
        <v>55</v>
      </c>
      <c r="B56" s="71" t="s">
        <v>1099</v>
      </c>
      <c r="C56" s="71" t="s">
        <v>1119</v>
      </c>
      <c r="D56" s="71" t="s">
        <v>1120</v>
      </c>
    </row>
    <row r="57" spans="1:4" x14ac:dyDescent="0.15">
      <c r="A57" s="71">
        <v>56</v>
      </c>
      <c r="B57" s="71" t="s">
        <v>1099</v>
      </c>
      <c r="C57" s="71" t="s">
        <v>1121</v>
      </c>
      <c r="D57" s="71" t="s">
        <v>1122</v>
      </c>
    </row>
    <row r="58" spans="1:4" x14ac:dyDescent="0.15">
      <c r="A58" s="71">
        <v>57</v>
      </c>
      <c r="B58" s="71" t="s">
        <v>1099</v>
      </c>
      <c r="C58" s="71" t="s">
        <v>1123</v>
      </c>
      <c r="D58" s="71" t="s">
        <v>1124</v>
      </c>
    </row>
    <row r="59" spans="1:4" x14ac:dyDescent="0.15">
      <c r="A59" s="71">
        <v>58</v>
      </c>
      <c r="B59" s="71" t="s">
        <v>1099</v>
      </c>
      <c r="C59" s="71" t="s">
        <v>1125</v>
      </c>
      <c r="D59" s="71" t="s">
        <v>1126</v>
      </c>
    </row>
    <row r="60" spans="1:4" x14ac:dyDescent="0.15">
      <c r="A60" s="71">
        <v>59</v>
      </c>
      <c r="B60" s="71" t="s">
        <v>1099</v>
      </c>
      <c r="C60" s="71" t="s">
        <v>1127</v>
      </c>
      <c r="D60" s="71" t="s">
        <v>1128</v>
      </c>
    </row>
    <row r="61" spans="1:4" x14ac:dyDescent="0.15">
      <c r="A61" s="71">
        <v>60</v>
      </c>
      <c r="B61" s="71" t="s">
        <v>1099</v>
      </c>
      <c r="C61" s="71" t="s">
        <v>1129</v>
      </c>
      <c r="D61" s="71" t="s">
        <v>1130</v>
      </c>
    </row>
    <row r="62" spans="1:4" x14ac:dyDescent="0.15">
      <c r="A62" s="71">
        <v>61</v>
      </c>
      <c r="B62" s="71" t="s">
        <v>1099</v>
      </c>
      <c r="C62" s="71" t="s">
        <v>1131</v>
      </c>
      <c r="D62" s="71" t="s">
        <v>1132</v>
      </c>
    </row>
    <row r="63" spans="1:4" x14ac:dyDescent="0.15">
      <c r="A63" s="71">
        <v>62</v>
      </c>
      <c r="B63" s="71" t="s">
        <v>1099</v>
      </c>
      <c r="C63" s="71" t="s">
        <v>1133</v>
      </c>
      <c r="D63" s="71" t="s">
        <v>1134</v>
      </c>
    </row>
    <row r="64" spans="1:4" x14ac:dyDescent="0.15">
      <c r="A64" s="71">
        <v>63</v>
      </c>
      <c r="B64" s="71" t="s">
        <v>1099</v>
      </c>
      <c r="C64" s="71" t="s">
        <v>1135</v>
      </c>
      <c r="D64" s="71" t="s">
        <v>1136</v>
      </c>
    </row>
    <row r="65" spans="1:4" x14ac:dyDescent="0.15">
      <c r="A65" s="71">
        <v>64</v>
      </c>
      <c r="B65" s="71" t="s">
        <v>1099</v>
      </c>
      <c r="C65" s="71" t="s">
        <v>1137</v>
      </c>
      <c r="D65" s="71" t="s">
        <v>1138</v>
      </c>
    </row>
    <row r="66" spans="1:4" x14ac:dyDescent="0.15">
      <c r="A66" s="71">
        <v>65</v>
      </c>
      <c r="B66" s="71" t="s">
        <v>1139</v>
      </c>
      <c r="C66" s="71" t="s">
        <v>1141</v>
      </c>
      <c r="D66" s="71" t="s">
        <v>1142</v>
      </c>
    </row>
    <row r="67" spans="1:4" x14ac:dyDescent="0.15">
      <c r="A67" s="71">
        <v>66</v>
      </c>
      <c r="B67" s="71" t="s">
        <v>1139</v>
      </c>
      <c r="C67" s="71" t="s">
        <v>1143</v>
      </c>
      <c r="D67" s="71" t="s">
        <v>1144</v>
      </c>
    </row>
    <row r="68" spans="1:4" x14ac:dyDescent="0.15">
      <c r="A68" s="71">
        <v>67</v>
      </c>
      <c r="B68" s="71" t="s">
        <v>1139</v>
      </c>
      <c r="C68" s="71" t="s">
        <v>1139</v>
      </c>
      <c r="D68" s="71" t="s">
        <v>1140</v>
      </c>
    </row>
    <row r="69" spans="1:4" x14ac:dyDescent="0.15">
      <c r="A69" s="71">
        <v>68</v>
      </c>
      <c r="B69" s="71" t="s">
        <v>1139</v>
      </c>
      <c r="C69" s="71" t="s">
        <v>1145</v>
      </c>
      <c r="D69" s="71" t="s">
        <v>1146</v>
      </c>
    </row>
    <row r="70" spans="1:4" x14ac:dyDescent="0.15">
      <c r="A70" s="71">
        <v>69</v>
      </c>
      <c r="B70" s="71" t="s">
        <v>1139</v>
      </c>
      <c r="C70" s="71" t="s">
        <v>1147</v>
      </c>
      <c r="D70" s="71" t="s">
        <v>1148</v>
      </c>
    </row>
    <row r="71" spans="1:4" x14ac:dyDescent="0.15">
      <c r="A71" s="71">
        <v>70</v>
      </c>
      <c r="B71" s="71" t="s">
        <v>1139</v>
      </c>
      <c r="C71" s="71" t="s">
        <v>1149</v>
      </c>
      <c r="D71" s="71" t="s">
        <v>1150</v>
      </c>
    </row>
    <row r="72" spans="1:4" x14ac:dyDescent="0.15">
      <c r="A72" s="71">
        <v>71</v>
      </c>
      <c r="B72" s="71" t="s">
        <v>1139</v>
      </c>
      <c r="C72" s="71" t="s">
        <v>1151</v>
      </c>
      <c r="D72" s="71" t="s">
        <v>1152</v>
      </c>
    </row>
    <row r="73" spans="1:4" x14ac:dyDescent="0.15">
      <c r="A73" s="71">
        <v>72</v>
      </c>
      <c r="B73" s="71" t="s">
        <v>1139</v>
      </c>
      <c r="C73" s="71" t="s">
        <v>1153</v>
      </c>
      <c r="D73" s="71" t="s">
        <v>1154</v>
      </c>
    </row>
    <row r="74" spans="1:4" x14ac:dyDescent="0.15">
      <c r="A74" s="71">
        <v>73</v>
      </c>
      <c r="B74" s="71" t="s">
        <v>1139</v>
      </c>
      <c r="C74" s="71" t="s">
        <v>1155</v>
      </c>
      <c r="D74" s="71" t="s">
        <v>1156</v>
      </c>
    </row>
    <row r="75" spans="1:4" x14ac:dyDescent="0.15">
      <c r="A75" s="71">
        <v>74</v>
      </c>
      <c r="B75" s="71" t="s">
        <v>1139</v>
      </c>
      <c r="C75" s="71" t="s">
        <v>1157</v>
      </c>
      <c r="D75" s="71" t="s">
        <v>1158</v>
      </c>
    </row>
    <row r="76" spans="1:4" x14ac:dyDescent="0.15">
      <c r="A76" s="71">
        <v>75</v>
      </c>
      <c r="B76" s="71" t="s">
        <v>1139</v>
      </c>
      <c r="C76" s="71" t="s">
        <v>1159</v>
      </c>
      <c r="D76" s="71" t="s">
        <v>1160</v>
      </c>
    </row>
    <row r="77" spans="1:4" x14ac:dyDescent="0.15">
      <c r="A77" s="71">
        <v>76</v>
      </c>
      <c r="B77" s="71" t="s">
        <v>1139</v>
      </c>
      <c r="C77" s="71" t="s">
        <v>1161</v>
      </c>
      <c r="D77" s="71" t="s">
        <v>1162</v>
      </c>
    </row>
    <row r="78" spans="1:4" x14ac:dyDescent="0.15">
      <c r="A78" s="71">
        <v>77</v>
      </c>
      <c r="B78" s="71" t="s">
        <v>1139</v>
      </c>
      <c r="C78" s="71" t="s">
        <v>1163</v>
      </c>
      <c r="D78" s="71" t="s">
        <v>1164</v>
      </c>
    </row>
    <row r="79" spans="1:4" x14ac:dyDescent="0.15">
      <c r="A79" s="71">
        <v>78</v>
      </c>
      <c r="B79" s="71" t="s">
        <v>1139</v>
      </c>
      <c r="C79" s="71" t="s">
        <v>1165</v>
      </c>
      <c r="D79" s="71" t="s">
        <v>1166</v>
      </c>
    </row>
    <row r="80" spans="1:4" x14ac:dyDescent="0.15">
      <c r="A80" s="71">
        <v>79</v>
      </c>
      <c r="B80" s="71" t="s">
        <v>1139</v>
      </c>
      <c r="C80" s="71" t="s">
        <v>1167</v>
      </c>
      <c r="D80" s="71" t="s">
        <v>1168</v>
      </c>
    </row>
    <row r="81" spans="1:4" x14ac:dyDescent="0.15">
      <c r="A81" s="71">
        <v>80</v>
      </c>
      <c r="B81" s="71" t="s">
        <v>1169</v>
      </c>
      <c r="C81" s="71" t="s">
        <v>1169</v>
      </c>
      <c r="D81" s="71" t="s">
        <v>1170</v>
      </c>
    </row>
    <row r="82" spans="1:4" x14ac:dyDescent="0.15">
      <c r="A82" s="71">
        <v>81</v>
      </c>
      <c r="B82" s="71" t="s">
        <v>1171</v>
      </c>
      <c r="C82" s="71" t="s">
        <v>1171</v>
      </c>
      <c r="D82" s="71" t="s">
        <v>1172</v>
      </c>
    </row>
    <row r="83" spans="1:4" x14ac:dyDescent="0.15">
      <c r="A83" s="71">
        <v>82</v>
      </c>
      <c r="B83" s="71" t="s">
        <v>1173</v>
      </c>
      <c r="C83" s="71" t="s">
        <v>1175</v>
      </c>
      <c r="D83" s="71" t="s">
        <v>1176</v>
      </c>
    </row>
    <row r="84" spans="1:4" x14ac:dyDescent="0.15">
      <c r="A84" s="71">
        <v>83</v>
      </c>
      <c r="B84" s="71" t="s">
        <v>1173</v>
      </c>
      <c r="C84" s="71" t="s">
        <v>1177</v>
      </c>
      <c r="D84" s="71" t="s">
        <v>1178</v>
      </c>
    </row>
    <row r="85" spans="1:4" x14ac:dyDescent="0.15">
      <c r="A85" s="71">
        <v>84</v>
      </c>
      <c r="B85" s="71" t="s">
        <v>1173</v>
      </c>
      <c r="C85" s="71" t="s">
        <v>1179</v>
      </c>
      <c r="D85" s="71" t="s">
        <v>1180</v>
      </c>
    </row>
    <row r="86" spans="1:4" x14ac:dyDescent="0.15">
      <c r="A86" s="71">
        <v>85</v>
      </c>
      <c r="B86" s="71" t="s">
        <v>1173</v>
      </c>
      <c r="C86" s="71" t="s">
        <v>1181</v>
      </c>
      <c r="D86" s="71" t="s">
        <v>1182</v>
      </c>
    </row>
    <row r="87" spans="1:4" x14ac:dyDescent="0.15">
      <c r="A87" s="71">
        <v>86</v>
      </c>
      <c r="B87" s="71" t="s">
        <v>1173</v>
      </c>
      <c r="C87" s="71" t="s">
        <v>1183</v>
      </c>
      <c r="D87" s="71" t="s">
        <v>1184</v>
      </c>
    </row>
    <row r="88" spans="1:4" x14ac:dyDescent="0.15">
      <c r="A88" s="71">
        <v>87</v>
      </c>
      <c r="B88" s="71" t="s">
        <v>1173</v>
      </c>
      <c r="C88" s="71" t="s">
        <v>1185</v>
      </c>
      <c r="D88" s="71" t="s">
        <v>1186</v>
      </c>
    </row>
    <row r="89" spans="1:4" x14ac:dyDescent="0.15">
      <c r="A89" s="71">
        <v>88</v>
      </c>
      <c r="B89" s="71" t="s">
        <v>1173</v>
      </c>
      <c r="C89" s="71" t="s">
        <v>1173</v>
      </c>
      <c r="D89" s="71" t="s">
        <v>1174</v>
      </c>
    </row>
    <row r="90" spans="1:4" x14ac:dyDescent="0.15">
      <c r="A90" s="71">
        <v>89</v>
      </c>
      <c r="B90" s="71" t="s">
        <v>1173</v>
      </c>
      <c r="C90" s="71" t="s">
        <v>1187</v>
      </c>
      <c r="D90" s="71" t="s">
        <v>1188</v>
      </c>
    </row>
    <row r="91" spans="1:4" x14ac:dyDescent="0.15">
      <c r="A91" s="71">
        <v>90</v>
      </c>
      <c r="B91" s="71" t="s">
        <v>1173</v>
      </c>
      <c r="C91" s="71" t="s">
        <v>1189</v>
      </c>
      <c r="D91" s="71" t="s">
        <v>1190</v>
      </c>
    </row>
    <row r="92" spans="1:4" x14ac:dyDescent="0.15">
      <c r="A92" s="71">
        <v>91</v>
      </c>
      <c r="B92" s="71" t="s">
        <v>1173</v>
      </c>
      <c r="C92" s="71" t="s">
        <v>1191</v>
      </c>
      <c r="D92" s="71" t="s">
        <v>1192</v>
      </c>
    </row>
    <row r="93" spans="1:4" x14ac:dyDescent="0.15">
      <c r="A93" s="71">
        <v>92</v>
      </c>
      <c r="B93" s="71" t="s">
        <v>1173</v>
      </c>
      <c r="C93" s="71" t="s">
        <v>1193</v>
      </c>
      <c r="D93" s="71" t="s">
        <v>1194</v>
      </c>
    </row>
    <row r="94" spans="1:4" x14ac:dyDescent="0.15">
      <c r="A94" s="71">
        <v>93</v>
      </c>
      <c r="B94" s="71" t="s">
        <v>1173</v>
      </c>
      <c r="C94" s="71" t="s">
        <v>1195</v>
      </c>
      <c r="D94" s="71" t="s">
        <v>1196</v>
      </c>
    </row>
    <row r="95" spans="1:4" x14ac:dyDescent="0.15">
      <c r="A95" s="71">
        <v>94</v>
      </c>
      <c r="B95" s="71" t="s">
        <v>1173</v>
      </c>
      <c r="C95" s="71" t="s">
        <v>1197</v>
      </c>
      <c r="D95" s="71" t="s">
        <v>1198</v>
      </c>
    </row>
    <row r="96" spans="1:4" x14ac:dyDescent="0.15">
      <c r="A96" s="71">
        <v>95</v>
      </c>
      <c r="B96" s="71" t="s">
        <v>1173</v>
      </c>
      <c r="C96" s="71" t="s">
        <v>1199</v>
      </c>
      <c r="D96" s="71" t="s">
        <v>1200</v>
      </c>
    </row>
    <row r="97" spans="1:4" x14ac:dyDescent="0.15">
      <c r="A97" s="71">
        <v>96</v>
      </c>
      <c r="B97" s="71" t="s">
        <v>1173</v>
      </c>
      <c r="C97" s="71" t="s">
        <v>1201</v>
      </c>
      <c r="D97" s="71" t="s">
        <v>1202</v>
      </c>
    </row>
    <row r="98" spans="1:4" x14ac:dyDescent="0.15">
      <c r="A98" s="71">
        <v>97</v>
      </c>
      <c r="B98" s="71" t="s">
        <v>1173</v>
      </c>
      <c r="C98" s="71" t="s">
        <v>1203</v>
      </c>
      <c r="D98" s="71" t="s">
        <v>1204</v>
      </c>
    </row>
    <row r="99" spans="1:4" x14ac:dyDescent="0.15">
      <c r="A99" s="71">
        <v>98</v>
      </c>
      <c r="B99" s="71" t="s">
        <v>1173</v>
      </c>
      <c r="C99" s="71" t="s">
        <v>1205</v>
      </c>
      <c r="D99" s="71" t="s">
        <v>1206</v>
      </c>
    </row>
    <row r="100" spans="1:4" x14ac:dyDescent="0.15">
      <c r="A100" s="71">
        <v>99</v>
      </c>
      <c r="B100" s="71" t="s">
        <v>1207</v>
      </c>
      <c r="C100" s="71" t="s">
        <v>1209</v>
      </c>
      <c r="D100" s="71" t="s">
        <v>1210</v>
      </c>
    </row>
    <row r="101" spans="1:4" x14ac:dyDescent="0.15">
      <c r="A101" s="71">
        <v>100</v>
      </c>
      <c r="B101" s="71" t="s">
        <v>1207</v>
      </c>
      <c r="C101" s="71" t="s">
        <v>1211</v>
      </c>
      <c r="D101" s="71" t="s">
        <v>1212</v>
      </c>
    </row>
    <row r="102" spans="1:4" x14ac:dyDescent="0.15">
      <c r="A102" s="71">
        <v>101</v>
      </c>
      <c r="B102" s="71" t="s">
        <v>1207</v>
      </c>
      <c r="C102" s="71" t="s">
        <v>1213</v>
      </c>
      <c r="D102" s="71" t="s">
        <v>1214</v>
      </c>
    </row>
    <row r="103" spans="1:4" x14ac:dyDescent="0.15">
      <c r="A103" s="71">
        <v>102</v>
      </c>
      <c r="B103" s="71" t="s">
        <v>1207</v>
      </c>
      <c r="C103" s="71" t="s">
        <v>1215</v>
      </c>
      <c r="D103" s="71" t="s">
        <v>1216</v>
      </c>
    </row>
    <row r="104" spans="1:4" x14ac:dyDescent="0.15">
      <c r="A104" s="71">
        <v>103</v>
      </c>
      <c r="B104" s="71" t="s">
        <v>1207</v>
      </c>
      <c r="C104" s="71" t="s">
        <v>1217</v>
      </c>
      <c r="D104" s="71" t="s">
        <v>1218</v>
      </c>
    </row>
    <row r="105" spans="1:4" x14ac:dyDescent="0.15">
      <c r="A105" s="71">
        <v>104</v>
      </c>
      <c r="B105" s="71" t="s">
        <v>1207</v>
      </c>
      <c r="C105" s="71" t="s">
        <v>1219</v>
      </c>
      <c r="D105" s="71" t="s">
        <v>1220</v>
      </c>
    </row>
    <row r="106" spans="1:4" x14ac:dyDescent="0.15">
      <c r="A106" s="71">
        <v>105</v>
      </c>
      <c r="B106" s="71" t="s">
        <v>1207</v>
      </c>
      <c r="C106" s="71" t="s">
        <v>1207</v>
      </c>
      <c r="D106" s="71" t="s">
        <v>1208</v>
      </c>
    </row>
    <row r="107" spans="1:4" x14ac:dyDescent="0.15">
      <c r="A107" s="71">
        <v>106</v>
      </c>
      <c r="B107" s="71" t="s">
        <v>1207</v>
      </c>
      <c r="C107" s="71" t="s">
        <v>1221</v>
      </c>
      <c r="D107" s="71" t="s">
        <v>1222</v>
      </c>
    </row>
    <row r="108" spans="1:4" x14ac:dyDescent="0.15">
      <c r="A108" s="71">
        <v>107</v>
      </c>
      <c r="B108" s="71" t="s">
        <v>1207</v>
      </c>
      <c r="C108" s="71" t="s">
        <v>1223</v>
      </c>
      <c r="D108" s="71" t="s">
        <v>1224</v>
      </c>
    </row>
    <row r="109" spans="1:4" x14ac:dyDescent="0.15">
      <c r="A109" s="71">
        <v>108</v>
      </c>
      <c r="B109" s="71" t="s">
        <v>1207</v>
      </c>
      <c r="C109" s="71" t="s">
        <v>1225</v>
      </c>
      <c r="D109" s="71" t="s">
        <v>1226</v>
      </c>
    </row>
    <row r="110" spans="1:4" x14ac:dyDescent="0.15">
      <c r="A110" s="71">
        <v>109</v>
      </c>
      <c r="B110" s="71" t="s">
        <v>1207</v>
      </c>
      <c r="C110" s="71" t="s">
        <v>1227</v>
      </c>
      <c r="D110" s="71" t="s">
        <v>1228</v>
      </c>
    </row>
    <row r="111" spans="1:4" x14ac:dyDescent="0.15">
      <c r="A111" s="71">
        <v>110</v>
      </c>
      <c r="B111" s="71" t="s">
        <v>1207</v>
      </c>
      <c r="C111" s="71" t="s">
        <v>1229</v>
      </c>
      <c r="D111" s="71" t="s">
        <v>1230</v>
      </c>
    </row>
    <row r="112" spans="1:4" x14ac:dyDescent="0.15">
      <c r="A112" s="71">
        <v>111</v>
      </c>
      <c r="B112" s="71" t="s">
        <v>1207</v>
      </c>
      <c r="C112" s="71" t="s">
        <v>1231</v>
      </c>
      <c r="D112" s="71" t="s">
        <v>1232</v>
      </c>
    </row>
    <row r="113" spans="1:4" x14ac:dyDescent="0.15">
      <c r="A113" s="71">
        <v>112</v>
      </c>
      <c r="B113" s="71" t="s">
        <v>1207</v>
      </c>
      <c r="C113" s="71" t="s">
        <v>1233</v>
      </c>
      <c r="D113" s="71" t="s">
        <v>1234</v>
      </c>
    </row>
    <row r="114" spans="1:4" x14ac:dyDescent="0.15">
      <c r="A114" s="71">
        <v>113</v>
      </c>
      <c r="B114" s="71" t="s">
        <v>1207</v>
      </c>
      <c r="C114" s="71" t="s">
        <v>1235</v>
      </c>
      <c r="D114" s="71" t="s">
        <v>1236</v>
      </c>
    </row>
    <row r="115" spans="1:4" x14ac:dyDescent="0.15">
      <c r="A115" s="71">
        <v>114</v>
      </c>
      <c r="B115" s="71" t="s">
        <v>1207</v>
      </c>
      <c r="C115" s="71" t="s">
        <v>1237</v>
      </c>
      <c r="D115" s="71" t="s">
        <v>1238</v>
      </c>
    </row>
    <row r="116" spans="1:4" x14ac:dyDescent="0.15">
      <c r="A116" s="71">
        <v>115</v>
      </c>
      <c r="B116" s="71" t="s">
        <v>1207</v>
      </c>
      <c r="C116" s="71" t="s">
        <v>1239</v>
      </c>
      <c r="D116" s="71" t="s">
        <v>1240</v>
      </c>
    </row>
    <row r="117" spans="1:4" x14ac:dyDescent="0.15">
      <c r="A117" s="71">
        <v>116</v>
      </c>
      <c r="B117" s="71" t="s">
        <v>1207</v>
      </c>
      <c r="C117" s="71" t="s">
        <v>1241</v>
      </c>
      <c r="D117" s="71" t="s">
        <v>1242</v>
      </c>
    </row>
    <row r="118" spans="1:4" x14ac:dyDescent="0.15">
      <c r="A118" s="71">
        <v>117</v>
      </c>
      <c r="B118" s="71" t="s">
        <v>1207</v>
      </c>
      <c r="C118" s="71" t="s">
        <v>1243</v>
      </c>
      <c r="D118" s="71" t="s">
        <v>1244</v>
      </c>
    </row>
    <row r="119" spans="1:4" x14ac:dyDescent="0.15">
      <c r="A119" s="71">
        <v>118</v>
      </c>
      <c r="B119" s="71" t="s">
        <v>1207</v>
      </c>
      <c r="C119" s="71" t="s">
        <v>1245</v>
      </c>
      <c r="D119" s="71" t="s">
        <v>1246</v>
      </c>
    </row>
    <row r="120" spans="1:4" x14ac:dyDescent="0.15">
      <c r="A120" s="71">
        <v>119</v>
      </c>
      <c r="B120" s="71" t="s">
        <v>1207</v>
      </c>
      <c r="C120" s="71" t="s">
        <v>1247</v>
      </c>
      <c r="D120" s="71" t="s">
        <v>1248</v>
      </c>
    </row>
    <row r="121" spans="1:4" x14ac:dyDescent="0.15">
      <c r="A121" s="71">
        <v>120</v>
      </c>
      <c r="B121" s="71" t="s">
        <v>1207</v>
      </c>
      <c r="C121" s="71" t="s">
        <v>1249</v>
      </c>
      <c r="D121" s="71" t="s">
        <v>1250</v>
      </c>
    </row>
    <row r="122" spans="1:4" x14ac:dyDescent="0.15">
      <c r="A122" s="71">
        <v>121</v>
      </c>
      <c r="B122" s="71" t="s">
        <v>1207</v>
      </c>
      <c r="C122" s="71" t="s">
        <v>1251</v>
      </c>
      <c r="D122" s="71" t="s">
        <v>1252</v>
      </c>
    </row>
    <row r="123" spans="1:4" x14ac:dyDescent="0.15">
      <c r="A123" s="71">
        <v>122</v>
      </c>
      <c r="B123" s="71" t="s">
        <v>1253</v>
      </c>
      <c r="C123" s="71" t="s">
        <v>1255</v>
      </c>
      <c r="D123" s="71" t="s">
        <v>1256</v>
      </c>
    </row>
    <row r="124" spans="1:4" x14ac:dyDescent="0.15">
      <c r="A124" s="71">
        <v>123</v>
      </c>
      <c r="B124" s="71" t="s">
        <v>1253</v>
      </c>
      <c r="C124" s="71" t="s">
        <v>1257</v>
      </c>
      <c r="D124" s="71" t="s">
        <v>1258</v>
      </c>
    </row>
    <row r="125" spans="1:4" x14ac:dyDescent="0.15">
      <c r="A125" s="71">
        <v>124</v>
      </c>
      <c r="B125" s="71" t="s">
        <v>1253</v>
      </c>
      <c r="C125" s="71" t="s">
        <v>1259</v>
      </c>
      <c r="D125" s="71" t="s">
        <v>1260</v>
      </c>
    </row>
    <row r="126" spans="1:4" x14ac:dyDescent="0.15">
      <c r="A126" s="71">
        <v>125</v>
      </c>
      <c r="B126" s="71" t="s">
        <v>1253</v>
      </c>
      <c r="C126" s="71" t="s">
        <v>1261</v>
      </c>
      <c r="D126" s="71" t="s">
        <v>1262</v>
      </c>
    </row>
    <row r="127" spans="1:4" x14ac:dyDescent="0.15">
      <c r="A127" s="71">
        <v>126</v>
      </c>
      <c r="B127" s="71" t="s">
        <v>1253</v>
      </c>
      <c r="C127" s="71" t="s">
        <v>1263</v>
      </c>
      <c r="D127" s="71" t="s">
        <v>1264</v>
      </c>
    </row>
    <row r="128" spans="1:4" x14ac:dyDescent="0.15">
      <c r="A128" s="71">
        <v>127</v>
      </c>
      <c r="B128" s="71" t="s">
        <v>1253</v>
      </c>
      <c r="C128" s="71" t="s">
        <v>1265</v>
      </c>
      <c r="D128" s="71" t="s">
        <v>1266</v>
      </c>
    </row>
    <row r="129" spans="1:4" x14ac:dyDescent="0.15">
      <c r="A129" s="71">
        <v>128</v>
      </c>
      <c r="B129" s="71" t="s">
        <v>1253</v>
      </c>
      <c r="C129" s="71" t="s">
        <v>1253</v>
      </c>
      <c r="D129" s="71" t="s">
        <v>1254</v>
      </c>
    </row>
    <row r="130" spans="1:4" x14ac:dyDescent="0.15">
      <c r="A130" s="71">
        <v>129</v>
      </c>
      <c r="B130" s="71" t="s">
        <v>1253</v>
      </c>
      <c r="C130" s="71" t="s">
        <v>1111</v>
      </c>
      <c r="D130" s="71" t="s">
        <v>1267</v>
      </c>
    </row>
    <row r="131" spans="1:4" x14ac:dyDescent="0.15">
      <c r="A131" s="71">
        <v>130</v>
      </c>
      <c r="B131" s="71" t="s">
        <v>1253</v>
      </c>
      <c r="C131" s="71" t="s">
        <v>1268</v>
      </c>
      <c r="D131" s="71" t="s">
        <v>1269</v>
      </c>
    </row>
    <row r="132" spans="1:4" x14ac:dyDescent="0.15">
      <c r="A132" s="71">
        <v>131</v>
      </c>
      <c r="B132" s="71" t="s">
        <v>1253</v>
      </c>
      <c r="C132" s="71" t="s">
        <v>1270</v>
      </c>
      <c r="D132" s="71" t="s">
        <v>1271</v>
      </c>
    </row>
    <row r="133" spans="1:4" x14ac:dyDescent="0.15">
      <c r="A133" s="71">
        <v>132</v>
      </c>
      <c r="B133" s="71" t="s">
        <v>1253</v>
      </c>
      <c r="C133" s="71" t="s">
        <v>1272</v>
      </c>
      <c r="D133" s="71" t="s">
        <v>1273</v>
      </c>
    </row>
    <row r="134" spans="1:4" x14ac:dyDescent="0.15">
      <c r="A134" s="71">
        <v>133</v>
      </c>
      <c r="B134" s="71" t="s">
        <v>1253</v>
      </c>
      <c r="C134" s="71" t="s">
        <v>1274</v>
      </c>
      <c r="D134" s="71" t="s">
        <v>1275</v>
      </c>
    </row>
    <row r="135" spans="1:4" x14ac:dyDescent="0.15">
      <c r="A135" s="71">
        <v>134</v>
      </c>
      <c r="B135" s="71" t="s">
        <v>1253</v>
      </c>
      <c r="C135" s="71" t="s">
        <v>1276</v>
      </c>
      <c r="D135" s="71" t="s">
        <v>1277</v>
      </c>
    </row>
    <row r="136" spans="1:4" x14ac:dyDescent="0.15">
      <c r="A136" s="71">
        <v>135</v>
      </c>
      <c r="B136" s="71" t="s">
        <v>1253</v>
      </c>
      <c r="C136" s="71" t="s">
        <v>1278</v>
      </c>
      <c r="D136" s="71" t="s">
        <v>1279</v>
      </c>
    </row>
    <row r="137" spans="1:4" x14ac:dyDescent="0.15">
      <c r="A137" s="71">
        <v>136</v>
      </c>
      <c r="B137" s="71" t="s">
        <v>1280</v>
      </c>
      <c r="C137" s="71" t="s">
        <v>1282</v>
      </c>
      <c r="D137" s="71" t="s">
        <v>1283</v>
      </c>
    </row>
    <row r="138" spans="1:4" x14ac:dyDescent="0.15">
      <c r="A138" s="71">
        <v>137</v>
      </c>
      <c r="B138" s="71" t="s">
        <v>1280</v>
      </c>
      <c r="C138" s="71" t="s">
        <v>1284</v>
      </c>
      <c r="D138" s="71" t="s">
        <v>1285</v>
      </c>
    </row>
    <row r="139" spans="1:4" x14ac:dyDescent="0.15">
      <c r="A139" s="71">
        <v>138</v>
      </c>
      <c r="B139" s="71" t="s">
        <v>1280</v>
      </c>
      <c r="C139" s="71" t="s">
        <v>1286</v>
      </c>
      <c r="D139" s="71" t="s">
        <v>1287</v>
      </c>
    </row>
    <row r="140" spans="1:4" x14ac:dyDescent="0.15">
      <c r="A140" s="71">
        <v>139</v>
      </c>
      <c r="B140" s="71" t="s">
        <v>1280</v>
      </c>
      <c r="C140" s="71" t="s">
        <v>1288</v>
      </c>
      <c r="D140" s="71" t="s">
        <v>1289</v>
      </c>
    </row>
    <row r="141" spans="1:4" x14ac:dyDescent="0.15">
      <c r="A141" s="71">
        <v>140</v>
      </c>
      <c r="B141" s="71" t="s">
        <v>1280</v>
      </c>
      <c r="C141" s="71" t="s">
        <v>1290</v>
      </c>
      <c r="D141" s="71" t="s">
        <v>1291</v>
      </c>
    </row>
    <row r="142" spans="1:4" x14ac:dyDescent="0.15">
      <c r="A142" s="71">
        <v>141</v>
      </c>
      <c r="B142" s="71" t="s">
        <v>1280</v>
      </c>
      <c r="C142" s="71" t="s">
        <v>1292</v>
      </c>
      <c r="D142" s="71" t="s">
        <v>1293</v>
      </c>
    </row>
    <row r="143" spans="1:4" x14ac:dyDescent="0.15">
      <c r="A143" s="71">
        <v>142</v>
      </c>
      <c r="B143" s="71" t="s">
        <v>1280</v>
      </c>
      <c r="C143" s="71" t="s">
        <v>1294</v>
      </c>
      <c r="D143" s="71" t="s">
        <v>1295</v>
      </c>
    </row>
    <row r="144" spans="1:4" x14ac:dyDescent="0.15">
      <c r="A144" s="71">
        <v>143</v>
      </c>
      <c r="B144" s="71" t="s">
        <v>1280</v>
      </c>
      <c r="C144" s="71" t="s">
        <v>1296</v>
      </c>
      <c r="D144" s="71" t="s">
        <v>1297</v>
      </c>
    </row>
    <row r="145" spans="1:4" x14ac:dyDescent="0.15">
      <c r="A145" s="71">
        <v>144</v>
      </c>
      <c r="B145" s="71" t="s">
        <v>1280</v>
      </c>
      <c r="C145" s="71" t="s">
        <v>1298</v>
      </c>
      <c r="D145" s="71" t="s">
        <v>1299</v>
      </c>
    </row>
    <row r="146" spans="1:4" x14ac:dyDescent="0.15">
      <c r="A146" s="71">
        <v>145</v>
      </c>
      <c r="B146" s="71" t="s">
        <v>1280</v>
      </c>
      <c r="C146" s="71" t="s">
        <v>1280</v>
      </c>
      <c r="D146" s="71" t="s">
        <v>1281</v>
      </c>
    </row>
    <row r="147" spans="1:4" x14ac:dyDescent="0.15">
      <c r="A147" s="71">
        <v>146</v>
      </c>
      <c r="B147" s="71" t="s">
        <v>1280</v>
      </c>
      <c r="C147" s="71" t="s">
        <v>1300</v>
      </c>
      <c r="D147" s="71" t="s">
        <v>1301</v>
      </c>
    </row>
    <row r="148" spans="1:4" x14ac:dyDescent="0.15">
      <c r="A148" s="71">
        <v>147</v>
      </c>
      <c r="B148" s="71" t="s">
        <v>1280</v>
      </c>
      <c r="C148" s="71" t="s">
        <v>1302</v>
      </c>
      <c r="D148" s="71" t="s">
        <v>1303</v>
      </c>
    </row>
    <row r="149" spans="1:4" x14ac:dyDescent="0.15">
      <c r="A149" s="71">
        <v>148</v>
      </c>
      <c r="B149" s="71" t="s">
        <v>1280</v>
      </c>
      <c r="C149" s="71" t="s">
        <v>1304</v>
      </c>
      <c r="D149" s="71" t="s">
        <v>1305</v>
      </c>
    </row>
    <row r="150" spans="1:4" x14ac:dyDescent="0.15">
      <c r="A150" s="71">
        <v>149</v>
      </c>
      <c r="B150" s="71" t="s">
        <v>1280</v>
      </c>
      <c r="C150" s="71" t="s">
        <v>1306</v>
      </c>
      <c r="D150" s="71" t="s">
        <v>1307</v>
      </c>
    </row>
    <row r="151" spans="1:4" x14ac:dyDescent="0.15">
      <c r="A151" s="71">
        <v>150</v>
      </c>
      <c r="B151" s="71" t="s">
        <v>1280</v>
      </c>
      <c r="C151" s="71" t="s">
        <v>1308</v>
      </c>
      <c r="D151" s="71" t="s">
        <v>1309</v>
      </c>
    </row>
    <row r="152" spans="1:4" x14ac:dyDescent="0.15">
      <c r="A152" s="71">
        <v>151</v>
      </c>
      <c r="B152" s="71" t="s">
        <v>1280</v>
      </c>
      <c r="C152" s="71" t="s">
        <v>1310</v>
      </c>
      <c r="D152" s="71" t="s">
        <v>1311</v>
      </c>
    </row>
    <row r="153" spans="1:4" x14ac:dyDescent="0.15">
      <c r="A153" s="71">
        <v>152</v>
      </c>
      <c r="B153" s="71" t="s">
        <v>1280</v>
      </c>
      <c r="C153" s="71" t="s">
        <v>1312</v>
      </c>
      <c r="D153" s="71" t="s">
        <v>1313</v>
      </c>
    </row>
    <row r="154" spans="1:4" x14ac:dyDescent="0.15">
      <c r="A154" s="71">
        <v>153</v>
      </c>
      <c r="B154" s="71" t="s">
        <v>1280</v>
      </c>
      <c r="C154" s="71" t="s">
        <v>1314</v>
      </c>
      <c r="D154" s="71" t="s">
        <v>1315</v>
      </c>
    </row>
    <row r="155" spans="1:4" x14ac:dyDescent="0.15">
      <c r="A155" s="71">
        <v>154</v>
      </c>
      <c r="B155" s="71" t="s">
        <v>1316</v>
      </c>
      <c r="C155" s="71" t="s">
        <v>1318</v>
      </c>
      <c r="D155" s="71" t="s">
        <v>1319</v>
      </c>
    </row>
    <row r="156" spans="1:4" x14ac:dyDescent="0.15">
      <c r="A156" s="71">
        <v>155</v>
      </c>
      <c r="B156" s="71" t="s">
        <v>1316</v>
      </c>
      <c r="C156" s="71" t="s">
        <v>1320</v>
      </c>
      <c r="D156" s="71" t="s">
        <v>1321</v>
      </c>
    </row>
    <row r="157" spans="1:4" x14ac:dyDescent="0.15">
      <c r="A157" s="71">
        <v>156</v>
      </c>
      <c r="B157" s="71" t="s">
        <v>1316</v>
      </c>
      <c r="C157" s="71" t="s">
        <v>1322</v>
      </c>
      <c r="D157" s="71" t="s">
        <v>1323</v>
      </c>
    </row>
    <row r="158" spans="1:4" x14ac:dyDescent="0.15">
      <c r="A158" s="71">
        <v>157</v>
      </c>
      <c r="B158" s="71" t="s">
        <v>1316</v>
      </c>
      <c r="C158" s="71" t="s">
        <v>1089</v>
      </c>
      <c r="D158" s="71" t="s">
        <v>1324</v>
      </c>
    </row>
    <row r="159" spans="1:4" x14ac:dyDescent="0.15">
      <c r="A159" s="71">
        <v>158</v>
      </c>
      <c r="B159" s="71" t="s">
        <v>1316</v>
      </c>
      <c r="C159" s="71" t="s">
        <v>1316</v>
      </c>
      <c r="D159" s="71" t="s">
        <v>1317</v>
      </c>
    </row>
    <row r="160" spans="1:4" x14ac:dyDescent="0.15">
      <c r="A160" s="71">
        <v>159</v>
      </c>
      <c r="B160" s="71" t="s">
        <v>1316</v>
      </c>
      <c r="C160" s="71" t="s">
        <v>1325</v>
      </c>
      <c r="D160" s="71" t="s">
        <v>1326</v>
      </c>
    </row>
    <row r="161" spans="1:4" x14ac:dyDescent="0.15">
      <c r="A161" s="71">
        <v>160</v>
      </c>
      <c r="B161" s="71" t="s">
        <v>1316</v>
      </c>
      <c r="C161" s="71" t="s">
        <v>1327</v>
      </c>
      <c r="D161" s="71" t="s">
        <v>1328</v>
      </c>
    </row>
    <row r="162" spans="1:4" x14ac:dyDescent="0.15">
      <c r="A162" s="71">
        <v>161</v>
      </c>
      <c r="B162" s="71" t="s">
        <v>1316</v>
      </c>
      <c r="C162" s="71" t="s">
        <v>1329</v>
      </c>
      <c r="D162" s="71" t="s">
        <v>1330</v>
      </c>
    </row>
    <row r="163" spans="1:4" x14ac:dyDescent="0.15">
      <c r="A163" s="71">
        <v>162</v>
      </c>
      <c r="B163" s="71" t="s">
        <v>1316</v>
      </c>
      <c r="C163" s="71" t="s">
        <v>1331</v>
      </c>
      <c r="D163" s="71" t="s">
        <v>1332</v>
      </c>
    </row>
    <row r="164" spans="1:4" x14ac:dyDescent="0.15">
      <c r="A164" s="71">
        <v>163</v>
      </c>
      <c r="B164" s="71" t="s">
        <v>1333</v>
      </c>
      <c r="C164" s="71" t="s">
        <v>1335</v>
      </c>
      <c r="D164" s="71" t="s">
        <v>1336</v>
      </c>
    </row>
    <row r="165" spans="1:4" x14ac:dyDescent="0.15">
      <c r="A165" s="71">
        <v>164</v>
      </c>
      <c r="B165" s="71" t="s">
        <v>1333</v>
      </c>
      <c r="C165" s="71" t="s">
        <v>1337</v>
      </c>
      <c r="D165" s="71" t="s">
        <v>1338</v>
      </c>
    </row>
    <row r="166" spans="1:4" x14ac:dyDescent="0.15">
      <c r="A166" s="71">
        <v>165</v>
      </c>
      <c r="B166" s="71" t="s">
        <v>1333</v>
      </c>
      <c r="C166" s="71" t="s">
        <v>1023</v>
      </c>
      <c r="D166" s="71" t="s">
        <v>1339</v>
      </c>
    </row>
    <row r="167" spans="1:4" x14ac:dyDescent="0.15">
      <c r="A167" s="71">
        <v>166</v>
      </c>
      <c r="B167" s="71" t="s">
        <v>1333</v>
      </c>
      <c r="C167" s="71" t="s">
        <v>1340</v>
      </c>
      <c r="D167" s="71" t="s">
        <v>1341</v>
      </c>
    </row>
    <row r="168" spans="1:4" x14ac:dyDescent="0.15">
      <c r="A168" s="71">
        <v>167</v>
      </c>
      <c r="B168" s="71" t="s">
        <v>1333</v>
      </c>
      <c r="C168" s="71" t="s">
        <v>1342</v>
      </c>
      <c r="D168" s="71" t="s">
        <v>1343</v>
      </c>
    </row>
    <row r="169" spans="1:4" x14ac:dyDescent="0.15">
      <c r="A169" s="71">
        <v>168</v>
      </c>
      <c r="B169" s="71" t="s">
        <v>1333</v>
      </c>
      <c r="C169" s="71" t="s">
        <v>1344</v>
      </c>
      <c r="D169" s="71" t="s">
        <v>1345</v>
      </c>
    </row>
    <row r="170" spans="1:4" x14ac:dyDescent="0.15">
      <c r="A170" s="71">
        <v>169</v>
      </c>
      <c r="B170" s="71" t="s">
        <v>1333</v>
      </c>
      <c r="C170" s="71" t="s">
        <v>1346</v>
      </c>
      <c r="D170" s="71" t="s">
        <v>1347</v>
      </c>
    </row>
    <row r="171" spans="1:4" x14ac:dyDescent="0.15">
      <c r="A171" s="71">
        <v>170</v>
      </c>
      <c r="B171" s="71" t="s">
        <v>1333</v>
      </c>
      <c r="C171" s="71" t="s">
        <v>1333</v>
      </c>
      <c r="D171" s="71" t="s">
        <v>1334</v>
      </c>
    </row>
    <row r="172" spans="1:4" x14ac:dyDescent="0.15">
      <c r="A172" s="71">
        <v>171</v>
      </c>
      <c r="B172" s="71" t="s">
        <v>1333</v>
      </c>
      <c r="C172" s="71" t="s">
        <v>1348</v>
      </c>
      <c r="D172" s="71" t="s">
        <v>1349</v>
      </c>
    </row>
    <row r="173" spans="1:4" x14ac:dyDescent="0.15">
      <c r="A173" s="71">
        <v>172</v>
      </c>
      <c r="B173" s="71" t="s">
        <v>1333</v>
      </c>
      <c r="C173" s="71" t="s">
        <v>1350</v>
      </c>
      <c r="D173" s="71" t="s">
        <v>1351</v>
      </c>
    </row>
    <row r="174" spans="1:4" x14ac:dyDescent="0.15">
      <c r="A174" s="71">
        <v>173</v>
      </c>
      <c r="B174" s="71" t="s">
        <v>1333</v>
      </c>
      <c r="C174" s="71" t="s">
        <v>1352</v>
      </c>
      <c r="D174" s="71" t="s">
        <v>1353</v>
      </c>
    </row>
    <row r="175" spans="1:4" x14ac:dyDescent="0.15">
      <c r="A175" s="71">
        <v>174</v>
      </c>
      <c r="B175" s="71" t="s">
        <v>1354</v>
      </c>
      <c r="C175" s="71" t="s">
        <v>1335</v>
      </c>
      <c r="D175" s="71" t="s">
        <v>1356</v>
      </c>
    </row>
    <row r="176" spans="1:4" x14ac:dyDescent="0.15">
      <c r="A176" s="71">
        <v>175</v>
      </c>
      <c r="B176" s="71" t="s">
        <v>1354</v>
      </c>
      <c r="C176" s="71" t="s">
        <v>1357</v>
      </c>
      <c r="D176" s="71" t="s">
        <v>1358</v>
      </c>
    </row>
    <row r="177" spans="1:4" x14ac:dyDescent="0.15">
      <c r="A177" s="71">
        <v>176</v>
      </c>
      <c r="B177" s="71" t="s">
        <v>1354</v>
      </c>
      <c r="C177" s="71" t="s">
        <v>1359</v>
      </c>
      <c r="D177" s="71" t="s">
        <v>1360</v>
      </c>
    </row>
    <row r="178" spans="1:4" x14ac:dyDescent="0.15">
      <c r="A178" s="71">
        <v>177</v>
      </c>
      <c r="B178" s="71" t="s">
        <v>1354</v>
      </c>
      <c r="C178" s="71" t="s">
        <v>1361</v>
      </c>
      <c r="D178" s="71" t="s">
        <v>1362</v>
      </c>
    </row>
    <row r="179" spans="1:4" x14ac:dyDescent="0.15">
      <c r="A179" s="71">
        <v>178</v>
      </c>
      <c r="B179" s="71" t="s">
        <v>1354</v>
      </c>
      <c r="C179" s="71" t="s">
        <v>1363</v>
      </c>
      <c r="D179" s="71" t="s">
        <v>1364</v>
      </c>
    </row>
    <row r="180" spans="1:4" x14ac:dyDescent="0.15">
      <c r="A180" s="71">
        <v>179</v>
      </c>
      <c r="B180" s="71" t="s">
        <v>1354</v>
      </c>
      <c r="C180" s="71" t="s">
        <v>1365</v>
      </c>
      <c r="D180" s="71" t="s">
        <v>1366</v>
      </c>
    </row>
    <row r="181" spans="1:4" x14ac:dyDescent="0.15">
      <c r="A181" s="71">
        <v>180</v>
      </c>
      <c r="B181" s="71" t="s">
        <v>1354</v>
      </c>
      <c r="C181" s="71" t="s">
        <v>1354</v>
      </c>
      <c r="D181" s="71" t="s">
        <v>1355</v>
      </c>
    </row>
    <row r="182" spans="1:4" x14ac:dyDescent="0.15">
      <c r="A182" s="71">
        <v>181</v>
      </c>
      <c r="B182" s="71" t="s">
        <v>1354</v>
      </c>
      <c r="C182" s="71" t="s">
        <v>1367</v>
      </c>
      <c r="D182" s="71" t="s">
        <v>1368</v>
      </c>
    </row>
    <row r="183" spans="1:4" x14ac:dyDescent="0.15">
      <c r="A183" s="71">
        <v>182</v>
      </c>
      <c r="B183" s="71" t="s">
        <v>1369</v>
      </c>
      <c r="C183" s="71" t="s">
        <v>1371</v>
      </c>
      <c r="D183" s="71" t="s">
        <v>1372</v>
      </c>
    </row>
    <row r="184" spans="1:4" x14ac:dyDescent="0.15">
      <c r="A184" s="71">
        <v>183</v>
      </c>
      <c r="B184" s="71" t="s">
        <v>1369</v>
      </c>
      <c r="C184" s="71" t="s">
        <v>1373</v>
      </c>
      <c r="D184" s="71" t="s">
        <v>1374</v>
      </c>
    </row>
    <row r="185" spans="1:4" x14ac:dyDescent="0.15">
      <c r="A185" s="71">
        <v>184</v>
      </c>
      <c r="B185" s="71" t="s">
        <v>1369</v>
      </c>
      <c r="C185" s="71" t="s">
        <v>1375</v>
      </c>
      <c r="D185" s="71" t="s">
        <v>1376</v>
      </c>
    </row>
    <row r="186" spans="1:4" x14ac:dyDescent="0.15">
      <c r="A186" s="71">
        <v>185</v>
      </c>
      <c r="B186" s="71" t="s">
        <v>1369</v>
      </c>
      <c r="C186" s="71" t="s">
        <v>1377</v>
      </c>
      <c r="D186" s="71" t="s">
        <v>1378</v>
      </c>
    </row>
    <row r="187" spans="1:4" x14ac:dyDescent="0.15">
      <c r="A187" s="71">
        <v>186</v>
      </c>
      <c r="B187" s="71" t="s">
        <v>1369</v>
      </c>
      <c r="C187" s="71" t="s">
        <v>1379</v>
      </c>
      <c r="D187" s="71" t="s">
        <v>1380</v>
      </c>
    </row>
    <row r="188" spans="1:4" x14ac:dyDescent="0.15">
      <c r="A188" s="71">
        <v>187</v>
      </c>
      <c r="B188" s="71" t="s">
        <v>1369</v>
      </c>
      <c r="C188" s="71" t="s">
        <v>1381</v>
      </c>
      <c r="D188" s="71" t="s">
        <v>1382</v>
      </c>
    </row>
    <row r="189" spans="1:4" x14ac:dyDescent="0.15">
      <c r="A189" s="71">
        <v>188</v>
      </c>
      <c r="B189" s="71" t="s">
        <v>1369</v>
      </c>
      <c r="C189" s="71" t="s">
        <v>1383</v>
      </c>
      <c r="D189" s="71" t="s">
        <v>1384</v>
      </c>
    </row>
    <row r="190" spans="1:4" x14ac:dyDescent="0.15">
      <c r="A190" s="71">
        <v>189</v>
      </c>
      <c r="B190" s="71" t="s">
        <v>1369</v>
      </c>
      <c r="C190" s="71" t="s">
        <v>1385</v>
      </c>
      <c r="D190" s="71" t="s">
        <v>1386</v>
      </c>
    </row>
    <row r="191" spans="1:4" x14ac:dyDescent="0.15">
      <c r="A191" s="71">
        <v>190</v>
      </c>
      <c r="B191" s="71" t="s">
        <v>1369</v>
      </c>
      <c r="C191" s="71" t="s">
        <v>1147</v>
      </c>
      <c r="D191" s="71" t="s">
        <v>1387</v>
      </c>
    </row>
    <row r="192" spans="1:4" x14ac:dyDescent="0.15">
      <c r="A192" s="71">
        <v>191</v>
      </c>
      <c r="B192" s="71" t="s">
        <v>1369</v>
      </c>
      <c r="C192" s="71" t="s">
        <v>1388</v>
      </c>
      <c r="D192" s="71" t="s">
        <v>1389</v>
      </c>
    </row>
    <row r="193" spans="1:4" x14ac:dyDescent="0.15">
      <c r="A193" s="71">
        <v>192</v>
      </c>
      <c r="B193" s="71" t="s">
        <v>1369</v>
      </c>
      <c r="C193" s="71" t="s">
        <v>1390</v>
      </c>
      <c r="D193" s="71" t="s">
        <v>1391</v>
      </c>
    </row>
    <row r="194" spans="1:4" x14ac:dyDescent="0.15">
      <c r="A194" s="71">
        <v>193</v>
      </c>
      <c r="B194" s="71" t="s">
        <v>1369</v>
      </c>
      <c r="C194" s="71" t="s">
        <v>1392</v>
      </c>
      <c r="D194" s="71" t="s">
        <v>1393</v>
      </c>
    </row>
    <row r="195" spans="1:4" x14ac:dyDescent="0.15">
      <c r="A195" s="71">
        <v>194</v>
      </c>
      <c r="B195" s="71" t="s">
        <v>1369</v>
      </c>
      <c r="C195" s="71" t="s">
        <v>1394</v>
      </c>
      <c r="D195" s="71" t="s">
        <v>1395</v>
      </c>
    </row>
    <row r="196" spans="1:4" x14ac:dyDescent="0.15">
      <c r="A196" s="71">
        <v>195</v>
      </c>
      <c r="B196" s="71" t="s">
        <v>1369</v>
      </c>
      <c r="C196" s="71" t="s">
        <v>1396</v>
      </c>
      <c r="D196" s="71" t="s">
        <v>1397</v>
      </c>
    </row>
    <row r="197" spans="1:4" x14ac:dyDescent="0.15">
      <c r="A197" s="71">
        <v>196</v>
      </c>
      <c r="B197" s="71" t="s">
        <v>1369</v>
      </c>
      <c r="C197" s="71" t="s">
        <v>1398</v>
      </c>
      <c r="D197" s="71" t="s">
        <v>1399</v>
      </c>
    </row>
    <row r="198" spans="1:4" x14ac:dyDescent="0.15">
      <c r="A198" s="71">
        <v>197</v>
      </c>
      <c r="B198" s="71" t="s">
        <v>1369</v>
      </c>
      <c r="C198" s="71" t="s">
        <v>1400</v>
      </c>
      <c r="D198" s="71" t="s">
        <v>1401</v>
      </c>
    </row>
    <row r="199" spans="1:4" x14ac:dyDescent="0.15">
      <c r="A199" s="71">
        <v>198</v>
      </c>
      <c r="B199" s="71" t="s">
        <v>1369</v>
      </c>
      <c r="C199" s="71" t="s">
        <v>1402</v>
      </c>
      <c r="D199" s="71" t="s">
        <v>1403</v>
      </c>
    </row>
    <row r="200" spans="1:4" x14ac:dyDescent="0.15">
      <c r="A200" s="71">
        <v>199</v>
      </c>
      <c r="B200" s="71" t="s">
        <v>1369</v>
      </c>
      <c r="C200" s="71" t="s">
        <v>1404</v>
      </c>
      <c r="D200" s="71" t="s">
        <v>1405</v>
      </c>
    </row>
    <row r="201" spans="1:4" x14ac:dyDescent="0.15">
      <c r="A201" s="71">
        <v>200</v>
      </c>
      <c r="B201" s="71" t="s">
        <v>1369</v>
      </c>
      <c r="C201" s="71" t="s">
        <v>1406</v>
      </c>
      <c r="D201" s="71" t="s">
        <v>1407</v>
      </c>
    </row>
    <row r="202" spans="1:4" x14ac:dyDescent="0.15">
      <c r="A202" s="71">
        <v>201</v>
      </c>
      <c r="B202" s="71" t="s">
        <v>1369</v>
      </c>
      <c r="C202" s="71" t="s">
        <v>1408</v>
      </c>
      <c r="D202" s="71" t="s">
        <v>1409</v>
      </c>
    </row>
    <row r="203" spans="1:4" x14ac:dyDescent="0.15">
      <c r="A203" s="71">
        <v>202</v>
      </c>
      <c r="B203" s="71" t="s">
        <v>1369</v>
      </c>
      <c r="C203" s="71" t="s">
        <v>1369</v>
      </c>
      <c r="D203" s="71" t="s">
        <v>1370</v>
      </c>
    </row>
    <row r="204" spans="1:4" x14ac:dyDescent="0.15">
      <c r="A204" s="71">
        <v>203</v>
      </c>
      <c r="B204" s="71" t="s">
        <v>1369</v>
      </c>
      <c r="C204" s="71" t="s">
        <v>1410</v>
      </c>
      <c r="D204" s="71" t="s">
        <v>1411</v>
      </c>
    </row>
    <row r="205" spans="1:4" x14ac:dyDescent="0.15">
      <c r="A205" s="71">
        <v>204</v>
      </c>
      <c r="B205" s="71" t="s">
        <v>1369</v>
      </c>
      <c r="C205" s="71" t="s">
        <v>1412</v>
      </c>
      <c r="D205" s="71" t="s">
        <v>1413</v>
      </c>
    </row>
    <row r="206" spans="1:4" x14ac:dyDescent="0.15">
      <c r="A206" s="71">
        <v>205</v>
      </c>
      <c r="B206" s="71" t="s">
        <v>1414</v>
      </c>
      <c r="C206" s="71" t="s">
        <v>1416</v>
      </c>
      <c r="D206" s="71" t="s">
        <v>1417</v>
      </c>
    </row>
    <row r="207" spans="1:4" x14ac:dyDescent="0.15">
      <c r="A207" s="71">
        <v>206</v>
      </c>
      <c r="B207" s="71" t="s">
        <v>1414</v>
      </c>
      <c r="C207" s="71" t="s">
        <v>1418</v>
      </c>
      <c r="D207" s="71" t="s">
        <v>1419</v>
      </c>
    </row>
    <row r="208" spans="1:4" x14ac:dyDescent="0.15">
      <c r="A208" s="71">
        <v>207</v>
      </c>
      <c r="B208" s="71" t="s">
        <v>1414</v>
      </c>
      <c r="C208" s="71" t="s">
        <v>1420</v>
      </c>
      <c r="D208" s="71" t="s">
        <v>1421</v>
      </c>
    </row>
    <row r="209" spans="1:4" x14ac:dyDescent="0.15">
      <c r="A209" s="71">
        <v>208</v>
      </c>
      <c r="B209" s="71" t="s">
        <v>1414</v>
      </c>
      <c r="C209" s="71" t="s">
        <v>1422</v>
      </c>
      <c r="D209" s="71" t="s">
        <v>1423</v>
      </c>
    </row>
    <row r="210" spans="1:4" x14ac:dyDescent="0.15">
      <c r="A210" s="71">
        <v>209</v>
      </c>
      <c r="B210" s="71" t="s">
        <v>1414</v>
      </c>
      <c r="C210" s="71" t="s">
        <v>1424</v>
      </c>
      <c r="D210" s="71" t="s">
        <v>1425</v>
      </c>
    </row>
    <row r="211" spans="1:4" x14ac:dyDescent="0.15">
      <c r="A211" s="71">
        <v>210</v>
      </c>
      <c r="B211" s="71" t="s">
        <v>1414</v>
      </c>
      <c r="C211" s="71" t="s">
        <v>1426</v>
      </c>
      <c r="D211" s="71" t="s">
        <v>1427</v>
      </c>
    </row>
    <row r="212" spans="1:4" x14ac:dyDescent="0.15">
      <c r="A212" s="71">
        <v>211</v>
      </c>
      <c r="B212" s="71" t="s">
        <v>1414</v>
      </c>
      <c r="C212" s="71" t="s">
        <v>1428</v>
      </c>
      <c r="D212" s="71" t="s">
        <v>1429</v>
      </c>
    </row>
    <row r="213" spans="1:4" x14ac:dyDescent="0.15">
      <c r="A213" s="71">
        <v>212</v>
      </c>
      <c r="B213" s="71" t="s">
        <v>1414</v>
      </c>
      <c r="C213" s="71" t="s">
        <v>1430</v>
      </c>
      <c r="D213" s="71" t="s">
        <v>1431</v>
      </c>
    </row>
    <row r="214" spans="1:4" x14ac:dyDescent="0.15">
      <c r="A214" s="71">
        <v>213</v>
      </c>
      <c r="B214" s="71" t="s">
        <v>1414</v>
      </c>
      <c r="C214" s="71" t="s">
        <v>1432</v>
      </c>
      <c r="D214" s="71" t="s">
        <v>1433</v>
      </c>
    </row>
    <row r="215" spans="1:4" x14ac:dyDescent="0.15">
      <c r="A215" s="71">
        <v>214</v>
      </c>
      <c r="B215" s="71" t="s">
        <v>1414</v>
      </c>
      <c r="C215" s="71" t="s">
        <v>1434</v>
      </c>
      <c r="D215" s="71" t="s">
        <v>1435</v>
      </c>
    </row>
    <row r="216" spans="1:4" x14ac:dyDescent="0.15">
      <c r="A216" s="71">
        <v>215</v>
      </c>
      <c r="B216" s="71" t="s">
        <v>1414</v>
      </c>
      <c r="C216" s="71" t="s">
        <v>1436</v>
      </c>
      <c r="D216" s="71" t="s">
        <v>1437</v>
      </c>
    </row>
    <row r="217" spans="1:4" x14ac:dyDescent="0.15">
      <c r="A217" s="71">
        <v>216</v>
      </c>
      <c r="B217" s="71" t="s">
        <v>1414</v>
      </c>
      <c r="C217" s="71" t="s">
        <v>1438</v>
      </c>
      <c r="D217" s="71" t="s">
        <v>1439</v>
      </c>
    </row>
    <row r="218" spans="1:4" x14ac:dyDescent="0.15">
      <c r="A218" s="71">
        <v>217</v>
      </c>
      <c r="B218" s="71" t="s">
        <v>1414</v>
      </c>
      <c r="C218" s="71" t="s">
        <v>1440</v>
      </c>
      <c r="D218" s="71" t="s">
        <v>1441</v>
      </c>
    </row>
    <row r="219" spans="1:4" x14ac:dyDescent="0.15">
      <c r="A219" s="71">
        <v>218</v>
      </c>
      <c r="B219" s="71" t="s">
        <v>1414</v>
      </c>
      <c r="C219" s="71" t="s">
        <v>1442</v>
      </c>
      <c r="D219" s="71" t="s">
        <v>1443</v>
      </c>
    </row>
    <row r="220" spans="1:4" x14ac:dyDescent="0.15">
      <c r="A220" s="71">
        <v>219</v>
      </c>
      <c r="B220" s="71" t="s">
        <v>1414</v>
      </c>
      <c r="C220" s="71" t="s">
        <v>1444</v>
      </c>
      <c r="D220" s="71" t="s">
        <v>1445</v>
      </c>
    </row>
    <row r="221" spans="1:4" x14ac:dyDescent="0.15">
      <c r="A221" s="71">
        <v>220</v>
      </c>
      <c r="B221" s="71" t="s">
        <v>1414</v>
      </c>
      <c r="C221" s="71" t="s">
        <v>1446</v>
      </c>
      <c r="D221" s="71" t="s">
        <v>1447</v>
      </c>
    </row>
    <row r="222" spans="1:4" x14ac:dyDescent="0.15">
      <c r="A222" s="71">
        <v>221</v>
      </c>
      <c r="B222" s="71" t="s">
        <v>1414</v>
      </c>
      <c r="C222" s="71" t="s">
        <v>1448</v>
      </c>
      <c r="D222" s="71" t="s">
        <v>1449</v>
      </c>
    </row>
    <row r="223" spans="1:4" x14ac:dyDescent="0.15">
      <c r="A223" s="71">
        <v>222</v>
      </c>
      <c r="B223" s="71" t="s">
        <v>1414</v>
      </c>
      <c r="C223" s="71" t="s">
        <v>1450</v>
      </c>
      <c r="D223" s="71" t="s">
        <v>1451</v>
      </c>
    </row>
    <row r="224" spans="1:4" x14ac:dyDescent="0.15">
      <c r="A224" s="71">
        <v>223</v>
      </c>
      <c r="B224" s="71" t="s">
        <v>1414</v>
      </c>
      <c r="C224" s="71" t="s">
        <v>1414</v>
      </c>
      <c r="D224" s="71" t="s">
        <v>1415</v>
      </c>
    </row>
    <row r="225" spans="1:4" x14ac:dyDescent="0.15">
      <c r="A225" s="71">
        <v>224</v>
      </c>
      <c r="B225" s="71" t="s">
        <v>1414</v>
      </c>
      <c r="C225" s="71" t="s">
        <v>1452</v>
      </c>
      <c r="D225" s="71" t="s">
        <v>1453</v>
      </c>
    </row>
    <row r="226" spans="1:4" x14ac:dyDescent="0.15">
      <c r="A226" s="71">
        <v>225</v>
      </c>
      <c r="B226" s="71" t="s">
        <v>1414</v>
      </c>
      <c r="C226" s="71" t="s">
        <v>1454</v>
      </c>
      <c r="D226" s="71" t="s">
        <v>1455</v>
      </c>
    </row>
    <row r="227" spans="1:4" x14ac:dyDescent="0.15">
      <c r="A227" s="71">
        <v>226</v>
      </c>
      <c r="B227" s="71" t="s">
        <v>1414</v>
      </c>
      <c r="C227" s="71" t="s">
        <v>1456</v>
      </c>
      <c r="D227" s="71" t="s">
        <v>1457</v>
      </c>
    </row>
    <row r="228" spans="1:4" x14ac:dyDescent="0.15">
      <c r="A228" s="71">
        <v>227</v>
      </c>
      <c r="B228" s="71" t="s">
        <v>1414</v>
      </c>
      <c r="C228" s="71" t="s">
        <v>1458</v>
      </c>
      <c r="D228" s="71" t="s">
        <v>1459</v>
      </c>
    </row>
    <row r="229" spans="1:4" x14ac:dyDescent="0.15">
      <c r="A229" s="71">
        <v>228</v>
      </c>
      <c r="B229" s="71" t="s">
        <v>1414</v>
      </c>
      <c r="C229" s="71" t="s">
        <v>1460</v>
      </c>
      <c r="D229" s="71" t="s">
        <v>1461</v>
      </c>
    </row>
    <row r="230" spans="1:4" x14ac:dyDescent="0.15">
      <c r="A230" s="71">
        <v>229</v>
      </c>
      <c r="B230" s="71" t="s">
        <v>1462</v>
      </c>
      <c r="C230" s="71" t="s">
        <v>1464</v>
      </c>
      <c r="D230" s="71" t="s">
        <v>1465</v>
      </c>
    </row>
    <row r="231" spans="1:4" x14ac:dyDescent="0.15">
      <c r="A231" s="71">
        <v>230</v>
      </c>
      <c r="B231" s="71" t="s">
        <v>1462</v>
      </c>
      <c r="C231" s="71" t="s">
        <v>1466</v>
      </c>
      <c r="D231" s="71" t="s">
        <v>1467</v>
      </c>
    </row>
    <row r="232" spans="1:4" x14ac:dyDescent="0.15">
      <c r="A232" s="71">
        <v>231</v>
      </c>
      <c r="B232" s="71" t="s">
        <v>1462</v>
      </c>
      <c r="C232" s="71" t="s">
        <v>1468</v>
      </c>
      <c r="D232" s="71" t="s">
        <v>1469</v>
      </c>
    </row>
    <row r="233" spans="1:4" x14ac:dyDescent="0.15">
      <c r="A233" s="71">
        <v>232</v>
      </c>
      <c r="B233" s="71" t="s">
        <v>1462</v>
      </c>
      <c r="C233" s="71" t="s">
        <v>1039</v>
      </c>
      <c r="D233" s="71" t="s">
        <v>1470</v>
      </c>
    </row>
    <row r="234" spans="1:4" x14ac:dyDescent="0.15">
      <c r="A234" s="71">
        <v>233</v>
      </c>
      <c r="B234" s="71" t="s">
        <v>1462</v>
      </c>
      <c r="C234" s="71" t="s">
        <v>1471</v>
      </c>
      <c r="D234" s="71" t="s">
        <v>1472</v>
      </c>
    </row>
    <row r="235" spans="1:4" x14ac:dyDescent="0.15">
      <c r="A235" s="71">
        <v>234</v>
      </c>
      <c r="B235" s="71" t="s">
        <v>1462</v>
      </c>
      <c r="C235" s="71" t="s">
        <v>1473</v>
      </c>
      <c r="D235" s="71" t="s">
        <v>1474</v>
      </c>
    </row>
    <row r="236" spans="1:4" x14ac:dyDescent="0.15">
      <c r="A236" s="71">
        <v>235</v>
      </c>
      <c r="B236" s="71" t="s">
        <v>1462</v>
      </c>
      <c r="C236" s="71" t="s">
        <v>1475</v>
      </c>
      <c r="D236" s="71" t="s">
        <v>1476</v>
      </c>
    </row>
    <row r="237" spans="1:4" x14ac:dyDescent="0.15">
      <c r="A237" s="71">
        <v>236</v>
      </c>
      <c r="B237" s="71" t="s">
        <v>1462</v>
      </c>
      <c r="C237" s="71" t="s">
        <v>1477</v>
      </c>
      <c r="D237" s="71" t="s">
        <v>1478</v>
      </c>
    </row>
    <row r="238" spans="1:4" x14ac:dyDescent="0.15">
      <c r="A238" s="71">
        <v>237</v>
      </c>
      <c r="B238" s="71" t="s">
        <v>1462</v>
      </c>
      <c r="C238" s="71" t="s">
        <v>1479</v>
      </c>
      <c r="D238" s="71" t="s">
        <v>1480</v>
      </c>
    </row>
    <row r="239" spans="1:4" x14ac:dyDescent="0.15">
      <c r="A239" s="71">
        <v>238</v>
      </c>
      <c r="B239" s="71" t="s">
        <v>1462</v>
      </c>
      <c r="C239" s="71" t="s">
        <v>1481</v>
      </c>
      <c r="D239" s="71" t="s">
        <v>1482</v>
      </c>
    </row>
    <row r="240" spans="1:4" x14ac:dyDescent="0.15">
      <c r="A240" s="71">
        <v>239</v>
      </c>
      <c r="B240" s="71" t="s">
        <v>1462</v>
      </c>
      <c r="C240" s="71" t="s">
        <v>1462</v>
      </c>
      <c r="D240" s="71" t="s">
        <v>1463</v>
      </c>
    </row>
    <row r="241" spans="1:4" x14ac:dyDescent="0.15">
      <c r="A241" s="71">
        <v>240</v>
      </c>
      <c r="B241" s="71" t="s">
        <v>1462</v>
      </c>
      <c r="C241" s="71" t="s">
        <v>1483</v>
      </c>
      <c r="D241" s="71" t="s">
        <v>1484</v>
      </c>
    </row>
    <row r="242" spans="1:4" x14ac:dyDescent="0.15">
      <c r="A242" s="71">
        <v>241</v>
      </c>
      <c r="B242" s="71" t="s">
        <v>1462</v>
      </c>
      <c r="C242" s="71" t="s">
        <v>1485</v>
      </c>
      <c r="D242" s="71" t="s">
        <v>1486</v>
      </c>
    </row>
    <row r="243" spans="1:4" x14ac:dyDescent="0.15">
      <c r="A243" s="71">
        <v>242</v>
      </c>
      <c r="B243" s="71" t="s">
        <v>1462</v>
      </c>
      <c r="C243" s="71" t="s">
        <v>1487</v>
      </c>
      <c r="D243" s="71" t="s">
        <v>1488</v>
      </c>
    </row>
    <row r="244" spans="1:4" x14ac:dyDescent="0.15">
      <c r="A244" s="71">
        <v>243</v>
      </c>
      <c r="B244" s="71" t="s">
        <v>1489</v>
      </c>
      <c r="C244" s="71" t="s">
        <v>1491</v>
      </c>
      <c r="D244" s="71" t="s">
        <v>1492</v>
      </c>
    </row>
    <row r="245" spans="1:4" x14ac:dyDescent="0.15">
      <c r="A245" s="71">
        <v>244</v>
      </c>
      <c r="B245" s="71" t="s">
        <v>1489</v>
      </c>
      <c r="C245" s="71" t="s">
        <v>1493</v>
      </c>
      <c r="D245" s="71" t="s">
        <v>1494</v>
      </c>
    </row>
    <row r="246" spans="1:4" x14ac:dyDescent="0.15">
      <c r="A246" s="71">
        <v>245</v>
      </c>
      <c r="B246" s="71" t="s">
        <v>1489</v>
      </c>
      <c r="C246" s="71" t="s">
        <v>1495</v>
      </c>
      <c r="D246" s="71" t="s">
        <v>1496</v>
      </c>
    </row>
    <row r="247" spans="1:4" x14ac:dyDescent="0.15">
      <c r="A247" s="71">
        <v>246</v>
      </c>
      <c r="B247" s="71" t="s">
        <v>1489</v>
      </c>
      <c r="C247" s="71" t="s">
        <v>1497</v>
      </c>
      <c r="D247" s="71" t="s">
        <v>1498</v>
      </c>
    </row>
    <row r="248" spans="1:4" x14ac:dyDescent="0.15">
      <c r="A248" s="71">
        <v>247</v>
      </c>
      <c r="B248" s="71" t="s">
        <v>1489</v>
      </c>
      <c r="C248" s="71" t="s">
        <v>1499</v>
      </c>
      <c r="D248" s="71" t="s">
        <v>1500</v>
      </c>
    </row>
    <row r="249" spans="1:4" x14ac:dyDescent="0.15">
      <c r="A249" s="71">
        <v>248</v>
      </c>
      <c r="B249" s="71" t="s">
        <v>1489</v>
      </c>
      <c r="C249" s="71" t="s">
        <v>1501</v>
      </c>
      <c r="D249" s="71" t="s">
        <v>1502</v>
      </c>
    </row>
    <row r="250" spans="1:4" x14ac:dyDescent="0.15">
      <c r="A250" s="71">
        <v>249</v>
      </c>
      <c r="B250" s="71" t="s">
        <v>1489</v>
      </c>
      <c r="C250" s="71" t="s">
        <v>1503</v>
      </c>
      <c r="D250" s="71" t="s">
        <v>1504</v>
      </c>
    </row>
    <row r="251" spans="1:4" x14ac:dyDescent="0.15">
      <c r="A251" s="71">
        <v>250</v>
      </c>
      <c r="B251" s="71" t="s">
        <v>1489</v>
      </c>
      <c r="C251" s="71" t="s">
        <v>1505</v>
      </c>
      <c r="D251" s="71" t="s">
        <v>1506</v>
      </c>
    </row>
    <row r="252" spans="1:4" x14ac:dyDescent="0.15">
      <c r="A252" s="71">
        <v>251</v>
      </c>
      <c r="B252" s="71" t="s">
        <v>1489</v>
      </c>
      <c r="C252" s="71" t="s">
        <v>1507</v>
      </c>
      <c r="D252" s="71" t="s">
        <v>1508</v>
      </c>
    </row>
    <row r="253" spans="1:4" x14ac:dyDescent="0.15">
      <c r="A253" s="71">
        <v>252</v>
      </c>
      <c r="B253" s="71" t="s">
        <v>1489</v>
      </c>
      <c r="C253" s="71" t="s">
        <v>1509</v>
      </c>
      <c r="D253" s="71" t="s">
        <v>1510</v>
      </c>
    </row>
    <row r="254" spans="1:4" x14ac:dyDescent="0.15">
      <c r="A254" s="71">
        <v>253</v>
      </c>
      <c r="B254" s="71" t="s">
        <v>1489</v>
      </c>
      <c r="C254" s="71" t="s">
        <v>1511</v>
      </c>
      <c r="D254" s="71" t="s">
        <v>1512</v>
      </c>
    </row>
    <row r="255" spans="1:4" x14ac:dyDescent="0.15">
      <c r="A255" s="71">
        <v>254</v>
      </c>
      <c r="B255" s="71" t="s">
        <v>1489</v>
      </c>
      <c r="C255" s="71" t="s">
        <v>1513</v>
      </c>
      <c r="D255" s="71" t="s">
        <v>1514</v>
      </c>
    </row>
    <row r="256" spans="1:4" x14ac:dyDescent="0.15">
      <c r="A256" s="71">
        <v>255</v>
      </c>
      <c r="B256" s="71" t="s">
        <v>1489</v>
      </c>
      <c r="C256" s="71" t="s">
        <v>1489</v>
      </c>
      <c r="D256" s="71" t="s">
        <v>1490</v>
      </c>
    </row>
    <row r="257" spans="1:4" x14ac:dyDescent="0.15">
      <c r="A257" s="71">
        <v>256</v>
      </c>
      <c r="B257" s="71" t="s">
        <v>1489</v>
      </c>
      <c r="C257" s="71" t="s">
        <v>1515</v>
      </c>
      <c r="D257" s="71" t="s">
        <v>1516</v>
      </c>
    </row>
    <row r="258" spans="1:4" x14ac:dyDescent="0.15">
      <c r="A258" s="71">
        <v>257</v>
      </c>
      <c r="B258" s="71" t="s">
        <v>1489</v>
      </c>
      <c r="C258" s="71" t="s">
        <v>1517</v>
      </c>
      <c r="D258" s="71" t="s">
        <v>1518</v>
      </c>
    </row>
    <row r="259" spans="1:4" x14ac:dyDescent="0.15">
      <c r="A259" s="71">
        <v>258</v>
      </c>
      <c r="B259" s="71" t="s">
        <v>1519</v>
      </c>
      <c r="C259" s="71" t="s">
        <v>1521</v>
      </c>
      <c r="D259" s="71" t="s">
        <v>1522</v>
      </c>
    </row>
    <row r="260" spans="1:4" x14ac:dyDescent="0.15">
      <c r="A260" s="71">
        <v>259</v>
      </c>
      <c r="B260" s="71" t="s">
        <v>1519</v>
      </c>
      <c r="C260" s="71" t="s">
        <v>1523</v>
      </c>
      <c r="D260" s="71" t="s">
        <v>1524</v>
      </c>
    </row>
    <row r="261" spans="1:4" x14ac:dyDescent="0.15">
      <c r="A261" s="71">
        <v>260</v>
      </c>
      <c r="B261" s="71" t="s">
        <v>1519</v>
      </c>
      <c r="C261" s="71" t="s">
        <v>1525</v>
      </c>
      <c r="D261" s="71" t="s">
        <v>1526</v>
      </c>
    </row>
    <row r="262" spans="1:4" x14ac:dyDescent="0.15">
      <c r="A262" s="71">
        <v>261</v>
      </c>
      <c r="B262" s="71" t="s">
        <v>1519</v>
      </c>
      <c r="C262" s="71" t="s">
        <v>1527</v>
      </c>
      <c r="D262" s="71" t="s">
        <v>1528</v>
      </c>
    </row>
    <row r="263" spans="1:4" x14ac:dyDescent="0.15">
      <c r="A263" s="71">
        <v>262</v>
      </c>
      <c r="B263" s="71" t="s">
        <v>1519</v>
      </c>
      <c r="C263" s="71" t="s">
        <v>1529</v>
      </c>
      <c r="D263" s="71" t="s">
        <v>1530</v>
      </c>
    </row>
    <row r="264" spans="1:4" x14ac:dyDescent="0.15">
      <c r="A264" s="71">
        <v>263</v>
      </c>
      <c r="B264" s="71" t="s">
        <v>1519</v>
      </c>
      <c r="C264" s="71" t="s">
        <v>1531</v>
      </c>
      <c r="D264" s="71" t="s">
        <v>1532</v>
      </c>
    </row>
    <row r="265" spans="1:4" x14ac:dyDescent="0.15">
      <c r="A265" s="71">
        <v>264</v>
      </c>
      <c r="B265" s="71" t="s">
        <v>1519</v>
      </c>
      <c r="C265" s="71" t="s">
        <v>1533</v>
      </c>
      <c r="D265" s="71" t="s">
        <v>1534</v>
      </c>
    </row>
    <row r="266" spans="1:4" x14ac:dyDescent="0.15">
      <c r="A266" s="71">
        <v>265</v>
      </c>
      <c r="B266" s="71" t="s">
        <v>1519</v>
      </c>
      <c r="C266" s="71" t="s">
        <v>1535</v>
      </c>
      <c r="D266" s="71" t="s">
        <v>1536</v>
      </c>
    </row>
    <row r="267" spans="1:4" x14ac:dyDescent="0.15">
      <c r="A267" s="71">
        <v>266</v>
      </c>
      <c r="B267" s="71" t="s">
        <v>1519</v>
      </c>
      <c r="C267" s="71" t="s">
        <v>1537</v>
      </c>
      <c r="D267" s="71" t="s">
        <v>1538</v>
      </c>
    </row>
    <row r="268" spans="1:4" x14ac:dyDescent="0.15">
      <c r="A268" s="71">
        <v>267</v>
      </c>
      <c r="B268" s="71" t="s">
        <v>1519</v>
      </c>
      <c r="C268" s="71" t="s">
        <v>1519</v>
      </c>
      <c r="D268" s="71" t="s">
        <v>1520</v>
      </c>
    </row>
    <row r="269" spans="1:4" x14ac:dyDescent="0.15">
      <c r="A269" s="71">
        <v>268</v>
      </c>
      <c r="B269" s="71" t="s">
        <v>1519</v>
      </c>
      <c r="C269" s="71" t="s">
        <v>1539</v>
      </c>
      <c r="D269" s="71" t="s">
        <v>1540</v>
      </c>
    </row>
    <row r="270" spans="1:4" x14ac:dyDescent="0.15">
      <c r="A270" s="71">
        <v>269</v>
      </c>
      <c r="B270" s="71" t="s">
        <v>1541</v>
      </c>
      <c r="C270" s="71" t="s">
        <v>1543</v>
      </c>
      <c r="D270" s="71" t="s">
        <v>1544</v>
      </c>
    </row>
    <row r="271" spans="1:4" x14ac:dyDescent="0.15">
      <c r="A271" s="71">
        <v>270</v>
      </c>
      <c r="B271" s="71" t="s">
        <v>1541</v>
      </c>
      <c r="C271" s="71" t="s">
        <v>1545</v>
      </c>
      <c r="D271" s="71" t="s">
        <v>1546</v>
      </c>
    </row>
    <row r="272" spans="1:4" x14ac:dyDescent="0.15">
      <c r="A272" s="71">
        <v>271</v>
      </c>
      <c r="B272" s="71" t="s">
        <v>1541</v>
      </c>
      <c r="C272" s="71" t="s">
        <v>1547</v>
      </c>
      <c r="D272" s="71" t="s">
        <v>1548</v>
      </c>
    </row>
    <row r="273" spans="1:4" x14ac:dyDescent="0.15">
      <c r="A273" s="71">
        <v>272</v>
      </c>
      <c r="B273" s="71" t="s">
        <v>1541</v>
      </c>
      <c r="C273" s="71" t="s">
        <v>1549</v>
      </c>
      <c r="D273" s="71" t="s">
        <v>1550</v>
      </c>
    </row>
    <row r="274" spans="1:4" x14ac:dyDescent="0.15">
      <c r="A274" s="71">
        <v>273</v>
      </c>
      <c r="B274" s="71" t="s">
        <v>1541</v>
      </c>
      <c r="C274" s="71" t="s">
        <v>1039</v>
      </c>
      <c r="D274" s="71" t="s">
        <v>1551</v>
      </c>
    </row>
    <row r="275" spans="1:4" x14ac:dyDescent="0.15">
      <c r="A275" s="71">
        <v>274</v>
      </c>
      <c r="B275" s="71" t="s">
        <v>1541</v>
      </c>
      <c r="C275" s="71" t="s">
        <v>1552</v>
      </c>
      <c r="D275" s="71" t="s">
        <v>1553</v>
      </c>
    </row>
    <row r="276" spans="1:4" x14ac:dyDescent="0.15">
      <c r="A276" s="71">
        <v>275</v>
      </c>
      <c r="B276" s="71" t="s">
        <v>1541</v>
      </c>
      <c r="C276" s="71" t="s">
        <v>1554</v>
      </c>
      <c r="D276" s="71" t="s">
        <v>1555</v>
      </c>
    </row>
    <row r="277" spans="1:4" x14ac:dyDescent="0.15">
      <c r="A277" s="71">
        <v>276</v>
      </c>
      <c r="B277" s="71" t="s">
        <v>1541</v>
      </c>
      <c r="C277" s="71" t="s">
        <v>1556</v>
      </c>
      <c r="D277" s="71" t="s">
        <v>1557</v>
      </c>
    </row>
    <row r="278" spans="1:4" x14ac:dyDescent="0.15">
      <c r="A278" s="71">
        <v>277</v>
      </c>
      <c r="B278" s="71" t="s">
        <v>1541</v>
      </c>
      <c r="C278" s="71" t="s">
        <v>1558</v>
      </c>
      <c r="D278" s="71" t="s">
        <v>1559</v>
      </c>
    </row>
    <row r="279" spans="1:4" x14ac:dyDescent="0.15">
      <c r="A279" s="71">
        <v>278</v>
      </c>
      <c r="B279" s="71" t="s">
        <v>1541</v>
      </c>
      <c r="C279" s="71" t="s">
        <v>1560</v>
      </c>
      <c r="D279" s="71" t="s">
        <v>1561</v>
      </c>
    </row>
    <row r="280" spans="1:4" x14ac:dyDescent="0.15">
      <c r="A280" s="71">
        <v>279</v>
      </c>
      <c r="B280" s="71" t="s">
        <v>1541</v>
      </c>
      <c r="C280" s="71" t="s">
        <v>1562</v>
      </c>
      <c r="D280" s="71" t="s">
        <v>1563</v>
      </c>
    </row>
    <row r="281" spans="1:4" x14ac:dyDescent="0.15">
      <c r="A281" s="71">
        <v>280</v>
      </c>
      <c r="B281" s="71" t="s">
        <v>1541</v>
      </c>
      <c r="C281" s="71" t="s">
        <v>1564</v>
      </c>
      <c r="D281" s="71" t="s">
        <v>1565</v>
      </c>
    </row>
    <row r="282" spans="1:4" x14ac:dyDescent="0.15">
      <c r="A282" s="71">
        <v>281</v>
      </c>
      <c r="B282" s="71" t="s">
        <v>1541</v>
      </c>
      <c r="C282" s="71" t="s">
        <v>1566</v>
      </c>
      <c r="D282" s="71" t="s">
        <v>1567</v>
      </c>
    </row>
    <row r="283" spans="1:4" x14ac:dyDescent="0.15">
      <c r="A283" s="71">
        <v>282</v>
      </c>
      <c r="B283" s="71" t="s">
        <v>1541</v>
      </c>
      <c r="C283" s="71" t="s">
        <v>1568</v>
      </c>
      <c r="D283" s="71" t="s">
        <v>1569</v>
      </c>
    </row>
    <row r="284" spans="1:4" x14ac:dyDescent="0.15">
      <c r="A284" s="71">
        <v>283</v>
      </c>
      <c r="B284" s="71" t="s">
        <v>1541</v>
      </c>
      <c r="C284" s="71" t="s">
        <v>1570</v>
      </c>
      <c r="D284" s="71" t="s">
        <v>1571</v>
      </c>
    </row>
    <row r="285" spans="1:4" x14ac:dyDescent="0.15">
      <c r="A285" s="71">
        <v>284</v>
      </c>
      <c r="B285" s="71" t="s">
        <v>1541</v>
      </c>
      <c r="C285" s="71" t="s">
        <v>1541</v>
      </c>
      <c r="D285" s="71" t="s">
        <v>1542</v>
      </c>
    </row>
    <row r="286" spans="1:4" x14ac:dyDescent="0.15">
      <c r="A286" s="71">
        <v>285</v>
      </c>
      <c r="B286" s="71" t="s">
        <v>1572</v>
      </c>
      <c r="C286" s="71" t="s">
        <v>1574</v>
      </c>
      <c r="D286" s="71" t="s">
        <v>1575</v>
      </c>
    </row>
    <row r="287" spans="1:4" x14ac:dyDescent="0.15">
      <c r="A287" s="71">
        <v>286</v>
      </c>
      <c r="B287" s="71" t="s">
        <v>1572</v>
      </c>
      <c r="C287" s="71" t="s">
        <v>1576</v>
      </c>
      <c r="D287" s="71" t="s">
        <v>1577</v>
      </c>
    </row>
    <row r="288" spans="1:4" x14ac:dyDescent="0.15">
      <c r="A288" s="71">
        <v>287</v>
      </c>
      <c r="B288" s="71" t="s">
        <v>1572</v>
      </c>
      <c r="C288" s="71" t="s">
        <v>1107</v>
      </c>
      <c r="D288" s="71" t="s">
        <v>1578</v>
      </c>
    </row>
    <row r="289" spans="1:4" x14ac:dyDescent="0.15">
      <c r="A289" s="71">
        <v>288</v>
      </c>
      <c r="B289" s="71" t="s">
        <v>1572</v>
      </c>
      <c r="C289" s="71" t="s">
        <v>1579</v>
      </c>
      <c r="D289" s="71" t="s">
        <v>1580</v>
      </c>
    </row>
    <row r="290" spans="1:4" x14ac:dyDescent="0.15">
      <c r="A290" s="71">
        <v>289</v>
      </c>
      <c r="B290" s="71" t="s">
        <v>1572</v>
      </c>
      <c r="C290" s="71" t="s">
        <v>1581</v>
      </c>
      <c r="D290" s="71" t="s">
        <v>1582</v>
      </c>
    </row>
    <row r="291" spans="1:4" x14ac:dyDescent="0.15">
      <c r="A291" s="71">
        <v>290</v>
      </c>
      <c r="B291" s="71" t="s">
        <v>1572</v>
      </c>
      <c r="C291" s="71" t="s">
        <v>1583</v>
      </c>
      <c r="D291" s="71" t="s">
        <v>1584</v>
      </c>
    </row>
    <row r="292" spans="1:4" x14ac:dyDescent="0.15">
      <c r="A292" s="71">
        <v>291</v>
      </c>
      <c r="B292" s="71" t="s">
        <v>1572</v>
      </c>
      <c r="C292" s="71" t="s">
        <v>1585</v>
      </c>
      <c r="D292" s="71" t="s">
        <v>1586</v>
      </c>
    </row>
    <row r="293" spans="1:4" x14ac:dyDescent="0.15">
      <c r="A293" s="71">
        <v>292</v>
      </c>
      <c r="B293" s="71" t="s">
        <v>1572</v>
      </c>
      <c r="C293" s="71" t="s">
        <v>1587</v>
      </c>
      <c r="D293" s="71" t="s">
        <v>1588</v>
      </c>
    </row>
    <row r="294" spans="1:4" x14ac:dyDescent="0.15">
      <c r="A294" s="71">
        <v>293</v>
      </c>
      <c r="B294" s="71" t="s">
        <v>1572</v>
      </c>
      <c r="C294" s="71" t="s">
        <v>1365</v>
      </c>
      <c r="D294" s="71" t="s">
        <v>1589</v>
      </c>
    </row>
    <row r="295" spans="1:4" x14ac:dyDescent="0.15">
      <c r="A295" s="71">
        <v>294</v>
      </c>
      <c r="B295" s="71" t="s">
        <v>1572</v>
      </c>
      <c r="C295" s="71" t="s">
        <v>1367</v>
      </c>
      <c r="D295" s="71" t="s">
        <v>1590</v>
      </c>
    </row>
    <row r="296" spans="1:4" x14ac:dyDescent="0.15">
      <c r="A296" s="71">
        <v>295</v>
      </c>
      <c r="B296" s="71" t="s">
        <v>1572</v>
      </c>
      <c r="C296" s="71" t="s">
        <v>1591</v>
      </c>
      <c r="D296" s="71" t="s">
        <v>1592</v>
      </c>
    </row>
    <row r="297" spans="1:4" x14ac:dyDescent="0.15">
      <c r="A297" s="71">
        <v>296</v>
      </c>
      <c r="B297" s="71" t="s">
        <v>1572</v>
      </c>
      <c r="C297" s="71" t="s">
        <v>1593</v>
      </c>
      <c r="D297" s="71" t="s">
        <v>1594</v>
      </c>
    </row>
    <row r="298" spans="1:4" x14ac:dyDescent="0.15">
      <c r="A298" s="71">
        <v>297</v>
      </c>
      <c r="B298" s="71" t="s">
        <v>1572</v>
      </c>
      <c r="C298" s="71" t="s">
        <v>1595</v>
      </c>
      <c r="D298" s="71" t="s">
        <v>1596</v>
      </c>
    </row>
    <row r="299" spans="1:4" x14ac:dyDescent="0.15">
      <c r="A299" s="71">
        <v>298</v>
      </c>
      <c r="B299" s="71" t="s">
        <v>1572</v>
      </c>
      <c r="C299" s="71" t="s">
        <v>1572</v>
      </c>
      <c r="D299" s="71" t="s">
        <v>1573</v>
      </c>
    </row>
    <row r="300" spans="1:4" x14ac:dyDescent="0.15">
      <c r="A300" s="71">
        <v>299</v>
      </c>
      <c r="B300" s="71" t="s">
        <v>1572</v>
      </c>
      <c r="C300" s="71" t="s">
        <v>1597</v>
      </c>
      <c r="D300" s="71" t="s">
        <v>1598</v>
      </c>
    </row>
    <row r="301" spans="1:4" x14ac:dyDescent="0.15">
      <c r="A301" s="71">
        <v>300</v>
      </c>
      <c r="B301" s="71" t="s">
        <v>1599</v>
      </c>
      <c r="C301" s="71" t="s">
        <v>1599</v>
      </c>
      <c r="D301" s="71" t="s">
        <v>1600</v>
      </c>
    </row>
    <row r="302" spans="1:4" x14ac:dyDescent="0.15">
      <c r="A302" s="71">
        <v>301</v>
      </c>
      <c r="B302" s="71" t="s">
        <v>1601</v>
      </c>
      <c r="C302" s="71" t="s">
        <v>1601</v>
      </c>
      <c r="D302" s="71" t="s">
        <v>1602</v>
      </c>
    </row>
    <row r="303" spans="1:4" x14ac:dyDescent="0.15">
      <c r="A303" s="71">
        <v>302</v>
      </c>
      <c r="B303" s="71" t="s">
        <v>1603</v>
      </c>
      <c r="C303" s="71" t="s">
        <v>1603</v>
      </c>
      <c r="D303" s="71" t="s">
        <v>1604</v>
      </c>
    </row>
    <row r="304" spans="1:4" x14ac:dyDescent="0.15">
      <c r="A304" s="71">
        <v>303</v>
      </c>
      <c r="B304" s="71" t="s">
        <v>1605</v>
      </c>
      <c r="C304" s="71" t="s">
        <v>1605</v>
      </c>
      <c r="D304" s="71" t="s">
        <v>1606</v>
      </c>
    </row>
  </sheetData>
  <dataConsolidate leftLabels="1"/>
  <phoneticPr fontId="9"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x14ac:dyDescent="0.15"/>
  <cols>
    <col min="1" max="16384" width="9.140625" style="317"/>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x14ac:dyDescent="0.15"/>
  <sheetData>
    <row r="3" spans="2:2" x14ac:dyDescent="0.15">
      <c r="B3" t="s">
        <v>1608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x14ac:dyDescent="0.1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x14ac:dyDescent="0.15"/>
  <cols>
    <col min="1" max="1" width="9.140625" style="162"/>
    <col min="2" max="2" width="66.7109375" style="162" bestFit="1" customWidth="1"/>
    <col min="3" max="16384" width="9.140625" style="162"/>
  </cols>
  <sheetData>
    <row r="1" spans="1:3" x14ac:dyDescent="0.15">
      <c r="A1" s="162" t="s">
        <v>130</v>
      </c>
      <c r="B1" s="162" t="s">
        <v>131</v>
      </c>
      <c r="C1" s="162" t="s">
        <v>132</v>
      </c>
    </row>
    <row r="2" spans="1:3" x14ac:dyDescent="0.15">
      <c r="A2" s="162">
        <v>4189678</v>
      </c>
      <c r="B2" s="162" t="s">
        <v>683</v>
      </c>
      <c r="C2" s="162" t="s">
        <v>193</v>
      </c>
    </row>
    <row r="3" spans="1:3" x14ac:dyDescent="0.15">
      <c r="A3" s="162">
        <v>4190415</v>
      </c>
      <c r="B3" s="162" t="s">
        <v>684</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258</vt:i4>
      </vt:variant>
    </vt:vector>
  </HeadingPairs>
  <TitlesOfParts>
    <vt:vector size="268" baseType="lpstr">
      <vt:lpstr>Инструкция</vt:lpstr>
      <vt:lpstr>Титульный</vt:lpstr>
      <vt:lpstr>Территории</vt:lpstr>
      <vt:lpstr>Дифференциация</vt:lpstr>
      <vt:lpstr>Форма 1.0.1 | Форма 2.7.1</vt:lpstr>
      <vt:lpstr>Форма 2.7.1</vt:lpstr>
      <vt:lpstr>Форма 1.0.1 | Форма 2.8</vt:lpstr>
      <vt:lpstr>Форма 2.8</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List01_4_reserve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pDel_List01_4</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pIns_List01_4</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subject>
  <dc:creator>--</dc:creator>
  <cp:lastModifiedBy>Савина Елена Сергеевна</cp:lastModifiedBy>
  <dcterms:created xsi:type="dcterms:W3CDTF">2014-08-18T08:57:48Z</dcterms:created>
  <dcterms:modified xsi:type="dcterms:W3CDTF">2021-07-20T04:43:19Z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1.0.4</vt:lpwstr>
  </property>
  <property fmtid="{D5CDD505-2E9C-101B-9397-08002B2CF9AE}" pid="3" name="TemplateOperationMode">
    <vt:i4>3</vt:i4>
  </property>
  <property fmtid="{D5CDD505-2E9C-101B-9397-08002B2CF9AE}" pid="4" name="Version">
    <vt:lpwstr>FAS.JKH.OPEN.INFO.BALANCE.HVS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