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887" firstSheet="1" activeTab="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r:id="rId7"/>
    <sheet name="Форма 2.2 | Т-тех" sheetId="530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Форма 1.0.1 | Форма 2.12" sheetId="624" state="veryHidden" r:id="rId23"/>
    <sheet name="Сведения об изменении" sheetId="568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4">'Форма 1.0.1 | Т-пит'!$G$17</definedName>
    <definedName name="add_CS_List05_9">'Форма 1.0.1 | Т-подкл(инд)'!$G$17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4">'Форма 2.2 | Т-пит'!$M$28</definedName>
    <definedName name="add_CT_9">'Форма 2.3 | Т-подкл(инд)'!$M$28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4">'Форма 2.2 | Т-пит'!$M$29</definedName>
    <definedName name="add_MO_9">'Форма 2.3 | Т-подкл(инд)'!$M$29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4">'Форма 1.0.1 | Т-пит'!$G$14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4">'Форма 1.0.1 | Т-пит'!$G$15</definedName>
    <definedName name="add_MR_List05_9">'Форма 1.0.1 | Т-подкл(инд)'!$G$15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4">'Форма 2.2 | Т-пит'!$M$30</definedName>
    <definedName name="add_Rate_9">'Форма 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Т-тех'!$M$35</definedName>
    <definedName name="add_Warm_2">'Форма 2.2 | Т-транс'!$M$27</definedName>
    <definedName name="add_Warm_3">'Форма 2.2 | Т-подвоз'!$M$27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Т-тех'!$M$18:$AD$35</definedName>
    <definedName name="checkCell_List06_1_double_date">'Форма 2.2 | Т-тех'!$AE$18:$AE$35</definedName>
    <definedName name="checkCell_List06_1_unique_t">'Форма 2.2 | Т-тех'!$M$18:$M$35</definedName>
    <definedName name="checkCell_List06_1_unique_t1">'Форма 2.2 | Т-тех'!$AF$18:$AF$35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Т-тех'!$F$7:$I$13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Т-тех'!$O$18:$O$35</definedName>
    <definedName name="List06_1_MC2">'Форма 2.2 | Т-тех'!$AC$18:$AC$35</definedName>
    <definedName name="List06_1_note">'Форма 2.2 | Т-тех'!$AD$18:$AD$35</definedName>
    <definedName name="List06_1_Period">'Форма 2.2 | Т-тех'!$O$18:$U$35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Т-тех'!$I$18:$K$35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Т-тех'!$AC$14:$AC$35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REESTR_ORG!$A$2:$J$89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 iterate="1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L20" i="530"/>
  <c r="L21" i="530"/>
  <c r="L22" i="530"/>
  <c r="AG23" i="530"/>
  <c r="AF22" i="530"/>
  <c r="L23" i="530"/>
  <c r="Q24" i="530"/>
  <c r="X24" i="530"/>
  <c r="AE23" i="530"/>
  <c r="L26" i="530"/>
  <c r="AG27" i="530"/>
  <c r="AF26" i="530"/>
  <c r="L27" i="530"/>
  <c r="Q28" i="530"/>
  <c r="X28" i="530"/>
  <c r="AE27" i="530"/>
  <c r="L30" i="530"/>
  <c r="AG31" i="530"/>
  <c r="AF30" i="530"/>
  <c r="L31" i="530"/>
  <c r="Q32" i="530"/>
  <c r="X32" i="530"/>
  <c r="AE31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X35" i="471"/>
  <c r="H12" i="624"/>
  <c r="H11" i="624"/>
  <c r="H9" i="624"/>
  <c r="H8" i="624"/>
  <c r="H7" i="624"/>
  <c r="H12" i="622"/>
  <c r="H9" i="622"/>
  <c r="H8" i="622"/>
  <c r="H12" i="613"/>
  <c r="H9" i="613"/>
  <c r="H8" i="613"/>
  <c r="R14" i="601"/>
  <c r="H13" i="624" s="1"/>
  <c r="R13" i="601"/>
  <c r="R12" i="601"/>
  <c r="P12" i="601"/>
  <c r="F9" i="624"/>
  <c r="F13" i="624"/>
  <c r="F8" i="624"/>
  <c r="F12" i="624"/>
  <c r="F11" i="624"/>
  <c r="F10" i="624"/>
  <c r="M14" i="601"/>
  <c r="M13" i="601"/>
  <c r="M12" i="601"/>
  <c r="H13" i="622" l="1"/>
  <c r="H13" i="613"/>
  <c r="M9" i="566"/>
  <c r="M8" i="566"/>
  <c r="M9" i="598"/>
  <c r="M8" i="598"/>
  <c r="M9" i="560"/>
  <c r="M8" i="560"/>
  <c r="M9" i="559"/>
  <c r="M8" i="559"/>
  <c r="M9" i="567"/>
  <c r="M8" i="567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59"/>
  <c r="O9" i="559"/>
  <c r="O8" i="559"/>
  <c r="O7" i="559"/>
  <c r="M7" i="559"/>
  <c r="O10" i="567"/>
  <c r="O9" i="567"/>
  <c r="O8" i="567"/>
  <c r="O7" i="567"/>
  <c r="M7" i="567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AG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L169" i="471"/>
  <c r="F292" i="471"/>
  <c r="X50" i="471"/>
  <c r="L45" i="471"/>
  <c r="AD97" i="471"/>
  <c r="L19" i="598"/>
  <c r="L63" i="471"/>
  <c r="L20" i="560"/>
  <c r="L62" i="471"/>
  <c r="AM22" i="566"/>
  <c r="L183" i="471"/>
  <c r="L50" i="471"/>
  <c r="M254" i="471"/>
  <c r="F12" i="614"/>
  <c r="L79" i="471"/>
  <c r="L22" i="566"/>
  <c r="Y119" i="471"/>
  <c r="F13" i="616"/>
  <c r="L19" i="566"/>
  <c r="AC98" i="471"/>
  <c r="L20" i="598"/>
  <c r="L78" i="471"/>
  <c r="Y65" i="471"/>
  <c r="F12" i="613"/>
  <c r="F9" i="622"/>
  <c r="F13" i="613"/>
  <c r="L61" i="471"/>
  <c r="L23" i="567"/>
  <c r="L21" i="559"/>
  <c r="L32" i="471"/>
  <c r="L166" i="471"/>
  <c r="F291" i="471"/>
  <c r="F12" i="616"/>
  <c r="L21" i="560"/>
  <c r="F13" i="617"/>
  <c r="F9" i="617"/>
  <c r="L184" i="471"/>
  <c r="L33" i="471"/>
  <c r="X23" i="559"/>
  <c r="F8" i="622"/>
  <c r="F11" i="613"/>
  <c r="L47" i="471"/>
  <c r="L82" i="471"/>
  <c r="L23" i="559"/>
  <c r="L30" i="471"/>
  <c r="L22" i="567"/>
  <c r="X23" i="560"/>
  <c r="L18" i="567"/>
  <c r="F11" i="616"/>
  <c r="X82" i="471"/>
  <c r="F10" i="613"/>
  <c r="L168" i="471"/>
  <c r="Y81" i="471"/>
  <c r="X154" i="471"/>
  <c r="L81" i="471"/>
  <c r="X137" i="471"/>
  <c r="X120" i="471"/>
  <c r="F11" i="614"/>
  <c r="L22" i="559"/>
  <c r="F10" i="622"/>
  <c r="L19" i="560"/>
  <c r="Y49" i="471"/>
  <c r="F8" i="617"/>
  <c r="AC100" i="471"/>
  <c r="L77" i="471"/>
  <c r="F12" i="615"/>
  <c r="F13" i="615"/>
  <c r="L29" i="471"/>
  <c r="F11" i="622"/>
  <c r="F10" i="615"/>
  <c r="F9" i="616"/>
  <c r="F10" i="618"/>
  <c r="F293" i="471"/>
  <c r="L34" i="471"/>
  <c r="L80" i="471"/>
  <c r="L46" i="471"/>
  <c r="Y22" i="560"/>
  <c r="L48" i="471"/>
  <c r="L181" i="471"/>
  <c r="F8" i="616"/>
  <c r="F13" i="618"/>
  <c r="L19" i="567"/>
  <c r="Y22" i="567"/>
  <c r="F8" i="615"/>
  <c r="F11" i="615"/>
  <c r="L20" i="559"/>
  <c r="L65" i="471"/>
  <c r="L31" i="471"/>
  <c r="L21" i="567"/>
  <c r="L18" i="559"/>
  <c r="F9" i="614"/>
  <c r="F289" i="471"/>
  <c r="AF33" i="471"/>
  <c r="L20" i="566"/>
  <c r="F8" i="618"/>
  <c r="F294" i="471"/>
  <c r="L21" i="566"/>
  <c r="F290" i="471"/>
  <c r="X66" i="471"/>
  <c r="F10" i="617"/>
  <c r="F12" i="618"/>
  <c r="AE34" i="471"/>
  <c r="E2" i="437"/>
  <c r="L19" i="559"/>
  <c r="F8" i="613"/>
  <c r="F10" i="616"/>
  <c r="L167" i="471"/>
  <c r="F9" i="618"/>
  <c r="L23" i="560"/>
  <c r="F8" i="614"/>
  <c r="F9" i="615"/>
  <c r="L21" i="598"/>
  <c r="AN169" i="471"/>
  <c r="L22" i="560"/>
  <c r="F12" i="617"/>
  <c r="M249" i="471"/>
  <c r="AM184" i="471"/>
  <c r="F11" i="617"/>
  <c r="AN22" i="598"/>
  <c r="L64" i="471"/>
  <c r="L18" i="560"/>
  <c r="F13" i="622"/>
  <c r="F10" i="614"/>
  <c r="L20" i="567"/>
  <c r="E3" i="437"/>
  <c r="L49" i="471"/>
  <c r="L22" i="598"/>
  <c r="L66" i="471"/>
  <c r="F13" i="614"/>
  <c r="Y22" i="559"/>
  <c r="F9" i="613"/>
  <c r="X23" i="567"/>
  <c r="F12" i="622"/>
  <c r="Y136" i="471"/>
  <c r="L182" i="471"/>
  <c r="M259" i="471"/>
  <c r="F11" i="618"/>
  <c r="Y153" i="471"/>
</calcChain>
</file>

<file path=xl/sharedStrings.xml><?xml version="1.0" encoding="utf-8"?>
<sst xmlns="http://schemas.openxmlformats.org/spreadsheetml/2006/main" count="3245" uniqueCount="1654">
  <si>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</si>
  <si>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</si>
  <si>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</si>
  <si>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</si>
  <si>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</si>
  <si>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</si>
  <si>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</si>
  <si>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</si>
  <si>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</si>
  <si>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</si>
  <si>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</si>
  <si>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</si>
  <si>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</si>
  <si>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</si>
  <si>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</si>
  <si>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</si>
  <si>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</si>
  <si>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</si>
  <si>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</si>
  <si>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</si>
  <si>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</si>
  <si>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</si>
  <si>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</si>
  <si>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</si>
  <si>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</si>
  <si>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</si>
  <si>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</si>
  <si>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</si>
  <si>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</si>
  <si>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</si>
  <si>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</si>
  <si>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</si>
  <si>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</si>
  <si>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</si>
  <si>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</si>
  <si>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</si>
  <si>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</si>
  <si>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</si>
  <si>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</si>
  <si>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</si>
  <si>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</si>
  <si>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</si>
  <si>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</si>
  <si>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</si>
  <si>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</si>
  <si>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</si>
  <si>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</si>
  <si>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</si>
  <si>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</si>
  <si>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</si>
  <si>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</si>
  <si>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</si>
  <si>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</si>
  <si>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</si>
  <si>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</si>
  <si>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</si>
  <si>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</si>
  <si>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</si>
  <si>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</si>
  <si>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</si>
  <si>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</si>
  <si>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</si>
  <si>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</si>
  <si>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</si>
  <si>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</si>
  <si>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</si>
  <si>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</si>
  <si>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</si>
  <si>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</si>
  <si>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</si>
  <si>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</si>
  <si>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</si>
  <si>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</si>
  <si>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</si>
  <si>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</si>
  <si>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</si>
  <si>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</si>
  <si>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</si>
  <si>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</si>
  <si>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</si>
  <si>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</si>
  <si>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</si>
  <si>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</si>
  <si>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</si>
  <si>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</si>
  <si>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</si>
  <si>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</si>
  <si>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</si>
  <si>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</si>
  <si>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</si>
  <si>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</si>
  <si>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</si>
  <si>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</si>
  <si>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</si>
  <si>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</si>
  <si>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</si>
  <si>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</si>
  <si>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</si>
  <si>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</si>
  <si>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</si>
  <si>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</si>
  <si>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</si>
  <si>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</si>
  <si>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</si>
  <si>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</si>
  <si>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</si>
  <si>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</si>
  <si>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</si>
  <si>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</si>
  <si>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</si>
  <si>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</si>
  <si>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</si>
  <si>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</si>
  <si>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</si>
  <si>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</si>
  <si>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</si>
  <si>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</si>
  <si>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</si>
  <si>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</si>
  <si>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</si>
  <si>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</si>
  <si>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</si>
  <si>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</si>
  <si>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</si>
  <si>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</si>
  <si>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</si>
  <si>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</si>
  <si>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</si>
  <si>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</si>
  <si>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</si>
  <si>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</si>
  <si>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</si>
  <si>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</si>
  <si>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</si>
  <si>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</si>
  <si>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</si>
  <si>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</si>
  <si>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</si>
  <si>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</si>
  <si>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</si>
  <si>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</si>
  <si>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</si>
  <si>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</si>
  <si>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</si>
  <si>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</si>
  <si>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</si>
  <si>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</si>
  <si>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</si>
  <si>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</si>
  <si>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</si>
  <si>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</si>
  <si>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</si>
  <si>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</si>
  <si>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</si>
  <si>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</si>
  <si>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</si>
  <si>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</si>
  <si>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</si>
  <si>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</si>
  <si>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</si>
  <si>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</si>
  <si>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</si>
  <si>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</si>
  <si>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</si>
  <si>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</si>
  <si>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</si>
  <si>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</si>
  <si>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</si>
  <si>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</si>
  <si>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</si>
  <si>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</si>
  <si>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</si>
  <si>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</si>
  <si>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</si>
  <si>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</si>
  <si>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</si>
  <si>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</si>
  <si>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</si>
  <si>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</si>
  <si>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</si>
  <si>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</si>
  <si>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</si>
  <si>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</si>
  <si>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</si>
  <si>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</si>
  <si>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</si>
  <si>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</si>
  <si>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</si>
  <si>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</si>
  <si>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</si>
  <si>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</si>
  <si>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</si>
  <si>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</si>
  <si>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</si>
  <si>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</si>
  <si>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</si>
  <si>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</si>
  <si>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</si>
  <si>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</si>
  <si>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</si>
  <si>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</si>
  <si>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</si>
  <si>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</si>
  <si>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</si>
  <si>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</si>
  <si>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</si>
  <si>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</si>
  <si>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</si>
  <si>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</si>
  <si>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</si>
  <si>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</si>
  <si>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</si>
  <si>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</si>
  <si>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</si>
  <si>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</si>
  <si>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</si>
  <si>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</si>
  <si>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</si>
  <si>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</si>
  <si>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</si>
  <si>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</si>
  <si>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</si>
  <si>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</si>
  <si>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</si>
  <si>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</si>
  <si>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</si>
  <si>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</si>
  <si>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</si>
  <si>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</si>
  <si>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</si>
  <si>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</si>
  <si>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</si>
  <si>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</si>
  <si>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</si>
  <si>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</si>
  <si>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</si>
  <si>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</si>
  <si>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</si>
  <si>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</si>
  <si>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</si>
  <si>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</si>
  <si>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</si>
  <si>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</si>
  <si>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</si>
  <si>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</si>
  <si>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</si>
  <si>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</si>
  <si>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</si>
  <si>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</si>
  <si>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</si>
  <si>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</si>
  <si>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</si>
  <si>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</si>
  <si>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</si>
  <si>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</si>
  <si>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</si>
  <si>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</si>
  <si>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</si>
  <si>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</si>
  <si>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</si>
  <si>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</si>
  <si>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</si>
  <si>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</si>
  <si>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</si>
  <si>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</si>
  <si>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</si>
  <si>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</si>
  <si>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</si>
  <si>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</si>
  <si>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</si>
  <si>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</si>
  <si>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</si>
  <si>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</si>
  <si>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</si>
  <si>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</si>
  <si>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</si>
  <si>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</si>
  <si>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</si>
  <si>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</si>
  <si>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</si>
  <si>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</si>
  <si>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</si>
  <si>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</si>
  <si>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</si>
  <si>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</si>
  <si>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</si>
  <si>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</si>
  <si>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</si>
  <si>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</si>
  <si>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</si>
  <si>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</si>
  <si>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</si>
  <si>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</si>
  <si>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</si>
  <si>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</si>
  <si>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</si>
  <si>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</si>
  <si>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</si>
  <si>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</si>
  <si>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</si>
  <si>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</si>
  <si>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</si>
  <si>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</si>
  <si>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</si>
  <si>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</si>
  <si>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</si>
  <si>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</si>
  <si>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</si>
  <si>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</si>
  <si>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</si>
  <si>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</si>
  <si>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</si>
  <si>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</si>
  <si>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</si>
  <si>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</si>
  <si>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</si>
  <si>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</si>
  <si>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</si>
  <si>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</si>
  <si>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</si>
  <si>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</si>
  <si>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</si>
  <si>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</si>
  <si>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</si>
  <si>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</si>
  <si>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</si>
  <si>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</si>
  <si>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</si>
  <si>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</si>
  <si>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</si>
  <si>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</si>
  <si>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</si>
  <si>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</si>
  <si>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</si>
  <si>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</si>
  <si>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</si>
  <si>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</si>
  <si>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</si>
  <si>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</si>
  <si>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</si>
  <si>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</si>
  <si>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</si>
  <si>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</si>
  <si>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</si>
  <si>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</si>
  <si>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</si>
  <si>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</si>
  <si>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</si>
  <si>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</si>
  <si>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</si>
  <si>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</si>
  <si>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</si>
  <si>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</si>
  <si>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</si>
  <si>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</si>
  <si>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</si>
  <si>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</si>
  <si>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</si>
  <si>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</si>
  <si>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</si>
  <si>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</si>
  <si>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</si>
  <si>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</si>
  <si>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</si>
  <si>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</si>
  <si>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</si>
  <si>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</si>
  <si>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</si>
  <si>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</si>
  <si>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</si>
  <si>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</si>
  <si>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</si>
  <si>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</si>
  <si>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</si>
  <si>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</si>
  <si>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</si>
  <si>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</si>
  <si>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</si>
  <si>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</si>
  <si>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</si>
  <si>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</si>
  <si>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</si>
  <si>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</si>
  <si>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</si>
  <si>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</si>
  <si>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</si>
  <si>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</si>
  <si>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</si>
  <si>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</si>
  <si>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</si>
  <si>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</si>
  <si>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</si>
  <si>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</si>
  <si>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</si>
  <si>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</si>
  <si>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</si>
  <si>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</si>
  <si>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</si>
  <si>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</si>
  <si>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</si>
  <si>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</si>
  <si>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</si>
  <si>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</si>
  <si>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</si>
  <si>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</si>
  <si>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</si>
  <si>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</si>
  <si>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</si>
  <si>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</si>
  <si>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</si>
  <si>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</si>
  <si>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</si>
  <si>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</si>
  <si>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</si>
  <si>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</si>
  <si>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</si>
  <si>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</si>
  <si>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</si>
  <si>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</si>
  <si>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</si>
  <si>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</si>
  <si>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</si>
  <si>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</si>
  <si>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</si>
  <si>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</si>
  <si>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</si>
  <si>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</si>
  <si>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</si>
  <si>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</si>
  <si>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</si>
  <si>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</si>
  <si>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</si>
  <si>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</si>
  <si>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</si>
  <si>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</si>
  <si>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</si>
  <si>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</si>
  <si>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</si>
  <si>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</si>
  <si>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</si>
  <si>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</si>
  <si>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</si>
  <si>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</si>
  <si>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</si>
  <si>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</si>
  <si>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</si>
  <si>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</si>
  <si>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</si>
  <si>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</si>
  <si>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</si>
  <si>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</si>
  <si>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</si>
  <si>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</si>
  <si>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</si>
  <si>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</si>
  <si>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</si>
  <si>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</si>
  <si>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</si>
  <si>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</si>
  <si>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</si>
  <si>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</si>
  <si>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</si>
  <si>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</si>
  <si>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</si>
  <si>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</si>
  <si>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</si>
  <si>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</si>
  <si>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</si>
  <si>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</si>
  <si>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</si>
  <si>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</si>
  <si>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</si>
  <si>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</si>
  <si>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</si>
  <si>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</si>
  <si>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</si>
  <si>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</si>
  <si>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</si>
  <si>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</si>
  <si>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</si>
  <si>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</si>
  <si>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</si>
  <si>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</si>
  <si>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</si>
  <si>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</si>
  <si>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</si>
  <si>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</si>
  <si>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</si>
  <si>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</si>
  <si>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</si>
  <si>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</si>
  <si>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</si>
  <si>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</si>
  <si>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</si>
  <si>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</si>
  <si>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</si>
  <si>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</si>
  <si>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</si>
  <si>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</si>
  <si>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</si>
  <si>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</si>
  <si>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</si>
  <si>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</si>
  <si>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</si>
  <si>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</si>
  <si>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</si>
  <si>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</si>
  <si>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</si>
  <si>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</si>
  <si>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</si>
  <si>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</si>
  <si>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</si>
  <si>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</si>
  <si>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</si>
  <si>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</si>
  <si>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</si>
  <si>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</si>
  <si>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</si>
  <si>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</si>
  <si>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</si>
  <si>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</si>
  <si>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</si>
  <si>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</si>
  <si>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</si>
  <si>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</si>
  <si>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</si>
  <si>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</si>
  <si>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</si>
  <si>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</si>
  <si>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</si>
  <si>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</si>
  <si>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</si>
  <si>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</si>
  <si>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</si>
  <si>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</si>
  <si>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</si>
  <si>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</si>
  <si>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</si>
  <si>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</si>
  <si>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</si>
  <si>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</si>
  <si>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</si>
  <si>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</si>
  <si>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</si>
  <si>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</si>
  <si>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</si>
  <si>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</si>
  <si>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</si>
  <si>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</si>
  <si>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</si>
  <si>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</si>
  <si>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</si>
  <si>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</si>
  <si>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</si>
  <si>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</si>
  <si>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</si>
  <si>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</si>
  <si>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</si>
  <si>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</si>
  <si>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</si>
  <si>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</si>
  <si>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</si>
  <si>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</si>
  <si>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</si>
  <si>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</si>
  <si>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</si>
  <si>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</si>
  <si>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</si>
  <si>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</si>
  <si>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</si>
  <si>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</si>
  <si>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</si>
  <si>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</si>
  <si>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</si>
  <si>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</si>
  <si>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</si>
  <si>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</si>
  <si>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</si>
  <si>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</si>
  <si>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</si>
  <si>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</si>
  <si>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</si>
  <si>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</si>
  <si>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</si>
  <si>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</si>
  <si>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</si>
  <si>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</si>
  <si>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</si>
  <si>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</si>
  <si>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</si>
  <si>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</si>
  <si>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</si>
  <si>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</si>
  <si>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</si>
  <si>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</si>
  <si>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</si>
  <si>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</si>
  <si>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</si>
  <si>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</si>
  <si>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</si>
  <si>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</si>
  <si>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</si>
  <si>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</si>
  <si>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</si>
  <si>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</si>
  <si>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</si>
  <si>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</si>
  <si>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</si>
  <si>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</si>
  <si>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</si>
  <si>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</si>
  <si>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</si>
  <si>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</si>
  <si>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</si>
  <si>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</si>
  <si>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</si>
  <si>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</si>
  <si>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</si>
  <si>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</si>
  <si>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</si>
  <si>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</si>
  <si>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</si>
  <si>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</si>
  <si>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</si>
  <si>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</si>
  <si>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</si>
  <si>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</si>
  <si>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</si>
  <si>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</si>
  <si>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</si>
  <si>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</si>
  <si>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</si>
  <si>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</si>
  <si>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</si>
  <si>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</si>
  <si>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</si>
  <si>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</si>
  <si>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</si>
  <si>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</si>
  <si>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</si>
  <si>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</si>
  <si>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</si>
  <si>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</si>
  <si>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</si>
  <si>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</si>
  <si>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</si>
  <si>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</si>
  <si>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</si>
  <si>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</si>
  <si>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</si>
  <si>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</si>
  <si>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</si>
  <si>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</si>
  <si>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</si>
  <si>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</si>
  <si>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</si>
  <si>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</si>
  <si>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</si>
  <si>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</si>
  <si>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</si>
  <si>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</si>
  <si>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</si>
  <si>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</si>
  <si>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</si>
  <si>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</si>
  <si>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</si>
  <si>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</si>
  <si>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</si>
  <si>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</si>
  <si>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</si>
  <si>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</si>
  <si>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</si>
  <si>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</si>
  <si>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</si>
  <si>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</si>
  <si>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</si>
  <si>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</si>
  <si>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</si>
  <si>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</si>
  <si>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</si>
  <si>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</si>
  <si>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</si>
  <si>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</si>
  <si>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</si>
  <si>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</si>
  <si>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</si>
  <si>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</si>
  <si>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</si>
  <si>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</si>
  <si>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</si>
  <si>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</si>
  <si>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</si>
  <si>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</si>
  <si>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</si>
  <si>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</si>
  <si>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</si>
  <si>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</si>
  <si>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</si>
  <si>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</si>
  <si>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</si>
  <si>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</si>
  <si>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</si>
  <si>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</si>
  <si>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</si>
  <si>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</si>
  <si>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</si>
  <si>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</si>
  <si>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</si>
  <si>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</si>
  <si>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</si>
  <si>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</si>
  <si>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FAS.JKH.OPEN.INFO.PRICE.HVS!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</si>
  <si>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</si>
  <si>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</si>
  <si>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</si>
  <si>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</si>
  <si>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</si>
  <si>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</si>
  <si>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</si>
  <si>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</si>
  <si>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</si>
  <si>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</si>
  <si>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</si>
  <si>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</si>
  <si>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</si>
  <si>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</si>
  <si>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</si>
  <si>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</si>
  <si>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</si>
  <si>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</si>
  <si>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</si>
  <si>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</si>
  <si>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</si>
  <si>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</si>
  <si>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</si>
  <si>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</si>
  <si>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</si>
  <si>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</si>
  <si>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</si>
  <si>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</si>
  <si>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</si>
  <si>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</si>
  <si>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</si>
  <si>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</si>
  <si>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</si>
  <si>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</si>
  <si>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</si>
  <si>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</si>
  <si>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</si>
  <si>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</si>
  <si>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</si>
  <si>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</si>
  <si>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</si>
  <si>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</si>
  <si>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</si>
  <si>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</si>
  <si>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</si>
  <si>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</si>
  <si>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</si>
  <si>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</si>
  <si>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</si>
  <si>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</si>
  <si>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</si>
  <si>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</si>
  <si>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</si>
  <si>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</si>
  <si>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</si>
  <si>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</si>
  <si>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</si>
  <si>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</si>
  <si>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</si>
  <si>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</si>
  <si>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</si>
  <si>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</si>
  <si>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</si>
  <si>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</si>
  <si>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</si>
  <si>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</si>
  <si>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</si>
  <si>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</si>
  <si>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</si>
  <si>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</si>
  <si>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</si>
  <si>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</si>
  <si>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</si>
  <si>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</si>
  <si>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</si>
  <si>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</si>
  <si>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</si>
  <si>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</si>
  <si>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</si>
  <si>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</si>
  <si>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</si>
  <si>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</si>
  <si>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</si>
  <si>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</si>
  <si>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</si>
  <si>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</si>
  <si>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</si>
  <si>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</si>
  <si>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</si>
  <si>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</si>
  <si>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</si>
  <si>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</si>
  <si>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</si>
  <si>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</si>
  <si>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</si>
  <si>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</si>
  <si>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</si>
  <si>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</si>
  <si>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</si>
  <si>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</si>
  <si>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</si>
  <si>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</si>
  <si>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</si>
  <si>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</si>
  <si>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</si>
  <si>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</si>
  <si>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</si>
  <si>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</si>
  <si>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</si>
  <si>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</si>
  <si>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</si>
  <si>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</si>
  <si>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</si>
  <si>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</si>
  <si>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</si>
  <si>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</si>
  <si>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</si>
  <si>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</si>
  <si>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</si>
  <si>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</si>
  <si>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</si>
  <si>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</si>
  <si>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</si>
  <si>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</si>
  <si>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</si>
  <si>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</si>
  <si>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</si>
  <si>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</si>
  <si>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</si>
  <si>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</si>
  <si>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</si>
  <si>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</si>
  <si>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</si>
  <si>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</si>
  <si>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</si>
  <si>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</si>
  <si>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</si>
  <si>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</si>
  <si>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</si>
  <si>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</si>
  <si>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</si>
  <si>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</si>
  <si>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</si>
  <si>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</si>
  <si>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</si>
  <si>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</si>
  <si>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</si>
  <si>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</si>
  <si>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</si>
  <si>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</si>
  <si>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</si>
  <si>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</si>
  <si>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</si>
  <si>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</si>
  <si>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</si>
  <si>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</si>
  <si>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</si>
  <si>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</si>
  <si>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Хмелевское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</si>
  <si>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</si>
  <si>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</si>
  <si>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</si>
  <si>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</si>
  <si>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</si>
  <si>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</si>
  <si>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</si>
  <si>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</si>
  <si>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</si>
  <si>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</si>
  <si>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</si>
  <si>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</si>
  <si>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</si>
  <si>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</si>
  <si>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</si>
  <si>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</si>
  <si>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</si>
  <si>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</si>
  <si>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</si>
  <si>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</si>
  <si>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</si>
  <si>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</si>
  <si>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</si>
  <si>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</si>
  <si>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</si>
  <si>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</si>
  <si>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</si>
  <si>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</si>
  <si>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</si>
  <si>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</si>
  <si>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</si>
  <si>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</si>
  <si>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</si>
  <si>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</si>
  <si>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</si>
  <si>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</si>
  <si>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</si>
  <si>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</si>
  <si>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</si>
  <si>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</si>
  <si>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</si>
  <si>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</si>
  <si>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</si>
  <si>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</si>
  <si>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</si>
  <si>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</si>
  <si>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</si>
  <si>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</si>
  <si>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</si>
  <si>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</si>
  <si>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</si>
  <si>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</si>
  <si>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</si>
  <si>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</si>
  <si>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</si>
  <si>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</si>
  <si>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</si>
  <si>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</si>
  <si>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</si>
  <si>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</si>
  <si>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</si>
  <si>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</si>
  <si>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</si>
  <si>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</si>
  <si>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</si>
  <si>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</si>
  <si>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</si>
  <si>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</si>
  <si>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</si>
  <si>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</si>
  <si>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</si>
  <si>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</si>
  <si>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</si>
  <si>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</si>
  <si>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</si>
  <si>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</si>
  <si>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</si>
  <si>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</si>
  <si>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</si>
  <si>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</si>
  <si>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</si>
  <si>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</si>
  <si>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</si>
  <si>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</si>
  <si>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</si>
  <si>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</si>
  <si>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</si>
  <si>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</si>
  <si>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</si>
  <si>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</si>
  <si>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</si>
  <si>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</si>
  <si>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</si>
  <si>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</si>
  <si>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</si>
  <si>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</si>
  <si>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</si>
  <si>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</si>
  <si>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</si>
  <si>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</si>
  <si>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</si>
  <si>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</si>
  <si>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</si>
  <si>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</si>
  <si>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</si>
  <si>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</si>
  <si>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</si>
  <si>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</si>
  <si>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</si>
  <si>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</si>
  <si>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</si>
  <si>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</si>
  <si>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</si>
  <si>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</si>
  <si>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</si>
  <si>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</si>
  <si>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</si>
  <si>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</si>
  <si>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</si>
  <si>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</si>
  <si>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</si>
  <si>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</si>
  <si>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</si>
  <si>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</si>
  <si>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</si>
  <si>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</si>
  <si>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</si>
  <si>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</si>
  <si>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</si>
  <si>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</si>
  <si>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</si>
  <si>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</si>
  <si>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</si>
  <si>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</si>
  <si>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</si>
  <si>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</si>
  <si>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</si>
  <si>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</si>
  <si>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</si>
  <si>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</si>
  <si>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</si>
  <si>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</si>
  <si>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</si>
  <si>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</si>
  <si>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</si>
  <si>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</si>
  <si>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</si>
  <si>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</si>
  <si>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</si>
  <si>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</si>
  <si>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</si>
  <si>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</si>
  <si>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</si>
  <si>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</si>
  <si>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</si>
  <si>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</si>
  <si>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</si>
  <si>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</si>
  <si>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</si>
  <si>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</si>
  <si>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</si>
  <si>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</si>
  <si>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</si>
  <si>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</si>
  <si>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</si>
  <si>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</si>
  <si>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</si>
  <si>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</si>
  <si>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</si>
  <si>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</si>
  <si>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</si>
  <si>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</si>
  <si>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</si>
  <si>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</si>
  <si>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</si>
  <si>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</si>
  <si>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</si>
  <si>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</si>
  <si>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</si>
  <si>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</si>
  <si>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</si>
  <si>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</si>
  <si>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</si>
  <si>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</si>
  <si>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</si>
  <si>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</si>
  <si>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</si>
  <si>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</si>
  <si>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</si>
  <si>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</si>
  <si>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</si>
  <si>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</si>
  <si>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</si>
  <si>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</si>
  <si>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</si>
  <si>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</si>
  <si>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</si>
  <si>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</si>
  <si>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</si>
  <si>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</si>
  <si>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</si>
  <si>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</si>
  <si>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</si>
  <si>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</si>
  <si>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</si>
  <si>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</si>
  <si>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</si>
  <si>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</si>
  <si>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</si>
  <si>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</si>
  <si>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</si>
  <si>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</si>
  <si>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</si>
  <si>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</si>
  <si>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</si>
  <si>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</si>
  <si>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</si>
  <si>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</si>
  <si>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</si>
  <si>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</si>
  <si>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</si>
  <si>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</si>
  <si>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</si>
  <si>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</si>
  <si>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</si>
  <si>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</si>
  <si>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</si>
  <si>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</si>
  <si>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</si>
  <si>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</si>
  <si>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</si>
  <si>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</si>
  <si>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</si>
  <si>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</si>
  <si>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</si>
  <si>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</si>
  <si>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</si>
  <si>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</si>
  <si>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</si>
  <si>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</si>
  <si>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</si>
  <si>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</si>
  <si>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</si>
  <si>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</si>
  <si>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</si>
  <si>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</si>
  <si>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</si>
  <si>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</si>
  <si>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</si>
  <si>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</si>
  <si>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</si>
  <si>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</si>
  <si>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</si>
  <si>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</si>
  <si>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</si>
  <si>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</si>
  <si>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</si>
  <si>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</si>
  <si>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</si>
  <si>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</si>
  <si>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</si>
  <si>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</si>
  <si>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</si>
  <si>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</si>
  <si>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</si>
  <si>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</si>
  <si>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</si>
  <si>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</si>
  <si>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</si>
  <si>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</si>
  <si>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</si>
  <si>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</si>
  <si>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</si>
  <si>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</si>
  <si>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</si>
  <si>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</si>
  <si>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</si>
  <si>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</si>
  <si>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</si>
  <si>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</si>
  <si>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</si>
  <si>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</si>
  <si>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</si>
  <si>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</si>
  <si>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</si>
  <si>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</si>
  <si>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</si>
  <si>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</si>
  <si>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</si>
  <si>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</si>
  <si>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</si>
  <si>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</si>
  <si>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</si>
  <si>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</si>
  <si>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</si>
  <si>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</si>
  <si>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</si>
  <si>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</si>
  <si>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</si>
  <si>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</si>
  <si>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</si>
  <si>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</si>
  <si>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</si>
  <si>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</si>
  <si>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</si>
  <si>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</si>
  <si>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</si>
  <si>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</si>
  <si>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</si>
  <si>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</si>
  <si>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</si>
  <si>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</si>
  <si>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</si>
  <si>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</si>
  <si>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</si>
  <si>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</si>
  <si>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</si>
  <si>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</si>
  <si>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</si>
  <si>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</si>
  <si>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</si>
  <si>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</si>
  <si>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</si>
  <si>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</si>
  <si>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</si>
  <si>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</si>
  <si>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</si>
  <si>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</si>
  <si>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</si>
  <si>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</si>
  <si>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</si>
  <si>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</si>
  <si>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</si>
  <si>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</si>
  <si>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</si>
  <si>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</si>
  <si>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</si>
  <si>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</si>
  <si>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</si>
  <si>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</si>
  <si>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</si>
  <si>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</si>
  <si>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</si>
  <si>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</si>
  <si>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</si>
  <si>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</si>
  <si>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</si>
  <si>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</si>
  <si>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</si>
  <si>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</si>
  <si>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</si>
  <si>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</si>
  <si>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</si>
  <si>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</si>
  <si>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</si>
  <si>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</si>
  <si>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</si>
  <si>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</si>
  <si>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</si>
  <si>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</si>
  <si>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</si>
  <si>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</si>
  <si>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</si>
  <si>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</si>
  <si>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</si>
  <si>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</si>
  <si>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</si>
  <si>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</si>
  <si>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</si>
  <si>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</si>
  <si>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</si>
  <si>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</si>
  <si>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</si>
  <si>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</si>
  <si>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</si>
  <si>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</si>
  <si>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</si>
  <si>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</si>
  <si>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</si>
  <si>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</si>
  <si>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</si>
  <si>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</si>
  <si>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</si>
  <si>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</si>
  <si>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</si>
  <si>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</si>
  <si>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</si>
  <si>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</si>
  <si>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</si>
  <si>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</si>
  <si>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</si>
  <si>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</si>
  <si>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</si>
  <si>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</si>
  <si>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</si>
  <si>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</si>
  <si>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</si>
  <si>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</si>
  <si>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</si>
  <si>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</si>
  <si>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</si>
  <si>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</si>
  <si>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</si>
  <si>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</si>
  <si>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</si>
  <si>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</si>
  <si>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</si>
  <si>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</si>
  <si>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</si>
  <si>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</si>
  <si>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</si>
  <si>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</si>
  <si>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</si>
  <si>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</si>
  <si>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</si>
  <si>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</si>
  <si>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</si>
  <si>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</si>
  <si>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</si>
  <si>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</si>
  <si>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</si>
  <si>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</si>
  <si>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</si>
  <si>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</si>
  <si>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</si>
  <si>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</si>
  <si>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</si>
  <si>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</si>
  <si>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</si>
  <si>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</si>
  <si>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</si>
  <si>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</si>
  <si>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</si>
  <si>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</si>
  <si>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</si>
  <si>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</si>
  <si>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</si>
  <si>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</si>
  <si>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</si>
  <si>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</si>
  <si>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31.12.2019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</si>
  <si>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</si>
  <si>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</si>
  <si>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</si>
  <si>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</si>
  <si>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</si>
  <si>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</si>
  <si>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</si>
  <si>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</si>
  <si>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</si>
  <si>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</si>
  <si>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</si>
  <si>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</si>
  <si>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</si>
  <si>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</si>
  <si>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</si>
  <si>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</si>
  <si>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</si>
  <si>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</si>
  <si>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</si>
  <si>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</si>
  <si>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</si>
  <si>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</si>
  <si>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</si>
  <si>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</si>
  <si>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</si>
  <si>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</si>
  <si>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</si>
  <si>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</si>
  <si>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</si>
  <si>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</si>
  <si>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</si>
  <si>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</si>
  <si>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</si>
  <si>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</si>
  <si>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</si>
  <si>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</si>
  <si>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</si>
  <si>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</si>
  <si>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</si>
  <si>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</si>
  <si>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</si>
  <si>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</si>
  <si>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</si>
  <si>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</si>
  <si>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</si>
  <si>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</si>
  <si>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</si>
  <si>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</si>
  <si>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</si>
  <si>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</si>
  <si>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</si>
  <si>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</si>
  <si>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</si>
  <si>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</si>
  <si>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</si>
  <si>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</si>
  <si>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</si>
  <si>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</si>
  <si>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</si>
  <si>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</si>
  <si>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отсутствует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</si>
  <si>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</si>
  <si>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</si>
  <si>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</si>
  <si>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</si>
  <si>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</si>
  <si>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</si>
  <si>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</si>
  <si>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</si>
  <si>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</si>
  <si>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</si>
  <si>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</si>
  <si>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</si>
  <si>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</si>
  <si>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</si>
  <si>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</si>
  <si>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</si>
  <si>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</si>
  <si>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</si>
  <si>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</si>
  <si>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</si>
  <si>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</si>
  <si>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</si>
  <si>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</si>
  <si>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</si>
  <si>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</si>
  <si>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</si>
  <si>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</si>
  <si>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</si>
  <si>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</si>
  <si>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</si>
  <si>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</si>
  <si>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</si>
  <si>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</si>
  <si>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</si>
  <si>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</si>
  <si>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</si>
  <si>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</si>
  <si>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</si>
  <si>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</si>
  <si>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</si>
  <si>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</si>
  <si>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</si>
  <si>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</si>
  <si>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</si>
  <si>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</si>
  <si>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</si>
  <si>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</si>
  <si>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</si>
  <si>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</si>
  <si>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</si>
  <si>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</si>
  <si>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</si>
  <si>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</si>
  <si>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</si>
  <si>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</si>
  <si>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</si>
  <si>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</si>
  <si>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</si>
  <si>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</si>
  <si>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</si>
  <si>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</si>
  <si>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</si>
  <si>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</si>
  <si>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</si>
  <si>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</si>
  <si>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</si>
  <si>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</si>
  <si>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</si>
  <si>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</si>
  <si>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</si>
  <si>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</si>
  <si>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</si>
  <si>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</si>
  <si>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</si>
  <si>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</si>
  <si>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</si>
  <si>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</si>
  <si>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</si>
  <si>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</si>
  <si>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</si>
  <si>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</si>
  <si>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</si>
  <si>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</si>
  <si>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</si>
  <si>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</si>
  <si>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</si>
  <si>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</si>
  <si>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</si>
  <si>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</si>
  <si>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</si>
  <si>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</si>
  <si>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</si>
  <si>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</si>
  <si>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</si>
  <si>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</si>
  <si>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</si>
  <si>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</si>
  <si>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</si>
  <si>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</si>
  <si>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</si>
  <si>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</si>
  <si>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</si>
  <si>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</si>
  <si>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</si>
  <si>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</si>
  <si>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</si>
  <si>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</si>
  <si>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</si>
  <si>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</si>
  <si>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</si>
  <si>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</si>
  <si>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</si>
  <si>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</si>
  <si>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</si>
  <si>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</si>
  <si>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</si>
  <si>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</si>
  <si>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</si>
  <si>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</si>
  <si>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</si>
  <si>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</si>
  <si>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</si>
  <si>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</si>
  <si>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</si>
  <si>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</si>
  <si>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</si>
  <si>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</si>
  <si>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</si>
  <si>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</si>
  <si>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</si>
  <si>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</si>
  <si>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</si>
  <si>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</si>
  <si>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</si>
  <si>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</si>
  <si>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</si>
  <si>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</si>
  <si>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</si>
  <si>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</si>
  <si>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</si>
  <si>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</si>
  <si>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</si>
  <si>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</si>
  <si>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</si>
  <si>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</si>
  <si>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</si>
  <si>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</si>
  <si>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</si>
  <si>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</si>
  <si>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</si>
  <si>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</si>
  <si>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</si>
  <si>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</si>
  <si>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</si>
  <si>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</si>
  <si>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</si>
  <si>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</si>
  <si>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</si>
  <si>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</si>
  <si>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</si>
  <si>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</si>
  <si>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</si>
  <si>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</si>
  <si>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</si>
  <si>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</si>
  <si>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</si>
  <si>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</si>
  <si>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</si>
  <si>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</si>
  <si>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</si>
  <si>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</si>
  <si>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</si>
  <si>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</si>
  <si>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</si>
  <si>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</si>
  <si>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</si>
  <si>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</si>
  <si>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</si>
  <si>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</si>
  <si>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</si>
  <si>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</si>
  <si>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</si>
  <si>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</si>
  <si>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</si>
  <si>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</si>
  <si>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</si>
  <si>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</si>
  <si>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</si>
  <si>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</si>
  <si>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</si>
  <si>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</si>
  <si>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</si>
  <si>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</si>
  <si>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</si>
  <si>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</si>
  <si>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</si>
  <si>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</si>
  <si>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</si>
  <si>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</si>
  <si>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</si>
  <si>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</si>
  <si>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</si>
  <si>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</si>
  <si>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</si>
  <si>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</si>
  <si>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</si>
  <si>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</si>
  <si>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</si>
  <si>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</si>
  <si>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</si>
  <si>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</si>
  <si>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</si>
  <si>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</si>
  <si>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</si>
  <si>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</si>
  <si>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</si>
  <si>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</si>
  <si>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</si>
  <si>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</si>
  <si>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</si>
  <si>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VS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</si>
  <si>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</si>
  <si>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</si>
  <si>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20.12.2018</t>
  </si>
  <si>
    <t>19.12.2014</t>
  </si>
  <si>
    <t>298/01-21</t>
  </si>
  <si>
    <t>479/01-21</t>
  </si>
  <si>
    <t>г.Тюмень, ул.30 лет Победы, 31</t>
  </si>
  <si>
    <t>Галиуллин Мугаммир Файзуллович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</si>
  <si>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</si>
  <si>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</si>
  <si>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</si>
  <si>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</si>
  <si>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</si>
  <si>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город Тюмень, город Тюмень (71701000);</t>
  </si>
  <si>
    <t>30.06.2019</t>
  </si>
  <si>
    <t>01.07.2019</t>
  </si>
  <si>
    <t>Техническая вода, руб./м3 (с НДС)</t>
  </si>
  <si>
    <t>Техническая вода, руб./м3 (без НДС)</t>
  </si>
  <si>
    <t xml:space="preserve">Публичный договор водоснабжения </t>
  </si>
  <si>
    <t xml:space="preserve">Корректировка на 2019 год долгострочных тарифов на техническую воду </t>
  </si>
  <si>
    <t>https://portal.eias.ru/Portal/DownloadPage.aspx?type=12&amp;guid=8d71f854-d356-41f8-915d-815a418bc4c2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</si>
  <si>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</si>
  <si>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2.11' для организаций, которые не осуществляют подключение к централизованной системе.</t>
  </si>
  <si>
    <t>Размер файла обновления: 344064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</si>
  <si>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</si>
  <si>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</si>
  <si>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</si>
  <si>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</si>
  <si>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</si>
  <si>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</si>
  <si>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</si>
  <si>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</si>
  <si>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</si>
  <si>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</si>
  <si>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</si>
  <si>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</si>
  <si>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</si>
  <si>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</si>
  <si>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</si>
  <si>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</si>
  <si>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</si>
  <si>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</si>
  <si>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</si>
  <si>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</si>
  <si>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</si>
  <si>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</si>
  <si>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</si>
  <si>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</si>
  <si>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</si>
  <si>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</si>
  <si>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</si>
  <si>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</si>
  <si>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</si>
  <si>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</si>
  <si>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</si>
  <si>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</si>
  <si>
    <t>14.07.2021 18:08:47</t>
  </si>
  <si>
    <t>Голышмановский</t>
  </si>
  <si>
    <t>71702000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</si>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</sst>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5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18" fillId="0" borderId="15" xfId="63" applyFont="1" applyBorder="1" applyAlignment="1">
      <alignment horizontal="left" vertical="center" wrapText="1" inden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7219950" y="5667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30</xdr:row>
      <xdr:rowOff>0</xdr:rowOff>
    </xdr:from>
    <xdr:to>
      <xdr:col>28</xdr:col>
      <xdr:colOff>228600</xdr:colOff>
      <xdr:row>30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11744325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22</xdr:row>
      <xdr:rowOff>0</xdr:rowOff>
    </xdr:from>
    <xdr:to>
      <xdr:col>25</xdr:col>
      <xdr:colOff>228600</xdr:colOff>
      <xdr:row>22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10715625" y="3857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22</xdr:row>
      <xdr:rowOff>0</xdr:rowOff>
    </xdr:from>
    <xdr:to>
      <xdr:col>25</xdr:col>
      <xdr:colOff>228600</xdr:colOff>
      <xdr:row>22</xdr:row>
      <xdr:rowOff>190500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715625" y="3857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683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6" t="str">
        <f>IF(NameOrPr_ch="",IF(NameOrPr="","",NameOrPr),NameOrPr_ch)</f>
        <v xml:space="preserve">Департамента тарифной и ценовой политики Тюменской области </v>
      </c>
      <c r="P7" s="786"/>
      <c r="Q7" s="786"/>
      <c r="R7" s="786"/>
      <c r="S7" s="786"/>
      <c r="T7" s="786"/>
      <c r="U7" s="786"/>
      <c r="V7" s="786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6" t="str">
        <f>IF(datePr_ch="",IF(datePr="","",datePr),datePr_ch)</f>
        <v>20.12.2018</v>
      </c>
      <c r="P8" s="786"/>
      <c r="Q8" s="786"/>
      <c r="R8" s="786"/>
      <c r="S8" s="786"/>
      <c r="T8" s="786"/>
      <c r="U8" s="786"/>
      <c r="V8" s="786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6" t="str">
        <f>IF(numberPr_ch="",IF(numberPr="","",numberPr),numberPr_ch)</f>
        <v>479/01-21</v>
      </c>
      <c r="P9" s="786"/>
      <c r="Q9" s="786"/>
      <c r="R9" s="786"/>
      <c r="S9" s="786"/>
      <c r="T9" s="786"/>
      <c r="U9" s="786"/>
      <c r="V9" s="786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4" t="s">
        <v>577</v>
      </c>
      <c r="N10" s="655"/>
      <c r="O10" s="786" t="str">
        <f>IF(IstPub_ch="",IF(IstPub="","",IstPub),IstPub_ch)</f>
        <v>Официальный портал органов государственной власти Тюменской области</v>
      </c>
      <c r="P10" s="786"/>
      <c r="Q10" s="786"/>
      <c r="R10" s="786"/>
      <c r="S10" s="786"/>
      <c r="T10" s="786"/>
      <c r="U10" s="786"/>
      <c r="V10" s="786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4"/>
      <c r="M11" s="75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6"/>
      <c r="P12" s="776"/>
      <c r="Q12" s="776"/>
      <c r="R12" s="776"/>
      <c r="S12" s="776"/>
      <c r="T12" s="776"/>
      <c r="U12" s="776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2" t="s">
        <v>534</v>
      </c>
      <c r="P14" s="782"/>
      <c r="Q14" s="782"/>
      <c r="R14" s="782"/>
      <c r="S14" s="782"/>
      <c r="T14" s="782"/>
      <c r="U14" s="721" t="s">
        <v>344</v>
      </c>
      <c r="V14" s="781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85" t="s">
        <v>274</v>
      </c>
      <c r="Q15" s="785"/>
      <c r="R15" s="755" t="s">
        <v>536</v>
      </c>
      <c r="S15" s="755"/>
      <c r="T15" s="755"/>
      <c r="U15" s="721"/>
      <c r="V15" s="781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87" t="s">
        <v>276</v>
      </c>
      <c r="T16" s="787"/>
      <c r="U16" s="721"/>
      <c r="V16" s="781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9">
        <f ca="1">OFFSET(S17,0,-1)+1</f>
        <v>7</v>
      </c>
      <c r="T17" s="78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544</v>
      </c>
    </row>
    <row r="19" spans="1:35" ht="22.5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8"/>
      <c r="P19" s="788"/>
      <c r="Q19" s="788"/>
      <c r="R19" s="788"/>
      <c r="S19" s="788"/>
      <c r="T19" s="788"/>
      <c r="U19" s="788"/>
      <c r="V19" s="788"/>
      <c r="W19" s="286" t="s">
        <v>545</v>
      </c>
    </row>
    <row r="20" spans="1:35" ht="45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8"/>
      <c r="P20" s="788"/>
      <c r="Q20" s="788"/>
      <c r="R20" s="788"/>
      <c r="S20" s="788"/>
      <c r="T20" s="788"/>
      <c r="U20" s="788"/>
      <c r="V20" s="788"/>
      <c r="W20" s="286" t="s">
        <v>684</v>
      </c>
      <c r="AA20" s="317"/>
    </row>
    <row r="21" spans="1:35" ht="33.75">
      <c r="A21" s="775"/>
      <c r="B21" s="775"/>
      <c r="C21" s="775"/>
      <c r="D21" s="775">
        <v>1</v>
      </c>
      <c r="E21" s="410"/>
      <c r="F21" s="410"/>
      <c r="G21" s="410"/>
      <c r="H21" s="410"/>
      <c r="I21" s="776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685</v>
      </c>
      <c r="AA21" s="317"/>
    </row>
    <row r="22" spans="1:35" ht="33.75">
      <c r="A22" s="775"/>
      <c r="B22" s="775"/>
      <c r="C22" s="775"/>
      <c r="D22" s="775"/>
      <c r="E22" s="775">
        <v>1</v>
      </c>
      <c r="F22" s="410"/>
      <c r="G22" s="410"/>
      <c r="H22" s="410"/>
      <c r="I22" s="776"/>
      <c r="J22" s="776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546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76"/>
      <c r="J23" s="776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780"/>
      <c r="O23" s="192"/>
      <c r="P23" s="192"/>
      <c r="Q23" s="192"/>
      <c r="R23" s="770"/>
      <c r="S23" s="769" t="s">
        <v>87</v>
      </c>
      <c r="T23" s="770"/>
      <c r="U23" s="769" t="s">
        <v>88</v>
      </c>
      <c r="V23" s="282"/>
      <c r="W23" s="772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76"/>
      <c r="J24" s="776"/>
      <c r="K24" s="344"/>
      <c r="L24" s="171"/>
      <c r="M24" s="205"/>
      <c r="N24" s="780"/>
      <c r="O24" s="299"/>
      <c r="P24" s="296"/>
      <c r="Q24" s="297" t="str">
        <f>R23 &amp; "-" &amp; T23</f>
        <v>-</v>
      </c>
      <c r="R24" s="770"/>
      <c r="S24" s="769"/>
      <c r="T24" s="771"/>
      <c r="U24" s="769"/>
      <c r="V24" s="282"/>
      <c r="W24" s="773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76"/>
      <c r="J25" s="776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4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5"/>
      <c r="B26" s="775"/>
      <c r="C26" s="775"/>
      <c r="D26" s="775"/>
      <c r="E26" s="340"/>
      <c r="F26" s="410"/>
      <c r="G26" s="410"/>
      <c r="H26" s="410"/>
      <c r="I26" s="776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5"/>
      <c r="B27" s="775"/>
      <c r="C27" s="775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5"/>
      <c r="B28" s="775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5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3" t="s">
        <v>708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90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9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681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64" t="s">
        <v>683</v>
      </c>
      <c r="M5" s="765"/>
      <c r="N5" s="765"/>
      <c r="O5" s="765"/>
      <c r="P5" s="765"/>
      <c r="Q5" s="765"/>
      <c r="R5" s="765"/>
      <c r="S5" s="765"/>
      <c r="T5" s="765"/>
      <c r="U5" s="766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6" t="str">
        <f>IF(NameOrPr_ch="",IF(NameOrPr="","",NameOrPr),NameOrPr_ch)</f>
        <v xml:space="preserve">Департамента тарифной и ценовой политики Тюменской области </v>
      </c>
      <c r="P7" s="786"/>
      <c r="Q7" s="786"/>
      <c r="R7" s="786"/>
      <c r="S7" s="786"/>
      <c r="T7" s="786"/>
      <c r="U7" s="786"/>
      <c r="V7" s="786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6" t="str">
        <f>IF(datePr_ch="",IF(datePr="","",datePr),datePr_ch)</f>
        <v>20.12.2018</v>
      </c>
      <c r="P8" s="786"/>
      <c r="Q8" s="786"/>
      <c r="R8" s="786"/>
      <c r="S8" s="786"/>
      <c r="T8" s="786"/>
      <c r="U8" s="786"/>
      <c r="V8" s="786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6" t="str">
        <f>IF(numberPr_ch="",IF(numberPr="","",numberPr),numberPr_ch)</f>
        <v>479/01-21</v>
      </c>
      <c r="P9" s="786"/>
      <c r="Q9" s="786"/>
      <c r="R9" s="786"/>
      <c r="S9" s="786"/>
      <c r="T9" s="786"/>
      <c r="U9" s="786"/>
      <c r="V9" s="786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4" t="s">
        <v>577</v>
      </c>
      <c r="N10" s="655"/>
      <c r="O10" s="786" t="str">
        <f>IF(IstPub_ch="",IF(IstPub="","",IstPub),IstPub_ch)</f>
        <v>Официальный портал органов государственной власти Тюменской области</v>
      </c>
      <c r="P10" s="786"/>
      <c r="Q10" s="786"/>
      <c r="R10" s="786"/>
      <c r="S10" s="786"/>
      <c r="T10" s="786"/>
      <c r="U10" s="786"/>
      <c r="V10" s="786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4"/>
      <c r="M11" s="75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76"/>
      <c r="P12" s="776"/>
      <c r="Q12" s="776"/>
      <c r="R12" s="776"/>
      <c r="S12" s="776"/>
      <c r="T12" s="776"/>
      <c r="U12" s="776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</row>
    <row r="14" spans="7:34" ht="15" customHeight="1">
      <c r="J14" s="86"/>
      <c r="K14" s="86"/>
      <c r="L14" s="721" t="s">
        <v>95</v>
      </c>
      <c r="M14" s="721" t="s">
        <v>425</v>
      </c>
      <c r="N14" s="721"/>
      <c r="O14" s="782" t="s">
        <v>534</v>
      </c>
      <c r="P14" s="782"/>
      <c r="Q14" s="782"/>
      <c r="R14" s="782"/>
      <c r="S14" s="782"/>
      <c r="T14" s="782"/>
      <c r="U14" s="721" t="s">
        <v>344</v>
      </c>
      <c r="V14" s="781" t="s">
        <v>278</v>
      </c>
      <c r="W14" s="721"/>
    </row>
    <row r="15" spans="7:34" ht="14.25" customHeight="1">
      <c r="J15" s="86"/>
      <c r="K15" s="86"/>
      <c r="L15" s="721"/>
      <c r="M15" s="721"/>
      <c r="N15" s="721"/>
      <c r="O15" s="251" t="s">
        <v>535</v>
      </c>
      <c r="P15" s="785" t="s">
        <v>274</v>
      </c>
      <c r="Q15" s="785"/>
      <c r="R15" s="755" t="s">
        <v>536</v>
      </c>
      <c r="S15" s="755"/>
      <c r="T15" s="755"/>
      <c r="U15" s="721"/>
      <c r="V15" s="781"/>
      <c r="W15" s="721"/>
    </row>
    <row r="16" spans="7:34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87" t="s">
        <v>276</v>
      </c>
      <c r="T16" s="787"/>
      <c r="U16" s="721"/>
      <c r="V16" s="781"/>
      <c r="W16" s="721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9">
        <f ca="1">OFFSET(S17,0,-1)+1</f>
        <v>7</v>
      </c>
      <c r="T17" s="78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544</v>
      </c>
    </row>
    <row r="19" spans="1:35" ht="22.5">
      <c r="A19" s="775"/>
      <c r="B19" s="775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8"/>
      <c r="P19" s="788"/>
      <c r="Q19" s="788"/>
      <c r="R19" s="788"/>
      <c r="S19" s="788"/>
      <c r="T19" s="788"/>
      <c r="U19" s="788"/>
      <c r="V19" s="788"/>
      <c r="W19" s="286" t="s">
        <v>545</v>
      </c>
    </row>
    <row r="20" spans="1:35" ht="45">
      <c r="A20" s="775"/>
      <c r="B20" s="775"/>
      <c r="C20" s="775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8"/>
      <c r="P20" s="788"/>
      <c r="Q20" s="788"/>
      <c r="R20" s="788"/>
      <c r="S20" s="788"/>
      <c r="T20" s="788"/>
      <c r="U20" s="788"/>
      <c r="V20" s="788"/>
      <c r="W20" s="286" t="s">
        <v>684</v>
      </c>
      <c r="AA20" s="317"/>
    </row>
    <row r="21" spans="1:35" ht="33.75">
      <c r="A21" s="775"/>
      <c r="B21" s="775"/>
      <c r="C21" s="775"/>
      <c r="D21" s="775">
        <v>1</v>
      </c>
      <c r="E21" s="410"/>
      <c r="F21" s="410"/>
      <c r="G21" s="410"/>
      <c r="H21" s="410"/>
      <c r="I21" s="776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685</v>
      </c>
      <c r="AA21" s="317"/>
    </row>
    <row r="22" spans="1:35" ht="33.75">
      <c r="A22" s="775"/>
      <c r="B22" s="775"/>
      <c r="C22" s="775"/>
      <c r="D22" s="775"/>
      <c r="E22" s="775">
        <v>1</v>
      </c>
      <c r="F22" s="410"/>
      <c r="G22" s="410"/>
      <c r="H22" s="410"/>
      <c r="I22" s="776"/>
      <c r="J22" s="776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546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76"/>
      <c r="J23" s="776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780"/>
      <c r="O23" s="192"/>
      <c r="P23" s="192"/>
      <c r="Q23" s="192"/>
      <c r="R23" s="770"/>
      <c r="S23" s="769" t="s">
        <v>87</v>
      </c>
      <c r="T23" s="770"/>
      <c r="U23" s="769" t="s">
        <v>88</v>
      </c>
      <c r="V23" s="282"/>
      <c r="W23" s="772" t="s">
        <v>547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76"/>
      <c r="J24" s="776"/>
      <c r="K24" s="344"/>
      <c r="L24" s="171"/>
      <c r="M24" s="205"/>
      <c r="N24" s="780"/>
      <c r="O24" s="299"/>
      <c r="P24" s="296"/>
      <c r="Q24" s="297" t="str">
        <f>R23 &amp; "-" &amp; T23</f>
        <v>-</v>
      </c>
      <c r="R24" s="770"/>
      <c r="S24" s="769"/>
      <c r="T24" s="771"/>
      <c r="U24" s="769"/>
      <c r="V24" s="282"/>
      <c r="W24" s="773"/>
      <c r="AA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76"/>
      <c r="J25" s="776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4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75"/>
      <c r="B26" s="775"/>
      <c r="C26" s="775"/>
      <c r="D26" s="775"/>
      <c r="E26" s="340"/>
      <c r="F26" s="410"/>
      <c r="G26" s="410"/>
      <c r="H26" s="410"/>
      <c r="I26" s="776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75"/>
      <c r="B27" s="775"/>
      <c r="C27" s="775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75"/>
      <c r="B28" s="775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75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63" t="s">
        <v>708</v>
      </c>
      <c r="N32" s="763"/>
      <c r="O32" s="763"/>
      <c r="P32" s="763"/>
      <c r="Q32" s="763"/>
      <c r="R32" s="763"/>
      <c r="S32" s="763"/>
      <c r="T32" s="763"/>
      <c r="U32" s="763"/>
      <c r="V32" s="763"/>
    </row>
  </sheetData>
  <sheetProtection password="FA9C" sheet="1" objects="1" scenarios="1" formatColumns="0" formatRows="0"/>
  <dataConsolidate leftLabels="1"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90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9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681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64" t="s">
        <v>683</v>
      </c>
      <c r="M5" s="765"/>
      <c r="N5" s="765"/>
      <c r="O5" s="765"/>
      <c r="P5" s="765"/>
      <c r="Q5" s="765"/>
      <c r="R5" s="765"/>
      <c r="S5" s="765"/>
      <c r="T5" s="765"/>
      <c r="U5" s="766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655"/>
      <c r="O7" s="786" t="str">
        <f>IF(NameOrPr_ch="",IF(NameOrPr="","",NameOrPr),NameOrPr_ch)</f>
        <v xml:space="preserve">Департамента тарифной и ценовой политики Тюменской области </v>
      </c>
      <c r="P7" s="786"/>
      <c r="Q7" s="786"/>
      <c r="R7" s="786"/>
      <c r="S7" s="786"/>
      <c r="T7" s="786"/>
      <c r="U7" s="786"/>
      <c r="V7" s="786"/>
      <c r="W7" s="66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655"/>
      <c r="O8" s="786" t="str">
        <f>IF(datePr_ch="",IF(datePr="","",datePr),datePr_ch)</f>
        <v>20.12.2018</v>
      </c>
      <c r="P8" s="786"/>
      <c r="Q8" s="786"/>
      <c r="R8" s="786"/>
      <c r="S8" s="786"/>
      <c r="T8" s="786"/>
      <c r="U8" s="786"/>
      <c r="V8" s="786"/>
      <c r="W8" s="66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655"/>
      <c r="O9" s="786" t="str">
        <f>IF(numberPr_ch="",IF(numberPr="","",numberPr),numberPr_ch)</f>
        <v>479/01-21</v>
      </c>
      <c r="P9" s="786"/>
      <c r="Q9" s="786"/>
      <c r="R9" s="786"/>
      <c r="S9" s="786"/>
      <c r="T9" s="786"/>
      <c r="U9" s="786"/>
      <c r="V9" s="786"/>
      <c r="W9" s="66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4" t="s">
        <v>577</v>
      </c>
      <c r="N10" s="655"/>
      <c r="O10" s="786" t="str">
        <f>IF(IstPub_ch="",IF(IstPub="","",IstPub),IstPub_ch)</f>
        <v>Официальный портал органов государственной власти Тюменской области</v>
      </c>
      <c r="P10" s="786"/>
      <c r="Q10" s="786"/>
      <c r="R10" s="786"/>
      <c r="S10" s="786"/>
      <c r="T10" s="786"/>
      <c r="U10" s="786"/>
      <c r="V10" s="786"/>
      <c r="W10" s="66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4"/>
      <c r="M11" s="75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76"/>
      <c r="P12" s="776"/>
      <c r="Q12" s="776"/>
      <c r="R12" s="776"/>
      <c r="S12" s="776"/>
      <c r="T12" s="776"/>
      <c r="U12" s="776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 t="s">
        <v>511</v>
      </c>
      <c r="AI13" s="35"/>
    </row>
    <row r="14" spans="7:35" ht="15" customHeight="1">
      <c r="J14" s="86"/>
      <c r="K14" s="86"/>
      <c r="L14" s="721" t="s">
        <v>95</v>
      </c>
      <c r="M14" s="721" t="s">
        <v>425</v>
      </c>
      <c r="N14" s="721"/>
      <c r="O14" s="782" t="s">
        <v>534</v>
      </c>
      <c r="P14" s="782"/>
      <c r="Q14" s="782"/>
      <c r="R14" s="782"/>
      <c r="S14" s="782"/>
      <c r="T14" s="782"/>
      <c r="U14" s="721" t="s">
        <v>344</v>
      </c>
      <c r="V14" s="781" t="s">
        <v>278</v>
      </c>
      <c r="W14" s="721"/>
      <c r="AI14" s="35"/>
    </row>
    <row r="15" spans="7:35" ht="14.25" customHeight="1">
      <c r="J15" s="86"/>
      <c r="K15" s="86"/>
      <c r="L15" s="721"/>
      <c r="M15" s="721"/>
      <c r="N15" s="721"/>
      <c r="O15" s="251" t="s">
        <v>535</v>
      </c>
      <c r="P15" s="785" t="s">
        <v>274</v>
      </c>
      <c r="Q15" s="785"/>
      <c r="R15" s="755" t="s">
        <v>536</v>
      </c>
      <c r="S15" s="755"/>
      <c r="T15" s="755"/>
      <c r="U15" s="721"/>
      <c r="V15" s="781"/>
      <c r="W15" s="721"/>
      <c r="AI15" s="35"/>
    </row>
    <row r="16" spans="7:35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87" t="s">
        <v>276</v>
      </c>
      <c r="T16" s="787"/>
      <c r="U16" s="721"/>
      <c r="V16" s="781"/>
      <c r="W16" s="721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9">
        <f ca="1">OFFSET(S17,0,-1)+1</f>
        <v>7</v>
      </c>
      <c r="T17" s="789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/>
      <c r="P18" s="752"/>
      <c r="Q18" s="752"/>
      <c r="R18" s="752"/>
      <c r="S18" s="752"/>
      <c r="T18" s="752"/>
      <c r="U18" s="752"/>
      <c r="V18" s="752"/>
      <c r="W18" s="600" t="s">
        <v>544</v>
      </c>
    </row>
    <row r="19" spans="1:35" ht="22.5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8"/>
      <c r="P19" s="788"/>
      <c r="Q19" s="788"/>
      <c r="R19" s="788"/>
      <c r="S19" s="788"/>
      <c r="T19" s="788"/>
      <c r="U19" s="788"/>
      <c r="V19" s="788"/>
      <c r="W19" s="286" t="s">
        <v>545</v>
      </c>
    </row>
    <row r="20" spans="1:35" ht="45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8"/>
      <c r="P20" s="788"/>
      <c r="Q20" s="788"/>
      <c r="R20" s="788"/>
      <c r="S20" s="788"/>
      <c r="T20" s="788"/>
      <c r="U20" s="788"/>
      <c r="V20" s="788"/>
      <c r="W20" s="286" t="s">
        <v>684</v>
      </c>
    </row>
    <row r="21" spans="1:35" ht="33.75">
      <c r="A21" s="775"/>
      <c r="B21" s="775"/>
      <c r="C21" s="775"/>
      <c r="D21" s="775">
        <v>1</v>
      </c>
      <c r="E21" s="342"/>
      <c r="F21" s="342"/>
      <c r="G21" s="342"/>
      <c r="H21" s="342"/>
      <c r="I21" s="776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286" t="s">
        <v>685</v>
      </c>
    </row>
    <row r="22" spans="1:35" ht="33.75">
      <c r="A22" s="775"/>
      <c r="B22" s="775"/>
      <c r="C22" s="775"/>
      <c r="D22" s="775"/>
      <c r="E22" s="775">
        <v>1</v>
      </c>
      <c r="F22" s="342"/>
      <c r="G22" s="342"/>
      <c r="H22" s="342"/>
      <c r="I22" s="776"/>
      <c r="J22" s="776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/>
      <c r="P22" s="783"/>
      <c r="Q22" s="783"/>
      <c r="R22" s="783"/>
      <c r="S22" s="783"/>
      <c r="T22" s="783"/>
      <c r="U22" s="783"/>
      <c r="V22" s="783"/>
      <c r="W22" s="286" t="s">
        <v>546</v>
      </c>
      <c r="Y22" s="317" t="str">
        <f>strCheckUnique(Z22:Z25)</f>
        <v/>
      </c>
      <c r="AA22" s="317"/>
    </row>
    <row r="23" spans="1:35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76"/>
      <c r="J23" s="776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/>
      <c r="N23" s="299"/>
      <c r="O23" s="192"/>
      <c r="P23" s="192"/>
      <c r="Q23" s="192"/>
      <c r="R23" s="770"/>
      <c r="S23" s="769" t="s">
        <v>87</v>
      </c>
      <c r="T23" s="770"/>
      <c r="U23" s="769" t="s">
        <v>88</v>
      </c>
      <c r="V23" s="282"/>
      <c r="W23" s="772" t="s">
        <v>547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5"/>
      <c r="B24" s="775"/>
      <c r="C24" s="775"/>
      <c r="D24" s="775"/>
      <c r="E24" s="775"/>
      <c r="F24" s="340"/>
      <c r="G24" s="340"/>
      <c r="H24" s="340"/>
      <c r="I24" s="776"/>
      <c r="J24" s="776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70"/>
      <c r="S24" s="769"/>
      <c r="T24" s="771"/>
      <c r="U24" s="769"/>
      <c r="V24" s="282"/>
      <c r="W24" s="773"/>
      <c r="Y24" s="317"/>
      <c r="Z24" s="317"/>
      <c r="AA24" s="317"/>
      <c r="AB24" s="317"/>
      <c r="AC24" s="317"/>
    </row>
    <row r="25" spans="1:35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76"/>
      <c r="J25" s="776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74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5"/>
      <c r="B26" s="775"/>
      <c r="C26" s="775"/>
      <c r="D26" s="775"/>
      <c r="E26" s="340"/>
      <c r="F26" s="342"/>
      <c r="G26" s="342"/>
      <c r="H26" s="342"/>
      <c r="I26" s="776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5"/>
      <c r="B27" s="775"/>
      <c r="C27" s="775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5"/>
      <c r="B28" s="775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5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63" t="s">
        <v>708</v>
      </c>
      <c r="N32" s="763"/>
      <c r="O32" s="763"/>
      <c r="P32" s="763"/>
      <c r="Q32" s="763"/>
      <c r="R32" s="763"/>
      <c r="S32" s="763"/>
      <c r="T32" s="763"/>
      <c r="U32" s="763"/>
      <c r="V32" s="763"/>
      <c r="AI32" s="35"/>
    </row>
  </sheetData>
  <sheetProtection password="FA9C" sheet="1" objects="1" scenarios="1" formatColumns="0" formatRows="0"/>
  <dataConsolidate leftLabels="1"/>
  <mergeCells count="37"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90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9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681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4" t="s">
        <v>688</v>
      </c>
      <c r="M5" s="814"/>
      <c r="N5" s="814"/>
      <c r="O5" s="814"/>
      <c r="P5" s="814"/>
      <c r="Q5" s="814"/>
      <c r="R5" s="814"/>
      <c r="S5" s="814"/>
      <c r="T5" s="814"/>
      <c r="U5" s="814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86" t="str">
        <f>IF(NameOrPr_ch="",IF(NameOrPr="","",NameOrPr),NameOrPr_ch)</f>
        <v xml:space="preserve">Департамента тарифной и ценовой политики Тюменской области </v>
      </c>
      <c r="O7" s="786"/>
      <c r="P7" s="786"/>
      <c r="Q7" s="786"/>
      <c r="R7" s="786"/>
      <c r="S7" s="786"/>
      <c r="T7" s="786"/>
      <c r="U7" s="786"/>
      <c r="V7" s="66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86" t="str">
        <f>IF(datePr_ch="",IF(datePr="","",datePr),datePr_ch)</f>
        <v>20.12.2018</v>
      </c>
      <c r="O8" s="786"/>
      <c r="P8" s="786"/>
      <c r="Q8" s="786"/>
      <c r="R8" s="786"/>
      <c r="S8" s="786"/>
      <c r="T8" s="786"/>
      <c r="U8" s="786"/>
      <c r="V8" s="66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86" t="str">
        <f>IF(numberPr_ch="",IF(numberPr="","",numberPr),numberPr_ch)</f>
        <v>479/01-21</v>
      </c>
      <c r="O9" s="786"/>
      <c r="P9" s="786"/>
      <c r="Q9" s="786"/>
      <c r="R9" s="786"/>
      <c r="S9" s="786"/>
      <c r="T9" s="786"/>
      <c r="U9" s="786"/>
      <c r="V9" s="66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4" t="s">
        <v>577</v>
      </c>
      <c r="N10" s="786" t="str">
        <f>IF(IstPub_ch="",IF(IstPub="","",IstPub),IstPub_ch)</f>
        <v>Официальный портал органов государственной власти Тюменской области</v>
      </c>
      <c r="O10" s="786"/>
      <c r="P10" s="786"/>
      <c r="Q10" s="786"/>
      <c r="R10" s="786"/>
      <c r="S10" s="786"/>
      <c r="T10" s="786"/>
      <c r="U10" s="786"/>
      <c r="V10" s="66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796"/>
      <c r="M11" s="796"/>
      <c r="N11" s="338"/>
      <c r="O11" s="338"/>
      <c r="P11" s="338"/>
      <c r="Q11" s="338"/>
      <c r="R11" s="338"/>
      <c r="S11" s="797"/>
      <c r="T11" s="797"/>
      <c r="U11" s="797"/>
      <c r="V11" s="797"/>
      <c r="W11" s="797"/>
      <c r="X11" s="797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4"/>
      <c r="M12" s="754"/>
      <c r="N12" s="211"/>
      <c r="O12" s="211"/>
      <c r="P12" s="211"/>
      <c r="Q12" s="211"/>
      <c r="R12" s="211"/>
      <c r="S12" s="798"/>
      <c r="T12" s="798"/>
      <c r="U12" s="798"/>
      <c r="V12" s="798"/>
      <c r="W12" s="798"/>
      <c r="X12" s="798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1"/>
      <c r="T13" s="791"/>
      <c r="U13" s="791"/>
      <c r="V13" s="791"/>
      <c r="W13" s="791"/>
      <c r="X13" s="791"/>
      <c r="Y13" s="417"/>
      <c r="AD13" s="791"/>
      <c r="AE13" s="791"/>
      <c r="AF13" s="791"/>
      <c r="AG13" s="791"/>
      <c r="AH13" s="791"/>
      <c r="AI13" s="791"/>
      <c r="AJ13" s="791"/>
      <c r="AK13" s="791"/>
    </row>
    <row r="14" spans="7:50">
      <c r="J14" s="86"/>
      <c r="K14" s="86"/>
      <c r="L14" s="792" t="s">
        <v>510</v>
      </c>
      <c r="M14" s="792"/>
      <c r="N14" s="792"/>
      <c r="O14" s="792"/>
      <c r="P14" s="792"/>
      <c r="Q14" s="792"/>
      <c r="R14" s="792"/>
      <c r="S14" s="792"/>
      <c r="T14" s="792"/>
      <c r="U14" s="792"/>
      <c r="V14" s="792"/>
      <c r="W14" s="792"/>
      <c r="X14" s="792"/>
      <c r="Y14" s="792"/>
      <c r="Z14" s="792"/>
      <c r="AA14" s="792"/>
      <c r="AB14" s="792"/>
      <c r="AC14" s="792"/>
      <c r="AD14" s="792"/>
      <c r="AE14" s="792"/>
      <c r="AF14" s="792"/>
      <c r="AG14" s="792"/>
      <c r="AH14" s="792"/>
      <c r="AI14" s="792"/>
      <c r="AJ14" s="792"/>
      <c r="AK14" s="792"/>
      <c r="AL14" s="792"/>
      <c r="AM14" s="721" t="s">
        <v>511</v>
      </c>
    </row>
    <row r="15" spans="7:50" ht="14.25" customHeight="1">
      <c r="J15" s="86"/>
      <c r="K15" s="86"/>
      <c r="L15" s="792" t="s">
        <v>95</v>
      </c>
      <c r="M15" s="792" t="s">
        <v>548</v>
      </c>
      <c r="N15" s="792" t="s">
        <v>434</v>
      </c>
      <c r="O15" s="792"/>
      <c r="P15" s="792"/>
      <c r="Q15" s="792"/>
      <c r="R15" s="793" t="s">
        <v>406</v>
      </c>
      <c r="S15" s="793"/>
      <c r="T15" s="793"/>
      <c r="U15" s="793"/>
      <c r="V15" s="793" t="s">
        <v>435</v>
      </c>
      <c r="W15" s="793"/>
      <c r="X15" s="793"/>
      <c r="Y15" s="793"/>
      <c r="Z15" s="793" t="s">
        <v>409</v>
      </c>
      <c r="AA15" s="793"/>
      <c r="AB15" s="793"/>
      <c r="AC15" s="793"/>
      <c r="AD15" s="793" t="s">
        <v>534</v>
      </c>
      <c r="AE15" s="793"/>
      <c r="AF15" s="793"/>
      <c r="AG15" s="793"/>
      <c r="AH15" s="793"/>
      <c r="AI15" s="793"/>
      <c r="AJ15" s="793"/>
      <c r="AK15" s="792" t="s">
        <v>344</v>
      </c>
      <c r="AL15" s="781" t="s">
        <v>278</v>
      </c>
      <c r="AM15" s="721"/>
    </row>
    <row r="16" spans="7:50" ht="26.25" customHeight="1">
      <c r="J16" s="86"/>
      <c r="K16" s="86"/>
      <c r="L16" s="792"/>
      <c r="M16" s="792"/>
      <c r="N16" s="792"/>
      <c r="O16" s="792"/>
      <c r="P16" s="792"/>
      <c r="Q16" s="792"/>
      <c r="R16" s="793"/>
      <c r="S16" s="793"/>
      <c r="T16" s="793"/>
      <c r="U16" s="793"/>
      <c r="V16" s="793"/>
      <c r="W16" s="793"/>
      <c r="X16" s="793"/>
      <c r="Y16" s="793"/>
      <c r="Z16" s="793"/>
      <c r="AA16" s="793"/>
      <c r="AB16" s="793"/>
      <c r="AC16" s="793"/>
      <c r="AD16" s="793" t="s">
        <v>436</v>
      </c>
      <c r="AE16" s="793"/>
      <c r="AF16" s="721" t="s">
        <v>437</v>
      </c>
      <c r="AG16" s="721"/>
      <c r="AH16" s="795" t="s">
        <v>536</v>
      </c>
      <c r="AI16" s="795"/>
      <c r="AJ16" s="795"/>
      <c r="AK16" s="792"/>
      <c r="AL16" s="781"/>
      <c r="AM16" s="721"/>
    </row>
    <row r="17" spans="1:53" ht="14.25" customHeight="1">
      <c r="J17" s="86"/>
      <c r="K17" s="86"/>
      <c r="L17" s="792"/>
      <c r="M17" s="792"/>
      <c r="N17" s="792"/>
      <c r="O17" s="792"/>
      <c r="P17" s="792"/>
      <c r="Q17" s="792"/>
      <c r="R17" s="793"/>
      <c r="S17" s="793"/>
      <c r="T17" s="793"/>
      <c r="U17" s="793"/>
      <c r="V17" s="793"/>
      <c r="W17" s="793"/>
      <c r="X17" s="793"/>
      <c r="Y17" s="793"/>
      <c r="Z17" s="793"/>
      <c r="AA17" s="793"/>
      <c r="AB17" s="793"/>
      <c r="AC17" s="793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794" t="s">
        <v>408</v>
      </c>
      <c r="AJ17" s="794"/>
      <c r="AK17" s="792"/>
      <c r="AL17" s="781"/>
      <c r="AM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9">
        <f ca="1">OFFSET(N18,0,-1)+1</f>
        <v>3</v>
      </c>
      <c r="O18" s="789"/>
      <c r="P18" s="789"/>
      <c r="Q18" s="789"/>
      <c r="R18" s="789">
        <f ca="1">OFFSET(R18,0,-4)+1</f>
        <v>4</v>
      </c>
      <c r="S18" s="789"/>
      <c r="T18" s="789"/>
      <c r="U18" s="789"/>
      <c r="V18" s="789">
        <f ca="1">OFFSET(V18,0,-4)+1</f>
        <v>5</v>
      </c>
      <c r="W18" s="789"/>
      <c r="X18" s="789"/>
      <c r="Y18" s="789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2"/>
      <c r="AI19" s="802"/>
      <c r="AJ19" s="802"/>
      <c r="AK19" s="802"/>
      <c r="AL19" s="802"/>
      <c r="AM19" s="591" t="s">
        <v>544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1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1"/>
      <c r="AA20" s="801"/>
      <c r="AB20" s="801"/>
      <c r="AC20" s="801"/>
      <c r="AD20" s="801"/>
      <c r="AE20" s="801"/>
      <c r="AF20" s="801"/>
      <c r="AG20" s="801"/>
      <c r="AH20" s="801"/>
      <c r="AI20" s="801"/>
      <c r="AJ20" s="801"/>
      <c r="AK20" s="801"/>
      <c r="AL20" s="801"/>
      <c r="AM20" s="552" t="s">
        <v>545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1"/>
      <c r="O21" s="801"/>
      <c r="P21" s="801"/>
      <c r="Q21" s="801"/>
      <c r="R21" s="801"/>
      <c r="S21" s="801"/>
      <c r="T21" s="801"/>
      <c r="U21" s="801"/>
      <c r="V21" s="801"/>
      <c r="W21" s="801"/>
      <c r="X21" s="801"/>
      <c r="Y21" s="801"/>
      <c r="Z21" s="801"/>
      <c r="AA21" s="801"/>
      <c r="AB21" s="801"/>
      <c r="AC21" s="801"/>
      <c r="AD21" s="801"/>
      <c r="AE21" s="801"/>
      <c r="AF21" s="801"/>
      <c r="AG21" s="801"/>
      <c r="AH21" s="801"/>
      <c r="AI21" s="801"/>
      <c r="AJ21" s="801"/>
      <c r="AK21" s="801"/>
      <c r="AL21" s="801"/>
      <c r="AM21" s="552" t="s">
        <v>684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3"/>
      <c r="J22" s="804"/>
      <c r="K22" s="776"/>
      <c r="L22" s="805" t="str">
        <f>mergeValue(A22) &amp;"."&amp; mergeValue(B22)&amp;"."&amp; mergeValue(C22)&amp;"."&amp; mergeValue(D22)</f>
        <v>1.1.1.1</v>
      </c>
      <c r="M22" s="806"/>
      <c r="N22" s="769" t="s">
        <v>87</v>
      </c>
      <c r="O22" s="800"/>
      <c r="P22" s="809" t="s">
        <v>96</v>
      </c>
      <c r="Q22" s="810"/>
      <c r="R22" s="769" t="s">
        <v>88</v>
      </c>
      <c r="S22" s="800"/>
      <c r="T22" s="807">
        <v>1</v>
      </c>
      <c r="U22" s="811"/>
      <c r="V22" s="769" t="s">
        <v>88</v>
      </c>
      <c r="W22" s="800"/>
      <c r="X22" s="807">
        <v>1</v>
      </c>
      <c r="Y22" s="808"/>
      <c r="Z22" s="769" t="s">
        <v>88</v>
      </c>
      <c r="AA22" s="191"/>
      <c r="AB22" s="113">
        <v>1</v>
      </c>
      <c r="AC22" s="420"/>
      <c r="AD22" s="658"/>
      <c r="AE22" s="658"/>
      <c r="AF22" s="658"/>
      <c r="AG22" s="658"/>
      <c r="AH22" s="660"/>
      <c r="AI22" s="572" t="s">
        <v>87</v>
      </c>
      <c r="AJ22" s="660"/>
      <c r="AK22" s="590" t="s">
        <v>88</v>
      </c>
      <c r="AL22" s="282"/>
      <c r="AM22" s="790" t="s">
        <v>549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3"/>
      <c r="J23" s="804"/>
      <c r="K23" s="776"/>
      <c r="L23" s="805"/>
      <c r="M23" s="806"/>
      <c r="N23" s="769"/>
      <c r="O23" s="800"/>
      <c r="P23" s="809"/>
      <c r="Q23" s="810"/>
      <c r="R23" s="769"/>
      <c r="S23" s="800"/>
      <c r="T23" s="807"/>
      <c r="U23" s="812"/>
      <c r="V23" s="769"/>
      <c r="W23" s="800"/>
      <c r="X23" s="807"/>
      <c r="Y23" s="808"/>
      <c r="Z23" s="769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90"/>
      <c r="AO23" s="317"/>
      <c r="AP23" s="317"/>
      <c r="AQ23" s="317"/>
      <c r="AR23" s="317"/>
      <c r="AS23" s="317"/>
      <c r="AT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3"/>
      <c r="J24" s="804"/>
      <c r="K24" s="776"/>
      <c r="L24" s="805"/>
      <c r="M24" s="806"/>
      <c r="N24" s="769"/>
      <c r="O24" s="800"/>
      <c r="P24" s="809"/>
      <c r="Q24" s="810"/>
      <c r="R24" s="769"/>
      <c r="S24" s="800"/>
      <c r="T24" s="807"/>
      <c r="U24" s="813"/>
      <c r="V24" s="769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90"/>
      <c r="AO24" s="317"/>
      <c r="AP24" s="317"/>
      <c r="AQ24" s="317"/>
      <c r="AR24" s="317"/>
      <c r="AS24" s="317"/>
      <c r="AT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3"/>
      <c r="J25" s="804"/>
      <c r="K25" s="776"/>
      <c r="L25" s="805"/>
      <c r="M25" s="806"/>
      <c r="N25" s="769"/>
      <c r="O25" s="800"/>
      <c r="P25" s="809"/>
      <c r="Q25" s="810"/>
      <c r="R25" s="769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90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3"/>
      <c r="J26" s="804"/>
      <c r="K26" s="776"/>
      <c r="L26" s="805"/>
      <c r="M26" s="806"/>
      <c r="N26" s="769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90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90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90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9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681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814" t="s">
        <v>688</v>
      </c>
      <c r="M5" s="814"/>
      <c r="N5" s="814"/>
      <c r="O5" s="814"/>
      <c r="P5" s="814"/>
      <c r="Q5" s="814"/>
      <c r="R5" s="814"/>
      <c r="S5" s="814"/>
      <c r="T5" s="814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86" t="str">
        <f>IF(NameOrPr_ch="",IF(NameOrPr="","",NameOrPr),NameOrPr_ch)</f>
        <v xml:space="preserve">Департамента тарифной и ценовой политики Тюменской области </v>
      </c>
      <c r="O7" s="786"/>
      <c r="P7" s="786"/>
      <c r="Q7" s="786"/>
      <c r="R7" s="786"/>
      <c r="S7" s="786"/>
      <c r="T7" s="786"/>
      <c r="U7" s="663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86" t="str">
        <f>IF(datePr_ch="",IF(datePr="","",datePr),datePr_ch)</f>
        <v>20.12.2018</v>
      </c>
      <c r="O8" s="786"/>
      <c r="P8" s="786"/>
      <c r="Q8" s="786"/>
      <c r="R8" s="786"/>
      <c r="S8" s="786"/>
      <c r="T8" s="786"/>
      <c r="U8" s="663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86" t="str">
        <f>IF(numberPr_ch="",IF(numberPr="","",numberPr),numberPr_ch)</f>
        <v>479/01-21</v>
      </c>
      <c r="O9" s="786"/>
      <c r="P9" s="786"/>
      <c r="Q9" s="786"/>
      <c r="R9" s="786"/>
      <c r="S9" s="786"/>
      <c r="T9" s="786"/>
      <c r="U9" s="663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4" t="s">
        <v>577</v>
      </c>
      <c r="N10" s="786" t="str">
        <f>IF(IstPub_ch="",IF(IstPub="","",IstPub),IstPub_ch)</f>
        <v>Официальный портал органов государственной власти Тюменской области</v>
      </c>
      <c r="O10" s="786"/>
      <c r="P10" s="786"/>
      <c r="Q10" s="786"/>
      <c r="R10" s="786"/>
      <c r="S10" s="786"/>
      <c r="T10" s="786"/>
      <c r="U10" s="663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4"/>
      <c r="M11" s="754"/>
      <c r="N11" s="211"/>
      <c r="O11" s="211"/>
      <c r="P11" s="211"/>
      <c r="Q11" s="211"/>
      <c r="R11" s="798"/>
      <c r="S11" s="798"/>
      <c r="T11" s="798"/>
      <c r="U11" s="798"/>
      <c r="V11" s="798"/>
      <c r="W11" s="798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4"/>
      <c r="M12" s="754"/>
      <c r="N12" s="211"/>
      <c r="O12" s="211"/>
      <c r="P12" s="211"/>
      <c r="Q12" s="211"/>
      <c r="R12" s="798"/>
      <c r="S12" s="798"/>
      <c r="T12" s="798"/>
      <c r="U12" s="798"/>
      <c r="V12" s="798"/>
      <c r="W12" s="798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1"/>
      <c r="S13" s="791"/>
      <c r="T13" s="791"/>
      <c r="U13" s="791"/>
      <c r="V13" s="791"/>
      <c r="W13" s="791"/>
      <c r="X13" s="417"/>
      <c r="AC13" s="791"/>
      <c r="AD13" s="791"/>
      <c r="AE13" s="791"/>
      <c r="AF13" s="791"/>
      <c r="AG13" s="791"/>
      <c r="AH13" s="791"/>
      <c r="AI13" s="791"/>
      <c r="AJ13" s="791"/>
    </row>
    <row r="14" spans="7:49" ht="14.25" customHeight="1">
      <c r="J14" s="86"/>
      <c r="K14" s="86"/>
      <c r="L14" s="792" t="s">
        <v>510</v>
      </c>
      <c r="M14" s="792"/>
      <c r="N14" s="792"/>
      <c r="O14" s="792"/>
      <c r="P14" s="792"/>
      <c r="Q14" s="792"/>
      <c r="R14" s="792"/>
      <c r="S14" s="792"/>
      <c r="T14" s="792"/>
      <c r="U14" s="792"/>
      <c r="V14" s="792"/>
      <c r="W14" s="792"/>
      <c r="X14" s="792"/>
      <c r="Y14" s="792"/>
      <c r="Z14" s="792"/>
      <c r="AA14" s="792"/>
      <c r="AB14" s="792"/>
      <c r="AC14" s="792"/>
      <c r="AD14" s="792"/>
      <c r="AE14" s="792"/>
      <c r="AF14" s="792"/>
      <c r="AG14" s="792"/>
      <c r="AH14" s="792"/>
      <c r="AI14" s="792"/>
      <c r="AJ14" s="792"/>
      <c r="AK14" s="792"/>
      <c r="AL14" s="721" t="s">
        <v>511</v>
      </c>
    </row>
    <row r="15" spans="7:49" ht="14.25" customHeight="1">
      <c r="J15" s="86"/>
      <c r="K15" s="86"/>
      <c r="L15" s="792" t="s">
        <v>95</v>
      </c>
      <c r="M15" s="792" t="s">
        <v>548</v>
      </c>
      <c r="N15" s="792" t="s">
        <v>434</v>
      </c>
      <c r="O15" s="792"/>
      <c r="P15" s="792"/>
      <c r="Q15" s="793" t="s">
        <v>406</v>
      </c>
      <c r="R15" s="793"/>
      <c r="S15" s="793"/>
      <c r="T15" s="793"/>
      <c r="U15" s="793" t="s">
        <v>435</v>
      </c>
      <c r="V15" s="793"/>
      <c r="W15" s="793"/>
      <c r="X15" s="793"/>
      <c r="Y15" s="793" t="s">
        <v>409</v>
      </c>
      <c r="Z15" s="793"/>
      <c r="AA15" s="793"/>
      <c r="AB15" s="793"/>
      <c r="AC15" s="793" t="s">
        <v>534</v>
      </c>
      <c r="AD15" s="793"/>
      <c r="AE15" s="793"/>
      <c r="AF15" s="793"/>
      <c r="AG15" s="793"/>
      <c r="AH15" s="793"/>
      <c r="AI15" s="793"/>
      <c r="AJ15" s="792" t="s">
        <v>344</v>
      </c>
      <c r="AK15" s="781" t="s">
        <v>278</v>
      </c>
      <c r="AL15" s="721"/>
    </row>
    <row r="16" spans="7:49" ht="27.95" customHeight="1">
      <c r="J16" s="86"/>
      <c r="K16" s="86"/>
      <c r="L16" s="792"/>
      <c r="M16" s="792"/>
      <c r="N16" s="792"/>
      <c r="O16" s="792"/>
      <c r="P16" s="792"/>
      <c r="Q16" s="793"/>
      <c r="R16" s="793"/>
      <c r="S16" s="793"/>
      <c r="T16" s="793"/>
      <c r="U16" s="793"/>
      <c r="V16" s="793"/>
      <c r="W16" s="793"/>
      <c r="X16" s="793"/>
      <c r="Y16" s="793"/>
      <c r="Z16" s="793"/>
      <c r="AA16" s="793"/>
      <c r="AB16" s="793"/>
      <c r="AC16" s="793" t="s">
        <v>436</v>
      </c>
      <c r="AD16" s="793"/>
      <c r="AE16" s="721" t="s">
        <v>437</v>
      </c>
      <c r="AF16" s="721"/>
      <c r="AG16" s="795" t="s">
        <v>536</v>
      </c>
      <c r="AH16" s="795"/>
      <c r="AI16" s="795"/>
      <c r="AJ16" s="792"/>
      <c r="AK16" s="781"/>
      <c r="AL16" s="721"/>
    </row>
    <row r="17" spans="1:53" ht="14.25" customHeight="1">
      <c r="J17" s="86"/>
      <c r="K17" s="86"/>
      <c r="L17" s="792"/>
      <c r="M17" s="792"/>
      <c r="N17" s="792"/>
      <c r="O17" s="792"/>
      <c r="P17" s="792"/>
      <c r="Q17" s="793"/>
      <c r="R17" s="793"/>
      <c r="S17" s="793"/>
      <c r="T17" s="793"/>
      <c r="U17" s="793"/>
      <c r="V17" s="793"/>
      <c r="W17" s="793"/>
      <c r="X17" s="793"/>
      <c r="Y17" s="793"/>
      <c r="Z17" s="793"/>
      <c r="AA17" s="793"/>
      <c r="AB17" s="793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794" t="s">
        <v>408</v>
      </c>
      <c r="AI17" s="794"/>
      <c r="AJ17" s="792"/>
      <c r="AK17" s="781"/>
      <c r="AL17" s="721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9">
        <f ca="1">OFFSET(N18,0,-1)+1</f>
        <v>3</v>
      </c>
      <c r="O18" s="789"/>
      <c r="P18" s="789"/>
      <c r="Q18" s="789">
        <f ca="1">OFFSET(Q18,0,-3)+1</f>
        <v>4</v>
      </c>
      <c r="R18" s="789"/>
      <c r="S18" s="789"/>
      <c r="T18" s="789"/>
      <c r="U18" s="789">
        <f ca="1">OFFSET(U18,0,-4)+1</f>
        <v>5</v>
      </c>
      <c r="V18" s="789"/>
      <c r="W18" s="789"/>
      <c r="X18" s="789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9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7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8"/>
      <c r="AJ19" s="818"/>
      <c r="AK19" s="818"/>
      <c r="AL19" s="618" t="s">
        <v>544</v>
      </c>
    </row>
    <row r="20" spans="1:53" ht="22.5">
      <c r="A20" s="799"/>
      <c r="B20" s="799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0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1"/>
      <c r="AA20" s="801"/>
      <c r="AB20" s="801"/>
      <c r="AC20" s="801"/>
      <c r="AD20" s="801"/>
      <c r="AE20" s="801"/>
      <c r="AF20" s="801"/>
      <c r="AG20" s="801"/>
      <c r="AH20" s="801"/>
      <c r="AI20" s="801"/>
      <c r="AJ20" s="801"/>
      <c r="AK20" s="801"/>
      <c r="AL20" s="617" t="s">
        <v>545</v>
      </c>
    </row>
    <row r="21" spans="1:53" ht="45">
      <c r="A21" s="799"/>
      <c r="B21" s="799"/>
      <c r="C21" s="799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20"/>
      <c r="O21" s="801"/>
      <c r="P21" s="801"/>
      <c r="Q21" s="801"/>
      <c r="R21" s="801"/>
      <c r="S21" s="801"/>
      <c r="T21" s="801"/>
      <c r="U21" s="801"/>
      <c r="V21" s="801"/>
      <c r="W21" s="801"/>
      <c r="X21" s="801"/>
      <c r="Y21" s="801"/>
      <c r="Z21" s="801"/>
      <c r="AA21" s="801"/>
      <c r="AB21" s="801"/>
      <c r="AC21" s="801"/>
      <c r="AD21" s="801"/>
      <c r="AE21" s="801"/>
      <c r="AF21" s="801"/>
      <c r="AG21" s="801"/>
      <c r="AH21" s="801"/>
      <c r="AI21" s="801"/>
      <c r="AJ21" s="801"/>
      <c r="AK21" s="801"/>
      <c r="AL21" s="617" t="s">
        <v>684</v>
      </c>
    </row>
    <row r="22" spans="1:53" ht="20.100000000000001" customHeight="1">
      <c r="A22" s="799"/>
      <c r="B22" s="799"/>
      <c r="C22" s="799"/>
      <c r="D22" s="799">
        <v>1</v>
      </c>
      <c r="E22" s="298"/>
      <c r="F22" s="348"/>
      <c r="G22" s="349"/>
      <c r="H22" s="349"/>
      <c r="I22" s="803"/>
      <c r="J22" s="804"/>
      <c r="K22" s="776"/>
      <c r="L22" s="819" t="str">
        <f>mergeValue(A22) &amp;"."&amp; mergeValue(B22)&amp;"."&amp; mergeValue(C22)&amp;"."&amp; mergeValue(D22)</f>
        <v>1.1.1.1</v>
      </c>
      <c r="M22" s="821"/>
      <c r="N22" s="823"/>
      <c r="O22" s="809" t="s">
        <v>96</v>
      </c>
      <c r="P22" s="810"/>
      <c r="Q22" s="769" t="s">
        <v>88</v>
      </c>
      <c r="R22" s="800"/>
      <c r="S22" s="807">
        <v>1</v>
      </c>
      <c r="T22" s="824"/>
      <c r="U22" s="769" t="s">
        <v>88</v>
      </c>
      <c r="V22" s="800"/>
      <c r="W22" s="807" t="s">
        <v>96</v>
      </c>
      <c r="X22" s="815"/>
      <c r="Y22" s="769" t="s">
        <v>88</v>
      </c>
      <c r="Z22" s="191"/>
      <c r="AA22" s="113">
        <v>1</v>
      </c>
      <c r="AB22" s="598"/>
      <c r="AC22" s="658"/>
      <c r="AD22" s="658"/>
      <c r="AE22" s="659"/>
      <c r="AF22" s="658"/>
      <c r="AG22" s="660"/>
      <c r="AH22" s="572" t="s">
        <v>87</v>
      </c>
      <c r="AI22" s="660"/>
      <c r="AJ22" s="590" t="s">
        <v>88</v>
      </c>
      <c r="AK22" s="282"/>
      <c r="AL22" s="790" t="s">
        <v>549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9"/>
      <c r="B23" s="799"/>
      <c r="C23" s="799"/>
      <c r="D23" s="799"/>
      <c r="E23" s="298"/>
      <c r="F23" s="348"/>
      <c r="G23" s="349"/>
      <c r="H23" s="349"/>
      <c r="I23" s="803"/>
      <c r="J23" s="804"/>
      <c r="K23" s="776"/>
      <c r="L23" s="805"/>
      <c r="M23" s="822"/>
      <c r="N23" s="823"/>
      <c r="O23" s="809"/>
      <c r="P23" s="810"/>
      <c r="Q23" s="769"/>
      <c r="R23" s="800"/>
      <c r="S23" s="807"/>
      <c r="T23" s="825"/>
      <c r="U23" s="769"/>
      <c r="V23" s="800"/>
      <c r="W23" s="807"/>
      <c r="X23" s="816"/>
      <c r="Y23" s="769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90"/>
      <c r="AN23" s="317"/>
      <c r="AO23" s="317"/>
      <c r="AP23" s="317"/>
      <c r="AQ23" s="317"/>
      <c r="AR23" s="317"/>
      <c r="AS23" s="317"/>
    </row>
    <row r="24" spans="1:53" ht="20.100000000000001" customHeight="1">
      <c r="A24" s="799"/>
      <c r="B24" s="799"/>
      <c r="C24" s="799"/>
      <c r="D24" s="799"/>
      <c r="E24" s="298"/>
      <c r="F24" s="348"/>
      <c r="G24" s="349"/>
      <c r="H24" s="349"/>
      <c r="I24" s="803"/>
      <c r="J24" s="804"/>
      <c r="K24" s="776"/>
      <c r="L24" s="805"/>
      <c r="M24" s="822"/>
      <c r="N24" s="823"/>
      <c r="O24" s="809"/>
      <c r="P24" s="810"/>
      <c r="Q24" s="769"/>
      <c r="R24" s="800"/>
      <c r="S24" s="807"/>
      <c r="T24" s="826"/>
      <c r="U24" s="769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90"/>
      <c r="AN24" s="317"/>
      <c r="AO24" s="317"/>
      <c r="AP24" s="317"/>
      <c r="AQ24" s="317"/>
      <c r="AR24" s="317"/>
      <c r="AS24" s="317"/>
    </row>
    <row r="25" spans="1:53" ht="20.100000000000001" customHeight="1">
      <c r="A25" s="799"/>
      <c r="B25" s="799"/>
      <c r="C25" s="799"/>
      <c r="D25" s="799"/>
      <c r="E25" s="298"/>
      <c r="F25" s="348"/>
      <c r="G25" s="349"/>
      <c r="H25" s="349"/>
      <c r="I25" s="803"/>
      <c r="J25" s="804"/>
      <c r="K25" s="776"/>
      <c r="L25" s="805"/>
      <c r="M25" s="822"/>
      <c r="N25" s="823"/>
      <c r="O25" s="809"/>
      <c r="P25" s="810"/>
      <c r="Q25" s="769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90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9"/>
      <c r="B26" s="799"/>
      <c r="C26" s="799"/>
      <c r="D26" s="799"/>
      <c r="E26" s="350"/>
      <c r="F26" s="351"/>
      <c r="G26" s="350"/>
      <c r="H26" s="350"/>
      <c r="I26" s="803"/>
      <c r="J26" s="804"/>
      <c r="K26" s="776"/>
      <c r="L26" s="805"/>
      <c r="M26" s="822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90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9"/>
      <c r="B27" s="799"/>
      <c r="C27" s="799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90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9"/>
      <c r="B28" s="799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9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601"/>
      <c r="D11" s="601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601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город Тюмень (71701000)</v>
      </c>
      <c r="I13" s="672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681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6" t="str">
        <f>"Код отчёта: " &amp; GetCode()</f>
        <v>Код отчёта: FAS.JKH.OPEN.INFO.PRICE.HVS</v>
      </c>
      <c r="C2" s="696"/>
      <c r="D2" s="696"/>
      <c r="E2" s="696"/>
      <c r="F2" s="696"/>
      <c r="G2" s="696"/>
      <c r="Q2" s="356"/>
      <c r="R2" s="356"/>
      <c r="S2" s="356"/>
      <c r="T2" s="356"/>
      <c r="U2" s="356"/>
      <c r="V2" s="356"/>
      <c r="W2" s="356"/>
    </row>
    <row r="3" spans="1:27" ht="18" customHeight="1">
      <c r="B3" s="697" t="str">
        <f>"Версия " &amp; GetVersion()</f>
        <v>Версия 1.0.1</v>
      </c>
      <c r="C3" s="697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1" t="s">
        <v>495</v>
      </c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702"/>
      <c r="X5" s="702"/>
      <c r="Y5" s="70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8" t="s">
        <v>677</v>
      </c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58"/>
    </row>
    <row r="8" spans="1:27" ht="15" customHeight="1">
      <c r="A8" s="42"/>
      <c r="B8" s="77"/>
      <c r="C8" s="76"/>
      <c r="D8" s="59"/>
      <c r="E8" s="698"/>
      <c r="F8" s="698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8"/>
      <c r="R8" s="698"/>
      <c r="S8" s="698"/>
      <c r="T8" s="698"/>
      <c r="U8" s="698"/>
      <c r="V8" s="698"/>
      <c r="W8" s="698"/>
      <c r="X8" s="698"/>
      <c r="Y8" s="58"/>
    </row>
    <row r="9" spans="1:27" ht="15" customHeight="1">
      <c r="A9" s="42"/>
      <c r="B9" s="77"/>
      <c r="C9" s="76"/>
      <c r="D9" s="59"/>
      <c r="E9" s="698"/>
      <c r="F9" s="698"/>
      <c r="G9" s="698"/>
      <c r="H9" s="698"/>
      <c r="I9" s="698"/>
      <c r="J9" s="698"/>
      <c r="K9" s="698"/>
      <c r="L9" s="698"/>
      <c r="M9" s="698"/>
      <c r="N9" s="698"/>
      <c r="O9" s="698"/>
      <c r="P9" s="698"/>
      <c r="Q9" s="698"/>
      <c r="R9" s="698"/>
      <c r="S9" s="698"/>
      <c r="T9" s="698"/>
      <c r="U9" s="698"/>
      <c r="V9" s="698"/>
      <c r="W9" s="698"/>
      <c r="X9" s="698"/>
      <c r="Y9" s="58"/>
    </row>
    <row r="10" spans="1:27" ht="10.5" customHeight="1">
      <c r="A10" s="42"/>
      <c r="B10" s="77"/>
      <c r="C10" s="76"/>
      <c r="D10" s="59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  <c r="S10" s="698"/>
      <c r="T10" s="698"/>
      <c r="U10" s="698"/>
      <c r="V10" s="698"/>
      <c r="W10" s="698"/>
      <c r="X10" s="698"/>
      <c r="Y10" s="58"/>
    </row>
    <row r="11" spans="1:27" ht="27" customHeight="1">
      <c r="A11" s="42"/>
      <c r="B11" s="77"/>
      <c r="C11" s="76"/>
      <c r="D11" s="59"/>
      <c r="E11" s="698"/>
      <c r="F11" s="698"/>
      <c r="G11" s="698"/>
      <c r="H11" s="698"/>
      <c r="I11" s="698"/>
      <c r="J11" s="698"/>
      <c r="K11" s="698"/>
      <c r="L11" s="698"/>
      <c r="M11" s="698"/>
      <c r="N11" s="698"/>
      <c r="O11" s="698"/>
      <c r="P11" s="698"/>
      <c r="Q11" s="698"/>
      <c r="R11" s="698"/>
      <c r="S11" s="698"/>
      <c r="T11" s="698"/>
      <c r="U11" s="698"/>
      <c r="V11" s="698"/>
      <c r="W11" s="698"/>
      <c r="X11" s="698"/>
      <c r="Y11" s="58"/>
    </row>
    <row r="12" spans="1:27" ht="12" customHeight="1">
      <c r="A12" s="42"/>
      <c r="B12" s="77"/>
      <c r="C12" s="76"/>
      <c r="D12" s="59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58"/>
    </row>
    <row r="13" spans="1:27" ht="38.25" customHeight="1">
      <c r="A13" s="42"/>
      <c r="B13" s="77"/>
      <c r="C13" s="76"/>
      <c r="D13" s="59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72"/>
    </row>
    <row r="14" spans="1:27" ht="15" customHeight="1">
      <c r="A14" s="42"/>
      <c r="B14" s="77"/>
      <c r="C14" s="76"/>
      <c r="D14" s="59"/>
      <c r="E14" s="698"/>
      <c r="F14" s="698"/>
      <c r="G14" s="698"/>
      <c r="H14" s="698"/>
      <c r="I14" s="698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/>
      <c r="W14" s="698"/>
      <c r="X14" s="698"/>
      <c r="Y14" s="58"/>
    </row>
    <row r="15" spans="1:27" ht="15">
      <c r="A15" s="42"/>
      <c r="B15" s="77"/>
      <c r="C15" s="76"/>
      <c r="D15" s="59"/>
      <c r="E15" s="698"/>
      <c r="F15" s="698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58"/>
    </row>
    <row r="16" spans="1:27" ht="15">
      <c r="A16" s="42"/>
      <c r="B16" s="77"/>
      <c r="C16" s="76"/>
      <c r="D16" s="59"/>
      <c r="E16" s="698"/>
      <c r="F16" s="698"/>
      <c r="G16" s="698"/>
      <c r="H16" s="698"/>
      <c r="I16" s="698"/>
      <c r="J16" s="698"/>
      <c r="K16" s="698"/>
      <c r="L16" s="698"/>
      <c r="M16" s="698"/>
      <c r="N16" s="698"/>
      <c r="O16" s="698"/>
      <c r="P16" s="698"/>
      <c r="Q16" s="698"/>
      <c r="R16" s="698"/>
      <c r="S16" s="698"/>
      <c r="T16" s="698"/>
      <c r="U16" s="698"/>
      <c r="V16" s="698"/>
      <c r="W16" s="698"/>
      <c r="X16" s="698"/>
      <c r="Y16" s="58"/>
    </row>
    <row r="17" spans="1:25" ht="15" customHeight="1">
      <c r="A17" s="42"/>
      <c r="B17" s="77"/>
      <c r="C17" s="76"/>
      <c r="D17" s="59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8"/>
      <c r="V17" s="698"/>
      <c r="W17" s="698"/>
      <c r="X17" s="698"/>
      <c r="Y17" s="58"/>
    </row>
    <row r="18" spans="1:25" ht="15">
      <c r="A18" s="42"/>
      <c r="B18" s="77"/>
      <c r="C18" s="76"/>
      <c r="D18" s="59"/>
      <c r="E18" s="698"/>
      <c r="F18" s="698"/>
      <c r="G18" s="698"/>
      <c r="H18" s="698"/>
      <c r="I18" s="698"/>
      <c r="J18" s="698"/>
      <c r="K18" s="698"/>
      <c r="L18" s="698"/>
      <c r="M18" s="698"/>
      <c r="N18" s="698"/>
      <c r="O18" s="698"/>
      <c r="P18" s="698"/>
      <c r="Q18" s="698"/>
      <c r="R18" s="698"/>
      <c r="S18" s="698"/>
      <c r="T18" s="698"/>
      <c r="U18" s="698"/>
      <c r="V18" s="698"/>
      <c r="W18" s="698"/>
      <c r="X18" s="698"/>
      <c r="Y18" s="58"/>
    </row>
    <row r="19" spans="1:25" ht="59.25" customHeight="1">
      <c r="A19" s="42"/>
      <c r="B19" s="77"/>
      <c r="C19" s="76"/>
      <c r="D19" s="65"/>
      <c r="E19" s="698"/>
      <c r="F19" s="698"/>
      <c r="G19" s="698"/>
      <c r="H19" s="698"/>
      <c r="I19" s="69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4" t="s">
        <v>257</v>
      </c>
      <c r="G21" s="705"/>
      <c r="H21" s="705"/>
      <c r="I21" s="705"/>
      <c r="J21" s="705"/>
      <c r="K21" s="705"/>
      <c r="L21" s="705"/>
      <c r="M21" s="705"/>
      <c r="N21" s="59"/>
      <c r="O21" s="70" t="s">
        <v>240</v>
      </c>
      <c r="P21" s="706" t="s">
        <v>241</v>
      </c>
      <c r="Q21" s="707"/>
      <c r="R21" s="707"/>
      <c r="S21" s="707"/>
      <c r="T21" s="707"/>
      <c r="U21" s="707"/>
      <c r="V21" s="707"/>
      <c r="W21" s="707"/>
      <c r="X21" s="707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4" t="s">
        <v>243</v>
      </c>
      <c r="G22" s="705"/>
      <c r="H22" s="705"/>
      <c r="I22" s="705"/>
      <c r="J22" s="705"/>
      <c r="K22" s="705"/>
      <c r="L22" s="705"/>
      <c r="M22" s="705"/>
      <c r="N22" s="59"/>
      <c r="O22" s="73" t="s">
        <v>240</v>
      </c>
      <c r="P22" s="706" t="s">
        <v>675</v>
      </c>
      <c r="Q22" s="707"/>
      <c r="R22" s="707"/>
      <c r="S22" s="707"/>
      <c r="T22" s="707"/>
      <c r="U22" s="707"/>
      <c r="V22" s="707"/>
      <c r="W22" s="707"/>
      <c r="X22" s="70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9"/>
      <c r="Q23" s="699"/>
      <c r="R23" s="699"/>
      <c r="S23" s="699"/>
      <c r="T23" s="699"/>
      <c r="U23" s="699"/>
      <c r="V23" s="699"/>
      <c r="W23" s="69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3" t="s">
        <v>442</v>
      </c>
      <c r="F35" s="703"/>
      <c r="G35" s="703"/>
      <c r="H35" s="703"/>
      <c r="I35" s="703"/>
      <c r="J35" s="703"/>
      <c r="K35" s="703"/>
      <c r="L35" s="703"/>
      <c r="M35" s="703"/>
      <c r="N35" s="703"/>
      <c r="O35" s="703"/>
      <c r="P35" s="703"/>
      <c r="Q35" s="703"/>
      <c r="R35" s="703"/>
      <c r="S35" s="703"/>
      <c r="T35" s="703"/>
      <c r="U35" s="703"/>
      <c r="V35" s="703"/>
      <c r="W35" s="703"/>
      <c r="X35" s="703"/>
      <c r="Y35" s="58"/>
    </row>
    <row r="36" spans="1:25" ht="38.25" hidden="1" customHeight="1">
      <c r="A36" s="42"/>
      <c r="B36" s="77"/>
      <c r="C36" s="76"/>
      <c r="D36" s="60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  <c r="Y36" s="58"/>
    </row>
    <row r="37" spans="1:25" ht="9.75" hidden="1" customHeight="1">
      <c r="A37" s="42"/>
      <c r="B37" s="77"/>
      <c r="C37" s="76"/>
      <c r="D37" s="60"/>
      <c r="E37" s="703"/>
      <c r="F37" s="703"/>
      <c r="G37" s="703"/>
      <c r="H37" s="703"/>
      <c r="I37" s="703"/>
      <c r="J37" s="703"/>
      <c r="K37" s="703"/>
      <c r="L37" s="703"/>
      <c r="M37" s="703"/>
      <c r="N37" s="703"/>
      <c r="O37" s="703"/>
      <c r="P37" s="703"/>
      <c r="Q37" s="703"/>
      <c r="R37" s="703"/>
      <c r="S37" s="703"/>
      <c r="T37" s="703"/>
      <c r="U37" s="703"/>
      <c r="V37" s="703"/>
      <c r="W37" s="703"/>
      <c r="X37" s="703"/>
      <c r="Y37" s="58"/>
    </row>
    <row r="38" spans="1:25" ht="51" hidden="1" customHeight="1">
      <c r="A38" s="42"/>
      <c r="B38" s="77"/>
      <c r="C38" s="76"/>
      <c r="D38" s="60"/>
      <c r="E38" s="703"/>
      <c r="F38" s="703"/>
      <c r="G38" s="703"/>
      <c r="H38" s="703"/>
      <c r="I38" s="703"/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703"/>
      <c r="U38" s="703"/>
      <c r="V38" s="703"/>
      <c r="W38" s="703"/>
      <c r="X38" s="703"/>
      <c r="Y38" s="58"/>
    </row>
    <row r="39" spans="1:25" ht="15" hidden="1" customHeight="1">
      <c r="A39" s="42"/>
      <c r="B39" s="77"/>
      <c r="C39" s="76"/>
      <c r="D39" s="60"/>
      <c r="E39" s="703"/>
      <c r="F39" s="703"/>
      <c r="G39" s="703"/>
      <c r="H39" s="703"/>
      <c r="I39" s="703"/>
      <c r="J39" s="703"/>
      <c r="K39" s="703"/>
      <c r="L39" s="703"/>
      <c r="M39" s="703"/>
      <c r="N39" s="703"/>
      <c r="O39" s="703"/>
      <c r="P39" s="703"/>
      <c r="Q39" s="703"/>
      <c r="R39" s="703"/>
      <c r="S39" s="703"/>
      <c r="T39" s="703"/>
      <c r="U39" s="703"/>
      <c r="V39" s="703"/>
      <c r="W39" s="703"/>
      <c r="X39" s="703"/>
      <c r="Y39" s="58"/>
    </row>
    <row r="40" spans="1:25" ht="12" hidden="1" customHeight="1">
      <c r="A40" s="42"/>
      <c r="B40" s="77"/>
      <c r="C40" s="76"/>
      <c r="D40" s="60"/>
      <c r="E40" s="708"/>
      <c r="F40" s="709"/>
      <c r="G40" s="709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09"/>
      <c r="U40" s="709"/>
      <c r="V40" s="709"/>
      <c r="W40" s="709"/>
      <c r="X40" s="709"/>
      <c r="Y40" s="58"/>
    </row>
    <row r="41" spans="1:25" ht="38.25" hidden="1" customHeight="1">
      <c r="A41" s="42"/>
      <c r="B41" s="77"/>
      <c r="C41" s="76"/>
      <c r="D41" s="60"/>
      <c r="E41" s="703"/>
      <c r="F41" s="703"/>
      <c r="G41" s="703"/>
      <c r="H41" s="703"/>
      <c r="I41" s="703"/>
      <c r="J41" s="703"/>
      <c r="K41" s="703"/>
      <c r="L41" s="703"/>
      <c r="M41" s="703"/>
      <c r="N41" s="703"/>
      <c r="O41" s="703"/>
      <c r="P41" s="703"/>
      <c r="Q41" s="703"/>
      <c r="R41" s="703"/>
      <c r="S41" s="703"/>
      <c r="T41" s="703"/>
      <c r="U41" s="703"/>
      <c r="V41" s="703"/>
      <c r="W41" s="703"/>
      <c r="X41" s="703"/>
      <c r="Y41" s="58"/>
    </row>
    <row r="42" spans="1:25" ht="15" hidden="1">
      <c r="A42" s="42"/>
      <c r="B42" s="77"/>
      <c r="C42" s="76"/>
      <c r="D42" s="60"/>
      <c r="E42" s="703"/>
      <c r="F42" s="703"/>
      <c r="G42" s="703"/>
      <c r="H42" s="703"/>
      <c r="I42" s="703"/>
      <c r="J42" s="703"/>
      <c r="K42" s="703"/>
      <c r="L42" s="703"/>
      <c r="M42" s="703"/>
      <c r="N42" s="703"/>
      <c r="O42" s="703"/>
      <c r="P42" s="703"/>
      <c r="Q42" s="703"/>
      <c r="R42" s="703"/>
      <c r="S42" s="703"/>
      <c r="T42" s="703"/>
      <c r="U42" s="703"/>
      <c r="V42" s="703"/>
      <c r="W42" s="703"/>
      <c r="X42" s="703"/>
      <c r="Y42" s="58"/>
    </row>
    <row r="43" spans="1:25" ht="15" hidden="1">
      <c r="A43" s="42"/>
      <c r="B43" s="77"/>
      <c r="C43" s="76"/>
      <c r="D43" s="60"/>
      <c r="E43" s="703"/>
      <c r="F43" s="703"/>
      <c r="G43" s="703"/>
      <c r="H43" s="703"/>
      <c r="I43" s="703"/>
      <c r="J43" s="703"/>
      <c r="K43" s="703"/>
      <c r="L43" s="703"/>
      <c r="M43" s="703"/>
      <c r="N43" s="703"/>
      <c r="O43" s="703"/>
      <c r="P43" s="703"/>
      <c r="Q43" s="703"/>
      <c r="R43" s="703"/>
      <c r="S43" s="703"/>
      <c r="T43" s="703"/>
      <c r="U43" s="703"/>
      <c r="V43" s="703"/>
      <c r="W43" s="703"/>
      <c r="X43" s="703"/>
      <c r="Y43" s="58"/>
    </row>
    <row r="44" spans="1:25" ht="33.75" hidden="1" customHeight="1">
      <c r="A44" s="42"/>
      <c r="B44" s="77"/>
      <c r="C44" s="76"/>
      <c r="D44" s="65"/>
      <c r="E44" s="703"/>
      <c r="F44" s="703"/>
      <c r="G44" s="703"/>
      <c r="H44" s="703"/>
      <c r="I44" s="703"/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  <c r="Y44" s="58"/>
    </row>
    <row r="45" spans="1:25" ht="15" hidden="1">
      <c r="A45" s="42"/>
      <c r="B45" s="77"/>
      <c r="C45" s="76"/>
      <c r="D45" s="65"/>
      <c r="E45" s="703"/>
      <c r="F45" s="703"/>
      <c r="G45" s="703"/>
      <c r="H45" s="703"/>
      <c r="I45" s="703"/>
      <c r="J45" s="703"/>
      <c r="K45" s="703"/>
      <c r="L45" s="703"/>
      <c r="M45" s="703"/>
      <c r="N45" s="703"/>
      <c r="O45" s="703"/>
      <c r="P45" s="703"/>
      <c r="Q45" s="703"/>
      <c r="R45" s="703"/>
      <c r="S45" s="703"/>
      <c r="T45" s="703"/>
      <c r="U45" s="703"/>
      <c r="V45" s="703"/>
      <c r="W45" s="703"/>
      <c r="X45" s="703"/>
      <c r="Y45" s="58"/>
    </row>
    <row r="46" spans="1:25" ht="24" hidden="1" customHeight="1">
      <c r="A46" s="42"/>
      <c r="B46" s="77"/>
      <c r="C46" s="76"/>
      <c r="D46" s="60"/>
      <c r="E46" s="714" t="s">
        <v>239</v>
      </c>
      <c r="F46" s="714"/>
      <c r="G46" s="714"/>
      <c r="H46" s="714"/>
      <c r="I46" s="714"/>
      <c r="J46" s="714"/>
      <c r="K46" s="714"/>
      <c r="L46" s="714"/>
      <c r="M46" s="714"/>
      <c r="N46" s="714"/>
      <c r="O46" s="714"/>
      <c r="P46" s="714"/>
      <c r="Q46" s="714"/>
      <c r="R46" s="714"/>
      <c r="S46" s="714"/>
      <c r="T46" s="714"/>
      <c r="U46" s="714"/>
      <c r="V46" s="714"/>
      <c r="W46" s="714"/>
      <c r="X46" s="714"/>
      <c r="Y46" s="58"/>
    </row>
    <row r="47" spans="1:25" ht="37.5" hidden="1" customHeight="1">
      <c r="A47" s="42"/>
      <c r="B47" s="77"/>
      <c r="C47" s="76"/>
      <c r="D47" s="60"/>
      <c r="E47" s="714"/>
      <c r="F47" s="714"/>
      <c r="G47" s="714"/>
      <c r="H47" s="714"/>
      <c r="I47" s="714"/>
      <c r="J47" s="714"/>
      <c r="K47" s="714"/>
      <c r="L47" s="714"/>
      <c r="M47" s="714"/>
      <c r="N47" s="714"/>
      <c r="O47" s="714"/>
      <c r="P47" s="714"/>
      <c r="Q47" s="714"/>
      <c r="R47" s="714"/>
      <c r="S47" s="714"/>
      <c r="T47" s="714"/>
      <c r="U47" s="714"/>
      <c r="V47" s="714"/>
      <c r="W47" s="714"/>
      <c r="X47" s="714"/>
      <c r="Y47" s="58"/>
    </row>
    <row r="48" spans="1:25" ht="24" hidden="1" customHeight="1">
      <c r="A48" s="42"/>
      <c r="B48" s="77"/>
      <c r="C48" s="76"/>
      <c r="D48" s="60"/>
      <c r="E48" s="714"/>
      <c r="F48" s="714"/>
      <c r="G48" s="714"/>
      <c r="H48" s="714"/>
      <c r="I48" s="714"/>
      <c r="J48" s="714"/>
      <c r="K48" s="714"/>
      <c r="L48" s="714"/>
      <c r="M48" s="714"/>
      <c r="N48" s="714"/>
      <c r="O48" s="714"/>
      <c r="P48" s="714"/>
      <c r="Q48" s="714"/>
      <c r="R48" s="714"/>
      <c r="S48" s="714"/>
      <c r="T48" s="714"/>
      <c r="U48" s="714"/>
      <c r="V48" s="714"/>
      <c r="W48" s="714"/>
      <c r="X48" s="714"/>
      <c r="Y48" s="58"/>
    </row>
    <row r="49" spans="1:25" ht="51" hidden="1" customHeight="1">
      <c r="A49" s="42"/>
      <c r="B49" s="77"/>
      <c r="C49" s="76"/>
      <c r="D49" s="60"/>
      <c r="E49" s="714"/>
      <c r="F49" s="714"/>
      <c r="G49" s="714"/>
      <c r="H49" s="714"/>
      <c r="I49" s="714"/>
      <c r="J49" s="714"/>
      <c r="K49" s="714"/>
      <c r="L49" s="714"/>
      <c r="M49" s="714"/>
      <c r="N49" s="714"/>
      <c r="O49" s="714"/>
      <c r="P49" s="714"/>
      <c r="Q49" s="714"/>
      <c r="R49" s="714"/>
      <c r="S49" s="714"/>
      <c r="T49" s="714"/>
      <c r="U49" s="714"/>
      <c r="V49" s="714"/>
      <c r="W49" s="714"/>
      <c r="X49" s="714"/>
      <c r="Y49" s="58"/>
    </row>
    <row r="50" spans="1:25" ht="15" hidden="1">
      <c r="A50" s="42"/>
      <c r="B50" s="77"/>
      <c r="C50" s="76"/>
      <c r="D50" s="60"/>
      <c r="E50" s="714"/>
      <c r="F50" s="714"/>
      <c r="G50" s="714"/>
      <c r="H50" s="714"/>
      <c r="I50" s="714"/>
      <c r="J50" s="714"/>
      <c r="K50" s="714"/>
      <c r="L50" s="714"/>
      <c r="M50" s="714"/>
      <c r="N50" s="714"/>
      <c r="O50" s="714"/>
      <c r="P50" s="714"/>
      <c r="Q50" s="714"/>
      <c r="R50" s="714"/>
      <c r="S50" s="714"/>
      <c r="T50" s="714"/>
      <c r="U50" s="714"/>
      <c r="V50" s="714"/>
      <c r="W50" s="714"/>
      <c r="X50" s="714"/>
      <c r="Y50" s="58"/>
    </row>
    <row r="51" spans="1:25" ht="15" hidden="1">
      <c r="A51" s="42"/>
      <c r="B51" s="77"/>
      <c r="C51" s="76"/>
      <c r="D51" s="60"/>
      <c r="E51" s="714"/>
      <c r="F51" s="714"/>
      <c r="G51" s="714"/>
      <c r="H51" s="714"/>
      <c r="I51" s="714"/>
      <c r="J51" s="714"/>
      <c r="K51" s="714"/>
      <c r="L51" s="714"/>
      <c r="M51" s="714"/>
      <c r="N51" s="714"/>
      <c r="O51" s="714"/>
      <c r="P51" s="714"/>
      <c r="Q51" s="714"/>
      <c r="R51" s="714"/>
      <c r="S51" s="714"/>
      <c r="T51" s="714"/>
      <c r="U51" s="714"/>
      <c r="V51" s="714"/>
      <c r="W51" s="714"/>
      <c r="X51" s="714"/>
      <c r="Y51" s="58"/>
    </row>
    <row r="52" spans="1:25" ht="15" hidden="1">
      <c r="A52" s="42"/>
      <c r="B52" s="77"/>
      <c r="C52" s="76"/>
      <c r="D52" s="60"/>
      <c r="E52" s="714"/>
      <c r="F52" s="714"/>
      <c r="G52" s="714"/>
      <c r="H52" s="714"/>
      <c r="I52" s="714"/>
      <c r="J52" s="714"/>
      <c r="K52" s="714"/>
      <c r="L52" s="714"/>
      <c r="M52" s="714"/>
      <c r="N52" s="714"/>
      <c r="O52" s="714"/>
      <c r="P52" s="714"/>
      <c r="Q52" s="714"/>
      <c r="R52" s="714"/>
      <c r="S52" s="714"/>
      <c r="T52" s="714"/>
      <c r="U52" s="714"/>
      <c r="V52" s="714"/>
      <c r="W52" s="714"/>
      <c r="X52" s="714"/>
      <c r="Y52" s="58"/>
    </row>
    <row r="53" spans="1:25" ht="15" hidden="1">
      <c r="A53" s="42"/>
      <c r="B53" s="77"/>
      <c r="C53" s="76"/>
      <c r="D53" s="60"/>
      <c r="E53" s="714"/>
      <c r="F53" s="714"/>
      <c r="G53" s="714"/>
      <c r="H53" s="714"/>
      <c r="I53" s="714"/>
      <c r="J53" s="714"/>
      <c r="K53" s="714"/>
      <c r="L53" s="714"/>
      <c r="M53" s="714"/>
      <c r="N53" s="714"/>
      <c r="O53" s="714"/>
      <c r="P53" s="714"/>
      <c r="Q53" s="714"/>
      <c r="R53" s="714"/>
      <c r="S53" s="714"/>
      <c r="T53" s="714"/>
      <c r="U53" s="714"/>
      <c r="V53" s="714"/>
      <c r="W53" s="714"/>
      <c r="X53" s="714"/>
      <c r="Y53" s="58"/>
    </row>
    <row r="54" spans="1:25" ht="15" hidden="1">
      <c r="A54" s="42"/>
      <c r="B54" s="77"/>
      <c r="C54" s="76"/>
      <c r="D54" s="60"/>
      <c r="E54" s="714"/>
      <c r="F54" s="714"/>
      <c r="G54" s="714"/>
      <c r="H54" s="714"/>
      <c r="I54" s="714"/>
      <c r="J54" s="714"/>
      <c r="K54" s="714"/>
      <c r="L54" s="714"/>
      <c r="M54" s="714"/>
      <c r="N54" s="714"/>
      <c r="O54" s="714"/>
      <c r="P54" s="714"/>
      <c r="Q54" s="714"/>
      <c r="R54" s="714"/>
      <c r="S54" s="714"/>
      <c r="T54" s="714"/>
      <c r="U54" s="714"/>
      <c r="V54" s="714"/>
      <c r="W54" s="714"/>
      <c r="X54" s="714"/>
      <c r="Y54" s="58"/>
    </row>
    <row r="55" spans="1:25" ht="15" hidden="1">
      <c r="A55" s="42"/>
      <c r="B55" s="77"/>
      <c r="C55" s="76"/>
      <c r="D55" s="60"/>
      <c r="E55" s="714"/>
      <c r="F55" s="714"/>
      <c r="G55" s="714"/>
      <c r="H55" s="714"/>
      <c r="I55" s="714"/>
      <c r="J55" s="714"/>
      <c r="K55" s="714"/>
      <c r="L55" s="714"/>
      <c r="M55" s="714"/>
      <c r="N55" s="714"/>
      <c r="O55" s="714"/>
      <c r="P55" s="714"/>
      <c r="Q55" s="714"/>
      <c r="R55" s="714"/>
      <c r="S55" s="714"/>
      <c r="T55" s="714"/>
      <c r="U55" s="714"/>
      <c r="V55" s="714"/>
      <c r="W55" s="714"/>
      <c r="X55" s="714"/>
      <c r="Y55" s="58"/>
    </row>
    <row r="56" spans="1:25" ht="25.5" hidden="1" customHeight="1">
      <c r="A56" s="42"/>
      <c r="B56" s="77"/>
      <c r="C56" s="76"/>
      <c r="D56" s="65"/>
      <c r="E56" s="714"/>
      <c r="F56" s="714"/>
      <c r="G56" s="714"/>
      <c r="H56" s="714"/>
      <c r="I56" s="714"/>
      <c r="J56" s="714"/>
      <c r="K56" s="714"/>
      <c r="L56" s="714"/>
      <c r="M56" s="714"/>
      <c r="N56" s="714"/>
      <c r="O56" s="714"/>
      <c r="P56" s="714"/>
      <c r="Q56" s="714"/>
      <c r="R56" s="714"/>
      <c r="S56" s="714"/>
      <c r="T56" s="714"/>
      <c r="U56" s="714"/>
      <c r="V56" s="714"/>
      <c r="W56" s="714"/>
      <c r="X56" s="714"/>
      <c r="Y56" s="58"/>
    </row>
    <row r="57" spans="1:25" ht="15" hidden="1">
      <c r="A57" s="42"/>
      <c r="B57" s="77"/>
      <c r="C57" s="76"/>
      <c r="D57" s="65"/>
      <c r="E57" s="714"/>
      <c r="F57" s="714"/>
      <c r="G57" s="714"/>
      <c r="H57" s="714"/>
      <c r="I57" s="714"/>
      <c r="J57" s="714"/>
      <c r="K57" s="714"/>
      <c r="L57" s="714"/>
      <c r="M57" s="714"/>
      <c r="N57" s="714"/>
      <c r="O57" s="714"/>
      <c r="P57" s="714"/>
      <c r="Q57" s="714"/>
      <c r="R57" s="714"/>
      <c r="S57" s="714"/>
      <c r="T57" s="714"/>
      <c r="U57" s="714"/>
      <c r="V57" s="714"/>
      <c r="W57" s="714"/>
      <c r="X57" s="714"/>
      <c r="Y57" s="58"/>
    </row>
    <row r="58" spans="1:25" ht="15" hidden="1" customHeight="1">
      <c r="A58" s="42"/>
      <c r="B58" s="77"/>
      <c r="C58" s="76"/>
      <c r="D58" s="60"/>
      <c r="E58" s="700" t="s">
        <v>443</v>
      </c>
      <c r="F58" s="700"/>
      <c r="G58" s="700"/>
      <c r="H58" s="700"/>
      <c r="I58" s="700"/>
      <c r="J58" s="700"/>
      <c r="K58" s="700"/>
      <c r="L58" s="700"/>
      <c r="M58" s="700"/>
      <c r="N58" s="700"/>
      <c r="O58" s="700"/>
      <c r="P58" s="700"/>
      <c r="Q58" s="700"/>
      <c r="R58" s="700"/>
      <c r="S58" s="700"/>
      <c r="T58" s="700"/>
      <c r="U58" s="700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15"/>
      <c r="F59" s="715"/>
      <c r="G59" s="715"/>
      <c r="H59" s="708"/>
      <c r="I59" s="709"/>
      <c r="J59" s="709"/>
      <c r="K59" s="709"/>
      <c r="L59" s="709"/>
      <c r="M59" s="709"/>
      <c r="N59" s="709"/>
      <c r="O59" s="709"/>
      <c r="P59" s="709"/>
      <c r="Q59" s="709"/>
      <c r="R59" s="709"/>
      <c r="S59" s="709"/>
      <c r="T59" s="709"/>
      <c r="U59" s="709"/>
      <c r="V59" s="709"/>
      <c r="W59" s="709"/>
      <c r="X59" s="709"/>
      <c r="Y59" s="58"/>
    </row>
    <row r="60" spans="1:25" ht="15" hidden="1" customHeight="1">
      <c r="A60" s="42"/>
      <c r="B60" s="77"/>
      <c r="C60" s="76"/>
      <c r="D60" s="60"/>
      <c r="E60" s="711"/>
      <c r="F60" s="711"/>
      <c r="G60" s="711"/>
      <c r="H60" s="713"/>
      <c r="I60" s="713"/>
      <c r="J60" s="713"/>
      <c r="K60" s="713"/>
      <c r="L60" s="713"/>
      <c r="M60" s="713"/>
      <c r="N60" s="713"/>
      <c r="O60" s="713"/>
      <c r="P60" s="713"/>
      <c r="Q60" s="713"/>
      <c r="R60" s="713"/>
      <c r="S60" s="713"/>
      <c r="T60" s="713"/>
      <c r="U60" s="713"/>
      <c r="V60" s="713"/>
      <c r="W60" s="713"/>
      <c r="X60" s="713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  <c r="W61" s="713"/>
      <c r="X61" s="713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00" t="s">
        <v>444</v>
      </c>
      <c r="F70" s="700"/>
      <c r="G70" s="700"/>
      <c r="H70" s="700"/>
      <c r="I70" s="700"/>
      <c r="J70" s="700"/>
      <c r="K70" s="700"/>
      <c r="L70" s="700"/>
      <c r="M70" s="700"/>
      <c r="N70" s="700"/>
      <c r="O70" s="700"/>
      <c r="P70" s="700"/>
      <c r="Q70" s="700"/>
      <c r="R70" s="700"/>
      <c r="S70" s="700"/>
      <c r="T70" s="700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00" t="s">
        <v>674</v>
      </c>
      <c r="F71" s="700"/>
      <c r="G71" s="700"/>
      <c r="H71" s="700"/>
      <c r="I71" s="700"/>
      <c r="J71" s="700"/>
      <c r="K71" s="700"/>
      <c r="L71" s="700"/>
      <c r="M71" s="700"/>
      <c r="N71" s="700"/>
      <c r="O71" s="700"/>
      <c r="P71" s="700"/>
      <c r="Q71" s="700"/>
      <c r="R71" s="700"/>
      <c r="S71" s="700"/>
      <c r="T71" s="700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00" t="s">
        <v>443</v>
      </c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  <c r="R81" s="700"/>
      <c r="S81" s="700"/>
      <c r="T81" s="700"/>
      <c r="U81" s="700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11"/>
      <c r="F82" s="711"/>
      <c r="G82" s="711"/>
      <c r="H82" s="708"/>
      <c r="I82" s="709"/>
      <c r="J82" s="709"/>
      <c r="K82" s="709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3"/>
      <c r="I84" s="713"/>
      <c r="J84" s="713"/>
      <c r="K84" s="713"/>
      <c r="L84" s="713"/>
      <c r="M84" s="713"/>
      <c r="N84" s="713"/>
      <c r="O84" s="713"/>
      <c r="P84" s="713"/>
      <c r="Q84" s="713"/>
      <c r="R84" s="713"/>
      <c r="S84" s="713"/>
      <c r="T84" s="713"/>
      <c r="U84" s="713"/>
      <c r="V84" s="713"/>
      <c r="W84" s="713"/>
      <c r="X84" s="713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2" t="s">
        <v>238</v>
      </c>
      <c r="F98" s="712"/>
      <c r="G98" s="712"/>
      <c r="H98" s="712"/>
      <c r="I98" s="712"/>
      <c r="J98" s="712"/>
      <c r="K98" s="712"/>
      <c r="L98" s="712"/>
      <c r="M98" s="712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0" t="s">
        <v>237</v>
      </c>
      <c r="G100" s="710"/>
      <c r="H100" s="710"/>
      <c r="I100" s="710"/>
      <c r="J100" s="710"/>
      <c r="K100" s="710"/>
      <c r="L100" s="710"/>
      <c r="M100" s="710"/>
      <c r="N100" s="710"/>
      <c r="O100" s="710"/>
      <c r="P100" s="710"/>
      <c r="Q100" s="710"/>
      <c r="R100" s="710"/>
      <c r="S100" s="710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10" t="s">
        <v>236</v>
      </c>
      <c r="G102" s="710"/>
      <c r="H102" s="710"/>
      <c r="I102" s="710"/>
      <c r="J102" s="710"/>
      <c r="K102" s="710"/>
      <c r="L102" s="710"/>
      <c r="M102" s="710"/>
      <c r="N102" s="710"/>
      <c r="O102" s="710"/>
      <c r="P102" s="710"/>
      <c r="Q102" s="710"/>
      <c r="R102" s="710"/>
      <c r="S102" s="710"/>
      <c r="T102" s="710"/>
      <c r="U102" s="710"/>
      <c r="V102" s="710"/>
      <c r="W102" s="710"/>
      <c r="X102" s="710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12" sqref="F12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4" t="s">
        <v>509</v>
      </c>
      <c r="E5" s="814"/>
      <c r="F5" s="814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2" t="s">
        <v>510</v>
      </c>
      <c r="E7" s="792"/>
      <c r="F7" s="792"/>
      <c r="G7" s="827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27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7" t="s">
        <v>1612</v>
      </c>
      <c r="F12" s="646" t="s">
        <v>1614</v>
      </c>
      <c r="G12" s="828" t="s">
        <v>689</v>
      </c>
    </row>
    <row r="13" spans="1:16" ht="15" customHeight="1">
      <c r="A13" s="412"/>
      <c r="C13" s="86"/>
      <c r="D13" s="117"/>
      <c r="E13" s="428" t="s">
        <v>331</v>
      </c>
      <c r="F13" s="425"/>
      <c r="G13" s="829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8"/>
      <c r="F15" s="689"/>
      <c r="G15" s="828" t="s">
        <v>690</v>
      </c>
    </row>
    <row r="16" spans="1:16" ht="15" customHeight="1">
      <c r="A16" s="412"/>
      <c r="C16" s="86"/>
      <c r="D16" s="117"/>
      <c r="E16" s="428" t="s">
        <v>331</v>
      </c>
      <c r="F16" s="425"/>
      <c r="G16" s="829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d71f854-d356-41f8-915d-815a418bc4c2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4" t="s">
        <v>518</v>
      </c>
      <c r="E5" s="814"/>
      <c r="F5" s="814"/>
      <c r="G5" s="814"/>
      <c r="H5" s="814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2" t="s">
        <v>510</v>
      </c>
      <c r="E7" s="792"/>
      <c r="F7" s="792"/>
      <c r="G7" s="792"/>
      <c r="H7" s="792"/>
      <c r="I7" s="827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7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1" t="s">
        <v>519</v>
      </c>
      <c r="F10" s="831"/>
      <c r="G10" s="831"/>
      <c r="H10" s="831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7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6"/>
      <c r="H12" s="650"/>
      <c r="I12" s="552" t="s">
        <v>556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0"/>
      <c r="I13" s="553" t="s">
        <v>524</v>
      </c>
    </row>
    <row r="14" spans="1:29" ht="39" customHeight="1">
      <c r="A14" s="412"/>
      <c r="C14" s="86"/>
      <c r="D14" s="250">
        <v>3</v>
      </c>
      <c r="E14" s="830" t="s">
        <v>691</v>
      </c>
      <c r="F14" s="830"/>
      <c r="G14" s="830"/>
      <c r="H14" s="830"/>
      <c r="I14" s="550"/>
    </row>
    <row r="15" spans="1:29" ht="20.100000000000001" customHeight="1">
      <c r="A15" s="412"/>
      <c r="C15" s="86"/>
      <c r="D15" s="250" t="s">
        <v>498</v>
      </c>
      <c r="E15" s="648"/>
      <c r="F15" s="422"/>
      <c r="G15" s="422" t="s">
        <v>515</v>
      </c>
      <c r="H15" s="650"/>
      <c r="I15" s="828" t="s">
        <v>555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9"/>
    </row>
    <row r="17" spans="1:12" ht="69" customHeight="1">
      <c r="A17" s="412"/>
      <c r="B17" s="249">
        <v>3</v>
      </c>
      <c r="C17" s="86"/>
      <c r="D17" s="250">
        <v>4</v>
      </c>
      <c r="E17" s="830" t="s">
        <v>692</v>
      </c>
      <c r="F17" s="830"/>
      <c r="G17" s="830"/>
      <c r="H17" s="830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6"/>
      <c r="H18" s="422" t="s">
        <v>515</v>
      </c>
      <c r="I18" s="790" t="s">
        <v>557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90"/>
    </row>
    <row r="20" spans="1:12" ht="30" customHeight="1">
      <c r="A20" s="412"/>
      <c r="B20" s="249">
        <v>3</v>
      </c>
      <c r="C20" s="86"/>
      <c r="D20" s="250">
        <v>5</v>
      </c>
      <c r="E20" s="830" t="s">
        <v>500</v>
      </c>
      <c r="F20" s="830"/>
      <c r="G20" s="830"/>
      <c r="H20" s="830"/>
      <c r="I20" s="550"/>
    </row>
    <row r="21" spans="1:12" ht="26.1" customHeight="1">
      <c r="A21" s="412"/>
      <c r="C21" s="86"/>
      <c r="D21" s="250" t="s">
        <v>501</v>
      </c>
      <c r="E21" s="832" t="s">
        <v>526</v>
      </c>
      <c r="F21" s="832"/>
      <c r="G21" s="832"/>
      <c r="H21" s="832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6"/>
      <c r="H22" s="422" t="s">
        <v>515</v>
      </c>
      <c r="I22" s="790" t="s">
        <v>553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90"/>
    </row>
    <row r="24" spans="1:12" ht="14.25" customHeight="1">
      <c r="A24" s="412"/>
      <c r="C24" s="86"/>
      <c r="D24" s="250" t="s">
        <v>503</v>
      </c>
      <c r="E24" s="832" t="s">
        <v>694</v>
      </c>
      <c r="F24" s="832"/>
      <c r="G24" s="832"/>
      <c r="H24" s="832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6"/>
      <c r="H25" s="422" t="s">
        <v>515</v>
      </c>
      <c r="I25" s="790" t="s">
        <v>695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90"/>
    </row>
    <row r="27" spans="1:12" ht="26.1" customHeight="1">
      <c r="A27" s="412"/>
      <c r="C27" s="86"/>
      <c r="D27" s="250" t="s">
        <v>505</v>
      </c>
      <c r="E27" s="832" t="s">
        <v>696</v>
      </c>
      <c r="F27" s="832"/>
      <c r="G27" s="832"/>
      <c r="H27" s="832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90" t="s">
        <v>554</v>
      </c>
      <c r="L28" s="317" t="s">
        <v>655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90"/>
    </row>
    <row r="30" spans="1:12" ht="59.25" customHeight="1">
      <c r="A30" s="412"/>
      <c r="B30" s="249">
        <v>3</v>
      </c>
      <c r="C30" s="86"/>
      <c r="D30" s="250" t="s">
        <v>72</v>
      </c>
      <c r="E30" s="830" t="s">
        <v>697</v>
      </c>
      <c r="F30" s="830"/>
      <c r="G30" s="830"/>
      <c r="H30" s="830"/>
      <c r="I30" s="550"/>
    </row>
    <row r="31" spans="1:12" ht="20.100000000000001" customHeight="1">
      <c r="A31" s="412"/>
      <c r="C31" s="86"/>
      <c r="D31" s="250" t="s">
        <v>507</v>
      </c>
      <c r="E31" s="648"/>
      <c r="F31" s="422"/>
      <c r="G31" s="422" t="s">
        <v>515</v>
      </c>
      <c r="H31" s="650"/>
      <c r="I31" s="790" t="s">
        <v>555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90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63" t="s">
        <v>693</v>
      </c>
      <c r="F34" s="763"/>
      <c r="G34" s="763"/>
      <c r="H34" s="763"/>
      <c r="I34" s="763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33" t="s">
        <v>550</v>
      </c>
      <c r="E5" s="833"/>
      <c r="F5" s="833"/>
      <c r="G5" s="833"/>
      <c r="H5" s="833"/>
      <c r="I5" s="833"/>
      <c r="J5" s="833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5" t="s">
        <v>510</v>
      </c>
      <c r="E8" s="835"/>
      <c r="F8" s="835"/>
      <c r="G8" s="835"/>
      <c r="H8" s="835"/>
      <c r="I8" s="835"/>
      <c r="J8" s="835"/>
      <c r="K8" s="835" t="s">
        <v>511</v>
      </c>
    </row>
    <row r="9" spans="1:14">
      <c r="D9" s="835" t="s">
        <v>95</v>
      </c>
      <c r="E9" s="835" t="s">
        <v>558</v>
      </c>
      <c r="F9" s="835"/>
      <c r="G9" s="835" t="s">
        <v>559</v>
      </c>
      <c r="H9" s="835"/>
      <c r="I9" s="835"/>
      <c r="J9" s="835"/>
      <c r="K9" s="835"/>
    </row>
    <row r="10" spans="1:14" ht="22.5">
      <c r="D10" s="835"/>
      <c r="E10" s="142" t="s">
        <v>560</v>
      </c>
      <c r="F10" s="142" t="s">
        <v>448</v>
      </c>
      <c r="G10" s="142" t="s">
        <v>448</v>
      </c>
      <c r="H10" s="142" t="s">
        <v>560</v>
      </c>
      <c r="I10" s="142" t="s">
        <v>561</v>
      </c>
      <c r="J10" s="142" t="s">
        <v>512</v>
      </c>
      <c r="K10" s="835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1"/>
      <c r="F12" s="649"/>
      <c r="G12" s="649"/>
      <c r="H12" s="649"/>
      <c r="I12" s="665"/>
      <c r="J12" s="650"/>
      <c r="K12" s="828" t="s">
        <v>562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9"/>
    </row>
    <row r="14" spans="1:14" ht="3" customHeight="1">
      <c r="A14" s="136"/>
      <c r="B14" s="136"/>
      <c r="C14" s="136"/>
    </row>
    <row r="15" spans="1:14" ht="27.75" customHeight="1">
      <c r="E15" s="834" t="s">
        <v>682</v>
      </c>
      <c r="F15" s="834"/>
      <c r="G15" s="834"/>
      <c r="H15" s="834"/>
      <c r="I15" s="834"/>
      <c r="J15" s="83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83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0">
        <v>1</v>
      </c>
      <c r="G7" s="554" t="s">
        <v>568</v>
      </c>
      <c r="H7" s="675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680" t="str">
        <f>"2." &amp;mergeValue(A8)</f>
        <v>2.1</v>
      </c>
      <c r="G8" s="554" t="s">
        <v>570</v>
      </c>
      <c r="H8" s="67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680" t="str">
        <f>"3." &amp;mergeValue(A9)</f>
        <v>3.1</v>
      </c>
      <c r="G9" s="554" t="s">
        <v>571</v>
      </c>
      <c r="H9" s="675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680" t="str">
        <f>"4."&amp;mergeValue(A10)</f>
        <v>4.1</v>
      </c>
      <c r="G10" s="554" t="s">
        <v>572</v>
      </c>
      <c r="H10" s="683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671"/>
      <c r="D11" s="671"/>
      <c r="F11" s="680" t="str">
        <f>"4."&amp;mergeValue(A11) &amp;"."&amp;mergeValue(B11)</f>
        <v>4.1.1</v>
      </c>
      <c r="G11" s="461" t="s">
        <v>680</v>
      </c>
      <c r="H11" s="675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671"/>
      <c r="F12" s="680" t="str">
        <f>"4."&amp;mergeValue(A12) &amp;"."&amp;mergeValue(B12)&amp;"."&amp;mergeValue(C12)</f>
        <v>4.1.1.1</v>
      </c>
      <c r="G12" s="476" t="s">
        <v>573</v>
      </c>
      <c r="H12" s="675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671">
        <v>1</v>
      </c>
      <c r="F13" s="680" t="str">
        <f>"4."&amp;mergeValue(A13) &amp;"."&amp;mergeValue(B13)&amp;"."&amp;mergeValue(C13)&amp;"."&amp;mergeValue(D13)</f>
        <v>4.1.1.1.1</v>
      </c>
      <c r="G13" s="557" t="s">
        <v>574</v>
      </c>
      <c r="H13" s="675" t="str">
        <f>IF(Территории!R14="","","" &amp; Территории!R14 &amp; "")</f>
        <v>город Тюмень (71701000)</v>
      </c>
      <c r="I13" s="672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681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G24" sqref="G24"/>
    </sheetView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31" t="s">
        <v>317</v>
      </c>
      <c r="E7" s="733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 t="s">
        <v>1613</v>
      </c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6" t="s">
        <v>318</v>
      </c>
      <c r="E15" s="836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33" t="s">
        <v>58</v>
      </c>
      <c r="E7" s="833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7" t="s">
        <v>59</v>
      </c>
      <c r="C2" s="837"/>
      <c r="D2" s="837"/>
      <c r="E2" s="597"/>
    </row>
    <row r="3" spans="2:5" ht="3" customHeight="1"/>
    <row r="4" spans="2:5" ht="21.75" customHeight="1" thickBot="1">
      <c r="B4" s="694" t="s">
        <v>1</v>
      </c>
      <c r="C4" s="694" t="s">
        <v>94</v>
      </c>
      <c r="D4" s="694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01"/>
  <sheetViews>
    <sheetView showGridLines="0" workbookViewId="0"/>
  </sheetViews>
  <sheetFormatPr defaultRowHeight="11.25"/>
  <sheetData>
    <row r="1" spans="1:1">
      <c r="A1" s="664">
        <f>IF('Форма 2.2 | Т-тех'!$O$22="",1,0)</f>
        <v>0</v>
      </c>
    </row>
    <row r="2" spans="1:1">
      <c r="A2" s="664">
        <f>IF('Форма 2.2 | Т-тех'!$R$23="",1,0)</f>
        <v>0</v>
      </c>
    </row>
    <row r="3" spans="1:1">
      <c r="A3" s="664">
        <f>IF('Форма 2.2 | Т-тех'!$T$23="",1,0)</f>
        <v>0</v>
      </c>
    </row>
    <row r="4" spans="1:1">
      <c r="A4" s="664">
        <f>IF('Форма 2.2 | Т-тех'!$S$23="",1,0)</f>
        <v>0</v>
      </c>
    </row>
    <row r="5" spans="1:1">
      <c r="A5" s="664">
        <f>IF('Форма 2.2 | Т-тех'!$U$23="",1,0)</f>
        <v>0</v>
      </c>
    </row>
    <row r="6" spans="1:1">
      <c r="A6" s="664">
        <f>IF('Форма 2.2 | Т-транс'!$O$22="",1,0)</f>
        <v>1</v>
      </c>
    </row>
    <row r="7" spans="1:1">
      <c r="A7" s="664">
        <f>IF('Форма 2.2 | Т-транс'!$R$23="",1,0)</f>
        <v>1</v>
      </c>
    </row>
    <row r="8" spans="1:1">
      <c r="A8" s="664">
        <f>IF('Форма 2.2 | Т-транс'!$T$23="",1,0)</f>
        <v>1</v>
      </c>
    </row>
    <row r="9" spans="1:1">
      <c r="A9" s="664">
        <f>IF('Форма 2.2 | Т-транс'!$S$23="",1,0)</f>
        <v>0</v>
      </c>
    </row>
    <row r="10" spans="1:1">
      <c r="A10" s="664">
        <f>IF('Форма 2.2 | Т-транс'!$U$23="",1,0)</f>
        <v>0</v>
      </c>
    </row>
    <row r="11" spans="1:1">
      <c r="A11" s="664">
        <f>IF('Форма 2.2 | Т-подвоз'!$O$22="",1,0)</f>
        <v>1</v>
      </c>
    </row>
    <row r="12" spans="1:1">
      <c r="A12" s="664">
        <f>IF('Форма 2.2 | Т-подвоз'!$R$23="",1,0)</f>
        <v>1</v>
      </c>
    </row>
    <row r="13" spans="1:1">
      <c r="A13" s="664">
        <f>IF('Форма 2.2 | Т-подвоз'!$T$23="",1,0)</f>
        <v>1</v>
      </c>
    </row>
    <row r="14" spans="1:1">
      <c r="A14" s="664">
        <f>IF('Форма 2.2 | Т-подвоз'!$S$23="",1,0)</f>
        <v>0</v>
      </c>
    </row>
    <row r="15" spans="1:1">
      <c r="A15" s="664">
        <f>IF('Форма 2.2 | Т-подвоз'!$U$23="",1,0)</f>
        <v>0</v>
      </c>
    </row>
    <row r="16" spans="1:1">
      <c r="A16" s="664">
        <f>IF('Форма 2.2 | Т-пит'!$O$22="",1,0)</f>
        <v>1</v>
      </c>
    </row>
    <row r="17" spans="1:1">
      <c r="A17" s="664">
        <f>IF('Форма 2.2 | Т-пит'!$R$23="",1,0)</f>
        <v>1</v>
      </c>
    </row>
    <row r="18" spans="1:1">
      <c r="A18" s="664">
        <f>IF('Форма 2.2 | Т-пит'!$T$23="",1,0)</f>
        <v>1</v>
      </c>
    </row>
    <row r="19" spans="1:1">
      <c r="A19" s="664">
        <f>IF('Форма 2.2 | Т-пит'!$S$23="",1,0)</f>
        <v>0</v>
      </c>
    </row>
    <row r="20" spans="1:1">
      <c r="A20" s="664">
        <f>IF('Форма 2.2 | Т-пит'!$U$23="",1,0)</f>
        <v>0</v>
      </c>
    </row>
    <row r="21" spans="1:1">
      <c r="A21" s="664">
        <f>IF('Форма 2.3 | Т-подкл(инд)'!$M$22="",1,0)</f>
        <v>1</v>
      </c>
    </row>
    <row r="22" spans="1:1">
      <c r="A22" s="664">
        <f>IF('Форма 2.3 | Т-подкл(инд)'!$Q$22="",1,0)</f>
        <v>1</v>
      </c>
    </row>
    <row r="23" spans="1:1">
      <c r="A23" s="664">
        <f>IF('Форма 2.3 | Т-подкл(инд)'!$AD$22="",1,0)</f>
        <v>1</v>
      </c>
    </row>
    <row r="24" spans="1:1">
      <c r="A24" s="664">
        <f>IF('Форма 2.3 | Т-подкл(инд)'!$AE$22="",1,0)</f>
        <v>1</v>
      </c>
    </row>
    <row r="25" spans="1:1">
      <c r="A25" s="664">
        <f>IF('Форма 2.3 | Т-подкл(инд)'!$AF$22="",1,0)</f>
        <v>1</v>
      </c>
    </row>
    <row r="26" spans="1:1">
      <c r="A26" s="664">
        <f>IF('Форма 2.3 | Т-подкл(инд)'!$AG$22="",1,0)</f>
        <v>1</v>
      </c>
    </row>
    <row r="27" spans="1:1">
      <c r="A27" s="664">
        <f>IF('Форма 2.3 | Т-подкл(инд)'!$AH$22="",1,0)</f>
        <v>1</v>
      </c>
    </row>
    <row r="28" spans="1:1">
      <c r="A28" s="664">
        <f>IF('Форма 2.3 | Т-подкл(инд)'!$AJ$22="",1,0)</f>
        <v>1</v>
      </c>
    </row>
    <row r="29" spans="1:1">
      <c r="A29" s="664">
        <f>IF('Форма 2.3 | Т-подкл(инд)'!$N$22="",1,0)</f>
        <v>0</v>
      </c>
    </row>
    <row r="30" spans="1:1">
      <c r="A30" s="664">
        <f>IF('Форма 2.3 | Т-подкл(инд)'!$R$22="",1,0)</f>
        <v>0</v>
      </c>
    </row>
    <row r="31" spans="1:1">
      <c r="A31" s="664">
        <f>IF('Форма 2.3 | Т-подкл(инд)'!$V$22="",1,0)</f>
        <v>0</v>
      </c>
    </row>
    <row r="32" spans="1:1">
      <c r="A32" s="664">
        <f>IF('Форма 2.3 | Т-подкл(инд)'!$Z$22="",1,0)</f>
        <v>0</v>
      </c>
    </row>
    <row r="33" spans="1:1">
      <c r="A33" s="664">
        <f>IF('Форма 2.3 | Т-подкл(инд)'!$AI$22="",1,0)</f>
        <v>0</v>
      </c>
    </row>
    <row r="34" spans="1:1">
      <c r="A34" s="664">
        <f>IF('Форма 2.3 | Т-подкл(инд)'!$AK$22="",1,0)</f>
        <v>0</v>
      </c>
    </row>
    <row r="35" spans="1:1">
      <c r="A35" s="664">
        <f>IF('Форма 2.3 | Т-подкл'!$P$22="",1,0)</f>
        <v>1</v>
      </c>
    </row>
    <row r="36" spans="1:1">
      <c r="A36" s="664">
        <f>IF('Форма 2.3 | Т-подкл'!$AC$22="",1,0)</f>
        <v>1</v>
      </c>
    </row>
    <row r="37" spans="1:1">
      <c r="A37" s="664">
        <f>IF('Форма 2.3 | Т-подкл'!$AD$22="",1,0)</f>
        <v>1</v>
      </c>
    </row>
    <row r="38" spans="1:1">
      <c r="A38" s="664">
        <f>IF('Форма 2.3 | Т-подкл'!$AE$22="",1,0)</f>
        <v>1</v>
      </c>
    </row>
    <row r="39" spans="1:1">
      <c r="A39" s="664">
        <f>IF('Форма 2.3 | Т-подкл'!$AF$22="",1,0)</f>
        <v>1</v>
      </c>
    </row>
    <row r="40" spans="1:1">
      <c r="A40" s="664">
        <f>IF('Форма 2.3 | Т-подкл'!$AG$22="",1,0)</f>
        <v>1</v>
      </c>
    </row>
    <row r="41" spans="1:1">
      <c r="A41" s="664">
        <f>IF('Форма 2.3 | Т-подкл'!$AI$22="",1,0)</f>
        <v>1</v>
      </c>
    </row>
    <row r="42" spans="1:1">
      <c r="A42" s="664">
        <f>IF('Форма 2.3 | Т-подкл'!$Q$22="",1,0)</f>
        <v>0</v>
      </c>
    </row>
    <row r="43" spans="1:1">
      <c r="A43" s="664">
        <f>IF('Форма 2.3 | Т-подкл'!$U$22="",1,0)</f>
        <v>0</v>
      </c>
    </row>
    <row r="44" spans="1:1">
      <c r="A44" s="664">
        <f>IF('Форма 2.3 | Т-подкл'!$Y$22="",1,0)</f>
        <v>0</v>
      </c>
    </row>
    <row r="45" spans="1:1">
      <c r="A45" s="664">
        <f>IF('Форма 2.3 | Т-подкл'!$AH$22="",1,0)</f>
        <v>0</v>
      </c>
    </row>
    <row r="46" spans="1:1">
      <c r="A46" s="664">
        <f>IF('Форма 2.3 | Т-подкл'!$AJ$22="",1,0)</f>
        <v>0</v>
      </c>
    </row>
    <row r="47" spans="1:1">
      <c r="A47" s="664">
        <f>IF('Форма 2.11'!$E$12="",1,0)</f>
        <v>0</v>
      </c>
    </row>
    <row r="48" spans="1:1">
      <c r="A48" s="664">
        <f>IF('Форма 2.11'!$F$12="",1,0)</f>
        <v>0</v>
      </c>
    </row>
    <row r="49" spans="1:1">
      <c r="A49" s="664">
        <f>IF('Форма 2.12'!$G$11="",1,0)</f>
        <v>1</v>
      </c>
    </row>
    <row r="50" spans="1:1">
      <c r="A50" s="664">
        <f>IF('Форма 2.12'!$G$12="",1,0)</f>
        <v>1</v>
      </c>
    </row>
    <row r="51" spans="1:1">
      <c r="A51" s="664">
        <f>IF('Форма 2.12'!$H$12="",1,0)</f>
        <v>1</v>
      </c>
    </row>
    <row r="52" spans="1:1">
      <c r="A52" s="664">
        <f>IF('Форма 2.12'!$H$13="",1,0)</f>
        <v>1</v>
      </c>
    </row>
    <row r="53" spans="1:1">
      <c r="A53" s="664">
        <f>IF('Форма 2.12'!$E$15="",1,0)</f>
        <v>1</v>
      </c>
    </row>
    <row r="54" spans="1:1">
      <c r="A54" s="664">
        <f>IF('Форма 2.12'!$H$15="",1,0)</f>
        <v>1</v>
      </c>
    </row>
    <row r="55" spans="1:1">
      <c r="A55" s="664">
        <f>IF('Форма 2.12'!$G$18="",1,0)</f>
        <v>1</v>
      </c>
    </row>
    <row r="56" spans="1:1">
      <c r="A56" s="664">
        <f>IF('Форма 2.12'!$G$22="",1,0)</f>
        <v>1</v>
      </c>
    </row>
    <row r="57" spans="1:1">
      <c r="A57" s="664">
        <f>IF('Форма 2.12'!$G$25="",1,0)</f>
        <v>1</v>
      </c>
    </row>
    <row r="58" spans="1:1">
      <c r="A58" s="664">
        <f>IF('Форма 2.12'!$E$31="",1,0)</f>
        <v>1</v>
      </c>
    </row>
    <row r="59" spans="1:1">
      <c r="A59" s="664">
        <f>IF('Форма 2.12'!$H$31="",1,0)</f>
        <v>1</v>
      </c>
    </row>
    <row r="60" spans="1:1">
      <c r="A60" s="664">
        <f>IF('Форма 2.12'!$G$28="",1,0)</f>
        <v>1</v>
      </c>
    </row>
    <row r="61" spans="1:1">
      <c r="A61" s="664">
        <f>IF('Форма 1.0.2'!$E$12="",1,0)</f>
        <v>1</v>
      </c>
    </row>
    <row r="62" spans="1:1">
      <c r="A62" s="664">
        <f>IF('Форма 1.0.2'!$F$12="",1,0)</f>
        <v>1</v>
      </c>
    </row>
    <row r="63" spans="1:1">
      <c r="A63" s="664">
        <f>IF('Форма 1.0.2'!$G$12="",1,0)</f>
        <v>1</v>
      </c>
    </row>
    <row r="64" spans="1:1">
      <c r="A64" s="664">
        <f>IF('Форма 1.0.2'!$H$12="",1,0)</f>
        <v>1</v>
      </c>
    </row>
    <row r="65" spans="1:1">
      <c r="A65" s="664">
        <f>IF('Форма 1.0.2'!$I$12="",1,0)</f>
        <v>1</v>
      </c>
    </row>
    <row r="66" spans="1:1">
      <c r="A66" s="664">
        <f>IF('Форма 1.0.2'!$J$12="",1,0)</f>
        <v>1</v>
      </c>
    </row>
    <row r="67" spans="1:1">
      <c r="A67" s="664">
        <f>IF('Сведения об изменении'!$E$12="",1,0)</f>
        <v>0</v>
      </c>
    </row>
    <row r="68" spans="1:1">
      <c r="A68" s="666">
        <f>IF(Территории!$E$12="",1,0)</f>
        <v>0</v>
      </c>
    </row>
    <row r="69" spans="1:1">
      <c r="A69" s="666">
        <f>IF('Перечень тарифов'!$E$21="",1,0)</f>
        <v>0</v>
      </c>
    </row>
    <row r="70" spans="1:1">
      <c r="A70" s="666">
        <f>IF('Перечень тарифов'!$F$21="",1,0)</f>
        <v>0</v>
      </c>
    </row>
    <row r="71" spans="1:1">
      <c r="A71" s="666">
        <f>IF('Перечень тарифов'!$G$21="",1,0)</f>
        <v>0</v>
      </c>
    </row>
    <row r="72" spans="1:1">
      <c r="A72" s="666">
        <f>IF('Перечень тарифов'!$K$21="",1,0)</f>
        <v>0</v>
      </c>
    </row>
    <row r="73" spans="1:1">
      <c r="A73" s="666">
        <f>IF('Перечень тарифов'!$O$21="",1,0)</f>
        <v>0</v>
      </c>
    </row>
    <row r="74" spans="1:1">
      <c r="A74" s="666">
        <f>IF('Форма 2.2 | Т-тех'!$O$23="",1,0)</f>
        <v>0</v>
      </c>
    </row>
    <row r="75" spans="1:1">
      <c r="A75" s="666">
        <f>IF('Форма 2.2 | Т-тех'!$O$26="",1,0)</f>
        <v>0</v>
      </c>
    </row>
    <row r="76" spans="1:1">
      <c r="A76" s="666">
        <f>IF('Форма 2.2 | Т-тех'!$O$27="",1,0)</f>
        <v>0</v>
      </c>
    </row>
    <row r="77" spans="1:1">
      <c r="A77" s="666">
        <f>IF('Форма 2.2 | Т-тех'!$R$27="",1,0)</f>
        <v>0</v>
      </c>
    </row>
    <row r="78" spans="1:1">
      <c r="A78" s="666">
        <f>IF('Форма 2.2 | Т-тех'!$T$27="",1,0)</f>
        <v>0</v>
      </c>
    </row>
    <row r="79" spans="1:1">
      <c r="A79" s="666">
        <f>IF('Форма 2.2 | Т-тех'!$S$27="",1,0)</f>
        <v>0</v>
      </c>
    </row>
    <row r="80" spans="1:1">
      <c r="A80" s="666">
        <f>IF('Форма 2.2 | Т-тех'!$U$27="",1,0)</f>
        <v>0</v>
      </c>
    </row>
    <row r="81" spans="1:1">
      <c r="A81" s="666">
        <f>IF('Форма 2.2 | Т-тех'!$O$30="",1,0)</f>
        <v>0</v>
      </c>
    </row>
    <row r="82" spans="1:1">
      <c r="A82" s="666">
        <f>IF('Форма 2.2 | Т-тех'!$O$31="",1,0)</f>
        <v>0</v>
      </c>
    </row>
    <row r="83" spans="1:1">
      <c r="A83" s="666">
        <f>IF('Форма 2.2 | Т-тех'!$R$31="",1,0)</f>
        <v>0</v>
      </c>
    </row>
    <row r="84" spans="1:1">
      <c r="A84" s="666">
        <f>IF('Форма 2.2 | Т-тех'!$T$31="",1,0)</f>
        <v>0</v>
      </c>
    </row>
    <row r="85" spans="1:1">
      <c r="A85" s="666">
        <f>IF('Форма 2.2 | Т-тех'!$S$31="",1,0)</f>
        <v>0</v>
      </c>
    </row>
    <row r="86" spans="1:1">
      <c r="A86" s="666">
        <f>IF('Форма 2.2 | Т-тех'!$U$31="",1,0)</f>
        <v>0</v>
      </c>
    </row>
    <row r="87" spans="1:1">
      <c r="A87" s="666">
        <f>IF('Форма 2.2 | Т-тех'!$Y$27="",1,0)</f>
        <v>0</v>
      </c>
    </row>
    <row r="88" spans="1:1">
      <c r="A88" s="666">
        <f>IF('Форма 2.2 | Т-тех'!$AA$27="",1,0)</f>
        <v>0</v>
      </c>
    </row>
    <row r="89" spans="1:1">
      <c r="A89" s="666">
        <f>IF('Форма 2.2 | Т-тех'!$V$27="",1,0)</f>
        <v>0</v>
      </c>
    </row>
    <row r="90" spans="1:1">
      <c r="A90" s="666">
        <f>IF('Форма 2.2 | Т-тех'!$Z$27="",1,0)</f>
        <v>0</v>
      </c>
    </row>
    <row r="91" spans="1:1">
      <c r="A91" s="666">
        <f>IF('Форма 2.2 | Т-тех'!$AB$27="",1,0)</f>
        <v>0</v>
      </c>
    </row>
    <row r="92" spans="1:1">
      <c r="A92" s="666">
        <f>IF('Форма 2.2 | Т-тех'!$Y$31="",1,0)</f>
        <v>0</v>
      </c>
    </row>
    <row r="93" spans="1:1">
      <c r="A93" s="666">
        <f>IF('Форма 2.2 | Т-тех'!$AA$31="",1,0)</f>
        <v>0</v>
      </c>
    </row>
    <row r="94" spans="1:1">
      <c r="A94" s="666">
        <f>IF('Форма 2.2 | Т-тех'!$V$31="",1,0)</f>
        <v>0</v>
      </c>
    </row>
    <row r="95" spans="1:1">
      <c r="A95" s="666">
        <f>IF('Форма 2.2 | Т-тех'!$Z$31="",1,0)</f>
        <v>0</v>
      </c>
    </row>
    <row r="96" spans="1:1">
      <c r="A96" s="666">
        <f>IF('Форма 2.2 | Т-тех'!$AB$31="",1,0)</f>
        <v>0</v>
      </c>
    </row>
    <row r="97" spans="1:1">
      <c r="A97" s="666">
        <f>IF('Форма 2.2 | Т-тех'!$Y$23="",1,0)</f>
        <v>0</v>
      </c>
    </row>
    <row r="98" spans="1:1">
      <c r="A98" s="666">
        <f>IF('Форма 2.2 | Т-тех'!$AA$23="",1,0)</f>
        <v>0</v>
      </c>
    </row>
    <row r="99" spans="1:1">
      <c r="A99" s="666">
        <f>IF('Форма 2.2 | Т-тех'!$V$23="",1,0)</f>
        <v>0</v>
      </c>
    </row>
    <row r="100" spans="1:1">
      <c r="A100" s="666">
        <f>IF('Форма 2.2 | Т-тех'!$Z$23="",1,0)</f>
        <v>0</v>
      </c>
    </row>
    <row r="101" spans="1:1">
      <c r="A101" s="666">
        <f>IF('Форма 2.2 | Т-тех'!$AB$23="",1,0)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5"/>
  </cols>
  <sheetData>
    <row r="1" spans="1:3">
      <c r="A1" s="695" t="s">
        <v>591</v>
      </c>
      <c r="B1" s="695" t="s">
        <v>592</v>
      </c>
      <c r="C1" s="695" t="s">
        <v>70</v>
      </c>
    </row>
    <row r="2" spans="1:3">
      <c r="A2" s="695">
        <v>4189678</v>
      </c>
      <c r="B2" s="695" t="s">
        <v>1307</v>
      </c>
      <c r="C2" s="695" t="s">
        <v>1308</v>
      </c>
    </row>
    <row r="3" spans="1:3">
      <c r="A3" s="695">
        <v>4190415</v>
      </c>
      <c r="B3" s="695" t="s">
        <v>1309</v>
      </c>
      <c r="C3" s="695" t="s">
        <v>1308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6">
        <v>43458.4765162037</v>
      </c>
      <c r="B2" s="11" t="s">
        <v>710</v>
      </c>
      <c r="C2" s="11" t="s">
        <v>494</v>
      </c>
    </row>
    <row r="3" spans="1:4">
      <c r="A3" s="686">
        <v>43458.476527777777</v>
      </c>
      <c r="B3" s="11" t="s">
        <v>711</v>
      </c>
      <c r="C3" s="11" t="s">
        <v>494</v>
      </c>
    </row>
    <row r="4" spans="1:4">
      <c r="A4" s="686">
        <v>43458.476585648146</v>
      </c>
      <c r="B4" s="11" t="s">
        <v>710</v>
      </c>
      <c r="C4" s="11" t="s">
        <v>494</v>
      </c>
    </row>
    <row r="5" spans="1:4">
      <c r="A5" s="686">
        <v>43458.476597222223</v>
      </c>
      <c r="B5" s="11" t="s">
        <v>711</v>
      </c>
      <c r="C5" s="11" t="s">
        <v>494</v>
      </c>
    </row>
    <row r="6" spans="1:4">
      <c r="A6" s="686">
        <v>43458.478634259256</v>
      </c>
      <c r="B6" s="11" t="s">
        <v>710</v>
      </c>
      <c r="C6" s="11" t="s">
        <v>494</v>
      </c>
    </row>
    <row r="7" spans="1:4">
      <c r="A7" s="686">
        <v>43458.478645833333</v>
      </c>
      <c r="B7" s="11" t="s">
        <v>711</v>
      </c>
      <c r="C7" s="11" t="s">
        <v>494</v>
      </c>
    </row>
    <row r="8" spans="1:4">
      <c r="A8" s="686">
        <v>43459.331736111111</v>
      </c>
      <c r="B8" s="11" t="s">
        <v>710</v>
      </c>
      <c r="C8" s="11" t="s">
        <v>494</v>
      </c>
    </row>
    <row r="9" spans="1:4">
      <c r="A9" s="686">
        <v>43459.331747685188</v>
      </c>
      <c r="B9" s="11" t="s">
        <v>711</v>
      </c>
      <c r="C9" s="11" t="s">
        <v>494</v>
      </c>
    </row>
    <row r="10" spans="1:4">
      <c r="A10" s="686">
        <v>43459.633171296293</v>
      </c>
      <c r="B10" s="11" t="s">
        <v>710</v>
      </c>
      <c r="C10" s="11" t="s">
        <v>494</v>
      </c>
    </row>
    <row r="11" spans="1:4">
      <c r="A11" s="686">
        <v>43459.633194444446</v>
      </c>
      <c r="B11" s="11" t="s">
        <v>711</v>
      </c>
      <c r="C11" s="11" t="s">
        <v>494</v>
      </c>
    </row>
    <row r="12" spans="1:4">
      <c r="A12" s="686">
        <v>44391.631064814814</v>
      </c>
      <c r="B12" s="11" t="s">
        <v>710</v>
      </c>
      <c r="C12" s="11" t="s">
        <v>494</v>
      </c>
    </row>
    <row r="13" spans="1:4">
      <c r="A13" s="686">
        <v>44391.631076388891</v>
      </c>
      <c r="B13" s="11" t="s">
        <v>1615</v>
      </c>
      <c r="C13" s="11" t="s">
        <v>494</v>
      </c>
    </row>
    <row r="14" spans="1:4" ht="78.75">
      <c r="A14" s="686">
        <v>44391.631076388891</v>
      </c>
      <c r="B14" s="11" t="s">
        <v>1616</v>
      </c>
      <c r="C14" s="11" t="s">
        <v>494</v>
      </c>
    </row>
    <row r="15" spans="1:4">
      <c r="A15" s="686">
        <v>44391.631076388891</v>
      </c>
      <c r="B15" s="11" t="s">
        <v>1617</v>
      </c>
      <c r="C15" s="11" t="s">
        <v>494</v>
      </c>
    </row>
    <row r="16" spans="1:4">
      <c r="A16" s="686">
        <v>44391.631099537037</v>
      </c>
      <c r="B16" s="11" t="s">
        <v>1618</v>
      </c>
      <c r="C16" s="11" t="s">
        <v>1619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1607</v>
      </c>
    </row>
    <row r="4" spans="2:2">
      <c r="B4" s="490" t="s">
        <v>595</v>
      </c>
    </row>
    <row r="5" spans="2:2">
      <c r="B5" s="490" t="s">
        <v>596</v>
      </c>
    </row>
    <row r="6" spans="2:2">
      <c r="B6" s="490" t="s">
        <v>597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333</v>
      </c>
      <c r="B1" s="695" t="s">
        <v>334</v>
      </c>
    </row>
    <row r="2" spans="1:2">
      <c r="A2" s="695">
        <v>4189680</v>
      </c>
      <c r="B2" s="695" t="s">
        <v>391</v>
      </c>
    </row>
    <row r="3" spans="1:2">
      <c r="A3" s="695">
        <v>4189681</v>
      </c>
      <c r="B3" s="695" t="s">
        <v>388</v>
      </c>
    </row>
    <row r="4" spans="1:2">
      <c r="A4" s="695">
        <v>4189682</v>
      </c>
      <c r="B4" s="695" t="s">
        <v>387</v>
      </c>
    </row>
    <row r="5" spans="1:2">
      <c r="A5" s="695">
        <v>4189683</v>
      </c>
      <c r="B5" s="695" t="s">
        <v>386</v>
      </c>
    </row>
    <row r="6" spans="1:2">
      <c r="A6" s="695">
        <v>4189684</v>
      </c>
      <c r="B6" s="695" t="s">
        <v>390</v>
      </c>
    </row>
    <row r="7" spans="1:2">
      <c r="A7" s="695">
        <v>4189685</v>
      </c>
      <c r="B7" s="695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5"/>
    <col min="2" max="2" width="65.28515625" style="695" customWidth="1"/>
    <col min="3" max="3" width="41" style="695" customWidth="1"/>
    <col min="4" max="16384" width="9.140625" style="695"/>
  </cols>
  <sheetData>
    <row r="1" spans="1:2">
      <c r="A1" s="695" t="s">
        <v>333</v>
      </c>
      <c r="B1" s="695" t="s">
        <v>335</v>
      </c>
    </row>
    <row r="2" spans="1:2">
      <c r="A2" s="695">
        <v>4189671</v>
      </c>
      <c r="B2" s="695" t="s">
        <v>1301</v>
      </c>
    </row>
    <row r="3" spans="1:2">
      <c r="A3" s="695">
        <v>4189672</v>
      </c>
      <c r="B3" s="695" t="s">
        <v>1302</v>
      </c>
    </row>
    <row r="4" spans="1:2">
      <c r="A4" s="695">
        <v>4189673</v>
      </c>
      <c r="B4" s="695" t="s">
        <v>1303</v>
      </c>
    </row>
    <row r="5" spans="1:2">
      <c r="A5" s="695">
        <v>4189674</v>
      </c>
      <c r="B5" s="695" t="s">
        <v>1304</v>
      </c>
    </row>
    <row r="6" spans="1:2">
      <c r="A6" s="695">
        <v>4189675</v>
      </c>
      <c r="B6" s="695" t="s">
        <v>1305</v>
      </c>
    </row>
    <row r="7" spans="1:2">
      <c r="A7" s="695">
        <v>4189676</v>
      </c>
      <c r="B7" s="695" t="s">
        <v>1306</v>
      </c>
    </row>
    <row r="8" spans="1:2">
      <c r="A8" s="695">
        <v>4189677</v>
      </c>
      <c r="B8" s="695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656</v>
      </c>
    </row>
    <row r="4" spans="1:2">
      <c r="A4" t="s">
        <v>464</v>
      </c>
      <c r="B4" t="s">
        <v>564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584</v>
      </c>
      <c r="B7" t="s">
        <v>480</v>
      </c>
    </row>
    <row r="8" spans="1:2">
      <c r="A8" t="s">
        <v>468</v>
      </c>
      <c r="B8" t="s">
        <v>565</v>
      </c>
    </row>
    <row r="9" spans="1:2">
      <c r="A9" t="s">
        <v>585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586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587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588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589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673</v>
      </c>
      <c r="B19" t="s">
        <v>78</v>
      </c>
    </row>
    <row r="20" spans="1:2">
      <c r="A20" t="s">
        <v>563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657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590</v>
      </c>
    </row>
    <row r="34" spans="1:2">
      <c r="A34"/>
      <c r="B34" t="s">
        <v>566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5" zoomScaleNormal="100" workbookViewId="0">
      <selection activeCell="F41" sqref="F41: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26381312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1.0.1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6" t="s">
        <v>495</v>
      </c>
      <c r="F5" s="717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168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542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540</v>
      </c>
      <c r="F11" s="687" t="s">
        <v>1310</v>
      </c>
      <c r="G11" s="518"/>
    </row>
    <row r="12" spans="1:12" ht="27">
      <c r="D12" s="23"/>
      <c r="E12" s="81" t="s">
        <v>541</v>
      </c>
      <c r="F12" s="687" t="s">
        <v>1311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46</v>
      </c>
      <c r="G14" s="520"/>
    </row>
    <row r="15" spans="1:12" ht="27">
      <c r="D15" s="23"/>
      <c r="E15" s="81" t="s">
        <v>302</v>
      </c>
      <c r="F15" s="652" t="s">
        <v>1596</v>
      </c>
      <c r="G15" s="520"/>
    </row>
    <row r="16" spans="1:12" ht="27">
      <c r="D16" s="23"/>
      <c r="E16" s="81" t="s">
        <v>698</v>
      </c>
      <c r="F16" s="652" t="s">
        <v>1310</v>
      </c>
      <c r="G16" s="520"/>
    </row>
    <row r="17" spans="1:9" s="628" customFormat="1" ht="19.5">
      <c r="A17" s="631"/>
      <c r="B17" s="90"/>
      <c r="C17" s="626"/>
      <c r="D17" s="629"/>
      <c r="E17" s="630"/>
      <c r="F17" s="641" t="s">
        <v>703</v>
      </c>
      <c r="G17" s="627"/>
      <c r="I17" s="54"/>
    </row>
    <row r="18" spans="1:9" ht="27">
      <c r="D18" s="23"/>
      <c r="E18" s="81" t="s">
        <v>578</v>
      </c>
      <c r="F18" s="651" t="s">
        <v>1594</v>
      </c>
      <c r="G18" s="520"/>
    </row>
    <row r="19" spans="1:9" ht="27">
      <c r="D19" s="23"/>
      <c r="E19" s="81" t="s">
        <v>687</v>
      </c>
      <c r="F19" s="652" t="s">
        <v>1597</v>
      </c>
      <c r="G19" s="520"/>
    </row>
    <row r="20" spans="1:9" ht="27">
      <c r="D20" s="23"/>
      <c r="E20" s="81" t="s">
        <v>686</v>
      </c>
      <c r="F20" s="651" t="s">
        <v>1598</v>
      </c>
      <c r="G20" s="520"/>
    </row>
    <row r="21" spans="1:9" ht="27">
      <c r="D21" s="23"/>
      <c r="E21" s="81" t="s">
        <v>577</v>
      </c>
      <c r="F21" s="651" t="s">
        <v>1595</v>
      </c>
      <c r="G21" s="520"/>
    </row>
    <row r="22" spans="1:9" s="636" customFormat="1" ht="19.5">
      <c r="A22" s="639"/>
      <c r="B22" s="90"/>
      <c r="C22" s="634"/>
      <c r="D22" s="637"/>
      <c r="E22" s="638"/>
      <c r="F22" s="642" t="s">
        <v>704</v>
      </c>
      <c r="G22" s="635"/>
      <c r="I22" s="54"/>
    </row>
    <row r="23" spans="1:9" s="636" customFormat="1" ht="27">
      <c r="A23" s="639"/>
      <c r="B23" s="90"/>
      <c r="C23" s="634"/>
      <c r="D23" s="637"/>
      <c r="E23" s="643" t="s">
        <v>705</v>
      </c>
      <c r="F23" s="651" t="s">
        <v>1594</v>
      </c>
      <c r="G23" s="640"/>
      <c r="I23" s="54"/>
    </row>
    <row r="24" spans="1:9" s="636" customFormat="1" ht="27">
      <c r="A24" s="639"/>
      <c r="B24" s="90"/>
      <c r="C24" s="634"/>
      <c r="D24" s="637"/>
      <c r="E24" s="643" t="s">
        <v>706</v>
      </c>
      <c r="F24" s="652" t="s">
        <v>1596</v>
      </c>
      <c r="G24" s="640"/>
      <c r="I24" s="54"/>
    </row>
    <row r="25" spans="1:9" s="636" customFormat="1" ht="27">
      <c r="A25" s="639"/>
      <c r="B25" s="90"/>
      <c r="C25" s="634"/>
      <c r="D25" s="637"/>
      <c r="E25" s="643" t="s">
        <v>707</v>
      </c>
      <c r="F25" s="651" t="s">
        <v>1599</v>
      </c>
      <c r="G25" s="640"/>
      <c r="I25" s="54"/>
    </row>
    <row r="26" spans="1:9" s="636" customFormat="1" ht="27">
      <c r="A26" s="639"/>
      <c r="B26" s="90"/>
      <c r="C26" s="634"/>
      <c r="D26" s="637"/>
      <c r="E26" s="643" t="s">
        <v>577</v>
      </c>
      <c r="F26" s="651" t="s">
        <v>1595</v>
      </c>
      <c r="G26" s="640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1533</v>
      </c>
      <c r="G29" s="519"/>
    </row>
    <row r="30" spans="1:9" ht="27" hidden="1">
      <c r="C30" s="27"/>
      <c r="D30" s="28"/>
      <c r="E30" s="51" t="s">
        <v>206</v>
      </c>
      <c r="F30" s="644"/>
      <c r="G30" s="519"/>
    </row>
    <row r="31" spans="1:9" ht="27">
      <c r="C31" s="27"/>
      <c r="D31" s="28"/>
      <c r="E31" s="29" t="s">
        <v>56</v>
      </c>
      <c r="F31" s="467" t="s">
        <v>1534</v>
      </c>
      <c r="G31" s="519"/>
    </row>
    <row r="32" spans="1:9" ht="27">
      <c r="C32" s="27"/>
      <c r="D32" s="28"/>
      <c r="E32" s="29" t="s">
        <v>57</v>
      </c>
      <c r="F32" s="467" t="s">
        <v>1324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27">
      <c r="A34" s="292"/>
      <c r="D34" s="25"/>
      <c r="E34" s="81" t="s">
        <v>246</v>
      </c>
      <c r="F34" s="653" t="s">
        <v>207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625</v>
      </c>
      <c r="F38" s="651" t="s">
        <v>1600</v>
      </c>
      <c r="G38" s="518"/>
    </row>
    <row r="39" spans="1:9" ht="27">
      <c r="A39" s="294"/>
      <c r="B39" s="92"/>
      <c r="D39" s="32"/>
      <c r="E39" s="40" t="s">
        <v>626</v>
      </c>
      <c r="F39" s="651" t="s">
        <v>1601</v>
      </c>
      <c r="G39" s="518"/>
    </row>
    <row r="40" spans="1:9" ht="19.5">
      <c r="D40" s="23"/>
      <c r="E40" s="24"/>
      <c r="F40" s="605" t="s">
        <v>658</v>
      </c>
      <c r="G40" s="20"/>
    </row>
    <row r="41" spans="1:9" ht="27">
      <c r="A41" s="294"/>
      <c r="D41" s="20"/>
      <c r="E41" s="603" t="s">
        <v>90</v>
      </c>
      <c r="F41" s="662" t="s">
        <v>1602</v>
      </c>
      <c r="G41" s="518"/>
    </row>
    <row r="42" spans="1:9" ht="27">
      <c r="A42" s="294"/>
      <c r="B42" s="92"/>
      <c r="D42" s="32"/>
      <c r="E42" s="603" t="s">
        <v>91</v>
      </c>
      <c r="F42" s="662" t="s">
        <v>1603</v>
      </c>
      <c r="G42" s="518"/>
    </row>
    <row r="43" spans="1:9" ht="27">
      <c r="A43" s="294"/>
      <c r="B43" s="92"/>
      <c r="D43" s="32"/>
      <c r="E43" s="603" t="s">
        <v>659</v>
      </c>
      <c r="F43" s="662" t="s">
        <v>1604</v>
      </c>
      <c r="G43" s="518"/>
    </row>
    <row r="44" spans="1:9" ht="27">
      <c r="D44" s="23"/>
      <c r="E44" s="604" t="s">
        <v>660</v>
      </c>
      <c r="F44" s="662" t="s">
        <v>1605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8"/>
      <c r="F52" s="718"/>
      <c r="G52" s="718"/>
      <c r="H52" s="718"/>
      <c r="I52" s="718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89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1300</v>
      </c>
      <c r="B1" s="4" t="s">
        <v>1312</v>
      </c>
      <c r="C1" s="4" t="s">
        <v>1313</v>
      </c>
      <c r="D1" s="4" t="s">
        <v>1314</v>
      </c>
      <c r="E1" s="4" t="s">
        <v>1315</v>
      </c>
      <c r="F1" s="4" t="s">
        <v>1316</v>
      </c>
      <c r="G1" s="4" t="s">
        <v>1317</v>
      </c>
      <c r="H1" s="4" t="s">
        <v>1318</v>
      </c>
      <c r="I1" s="4" t="s">
        <v>1319</v>
      </c>
    </row>
    <row r="2" spans="1:10">
      <c r="A2" s="4">
        <v>1</v>
      </c>
      <c r="B2" s="4" t="s">
        <v>1320</v>
      </c>
      <c r="C2" s="4" t="s">
        <v>168</v>
      </c>
      <c r="D2" s="4" t="s">
        <v>1321</v>
      </c>
      <c r="E2" s="4" t="s">
        <v>1322</v>
      </c>
      <c r="F2" s="4" t="s">
        <v>1323</v>
      </c>
      <c r="G2" s="4" t="s">
        <v>1324</v>
      </c>
      <c r="J2" s="4" t="s">
        <v>1593</v>
      </c>
    </row>
    <row r="3" spans="1:10">
      <c r="A3" s="4">
        <v>2</v>
      </c>
      <c r="B3" s="4" t="s">
        <v>1320</v>
      </c>
      <c r="C3" s="4" t="s">
        <v>168</v>
      </c>
      <c r="D3" s="4" t="s">
        <v>1325</v>
      </c>
      <c r="E3" s="4" t="s">
        <v>1326</v>
      </c>
      <c r="F3" s="4" t="s">
        <v>1327</v>
      </c>
      <c r="G3" s="4" t="s">
        <v>1328</v>
      </c>
      <c r="J3" s="4" t="s">
        <v>1593</v>
      </c>
    </row>
    <row r="4" spans="1:10">
      <c r="A4" s="4">
        <v>3</v>
      </c>
      <c r="B4" s="4" t="s">
        <v>1320</v>
      </c>
      <c r="C4" s="4" t="s">
        <v>168</v>
      </c>
      <c r="D4" s="4" t="s">
        <v>1329</v>
      </c>
      <c r="E4" s="4" t="s">
        <v>1330</v>
      </c>
      <c r="F4" s="4" t="s">
        <v>1331</v>
      </c>
      <c r="G4" s="4" t="s">
        <v>1332</v>
      </c>
      <c r="J4" s="4" t="s">
        <v>1593</v>
      </c>
    </row>
    <row r="5" spans="1:10">
      <c r="A5" s="4">
        <v>4</v>
      </c>
      <c r="B5" s="4" t="s">
        <v>1320</v>
      </c>
      <c r="C5" s="4" t="s">
        <v>168</v>
      </c>
      <c r="D5" s="4" t="s">
        <v>1557</v>
      </c>
      <c r="E5" s="4" t="s">
        <v>1620</v>
      </c>
      <c r="F5" s="4" t="s">
        <v>1558</v>
      </c>
      <c r="G5" s="4" t="s">
        <v>1324</v>
      </c>
      <c r="J5" s="4" t="s">
        <v>1593</v>
      </c>
    </row>
    <row r="6" spans="1:10">
      <c r="A6" s="4">
        <v>5</v>
      </c>
      <c r="B6" s="4" t="s">
        <v>1320</v>
      </c>
      <c r="C6" s="4" t="s">
        <v>168</v>
      </c>
      <c r="D6" s="4" t="s">
        <v>1333</v>
      </c>
      <c r="E6" s="4" t="s">
        <v>1334</v>
      </c>
      <c r="F6" s="4" t="s">
        <v>1335</v>
      </c>
      <c r="G6" s="4" t="s">
        <v>1332</v>
      </c>
      <c r="J6" s="4" t="s">
        <v>1593</v>
      </c>
    </row>
    <row r="7" spans="1:10">
      <c r="A7" s="4">
        <v>6</v>
      </c>
      <c r="B7" s="4" t="s">
        <v>1320</v>
      </c>
      <c r="C7" s="4" t="s">
        <v>168</v>
      </c>
      <c r="D7" s="4" t="s">
        <v>1336</v>
      </c>
      <c r="E7" s="4" t="s">
        <v>1337</v>
      </c>
      <c r="F7" s="4" t="s">
        <v>1338</v>
      </c>
      <c r="G7" s="4" t="s">
        <v>1324</v>
      </c>
      <c r="J7" s="4" t="s">
        <v>1593</v>
      </c>
    </row>
    <row r="8" spans="1:10">
      <c r="A8" s="4">
        <v>7</v>
      </c>
      <c r="B8" s="4" t="s">
        <v>1320</v>
      </c>
      <c r="C8" s="4" t="s">
        <v>168</v>
      </c>
      <c r="D8" s="4" t="s">
        <v>1339</v>
      </c>
      <c r="E8" s="4" t="s">
        <v>1340</v>
      </c>
      <c r="F8" s="4" t="s">
        <v>1341</v>
      </c>
      <c r="G8" s="4" t="s">
        <v>1324</v>
      </c>
      <c r="J8" s="4" t="s">
        <v>1593</v>
      </c>
    </row>
    <row r="9" spans="1:10">
      <c r="A9" s="4">
        <v>8</v>
      </c>
      <c r="B9" s="4" t="s">
        <v>1320</v>
      </c>
      <c r="C9" s="4" t="s">
        <v>168</v>
      </c>
      <c r="D9" s="4" t="s">
        <v>1342</v>
      </c>
      <c r="E9" s="4" t="s">
        <v>1343</v>
      </c>
      <c r="F9" s="4" t="s">
        <v>1344</v>
      </c>
      <c r="G9" s="4" t="s">
        <v>1324</v>
      </c>
      <c r="J9" s="4" t="s">
        <v>1593</v>
      </c>
    </row>
    <row r="10" spans="1:10">
      <c r="A10" s="4">
        <v>9</v>
      </c>
      <c r="B10" s="4" t="s">
        <v>1320</v>
      </c>
      <c r="C10" s="4" t="s">
        <v>168</v>
      </c>
      <c r="D10" s="4" t="s">
        <v>1345</v>
      </c>
      <c r="E10" s="4" t="s">
        <v>1346</v>
      </c>
      <c r="F10" s="4" t="s">
        <v>1347</v>
      </c>
      <c r="G10" s="4" t="s">
        <v>1332</v>
      </c>
      <c r="H10" s="4" t="s">
        <v>1348</v>
      </c>
      <c r="J10" s="4" t="s">
        <v>1593</v>
      </c>
    </row>
    <row r="11" spans="1:10">
      <c r="A11" s="4">
        <v>10</v>
      </c>
      <c r="B11" s="4" t="s">
        <v>1320</v>
      </c>
      <c r="C11" s="4" t="s">
        <v>168</v>
      </c>
      <c r="D11" s="4" t="s">
        <v>1349</v>
      </c>
      <c r="E11" s="4" t="s">
        <v>1350</v>
      </c>
      <c r="F11" s="4" t="s">
        <v>1351</v>
      </c>
      <c r="G11" s="4" t="s">
        <v>1332</v>
      </c>
      <c r="H11" s="4" t="s">
        <v>1352</v>
      </c>
      <c r="J11" s="4" t="s">
        <v>1593</v>
      </c>
    </row>
    <row r="12" spans="1:10">
      <c r="A12" s="4">
        <v>11</v>
      </c>
      <c r="B12" s="4" t="s">
        <v>1320</v>
      </c>
      <c r="C12" s="4" t="s">
        <v>168</v>
      </c>
      <c r="D12" s="4" t="s">
        <v>1621</v>
      </c>
      <c r="E12" s="4" t="s">
        <v>1622</v>
      </c>
      <c r="F12" s="4" t="s">
        <v>1623</v>
      </c>
      <c r="G12" s="4" t="s">
        <v>1328</v>
      </c>
      <c r="J12" s="4" t="s">
        <v>1593</v>
      </c>
    </row>
    <row r="13" spans="1:10">
      <c r="A13" s="4">
        <v>12</v>
      </c>
      <c r="B13" s="4" t="s">
        <v>1320</v>
      </c>
      <c r="C13" s="4" t="s">
        <v>168</v>
      </c>
      <c r="D13" s="4" t="s">
        <v>1353</v>
      </c>
      <c r="E13" s="4" t="s">
        <v>1354</v>
      </c>
      <c r="F13" s="4" t="s">
        <v>1355</v>
      </c>
      <c r="G13" s="4" t="s">
        <v>1356</v>
      </c>
      <c r="J13" s="4" t="s">
        <v>1593</v>
      </c>
    </row>
    <row r="14" spans="1:10">
      <c r="A14" s="4">
        <v>13</v>
      </c>
      <c r="B14" s="4" t="s">
        <v>1320</v>
      </c>
      <c r="C14" s="4" t="s">
        <v>168</v>
      </c>
      <c r="D14" s="4" t="s">
        <v>1357</v>
      </c>
      <c r="E14" s="4" t="s">
        <v>1624</v>
      </c>
      <c r="F14" s="4" t="s">
        <v>1358</v>
      </c>
      <c r="G14" s="4" t="s">
        <v>1324</v>
      </c>
      <c r="H14" s="4" t="s">
        <v>1359</v>
      </c>
      <c r="J14" s="4" t="s">
        <v>1593</v>
      </c>
    </row>
    <row r="15" spans="1:10">
      <c r="A15" s="4">
        <v>14</v>
      </c>
      <c r="B15" s="4" t="s">
        <v>1320</v>
      </c>
      <c r="C15" s="4" t="s">
        <v>168</v>
      </c>
      <c r="D15" s="4" t="s">
        <v>1360</v>
      </c>
      <c r="E15" s="4" t="s">
        <v>1361</v>
      </c>
      <c r="F15" s="4" t="s">
        <v>1362</v>
      </c>
      <c r="G15" s="4" t="s">
        <v>1416</v>
      </c>
      <c r="J15" s="4" t="s">
        <v>1593</v>
      </c>
    </row>
    <row r="16" spans="1:10">
      <c r="A16" s="4">
        <v>15</v>
      </c>
      <c r="B16" s="4" t="s">
        <v>1320</v>
      </c>
      <c r="C16" s="4" t="s">
        <v>168</v>
      </c>
      <c r="D16" s="4" t="s">
        <v>1363</v>
      </c>
      <c r="E16" s="4" t="s">
        <v>1364</v>
      </c>
      <c r="F16" s="4" t="s">
        <v>1365</v>
      </c>
      <c r="G16" s="4" t="s">
        <v>1332</v>
      </c>
      <c r="J16" s="4" t="s">
        <v>1593</v>
      </c>
    </row>
    <row r="17" spans="1:10">
      <c r="A17" s="4">
        <v>16</v>
      </c>
      <c r="B17" s="4" t="s">
        <v>1320</v>
      </c>
      <c r="C17" s="4" t="s">
        <v>168</v>
      </c>
      <c r="D17" s="4" t="s">
        <v>1366</v>
      </c>
      <c r="E17" s="4" t="s">
        <v>1367</v>
      </c>
      <c r="F17" s="4" t="s">
        <v>1368</v>
      </c>
      <c r="G17" s="4" t="s">
        <v>1324</v>
      </c>
      <c r="I17" s="4" t="s">
        <v>1625</v>
      </c>
      <c r="J17" s="4" t="s">
        <v>1593</v>
      </c>
    </row>
    <row r="18" spans="1:10">
      <c r="A18" s="4">
        <v>17</v>
      </c>
      <c r="B18" s="4" t="s">
        <v>1320</v>
      </c>
      <c r="C18" s="4" t="s">
        <v>168</v>
      </c>
      <c r="D18" s="4" t="s">
        <v>1369</v>
      </c>
      <c r="E18" s="4" t="s">
        <v>1370</v>
      </c>
      <c r="F18" s="4" t="s">
        <v>1371</v>
      </c>
      <c r="G18" s="4" t="s">
        <v>1372</v>
      </c>
      <c r="J18" s="4" t="s">
        <v>1593</v>
      </c>
    </row>
    <row r="19" spans="1:10">
      <c r="A19" s="4">
        <v>18</v>
      </c>
      <c r="B19" s="4" t="s">
        <v>1320</v>
      </c>
      <c r="C19" s="4" t="s">
        <v>168</v>
      </c>
      <c r="D19" s="4" t="s">
        <v>1373</v>
      </c>
      <c r="E19" s="4" t="s">
        <v>1374</v>
      </c>
      <c r="F19" s="4" t="s">
        <v>1375</v>
      </c>
      <c r="G19" s="4" t="s">
        <v>1372</v>
      </c>
      <c r="J19" s="4" t="s">
        <v>1593</v>
      </c>
    </row>
    <row r="20" spans="1:10">
      <c r="A20" s="4">
        <v>19</v>
      </c>
      <c r="B20" s="4" t="s">
        <v>1320</v>
      </c>
      <c r="C20" s="4" t="s">
        <v>168</v>
      </c>
      <c r="D20" s="4" t="s">
        <v>1376</v>
      </c>
      <c r="E20" s="4" t="s">
        <v>1377</v>
      </c>
      <c r="F20" s="4" t="s">
        <v>1378</v>
      </c>
      <c r="G20" s="4" t="s">
        <v>1379</v>
      </c>
      <c r="J20" s="4" t="s">
        <v>1593</v>
      </c>
    </row>
    <row r="21" spans="1:10">
      <c r="A21" s="4">
        <v>20</v>
      </c>
      <c r="B21" s="4" t="s">
        <v>1320</v>
      </c>
      <c r="C21" s="4" t="s">
        <v>168</v>
      </c>
      <c r="D21" s="4" t="s">
        <v>1380</v>
      </c>
      <c r="E21" s="4" t="s">
        <v>1381</v>
      </c>
      <c r="F21" s="4" t="s">
        <v>1382</v>
      </c>
      <c r="G21" s="4" t="s">
        <v>1332</v>
      </c>
      <c r="J21" s="4" t="s">
        <v>1593</v>
      </c>
    </row>
    <row r="22" spans="1:10">
      <c r="A22" s="4">
        <v>21</v>
      </c>
      <c r="B22" s="4" t="s">
        <v>1320</v>
      </c>
      <c r="C22" s="4" t="s">
        <v>168</v>
      </c>
      <c r="D22" s="4" t="s">
        <v>1383</v>
      </c>
      <c r="E22" s="4" t="s">
        <v>1384</v>
      </c>
      <c r="F22" s="4" t="s">
        <v>1385</v>
      </c>
      <c r="G22" s="4" t="s">
        <v>1356</v>
      </c>
      <c r="J22" s="4" t="s">
        <v>1593</v>
      </c>
    </row>
    <row r="23" spans="1:10">
      <c r="A23" s="4">
        <v>22</v>
      </c>
      <c r="B23" s="4" t="s">
        <v>1320</v>
      </c>
      <c r="C23" s="4" t="s">
        <v>168</v>
      </c>
      <c r="D23" s="4" t="s">
        <v>1386</v>
      </c>
      <c r="E23" s="4" t="s">
        <v>1387</v>
      </c>
      <c r="F23" s="4" t="s">
        <v>1388</v>
      </c>
      <c r="G23" s="4" t="s">
        <v>1429</v>
      </c>
      <c r="J23" s="4" t="s">
        <v>1593</v>
      </c>
    </row>
    <row r="24" spans="1:10">
      <c r="A24" s="4">
        <v>23</v>
      </c>
      <c r="B24" s="4" t="s">
        <v>1320</v>
      </c>
      <c r="C24" s="4" t="s">
        <v>168</v>
      </c>
      <c r="D24" s="4" t="s">
        <v>1390</v>
      </c>
      <c r="E24" s="4" t="s">
        <v>1391</v>
      </c>
      <c r="F24" s="4" t="s">
        <v>1392</v>
      </c>
      <c r="G24" s="4" t="s">
        <v>1356</v>
      </c>
      <c r="J24" s="4" t="s">
        <v>1593</v>
      </c>
    </row>
    <row r="25" spans="1:10">
      <c r="A25" s="4">
        <v>24</v>
      </c>
      <c r="B25" s="4" t="s">
        <v>1320</v>
      </c>
      <c r="C25" s="4" t="s">
        <v>168</v>
      </c>
      <c r="D25" s="4" t="s">
        <v>1394</v>
      </c>
      <c r="E25" s="4" t="s">
        <v>1395</v>
      </c>
      <c r="F25" s="4" t="s">
        <v>1396</v>
      </c>
      <c r="G25" s="4" t="s">
        <v>1389</v>
      </c>
      <c r="J25" s="4" t="s">
        <v>1593</v>
      </c>
    </row>
    <row r="26" spans="1:10">
      <c r="A26" s="4">
        <v>25</v>
      </c>
      <c r="B26" s="4" t="s">
        <v>1320</v>
      </c>
      <c r="C26" s="4" t="s">
        <v>168</v>
      </c>
      <c r="D26" s="4" t="s">
        <v>1397</v>
      </c>
      <c r="E26" s="4" t="s">
        <v>1398</v>
      </c>
      <c r="F26" s="4" t="s">
        <v>1399</v>
      </c>
      <c r="G26" s="4" t="s">
        <v>1356</v>
      </c>
      <c r="J26" s="4" t="s">
        <v>1593</v>
      </c>
    </row>
    <row r="27" spans="1:10">
      <c r="A27" s="4">
        <v>26</v>
      </c>
      <c r="B27" s="4" t="s">
        <v>1320</v>
      </c>
      <c r="C27" s="4" t="s">
        <v>168</v>
      </c>
      <c r="D27" s="4" t="s">
        <v>1400</v>
      </c>
      <c r="E27" s="4" t="s">
        <v>1401</v>
      </c>
      <c r="F27" s="4" t="s">
        <v>1402</v>
      </c>
      <c r="G27" s="4" t="s">
        <v>1332</v>
      </c>
      <c r="J27" s="4" t="s">
        <v>1593</v>
      </c>
    </row>
    <row r="28" spans="1:10">
      <c r="A28" s="4">
        <v>27</v>
      </c>
      <c r="B28" s="4" t="s">
        <v>1320</v>
      </c>
      <c r="C28" s="4" t="s">
        <v>168</v>
      </c>
      <c r="D28" s="4" t="s">
        <v>1403</v>
      </c>
      <c r="E28" s="4" t="s">
        <v>1404</v>
      </c>
      <c r="F28" s="4" t="s">
        <v>1405</v>
      </c>
      <c r="G28" s="4" t="s">
        <v>1332</v>
      </c>
      <c r="J28" s="4" t="s">
        <v>1593</v>
      </c>
    </row>
    <row r="29" spans="1:10">
      <c r="A29" s="4">
        <v>28</v>
      </c>
      <c r="B29" s="4" t="s">
        <v>1320</v>
      </c>
      <c r="C29" s="4" t="s">
        <v>168</v>
      </c>
      <c r="D29" s="4" t="s">
        <v>1406</v>
      </c>
      <c r="E29" s="4" t="s">
        <v>1407</v>
      </c>
      <c r="F29" s="4" t="s">
        <v>1408</v>
      </c>
      <c r="G29" s="4" t="s">
        <v>1429</v>
      </c>
      <c r="J29" s="4" t="s">
        <v>1593</v>
      </c>
    </row>
    <row r="30" spans="1:10">
      <c r="A30" s="4">
        <v>29</v>
      </c>
      <c r="B30" s="4" t="s">
        <v>1320</v>
      </c>
      <c r="C30" s="4" t="s">
        <v>168</v>
      </c>
      <c r="D30" s="4" t="s">
        <v>1409</v>
      </c>
      <c r="E30" s="4" t="s">
        <v>1410</v>
      </c>
      <c r="F30" s="4" t="s">
        <v>1411</v>
      </c>
      <c r="G30" s="4" t="s">
        <v>1332</v>
      </c>
      <c r="H30" s="4" t="s">
        <v>1412</v>
      </c>
      <c r="I30" s="4" t="s">
        <v>1626</v>
      </c>
      <c r="J30" s="4" t="s">
        <v>1593</v>
      </c>
    </row>
    <row r="31" spans="1:10">
      <c r="A31" s="4">
        <v>30</v>
      </c>
      <c r="B31" s="4" t="s">
        <v>1320</v>
      </c>
      <c r="C31" s="4" t="s">
        <v>168</v>
      </c>
      <c r="D31" s="4" t="s">
        <v>1413</v>
      </c>
      <c r="E31" s="4" t="s">
        <v>1414</v>
      </c>
      <c r="F31" s="4" t="s">
        <v>1415</v>
      </c>
      <c r="G31" s="4" t="s">
        <v>1416</v>
      </c>
      <c r="I31" s="4" t="s">
        <v>1627</v>
      </c>
      <c r="J31" s="4" t="s">
        <v>1593</v>
      </c>
    </row>
    <row r="32" spans="1:10">
      <c r="A32" s="4">
        <v>31</v>
      </c>
      <c r="B32" s="4" t="s">
        <v>1320</v>
      </c>
      <c r="C32" s="4" t="s">
        <v>168</v>
      </c>
      <c r="D32" s="4" t="s">
        <v>1417</v>
      </c>
      <c r="E32" s="4" t="s">
        <v>1418</v>
      </c>
      <c r="F32" s="4" t="s">
        <v>1419</v>
      </c>
      <c r="G32" s="4" t="s">
        <v>1328</v>
      </c>
      <c r="J32" s="4" t="s">
        <v>1593</v>
      </c>
    </row>
    <row r="33" spans="1:10">
      <c r="A33" s="4">
        <v>32</v>
      </c>
      <c r="B33" s="4" t="s">
        <v>1320</v>
      </c>
      <c r="C33" s="4" t="s">
        <v>168</v>
      </c>
      <c r="D33" s="4" t="s">
        <v>1420</v>
      </c>
      <c r="E33" s="4" t="s">
        <v>1421</v>
      </c>
      <c r="F33" s="4" t="s">
        <v>1422</v>
      </c>
      <c r="G33" s="4" t="s">
        <v>1332</v>
      </c>
      <c r="J33" s="4" t="s">
        <v>1593</v>
      </c>
    </row>
    <row r="34" spans="1:10">
      <c r="A34" s="4">
        <v>33</v>
      </c>
      <c r="B34" s="4" t="s">
        <v>1320</v>
      </c>
      <c r="C34" s="4" t="s">
        <v>168</v>
      </c>
      <c r="D34" s="4" t="s">
        <v>1423</v>
      </c>
      <c r="E34" s="4" t="s">
        <v>1424</v>
      </c>
      <c r="F34" s="4" t="s">
        <v>1425</v>
      </c>
      <c r="G34" s="4" t="s">
        <v>1356</v>
      </c>
      <c r="J34" s="4" t="s">
        <v>1593</v>
      </c>
    </row>
    <row r="35" spans="1:10">
      <c r="A35" s="4">
        <v>34</v>
      </c>
      <c r="B35" s="4" t="s">
        <v>1320</v>
      </c>
      <c r="C35" s="4" t="s">
        <v>168</v>
      </c>
      <c r="D35" s="4" t="s">
        <v>1426</v>
      </c>
      <c r="E35" s="4" t="s">
        <v>1427</v>
      </c>
      <c r="F35" s="4" t="s">
        <v>1428</v>
      </c>
      <c r="G35" s="4" t="s">
        <v>1429</v>
      </c>
      <c r="J35" s="4" t="s">
        <v>1593</v>
      </c>
    </row>
    <row r="36" spans="1:10">
      <c r="A36" s="4">
        <v>35</v>
      </c>
      <c r="B36" s="4" t="s">
        <v>1320</v>
      </c>
      <c r="C36" s="4" t="s">
        <v>168</v>
      </c>
      <c r="D36" s="4" t="s">
        <v>1430</v>
      </c>
      <c r="E36" s="4" t="s">
        <v>1431</v>
      </c>
      <c r="F36" s="4" t="s">
        <v>1432</v>
      </c>
      <c r="G36" s="4" t="s">
        <v>1433</v>
      </c>
      <c r="J36" s="4" t="s">
        <v>1593</v>
      </c>
    </row>
    <row r="37" spans="1:10">
      <c r="A37" s="4">
        <v>36</v>
      </c>
      <c r="B37" s="4" t="s">
        <v>1320</v>
      </c>
      <c r="C37" s="4" t="s">
        <v>168</v>
      </c>
      <c r="D37" s="4" t="s">
        <v>1434</v>
      </c>
      <c r="E37" s="4" t="s">
        <v>1435</v>
      </c>
      <c r="F37" s="4" t="s">
        <v>1436</v>
      </c>
      <c r="G37" s="4" t="s">
        <v>1429</v>
      </c>
      <c r="J37" s="4" t="s">
        <v>1593</v>
      </c>
    </row>
    <row r="38" spans="1:10">
      <c r="A38" s="4">
        <v>37</v>
      </c>
      <c r="B38" s="4" t="s">
        <v>1320</v>
      </c>
      <c r="C38" s="4" t="s">
        <v>168</v>
      </c>
      <c r="D38" s="4" t="s">
        <v>1437</v>
      </c>
      <c r="E38" s="4" t="s">
        <v>1438</v>
      </c>
      <c r="F38" s="4" t="s">
        <v>1439</v>
      </c>
      <c r="G38" s="4" t="s">
        <v>1356</v>
      </c>
      <c r="J38" s="4" t="s">
        <v>1593</v>
      </c>
    </row>
    <row r="39" spans="1:10">
      <c r="A39" s="4">
        <v>38</v>
      </c>
      <c r="B39" s="4" t="s">
        <v>1320</v>
      </c>
      <c r="C39" s="4" t="s">
        <v>168</v>
      </c>
      <c r="D39" s="4" t="s">
        <v>1440</v>
      </c>
      <c r="E39" s="4" t="s">
        <v>1441</v>
      </c>
      <c r="F39" s="4" t="s">
        <v>1442</v>
      </c>
      <c r="G39" s="4" t="s">
        <v>1332</v>
      </c>
      <c r="I39" s="4" t="s">
        <v>1626</v>
      </c>
      <c r="J39" s="4" t="s">
        <v>1593</v>
      </c>
    </row>
    <row r="40" spans="1:10">
      <c r="A40" s="4">
        <v>39</v>
      </c>
      <c r="B40" s="4" t="s">
        <v>1320</v>
      </c>
      <c r="C40" s="4" t="s">
        <v>168</v>
      </c>
      <c r="D40" s="4" t="s">
        <v>1443</v>
      </c>
      <c r="E40" s="4" t="s">
        <v>1444</v>
      </c>
      <c r="F40" s="4" t="s">
        <v>1445</v>
      </c>
      <c r="G40" s="4" t="s">
        <v>1332</v>
      </c>
      <c r="J40" s="4" t="s">
        <v>1593</v>
      </c>
    </row>
    <row r="41" spans="1:10">
      <c r="A41" s="4">
        <v>40</v>
      </c>
      <c r="B41" s="4" t="s">
        <v>1320</v>
      </c>
      <c r="C41" s="4" t="s">
        <v>168</v>
      </c>
      <c r="D41" s="4" t="s">
        <v>1446</v>
      </c>
      <c r="E41" s="4" t="s">
        <v>1447</v>
      </c>
      <c r="F41" s="4" t="s">
        <v>1448</v>
      </c>
      <c r="G41" s="4" t="s">
        <v>1429</v>
      </c>
      <c r="I41" s="4" t="s">
        <v>1628</v>
      </c>
      <c r="J41" s="4" t="s">
        <v>1593</v>
      </c>
    </row>
    <row r="42" spans="1:10">
      <c r="A42" s="4">
        <v>41</v>
      </c>
      <c r="B42" s="4" t="s">
        <v>1320</v>
      </c>
      <c r="C42" s="4" t="s">
        <v>168</v>
      </c>
      <c r="D42" s="4" t="s">
        <v>1449</v>
      </c>
      <c r="E42" s="4" t="s">
        <v>1450</v>
      </c>
      <c r="F42" s="4" t="s">
        <v>1451</v>
      </c>
      <c r="G42" s="4" t="s">
        <v>1328</v>
      </c>
      <c r="J42" s="4" t="s">
        <v>1593</v>
      </c>
    </row>
    <row r="43" spans="1:10">
      <c r="A43" s="4">
        <v>42</v>
      </c>
      <c r="B43" s="4" t="s">
        <v>1320</v>
      </c>
      <c r="C43" s="4" t="s">
        <v>168</v>
      </c>
      <c r="D43" s="4" t="s">
        <v>1452</v>
      </c>
      <c r="E43" s="4" t="s">
        <v>1453</v>
      </c>
      <c r="F43" s="4" t="s">
        <v>1454</v>
      </c>
      <c r="G43" s="4" t="s">
        <v>1429</v>
      </c>
      <c r="J43" s="4" t="s">
        <v>1593</v>
      </c>
    </row>
    <row r="44" spans="1:10">
      <c r="A44" s="4">
        <v>43</v>
      </c>
      <c r="B44" s="4" t="s">
        <v>1320</v>
      </c>
      <c r="C44" s="4" t="s">
        <v>168</v>
      </c>
      <c r="D44" s="4" t="s">
        <v>1455</v>
      </c>
      <c r="E44" s="4" t="s">
        <v>1456</v>
      </c>
      <c r="F44" s="4" t="s">
        <v>1457</v>
      </c>
      <c r="G44" s="4" t="s">
        <v>1332</v>
      </c>
      <c r="J44" s="4" t="s">
        <v>1593</v>
      </c>
    </row>
    <row r="45" spans="1:10">
      <c r="A45" s="4">
        <v>44</v>
      </c>
      <c r="B45" s="4" t="s">
        <v>1320</v>
      </c>
      <c r="C45" s="4" t="s">
        <v>168</v>
      </c>
      <c r="D45" s="4" t="s">
        <v>1458</v>
      </c>
      <c r="E45" s="4" t="s">
        <v>1459</v>
      </c>
      <c r="F45" s="4" t="s">
        <v>1460</v>
      </c>
      <c r="G45" s="4" t="s">
        <v>1429</v>
      </c>
      <c r="J45" s="4" t="s">
        <v>1593</v>
      </c>
    </row>
    <row r="46" spans="1:10">
      <c r="A46" s="4">
        <v>45</v>
      </c>
      <c r="B46" s="4" t="s">
        <v>1320</v>
      </c>
      <c r="C46" s="4" t="s">
        <v>168</v>
      </c>
      <c r="D46" s="4" t="s">
        <v>1461</v>
      </c>
      <c r="E46" s="4" t="s">
        <v>1462</v>
      </c>
      <c r="F46" s="4" t="s">
        <v>1463</v>
      </c>
      <c r="G46" s="4" t="s">
        <v>1464</v>
      </c>
      <c r="J46" s="4" t="s">
        <v>1593</v>
      </c>
    </row>
    <row r="47" spans="1:10">
      <c r="A47" s="4">
        <v>46</v>
      </c>
      <c r="B47" s="4" t="s">
        <v>1320</v>
      </c>
      <c r="C47" s="4" t="s">
        <v>168</v>
      </c>
      <c r="D47" s="4" t="s">
        <v>1465</v>
      </c>
      <c r="E47" s="4" t="s">
        <v>1466</v>
      </c>
      <c r="F47" s="4" t="s">
        <v>1467</v>
      </c>
      <c r="G47" s="4" t="s">
        <v>1416</v>
      </c>
      <c r="J47" s="4" t="s">
        <v>1593</v>
      </c>
    </row>
    <row r="48" spans="1:10">
      <c r="A48" s="4">
        <v>47</v>
      </c>
      <c r="B48" s="4" t="s">
        <v>1320</v>
      </c>
      <c r="C48" s="4" t="s">
        <v>168</v>
      </c>
      <c r="D48" s="4" t="s">
        <v>1468</v>
      </c>
      <c r="E48" s="4" t="s">
        <v>1469</v>
      </c>
      <c r="F48" s="4" t="s">
        <v>1470</v>
      </c>
      <c r="G48" s="4" t="s">
        <v>1356</v>
      </c>
      <c r="J48" s="4" t="s">
        <v>1593</v>
      </c>
    </row>
    <row r="49" spans="1:10">
      <c r="A49" s="4">
        <v>48</v>
      </c>
      <c r="B49" s="4" t="s">
        <v>1320</v>
      </c>
      <c r="C49" s="4" t="s">
        <v>168</v>
      </c>
      <c r="D49" s="4" t="s">
        <v>1475</v>
      </c>
      <c r="E49" s="4" t="s">
        <v>1476</v>
      </c>
      <c r="F49" s="4" t="s">
        <v>1477</v>
      </c>
      <c r="G49" s="4" t="s">
        <v>1393</v>
      </c>
      <c r="I49" s="4" t="s">
        <v>1629</v>
      </c>
      <c r="J49" s="4" t="s">
        <v>1593</v>
      </c>
    </row>
    <row r="50" spans="1:10">
      <c r="A50" s="4">
        <v>49</v>
      </c>
      <c r="B50" s="4" t="s">
        <v>1320</v>
      </c>
      <c r="C50" s="4" t="s">
        <v>168</v>
      </c>
      <c r="D50" s="4" t="s">
        <v>1478</v>
      </c>
      <c r="E50" s="4" t="s">
        <v>1479</v>
      </c>
      <c r="F50" s="4" t="s">
        <v>1480</v>
      </c>
      <c r="G50" s="4" t="s">
        <v>1416</v>
      </c>
      <c r="H50" s="4" t="s">
        <v>1481</v>
      </c>
      <c r="J50" s="4" t="s">
        <v>1593</v>
      </c>
    </row>
    <row r="51" spans="1:10">
      <c r="A51" s="4">
        <v>50</v>
      </c>
      <c r="B51" s="4" t="s">
        <v>1320</v>
      </c>
      <c r="C51" s="4" t="s">
        <v>168</v>
      </c>
      <c r="D51" s="4" t="s">
        <v>1630</v>
      </c>
      <c r="E51" s="4" t="s">
        <v>1631</v>
      </c>
      <c r="F51" s="4" t="s">
        <v>1632</v>
      </c>
      <c r="G51" s="4" t="s">
        <v>1324</v>
      </c>
      <c r="J51" s="4" t="s">
        <v>1593</v>
      </c>
    </row>
    <row r="52" spans="1:10">
      <c r="A52" s="4">
        <v>51</v>
      </c>
      <c r="B52" s="4" t="s">
        <v>1320</v>
      </c>
      <c r="C52" s="4" t="s">
        <v>168</v>
      </c>
      <c r="D52" s="4" t="s">
        <v>1482</v>
      </c>
      <c r="E52" s="4" t="s">
        <v>1483</v>
      </c>
      <c r="F52" s="4" t="s">
        <v>1484</v>
      </c>
      <c r="G52" s="4" t="s">
        <v>1356</v>
      </c>
      <c r="J52" s="4" t="s">
        <v>1593</v>
      </c>
    </row>
    <row r="53" spans="1:10">
      <c r="A53" s="4">
        <v>52</v>
      </c>
      <c r="B53" s="4" t="s">
        <v>1320</v>
      </c>
      <c r="C53" s="4" t="s">
        <v>168</v>
      </c>
      <c r="D53" s="4" t="s">
        <v>1633</v>
      </c>
      <c r="E53" s="4" t="s">
        <v>1634</v>
      </c>
      <c r="F53" s="4" t="s">
        <v>1635</v>
      </c>
      <c r="G53" s="4" t="s">
        <v>1429</v>
      </c>
      <c r="J53" s="4" t="s">
        <v>1593</v>
      </c>
    </row>
    <row r="54" spans="1:10">
      <c r="A54" s="4">
        <v>53</v>
      </c>
      <c r="B54" s="4" t="s">
        <v>1320</v>
      </c>
      <c r="C54" s="4" t="s">
        <v>168</v>
      </c>
      <c r="D54" s="4" t="s">
        <v>1485</v>
      </c>
      <c r="E54" s="4" t="s">
        <v>1486</v>
      </c>
      <c r="F54" s="4" t="s">
        <v>1487</v>
      </c>
      <c r="G54" s="4" t="s">
        <v>1328</v>
      </c>
      <c r="I54" s="4" t="s">
        <v>1636</v>
      </c>
      <c r="J54" s="4" t="s">
        <v>1593</v>
      </c>
    </row>
    <row r="55" spans="1:10">
      <c r="A55" s="4">
        <v>54</v>
      </c>
      <c r="B55" s="4" t="s">
        <v>1320</v>
      </c>
      <c r="C55" s="4" t="s">
        <v>168</v>
      </c>
      <c r="D55" s="4" t="s">
        <v>1488</v>
      </c>
      <c r="E55" s="4" t="s">
        <v>1489</v>
      </c>
      <c r="F55" s="4" t="s">
        <v>1490</v>
      </c>
      <c r="G55" s="4" t="s">
        <v>1491</v>
      </c>
      <c r="I55" s="4" t="s">
        <v>1637</v>
      </c>
      <c r="J55" s="4" t="s">
        <v>1593</v>
      </c>
    </row>
    <row r="56" spans="1:10">
      <c r="A56" s="4">
        <v>55</v>
      </c>
      <c r="B56" s="4" t="s">
        <v>1320</v>
      </c>
      <c r="C56" s="4" t="s">
        <v>168</v>
      </c>
      <c r="D56" s="4" t="s">
        <v>1492</v>
      </c>
      <c r="E56" s="4" t="s">
        <v>1493</v>
      </c>
      <c r="F56" s="4" t="s">
        <v>1494</v>
      </c>
      <c r="G56" s="4" t="s">
        <v>1416</v>
      </c>
      <c r="I56" s="4" t="s">
        <v>1638</v>
      </c>
      <c r="J56" s="4" t="s">
        <v>1593</v>
      </c>
    </row>
    <row r="57" spans="1:10">
      <c r="A57" s="4">
        <v>56</v>
      </c>
      <c r="B57" s="4" t="s">
        <v>1320</v>
      </c>
      <c r="C57" s="4" t="s">
        <v>168</v>
      </c>
      <c r="D57" s="4" t="s">
        <v>1495</v>
      </c>
      <c r="E57" s="4" t="s">
        <v>1496</v>
      </c>
      <c r="F57" s="4" t="s">
        <v>1497</v>
      </c>
      <c r="G57" s="4" t="s">
        <v>1332</v>
      </c>
      <c r="J57" s="4" t="s">
        <v>1593</v>
      </c>
    </row>
    <row r="58" spans="1:10">
      <c r="A58" s="4">
        <v>57</v>
      </c>
      <c r="B58" s="4" t="s">
        <v>1320</v>
      </c>
      <c r="C58" s="4" t="s">
        <v>168</v>
      </c>
      <c r="D58" s="4" t="s">
        <v>1498</v>
      </c>
      <c r="E58" s="4" t="s">
        <v>1499</v>
      </c>
      <c r="F58" s="4" t="s">
        <v>1500</v>
      </c>
      <c r="G58" s="4" t="s">
        <v>1332</v>
      </c>
      <c r="J58" s="4" t="s">
        <v>1593</v>
      </c>
    </row>
    <row r="59" spans="1:10">
      <c r="A59" s="4">
        <v>58</v>
      </c>
      <c r="B59" s="4" t="s">
        <v>1320</v>
      </c>
      <c r="C59" s="4" t="s">
        <v>168</v>
      </c>
      <c r="D59" s="4" t="s">
        <v>1501</v>
      </c>
      <c r="E59" s="4" t="s">
        <v>1502</v>
      </c>
      <c r="F59" s="4" t="s">
        <v>1503</v>
      </c>
      <c r="G59" s="4" t="s">
        <v>1356</v>
      </c>
      <c r="I59" s="4" t="s">
        <v>1639</v>
      </c>
      <c r="J59" s="4" t="s">
        <v>1593</v>
      </c>
    </row>
    <row r="60" spans="1:10">
      <c r="A60" s="4">
        <v>59</v>
      </c>
      <c r="B60" s="4" t="s">
        <v>1320</v>
      </c>
      <c r="C60" s="4" t="s">
        <v>168</v>
      </c>
      <c r="D60" s="4" t="s">
        <v>1504</v>
      </c>
      <c r="E60" s="4" t="s">
        <v>1505</v>
      </c>
      <c r="F60" s="4" t="s">
        <v>1506</v>
      </c>
      <c r="G60" s="4" t="s">
        <v>1324</v>
      </c>
      <c r="J60" s="4" t="s">
        <v>1593</v>
      </c>
    </row>
    <row r="61" spans="1:10">
      <c r="A61" s="4">
        <v>60</v>
      </c>
      <c r="B61" s="4" t="s">
        <v>1320</v>
      </c>
      <c r="C61" s="4" t="s">
        <v>168</v>
      </c>
      <c r="D61" s="4" t="s">
        <v>1507</v>
      </c>
      <c r="E61" s="4" t="s">
        <v>1508</v>
      </c>
      <c r="F61" s="4" t="s">
        <v>1509</v>
      </c>
      <c r="G61" s="4" t="s">
        <v>1429</v>
      </c>
      <c r="J61" s="4" t="s">
        <v>1593</v>
      </c>
    </row>
    <row r="62" spans="1:10">
      <c r="A62" s="4">
        <v>61</v>
      </c>
      <c r="B62" s="4" t="s">
        <v>1320</v>
      </c>
      <c r="C62" s="4" t="s">
        <v>168</v>
      </c>
      <c r="D62" s="4" t="s">
        <v>1510</v>
      </c>
      <c r="E62" s="4" t="s">
        <v>1511</v>
      </c>
      <c r="F62" s="4" t="s">
        <v>1512</v>
      </c>
      <c r="G62" s="4" t="s">
        <v>1332</v>
      </c>
      <c r="J62" s="4" t="s">
        <v>1593</v>
      </c>
    </row>
    <row r="63" spans="1:10">
      <c r="A63" s="4">
        <v>62</v>
      </c>
      <c r="B63" s="4" t="s">
        <v>1320</v>
      </c>
      <c r="C63" s="4" t="s">
        <v>168</v>
      </c>
      <c r="D63" s="4" t="s">
        <v>1513</v>
      </c>
      <c r="E63" s="4" t="s">
        <v>1514</v>
      </c>
      <c r="F63" s="4" t="s">
        <v>1515</v>
      </c>
      <c r="G63" s="4" t="s">
        <v>1416</v>
      </c>
      <c r="J63" s="4" t="s">
        <v>1593</v>
      </c>
    </row>
    <row r="64" spans="1:10">
      <c r="A64" s="4">
        <v>63</v>
      </c>
      <c r="B64" s="4" t="s">
        <v>1320</v>
      </c>
      <c r="C64" s="4" t="s">
        <v>168</v>
      </c>
      <c r="D64" s="4" t="s">
        <v>1516</v>
      </c>
      <c r="E64" s="4" t="s">
        <v>1517</v>
      </c>
      <c r="F64" s="4" t="s">
        <v>1518</v>
      </c>
      <c r="G64" s="4" t="s">
        <v>1328</v>
      </c>
      <c r="J64" s="4" t="s">
        <v>1593</v>
      </c>
    </row>
    <row r="65" spans="1:10">
      <c r="A65" s="4">
        <v>64</v>
      </c>
      <c r="B65" s="4" t="s">
        <v>1320</v>
      </c>
      <c r="C65" s="4" t="s">
        <v>168</v>
      </c>
      <c r="D65" s="4" t="s">
        <v>1519</v>
      </c>
      <c r="E65" s="4" t="s">
        <v>1520</v>
      </c>
      <c r="F65" s="4" t="s">
        <v>1521</v>
      </c>
      <c r="G65" s="4" t="s">
        <v>1416</v>
      </c>
      <c r="J65" s="4" t="s">
        <v>1593</v>
      </c>
    </row>
    <row r="66" spans="1:10">
      <c r="A66" s="4">
        <v>65</v>
      </c>
      <c r="B66" s="4" t="s">
        <v>1320</v>
      </c>
      <c r="C66" s="4" t="s">
        <v>168</v>
      </c>
      <c r="D66" s="4" t="s">
        <v>1640</v>
      </c>
      <c r="E66" s="4" t="s">
        <v>1641</v>
      </c>
      <c r="F66" s="4" t="s">
        <v>1642</v>
      </c>
      <c r="G66" s="4" t="s">
        <v>1643</v>
      </c>
      <c r="J66" s="4" t="s">
        <v>1593</v>
      </c>
    </row>
    <row r="67" spans="1:10">
      <c r="A67" s="4">
        <v>66</v>
      </c>
      <c r="B67" s="4" t="s">
        <v>1320</v>
      </c>
      <c r="C67" s="4" t="s">
        <v>168</v>
      </c>
      <c r="D67" s="4" t="s">
        <v>1522</v>
      </c>
      <c r="E67" s="4" t="s">
        <v>1523</v>
      </c>
      <c r="F67" s="4" t="s">
        <v>1524</v>
      </c>
      <c r="G67" s="4" t="s">
        <v>1332</v>
      </c>
      <c r="H67" s="4" t="s">
        <v>1525</v>
      </c>
      <c r="J67" s="4" t="s">
        <v>1593</v>
      </c>
    </row>
    <row r="68" spans="1:10">
      <c r="A68" s="4">
        <v>67</v>
      </c>
      <c r="B68" s="4" t="s">
        <v>1320</v>
      </c>
      <c r="C68" s="4" t="s">
        <v>168</v>
      </c>
      <c r="D68" s="4" t="s">
        <v>1526</v>
      </c>
      <c r="E68" s="4" t="s">
        <v>1527</v>
      </c>
      <c r="F68" s="4" t="s">
        <v>1528</v>
      </c>
      <c r="G68" s="4" t="s">
        <v>1328</v>
      </c>
      <c r="J68" s="4" t="s">
        <v>1593</v>
      </c>
    </row>
    <row r="69" spans="1:10">
      <c r="A69" s="4">
        <v>68</v>
      </c>
      <c r="B69" s="4" t="s">
        <v>1320</v>
      </c>
      <c r="C69" s="4" t="s">
        <v>168</v>
      </c>
      <c r="D69" s="4" t="s">
        <v>1529</v>
      </c>
      <c r="E69" s="4" t="s">
        <v>1530</v>
      </c>
      <c r="F69" s="4" t="s">
        <v>1531</v>
      </c>
      <c r="G69" s="4" t="s">
        <v>1324</v>
      </c>
      <c r="I69" s="4" t="s">
        <v>1644</v>
      </c>
      <c r="J69" s="4" t="s">
        <v>1593</v>
      </c>
    </row>
    <row r="70" spans="1:10">
      <c r="A70" s="4">
        <v>69</v>
      </c>
      <c r="B70" s="4" t="s">
        <v>1320</v>
      </c>
      <c r="C70" s="4" t="s">
        <v>168</v>
      </c>
      <c r="D70" s="4" t="s">
        <v>1532</v>
      </c>
      <c r="E70" s="4" t="s">
        <v>1533</v>
      </c>
      <c r="F70" s="4" t="s">
        <v>1534</v>
      </c>
      <c r="G70" s="4" t="s">
        <v>1324</v>
      </c>
      <c r="J70" s="4" t="s">
        <v>1593</v>
      </c>
    </row>
    <row r="71" spans="1:10">
      <c r="A71" s="4">
        <v>70</v>
      </c>
      <c r="B71" s="4" t="s">
        <v>1320</v>
      </c>
      <c r="C71" s="4" t="s">
        <v>168</v>
      </c>
      <c r="D71" s="4" t="s">
        <v>1535</v>
      </c>
      <c r="E71" s="4" t="s">
        <v>1536</v>
      </c>
      <c r="F71" s="4" t="s">
        <v>1537</v>
      </c>
      <c r="G71" s="4" t="s">
        <v>1416</v>
      </c>
      <c r="J71" s="4" t="s">
        <v>1593</v>
      </c>
    </row>
    <row r="72" spans="1:10">
      <c r="A72" s="4">
        <v>71</v>
      </c>
      <c r="B72" s="4" t="s">
        <v>1320</v>
      </c>
      <c r="C72" s="4" t="s">
        <v>168</v>
      </c>
      <c r="D72" s="4" t="s">
        <v>1538</v>
      </c>
      <c r="E72" s="4" t="s">
        <v>1539</v>
      </c>
      <c r="F72" s="4" t="s">
        <v>1540</v>
      </c>
      <c r="G72" s="4" t="s">
        <v>1332</v>
      </c>
      <c r="J72" s="4" t="s">
        <v>1593</v>
      </c>
    </row>
    <row r="73" spans="1:10">
      <c r="A73" s="4">
        <v>72</v>
      </c>
      <c r="B73" s="4" t="s">
        <v>1320</v>
      </c>
      <c r="C73" s="4" t="s">
        <v>168</v>
      </c>
      <c r="D73" s="4" t="s">
        <v>1541</v>
      </c>
      <c r="E73" s="4" t="s">
        <v>1542</v>
      </c>
      <c r="F73" s="4" t="s">
        <v>1543</v>
      </c>
      <c r="G73" s="4" t="s">
        <v>1328</v>
      </c>
      <c r="H73" s="4" t="s">
        <v>1544</v>
      </c>
      <c r="J73" s="4" t="s">
        <v>1593</v>
      </c>
    </row>
    <row r="74" spans="1:10">
      <c r="A74" s="4">
        <v>73</v>
      </c>
      <c r="B74" s="4" t="s">
        <v>1320</v>
      </c>
      <c r="C74" s="4" t="s">
        <v>168</v>
      </c>
      <c r="D74" s="4" t="s">
        <v>1471</v>
      </c>
      <c r="E74" s="4" t="s">
        <v>1645</v>
      </c>
      <c r="F74" s="4" t="s">
        <v>1472</v>
      </c>
      <c r="G74" s="4" t="s">
        <v>1473</v>
      </c>
      <c r="H74" s="4" t="s">
        <v>1474</v>
      </c>
      <c r="J74" s="4" t="s">
        <v>1593</v>
      </c>
    </row>
    <row r="75" spans="1:10">
      <c r="A75" s="4">
        <v>74</v>
      </c>
      <c r="B75" s="4" t="s">
        <v>1320</v>
      </c>
      <c r="C75" s="4" t="s">
        <v>168</v>
      </c>
      <c r="D75" s="4" t="s">
        <v>1545</v>
      </c>
      <c r="E75" s="4" t="s">
        <v>1546</v>
      </c>
      <c r="F75" s="4" t="s">
        <v>1547</v>
      </c>
      <c r="G75" s="4" t="s">
        <v>1328</v>
      </c>
      <c r="I75" s="4" t="s">
        <v>1646</v>
      </c>
      <c r="J75" s="4" t="s">
        <v>1593</v>
      </c>
    </row>
    <row r="76" spans="1:10">
      <c r="A76" s="4">
        <v>75</v>
      </c>
      <c r="B76" s="4" t="s">
        <v>1320</v>
      </c>
      <c r="C76" s="4" t="s">
        <v>168</v>
      </c>
      <c r="D76" s="4" t="s">
        <v>1548</v>
      </c>
      <c r="E76" s="4" t="s">
        <v>1549</v>
      </c>
      <c r="F76" s="4" t="s">
        <v>1550</v>
      </c>
      <c r="G76" s="4" t="s">
        <v>1328</v>
      </c>
      <c r="J76" s="4" t="s">
        <v>1593</v>
      </c>
    </row>
    <row r="77" spans="1:10">
      <c r="A77" s="4">
        <v>76</v>
      </c>
      <c r="B77" s="4" t="s">
        <v>1320</v>
      </c>
      <c r="C77" s="4" t="s">
        <v>168</v>
      </c>
      <c r="D77" s="4" t="s">
        <v>1551</v>
      </c>
      <c r="E77" s="4" t="s">
        <v>1552</v>
      </c>
      <c r="F77" s="4" t="s">
        <v>1553</v>
      </c>
      <c r="G77" s="4" t="s">
        <v>1356</v>
      </c>
      <c r="J77" s="4" t="s">
        <v>1593</v>
      </c>
    </row>
    <row r="78" spans="1:10">
      <c r="A78" s="4">
        <v>77</v>
      </c>
      <c r="B78" s="4" t="s">
        <v>1320</v>
      </c>
      <c r="C78" s="4" t="s">
        <v>168</v>
      </c>
      <c r="D78" s="4" t="s">
        <v>1554</v>
      </c>
      <c r="E78" s="4" t="s">
        <v>1555</v>
      </c>
      <c r="F78" s="4" t="s">
        <v>1556</v>
      </c>
      <c r="G78" s="4" t="s">
        <v>1332</v>
      </c>
      <c r="J78" s="4" t="s">
        <v>1593</v>
      </c>
    </row>
    <row r="79" spans="1:10">
      <c r="A79" s="4">
        <v>78</v>
      </c>
      <c r="B79" s="4" t="s">
        <v>1320</v>
      </c>
      <c r="C79" s="4" t="s">
        <v>168</v>
      </c>
      <c r="D79" s="4" t="s">
        <v>1559</v>
      </c>
      <c r="E79" s="4" t="s">
        <v>1560</v>
      </c>
      <c r="F79" s="4" t="s">
        <v>1561</v>
      </c>
      <c r="G79" s="4" t="s">
        <v>1562</v>
      </c>
      <c r="J79" s="4" t="s">
        <v>1593</v>
      </c>
    </row>
    <row r="80" spans="1:10">
      <c r="A80" s="4">
        <v>79</v>
      </c>
      <c r="B80" s="4" t="s">
        <v>1320</v>
      </c>
      <c r="C80" s="4" t="s">
        <v>168</v>
      </c>
      <c r="D80" s="4" t="s">
        <v>1647</v>
      </c>
      <c r="E80" s="4" t="s">
        <v>1560</v>
      </c>
      <c r="F80" s="4" t="s">
        <v>1561</v>
      </c>
      <c r="G80" s="4" t="s">
        <v>1648</v>
      </c>
      <c r="H80" s="4" t="s">
        <v>1649</v>
      </c>
      <c r="J80" s="4" t="s">
        <v>1593</v>
      </c>
    </row>
    <row r="81" spans="1:10">
      <c r="A81" s="4">
        <v>80</v>
      </c>
      <c r="B81" s="4" t="s">
        <v>1320</v>
      </c>
      <c r="C81" s="4" t="s">
        <v>168</v>
      </c>
      <c r="D81" s="4" t="s">
        <v>1563</v>
      </c>
      <c r="E81" s="4" t="s">
        <v>1564</v>
      </c>
      <c r="F81" s="4" t="s">
        <v>1565</v>
      </c>
      <c r="G81" s="4" t="s">
        <v>1324</v>
      </c>
      <c r="J81" s="4" t="s">
        <v>1593</v>
      </c>
    </row>
    <row r="82" spans="1:10">
      <c r="A82" s="4">
        <v>81</v>
      </c>
      <c r="B82" s="4" t="s">
        <v>1320</v>
      </c>
      <c r="C82" s="4" t="s">
        <v>168</v>
      </c>
      <c r="D82" s="4" t="s">
        <v>1566</v>
      </c>
      <c r="E82" s="4" t="s">
        <v>1567</v>
      </c>
      <c r="F82" s="4" t="s">
        <v>1568</v>
      </c>
      <c r="G82" s="4" t="s">
        <v>1569</v>
      </c>
      <c r="J82" s="4" t="s">
        <v>1593</v>
      </c>
    </row>
    <row r="83" spans="1:10">
      <c r="A83" s="4">
        <v>82</v>
      </c>
      <c r="B83" s="4" t="s">
        <v>1320</v>
      </c>
      <c r="C83" s="4" t="s">
        <v>168</v>
      </c>
      <c r="D83" s="4" t="s">
        <v>1570</v>
      </c>
      <c r="E83" s="4" t="s">
        <v>1571</v>
      </c>
      <c r="F83" s="4" t="s">
        <v>1572</v>
      </c>
      <c r="G83" s="4" t="s">
        <v>1328</v>
      </c>
      <c r="J83" s="4" t="s">
        <v>1593</v>
      </c>
    </row>
    <row r="84" spans="1:10">
      <c r="A84" s="4">
        <v>83</v>
      </c>
      <c r="B84" s="4" t="s">
        <v>1320</v>
      </c>
      <c r="C84" s="4" t="s">
        <v>168</v>
      </c>
      <c r="D84" s="4" t="s">
        <v>1573</v>
      </c>
      <c r="E84" s="4" t="s">
        <v>1574</v>
      </c>
      <c r="F84" s="4" t="s">
        <v>1575</v>
      </c>
      <c r="G84" s="4" t="s">
        <v>1576</v>
      </c>
      <c r="J84" s="4" t="s">
        <v>1593</v>
      </c>
    </row>
    <row r="85" spans="1:10">
      <c r="A85" s="4">
        <v>84</v>
      </c>
      <c r="B85" s="4" t="s">
        <v>1320</v>
      </c>
      <c r="C85" s="4" t="s">
        <v>168</v>
      </c>
      <c r="D85" s="4" t="s">
        <v>1577</v>
      </c>
      <c r="E85" s="4" t="s">
        <v>1578</v>
      </c>
      <c r="F85" s="4" t="s">
        <v>1575</v>
      </c>
      <c r="G85" s="4" t="s">
        <v>1579</v>
      </c>
      <c r="J85" s="4" t="s">
        <v>1593</v>
      </c>
    </row>
    <row r="86" spans="1:10">
      <c r="A86" s="4">
        <v>85</v>
      </c>
      <c r="B86" s="4" t="s">
        <v>1320</v>
      </c>
      <c r="C86" s="4" t="s">
        <v>168</v>
      </c>
      <c r="D86" s="4" t="s">
        <v>1580</v>
      </c>
      <c r="E86" s="4" t="s">
        <v>1581</v>
      </c>
      <c r="F86" s="4" t="s">
        <v>1582</v>
      </c>
      <c r="G86" s="4" t="s">
        <v>1324</v>
      </c>
      <c r="J86" s="4" t="s">
        <v>1593</v>
      </c>
    </row>
    <row r="87" spans="1:10">
      <c r="A87" s="4">
        <v>86</v>
      </c>
      <c r="B87" s="4" t="s">
        <v>1320</v>
      </c>
      <c r="C87" s="4" t="s">
        <v>168</v>
      </c>
      <c r="D87" s="4" t="s">
        <v>1583</v>
      </c>
      <c r="E87" s="4" t="s">
        <v>1584</v>
      </c>
      <c r="F87" s="4" t="s">
        <v>1585</v>
      </c>
      <c r="G87" s="4" t="s">
        <v>1586</v>
      </c>
      <c r="J87" s="4" t="s">
        <v>1593</v>
      </c>
    </row>
    <row r="88" spans="1:10">
      <c r="A88" s="4">
        <v>87</v>
      </c>
      <c r="B88" s="4" t="s">
        <v>1320</v>
      </c>
      <c r="C88" s="4" t="s">
        <v>168</v>
      </c>
      <c r="D88" s="4" t="s">
        <v>1587</v>
      </c>
      <c r="E88" s="4" t="s">
        <v>1588</v>
      </c>
      <c r="F88" s="4" t="s">
        <v>1585</v>
      </c>
      <c r="G88" s="4" t="s">
        <v>1589</v>
      </c>
      <c r="J88" s="4" t="s">
        <v>1593</v>
      </c>
    </row>
    <row r="89" spans="1:10">
      <c r="A89" s="4">
        <v>88</v>
      </c>
      <c r="B89" s="4" t="s">
        <v>1320</v>
      </c>
      <c r="C89" s="4" t="s">
        <v>168</v>
      </c>
      <c r="D89" s="4" t="s">
        <v>1590</v>
      </c>
      <c r="E89" s="4" t="s">
        <v>1591</v>
      </c>
      <c r="F89" s="4" t="s">
        <v>1592</v>
      </c>
      <c r="G89" s="4" t="s">
        <v>1416</v>
      </c>
      <c r="J89" s="4" t="s">
        <v>1593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594</v>
      </c>
      <c r="L1" s="498" t="s">
        <v>449</v>
      </c>
      <c r="M1" s="533" t="s">
        <v>593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31" t="s">
        <v>445</v>
      </c>
      <c r="E4" s="732"/>
      <c r="F4" s="732"/>
      <c r="G4" s="732"/>
      <c r="H4" s="733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34"/>
      <c r="E6" s="734"/>
      <c r="F6" s="735" t="s">
        <v>87</v>
      </c>
      <c r="G6" s="735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1" t="s">
        <v>18</v>
      </c>
      <c r="E8" s="721"/>
      <c r="F8" s="721" t="s">
        <v>446</v>
      </c>
      <c r="G8" s="721"/>
      <c r="H8" s="721"/>
      <c r="I8" s="736" t="s">
        <v>447</v>
      </c>
      <c r="J8" s="736"/>
      <c r="K8" s="736"/>
      <c r="L8" s="736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7" t="s">
        <v>95</v>
      </c>
      <c r="G9" s="728"/>
      <c r="H9" s="366" t="s">
        <v>448</v>
      </c>
      <c r="I9" s="729" t="s">
        <v>95</v>
      </c>
      <c r="J9" s="729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30" t="s">
        <v>53</v>
      </c>
      <c r="G10" s="730"/>
      <c r="H10" s="491" t="s">
        <v>54</v>
      </c>
      <c r="I10" s="730" t="s">
        <v>71</v>
      </c>
      <c r="J10" s="730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601</v>
      </c>
      <c r="N11" s="317"/>
      <c r="O11" s="317"/>
      <c r="P11" s="317" t="s">
        <v>599</v>
      </c>
      <c r="Q11" s="497" t="s">
        <v>600</v>
      </c>
      <c r="R11" s="317" t="s">
        <v>672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24"/>
      <c r="D12" s="721">
        <v>1</v>
      </c>
      <c r="E12" s="725" t="s">
        <v>1607</v>
      </c>
      <c r="F12" s="684"/>
      <c r="G12" s="668">
        <v>0</v>
      </c>
      <c r="H12" s="494"/>
      <c r="I12" s="375"/>
      <c r="J12" s="532" t="s">
        <v>598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1607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24"/>
      <c r="D13" s="721"/>
      <c r="E13" s="726"/>
      <c r="F13" s="719"/>
      <c r="G13" s="721">
        <v>1</v>
      </c>
      <c r="H13" s="722" t="s">
        <v>1295</v>
      </c>
      <c r="I13" s="375"/>
      <c r="J13" s="532" t="s">
        <v>598</v>
      </c>
      <c r="K13" s="177"/>
      <c r="L13" s="391"/>
      <c r="M13" s="317" t="str">
        <f>mergeValue(H13)</f>
        <v>город Тюмень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24"/>
      <c r="D14" s="721"/>
      <c r="E14" s="726"/>
      <c r="F14" s="720"/>
      <c r="G14" s="721"/>
      <c r="H14" s="723"/>
      <c r="I14" s="690"/>
      <c r="J14" s="668">
        <v>1</v>
      </c>
      <c r="K14" s="685" t="s">
        <v>1295</v>
      </c>
      <c r="L14" s="372" t="s">
        <v>1296</v>
      </c>
      <c r="M14" s="317" t="str">
        <f>mergeValue(H14)</f>
        <v>город Тюмень</v>
      </c>
      <c r="N14" s="298"/>
      <c r="O14" s="298"/>
      <c r="P14" s="298"/>
      <c r="Q14" s="298"/>
      <c r="R14" s="317" t="str">
        <f>K14&amp;" ("&amp;L14&amp;")"</f>
        <v>город Тюмень (71701000)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F13:F14"/>
    <mergeCell ref="G13:G14"/>
    <mergeCell ref="H13:H14"/>
    <mergeCell ref="C12:C14"/>
    <mergeCell ref="D12:D14"/>
    <mergeCell ref="E12:E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1">
        <v>1</v>
      </c>
      <c r="E9" s="867"/>
      <c r="F9" s="869"/>
      <c r="G9" s="873" t="s">
        <v>88</v>
      </c>
      <c r="H9" s="741"/>
      <c r="I9" s="741">
        <v>1</v>
      </c>
      <c r="J9" s="858"/>
      <c r="K9" s="769" t="s">
        <v>88</v>
      </c>
      <c r="L9" s="746"/>
      <c r="M9" s="746" t="s">
        <v>96</v>
      </c>
      <c r="N9" s="865"/>
      <c r="O9" s="769" t="s">
        <v>88</v>
      </c>
      <c r="P9" s="331"/>
      <c r="Q9" s="331" t="s">
        <v>96</v>
      </c>
      <c r="R9" s="682"/>
      <c r="S9" s="438"/>
    </row>
    <row r="10" spans="1:19" s="103" customFormat="1" ht="17.100000000000001" customHeight="1">
      <c r="A10" s="308"/>
      <c r="C10" s="184"/>
      <c r="D10" s="742"/>
      <c r="E10" s="868"/>
      <c r="F10" s="870"/>
      <c r="G10" s="742"/>
      <c r="H10" s="742"/>
      <c r="I10" s="742"/>
      <c r="J10" s="859"/>
      <c r="K10" s="742"/>
      <c r="L10" s="742"/>
      <c r="M10" s="742"/>
      <c r="N10" s="866"/>
      <c r="O10" s="742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2"/>
      <c r="E11" s="868"/>
      <c r="F11" s="870"/>
      <c r="G11" s="742"/>
      <c r="H11" s="742"/>
      <c r="I11" s="742"/>
      <c r="J11" s="859"/>
      <c r="K11" s="742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2"/>
      <c r="E12" s="868"/>
      <c r="F12" s="870"/>
      <c r="G12" s="742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7"/>
      <c r="E14" s="871"/>
      <c r="F14" s="872"/>
      <c r="G14" s="874"/>
      <c r="H14" s="741"/>
      <c r="I14" s="741">
        <v>1</v>
      </c>
      <c r="J14" s="858"/>
      <c r="K14" s="769" t="s">
        <v>88</v>
      </c>
      <c r="L14" s="746"/>
      <c r="M14" s="746" t="s">
        <v>96</v>
      </c>
      <c r="N14" s="865"/>
      <c r="O14" s="769" t="s">
        <v>88</v>
      </c>
      <c r="P14" s="331"/>
      <c r="Q14" s="331" t="s">
        <v>96</v>
      </c>
      <c r="R14" s="682"/>
      <c r="S14" s="438"/>
    </row>
    <row r="15" spans="1:19" ht="17.100000000000001" customHeight="1">
      <c r="A15" s="308"/>
      <c r="B15" s="103"/>
      <c r="C15" s="184"/>
      <c r="D15" s="857"/>
      <c r="E15" s="871"/>
      <c r="F15" s="872"/>
      <c r="G15" s="874"/>
      <c r="H15" s="741"/>
      <c r="I15" s="741"/>
      <c r="J15" s="859"/>
      <c r="K15" s="769"/>
      <c r="L15" s="746"/>
      <c r="M15" s="746"/>
      <c r="N15" s="866"/>
      <c r="O15" s="769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57"/>
      <c r="E16" s="871"/>
      <c r="F16" s="872"/>
      <c r="G16" s="874"/>
      <c r="H16" s="741"/>
      <c r="I16" s="741"/>
      <c r="J16" s="859"/>
      <c r="K16" s="769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57"/>
      <c r="E17" s="871"/>
      <c r="F17" s="872"/>
      <c r="G17" s="874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93" t="s">
        <v>301</v>
      </c>
      <c r="P25" s="793"/>
      <c r="Q25" s="793"/>
      <c r="R25" s="795" t="s">
        <v>273</v>
      </c>
      <c r="S25" s="795"/>
      <c r="T25" s="795"/>
      <c r="U25" s="792" t="s">
        <v>344</v>
      </c>
      <c r="W25" s="875"/>
    </row>
    <row r="26" spans="1:41" ht="17.100000000000001" customHeight="1">
      <c r="O26" s="863" t="s">
        <v>701</v>
      </c>
      <c r="P26" s="863" t="s">
        <v>274</v>
      </c>
      <c r="Q26" s="863"/>
      <c r="R26" s="795"/>
      <c r="S26" s="795"/>
      <c r="T26" s="795"/>
      <c r="U26" s="792"/>
      <c r="W26" s="875"/>
    </row>
    <row r="27" spans="1:41" ht="37.5" customHeight="1">
      <c r="O27" s="863"/>
      <c r="P27" s="105" t="s">
        <v>702</v>
      </c>
      <c r="Q27" s="105" t="s">
        <v>6</v>
      </c>
      <c r="R27" s="106" t="s">
        <v>277</v>
      </c>
      <c r="S27" s="794" t="s">
        <v>276</v>
      </c>
      <c r="T27" s="794"/>
      <c r="U27" s="792"/>
      <c r="W27" s="875"/>
    </row>
    <row r="28" spans="1:41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4"/>
      <c r="P28" s="864"/>
      <c r="Q28" s="864"/>
      <c r="R28" s="864"/>
      <c r="S28" s="864"/>
      <c r="T28" s="864"/>
      <c r="U28" s="864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0">
      <c r="A29" s="775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76"/>
      <c r="P29" s="841"/>
      <c r="Q29" s="841"/>
      <c r="R29" s="841"/>
      <c r="S29" s="841"/>
      <c r="T29" s="841"/>
      <c r="U29" s="841"/>
      <c r="V29" s="841"/>
      <c r="W29" s="841"/>
      <c r="X29" s="841"/>
      <c r="Y29" s="841"/>
      <c r="Z29" s="841"/>
      <c r="AA29" s="841"/>
      <c r="AB29" s="841"/>
      <c r="AC29" s="842"/>
      <c r="AD29" s="600" t="s">
        <v>544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371.25">
      <c r="A30" s="775"/>
      <c r="B30" s="775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76"/>
      <c r="P30" s="841"/>
      <c r="Q30" s="841"/>
      <c r="R30" s="841"/>
      <c r="S30" s="841"/>
      <c r="T30" s="841"/>
      <c r="U30" s="841"/>
      <c r="V30" s="841"/>
      <c r="W30" s="841"/>
      <c r="X30" s="841"/>
      <c r="Y30" s="841"/>
      <c r="Z30" s="841"/>
      <c r="AA30" s="841"/>
      <c r="AB30" s="841"/>
      <c r="AC30" s="842"/>
      <c r="AD30" s="286" t="s">
        <v>545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5">
      <c r="A31" s="775"/>
      <c r="B31" s="775"/>
      <c r="C31" s="775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76"/>
      <c r="P31" s="841"/>
      <c r="Q31" s="841"/>
      <c r="R31" s="841"/>
      <c r="S31" s="841"/>
      <c r="T31" s="841"/>
      <c r="U31" s="841"/>
      <c r="V31" s="841"/>
      <c r="W31" s="841"/>
      <c r="X31" s="841"/>
      <c r="Y31" s="841"/>
      <c r="Z31" s="841"/>
      <c r="AA31" s="841"/>
      <c r="AB31" s="841"/>
      <c r="AC31" s="842"/>
      <c r="AD31" s="286" t="s">
        <v>684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5">
      <c r="A32" s="775"/>
      <c r="B32" s="775"/>
      <c r="C32" s="775"/>
      <c r="D32" s="775">
        <v>1</v>
      </c>
      <c r="E32" s="486"/>
      <c r="F32" s="486"/>
      <c r="G32" s="486"/>
      <c r="H32" s="486"/>
      <c r="I32" s="776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77"/>
      <c r="P32" s="878"/>
      <c r="Q32" s="878"/>
      <c r="R32" s="878"/>
      <c r="S32" s="878"/>
      <c r="T32" s="878"/>
      <c r="U32" s="878"/>
      <c r="V32" s="878"/>
      <c r="W32" s="878"/>
      <c r="X32" s="878"/>
      <c r="Y32" s="878"/>
      <c r="Z32" s="878"/>
      <c r="AA32" s="878"/>
      <c r="AB32" s="878"/>
      <c r="AC32" s="879"/>
      <c r="AD32" s="286" t="s">
        <v>685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75"/>
      <c r="B33" s="775"/>
      <c r="C33" s="775"/>
      <c r="D33" s="775"/>
      <c r="E33" s="775">
        <v>1</v>
      </c>
      <c r="F33" s="486"/>
      <c r="G33" s="486"/>
      <c r="H33" s="486"/>
      <c r="I33" s="776"/>
      <c r="J33" s="776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77"/>
      <c r="P33" s="778"/>
      <c r="Q33" s="778"/>
      <c r="R33" s="778"/>
      <c r="S33" s="778"/>
      <c r="T33" s="778"/>
      <c r="U33" s="778"/>
      <c r="V33" s="778"/>
      <c r="W33" s="778"/>
      <c r="X33" s="778"/>
      <c r="Y33" s="778"/>
      <c r="Z33" s="778"/>
      <c r="AA33" s="778"/>
      <c r="AB33" s="778"/>
      <c r="AC33" s="779"/>
      <c r="AD33" s="286" t="s">
        <v>546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75"/>
      <c r="B34" s="775"/>
      <c r="C34" s="775"/>
      <c r="D34" s="775"/>
      <c r="E34" s="775"/>
      <c r="F34" s="340">
        <v>1</v>
      </c>
      <c r="G34" s="340"/>
      <c r="H34" s="340"/>
      <c r="I34" s="776"/>
      <c r="J34" s="776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80"/>
      <c r="O34" s="691"/>
      <c r="P34" s="192"/>
      <c r="Q34" s="192"/>
      <c r="R34" s="770"/>
      <c r="S34" s="769" t="s">
        <v>87</v>
      </c>
      <c r="T34" s="770"/>
      <c r="U34" s="769" t="s">
        <v>87</v>
      </c>
      <c r="V34" s="691"/>
      <c r="W34" s="192"/>
      <c r="X34" s="192"/>
      <c r="Y34" s="770"/>
      <c r="Z34" s="769" t="s">
        <v>87</v>
      </c>
      <c r="AA34" s="770"/>
      <c r="AB34" s="769" t="s">
        <v>88</v>
      </c>
      <c r="AC34" s="282"/>
      <c r="AD34" s="772" t="s">
        <v>547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75"/>
      <c r="B35" s="775"/>
      <c r="C35" s="775"/>
      <c r="D35" s="775"/>
      <c r="E35" s="775"/>
      <c r="F35" s="340"/>
      <c r="G35" s="340"/>
      <c r="H35" s="340"/>
      <c r="I35" s="776"/>
      <c r="J35" s="776"/>
      <c r="K35" s="344"/>
      <c r="L35" s="171"/>
      <c r="M35" s="205"/>
      <c r="N35" s="780"/>
      <c r="O35" s="299"/>
      <c r="P35" s="296"/>
      <c r="Q35" s="297" t="str">
        <f>R34 &amp; "-" &amp; T34</f>
        <v>-</v>
      </c>
      <c r="R35" s="770"/>
      <c r="S35" s="769"/>
      <c r="T35" s="771"/>
      <c r="U35" s="769"/>
      <c r="V35" s="299"/>
      <c r="W35" s="296"/>
      <c r="X35" s="297" t="str">
        <f>Y34 &amp; "-" &amp; AA34</f>
        <v>-</v>
      </c>
      <c r="Y35" s="770"/>
      <c r="Z35" s="769"/>
      <c r="AA35" s="771"/>
      <c r="AB35" s="769"/>
      <c r="AC35" s="282"/>
      <c r="AD35" s="773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75"/>
      <c r="B36" s="775"/>
      <c r="C36" s="775"/>
      <c r="D36" s="775"/>
      <c r="E36" s="775"/>
      <c r="F36" s="340"/>
      <c r="G36" s="340"/>
      <c r="H36" s="340"/>
      <c r="I36" s="776"/>
      <c r="J36" s="776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74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75"/>
      <c r="B37" s="775"/>
      <c r="C37" s="775"/>
      <c r="D37" s="775"/>
      <c r="E37" s="340"/>
      <c r="F37" s="486"/>
      <c r="G37" s="486"/>
      <c r="H37" s="486"/>
      <c r="I37" s="776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75"/>
      <c r="B38" s="775"/>
      <c r="C38" s="775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75"/>
      <c r="B39" s="775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75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5">
      <c r="A45" s="775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0"/>
      <c r="P45" s="841"/>
      <c r="Q45" s="841"/>
      <c r="R45" s="841"/>
      <c r="S45" s="841"/>
      <c r="T45" s="841"/>
      <c r="U45" s="841"/>
      <c r="V45" s="842"/>
      <c r="W45" s="600" t="s">
        <v>544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22.5">
      <c r="A46" s="775"/>
      <c r="B46" s="775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0"/>
      <c r="P46" s="841"/>
      <c r="Q46" s="841"/>
      <c r="R46" s="841"/>
      <c r="S46" s="841"/>
      <c r="T46" s="841"/>
      <c r="U46" s="841"/>
      <c r="V46" s="842"/>
      <c r="W46" s="286" t="s">
        <v>545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">
      <c r="A47" s="775"/>
      <c r="B47" s="775"/>
      <c r="C47" s="775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0"/>
      <c r="P47" s="841"/>
      <c r="Q47" s="841"/>
      <c r="R47" s="841"/>
      <c r="S47" s="841"/>
      <c r="T47" s="841"/>
      <c r="U47" s="841"/>
      <c r="V47" s="842"/>
      <c r="W47" s="286" t="s">
        <v>684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3.75">
      <c r="A48" s="775"/>
      <c r="B48" s="775"/>
      <c r="C48" s="775"/>
      <c r="D48" s="775">
        <v>1</v>
      </c>
      <c r="E48" s="486"/>
      <c r="F48" s="486"/>
      <c r="G48" s="486"/>
      <c r="H48" s="486"/>
      <c r="I48" s="776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77"/>
      <c r="P48" s="878"/>
      <c r="Q48" s="878"/>
      <c r="R48" s="878"/>
      <c r="S48" s="878"/>
      <c r="T48" s="878"/>
      <c r="U48" s="878"/>
      <c r="V48" s="879"/>
      <c r="W48" s="286" t="s">
        <v>685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75"/>
      <c r="B49" s="775"/>
      <c r="C49" s="775"/>
      <c r="D49" s="775"/>
      <c r="E49" s="775">
        <v>1</v>
      </c>
      <c r="F49" s="486"/>
      <c r="G49" s="486"/>
      <c r="H49" s="486"/>
      <c r="I49" s="776"/>
      <c r="J49" s="776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77"/>
      <c r="P49" s="778"/>
      <c r="Q49" s="778"/>
      <c r="R49" s="778"/>
      <c r="S49" s="778"/>
      <c r="T49" s="778"/>
      <c r="U49" s="778"/>
      <c r="V49" s="779"/>
      <c r="W49" s="286" t="s">
        <v>546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5"/>
      <c r="B50" s="775"/>
      <c r="C50" s="775"/>
      <c r="D50" s="775"/>
      <c r="E50" s="775"/>
      <c r="F50" s="340">
        <v>1</v>
      </c>
      <c r="G50" s="340"/>
      <c r="H50" s="340"/>
      <c r="I50" s="776"/>
      <c r="J50" s="776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80"/>
      <c r="O50" s="192"/>
      <c r="P50" s="192"/>
      <c r="Q50" s="192"/>
      <c r="R50" s="770"/>
      <c r="S50" s="769" t="s">
        <v>87</v>
      </c>
      <c r="T50" s="770"/>
      <c r="U50" s="769" t="s">
        <v>88</v>
      </c>
      <c r="V50" s="282"/>
      <c r="W50" s="772" t="s">
        <v>547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5"/>
      <c r="B51" s="775"/>
      <c r="C51" s="775"/>
      <c r="D51" s="775"/>
      <c r="E51" s="775"/>
      <c r="F51" s="340"/>
      <c r="G51" s="340"/>
      <c r="H51" s="340"/>
      <c r="I51" s="776"/>
      <c r="J51" s="776"/>
      <c r="K51" s="344"/>
      <c r="L51" s="171"/>
      <c r="M51" s="205"/>
      <c r="N51" s="780"/>
      <c r="O51" s="299"/>
      <c r="P51" s="296"/>
      <c r="Q51" s="297" t="str">
        <f>R50 &amp; "-" &amp; T50</f>
        <v>-</v>
      </c>
      <c r="R51" s="770"/>
      <c r="S51" s="769"/>
      <c r="T51" s="771"/>
      <c r="U51" s="769"/>
      <c r="V51" s="282"/>
      <c r="W51" s="773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5"/>
      <c r="B52" s="775"/>
      <c r="C52" s="775"/>
      <c r="D52" s="775"/>
      <c r="E52" s="775"/>
      <c r="F52" s="340"/>
      <c r="G52" s="340"/>
      <c r="H52" s="340"/>
      <c r="I52" s="776"/>
      <c r="J52" s="776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4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5"/>
      <c r="B53" s="775"/>
      <c r="C53" s="775"/>
      <c r="D53" s="775"/>
      <c r="E53" s="340"/>
      <c r="F53" s="486"/>
      <c r="G53" s="486"/>
      <c r="H53" s="486"/>
      <c r="I53" s="776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5"/>
      <c r="B54" s="775"/>
      <c r="C54" s="775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5"/>
      <c r="B55" s="775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5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5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88"/>
      <c r="P61" s="788"/>
      <c r="Q61" s="788"/>
      <c r="R61" s="788"/>
      <c r="S61" s="788"/>
      <c r="T61" s="788"/>
      <c r="U61" s="788"/>
      <c r="V61" s="788"/>
      <c r="W61" s="600" t="s">
        <v>544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5"/>
      <c r="B62" s="775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88"/>
      <c r="P62" s="788"/>
      <c r="Q62" s="788"/>
      <c r="R62" s="788"/>
      <c r="S62" s="788"/>
      <c r="T62" s="788"/>
      <c r="U62" s="788"/>
      <c r="V62" s="788"/>
      <c r="W62" s="286" t="s">
        <v>545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5"/>
      <c r="B63" s="775"/>
      <c r="C63" s="775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88"/>
      <c r="P63" s="788"/>
      <c r="Q63" s="788"/>
      <c r="R63" s="788"/>
      <c r="S63" s="788"/>
      <c r="T63" s="788"/>
      <c r="U63" s="788"/>
      <c r="V63" s="788"/>
      <c r="W63" s="286" t="s">
        <v>684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5"/>
      <c r="B64" s="775"/>
      <c r="C64" s="775"/>
      <c r="D64" s="775">
        <v>1</v>
      </c>
      <c r="E64" s="486"/>
      <c r="F64" s="486"/>
      <c r="G64" s="486"/>
      <c r="H64" s="486"/>
      <c r="I64" s="776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4"/>
      <c r="P64" s="784"/>
      <c r="Q64" s="784"/>
      <c r="R64" s="784"/>
      <c r="S64" s="784"/>
      <c r="T64" s="784"/>
      <c r="U64" s="784"/>
      <c r="V64" s="784"/>
      <c r="W64" s="286" t="s">
        <v>685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75"/>
      <c r="B65" s="775"/>
      <c r="C65" s="775"/>
      <c r="D65" s="775"/>
      <c r="E65" s="775">
        <v>1</v>
      </c>
      <c r="F65" s="486"/>
      <c r="G65" s="486"/>
      <c r="H65" s="486"/>
      <c r="I65" s="776"/>
      <c r="J65" s="776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3"/>
      <c r="P65" s="783"/>
      <c r="Q65" s="783"/>
      <c r="R65" s="783"/>
      <c r="S65" s="783"/>
      <c r="T65" s="783"/>
      <c r="U65" s="783"/>
      <c r="V65" s="783"/>
      <c r="W65" s="286" t="s">
        <v>546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75"/>
      <c r="B66" s="775"/>
      <c r="C66" s="775"/>
      <c r="D66" s="775"/>
      <c r="E66" s="775"/>
      <c r="F66" s="340">
        <v>1</v>
      </c>
      <c r="G66" s="340"/>
      <c r="H66" s="340"/>
      <c r="I66" s="776"/>
      <c r="J66" s="776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80"/>
      <c r="O66" s="192"/>
      <c r="P66" s="192"/>
      <c r="Q66" s="192"/>
      <c r="R66" s="770"/>
      <c r="S66" s="769" t="s">
        <v>87</v>
      </c>
      <c r="T66" s="770"/>
      <c r="U66" s="769" t="s">
        <v>88</v>
      </c>
      <c r="V66" s="282"/>
      <c r="W66" s="772" t="s">
        <v>547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75"/>
      <c r="B67" s="775"/>
      <c r="C67" s="775"/>
      <c r="D67" s="775"/>
      <c r="E67" s="775"/>
      <c r="F67" s="340"/>
      <c r="G67" s="340"/>
      <c r="H67" s="340"/>
      <c r="I67" s="776"/>
      <c r="J67" s="776"/>
      <c r="K67" s="344"/>
      <c r="L67" s="171"/>
      <c r="M67" s="205"/>
      <c r="N67" s="780"/>
      <c r="O67" s="299"/>
      <c r="P67" s="296"/>
      <c r="Q67" s="297" t="str">
        <f>R66 &amp; "-" &amp; T66</f>
        <v>-</v>
      </c>
      <c r="R67" s="770"/>
      <c r="S67" s="769"/>
      <c r="T67" s="771"/>
      <c r="U67" s="769"/>
      <c r="V67" s="282"/>
      <c r="W67" s="773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75"/>
      <c r="B68" s="775"/>
      <c r="C68" s="775"/>
      <c r="D68" s="775"/>
      <c r="E68" s="775"/>
      <c r="F68" s="340"/>
      <c r="G68" s="340"/>
      <c r="H68" s="340"/>
      <c r="I68" s="776"/>
      <c r="J68" s="776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4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75"/>
      <c r="B69" s="775"/>
      <c r="C69" s="775"/>
      <c r="D69" s="775"/>
      <c r="E69" s="340"/>
      <c r="F69" s="486"/>
      <c r="G69" s="486"/>
      <c r="H69" s="486"/>
      <c r="I69" s="776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75"/>
      <c r="B70" s="775"/>
      <c r="C70" s="775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75"/>
      <c r="B71" s="775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75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75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40"/>
      <c r="P77" s="841"/>
      <c r="Q77" s="841"/>
      <c r="R77" s="841"/>
      <c r="S77" s="841"/>
      <c r="T77" s="841"/>
      <c r="U77" s="841"/>
      <c r="V77" s="842"/>
      <c r="W77" s="600" t="s">
        <v>544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75"/>
      <c r="B78" s="775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40"/>
      <c r="P78" s="841"/>
      <c r="Q78" s="841"/>
      <c r="R78" s="841"/>
      <c r="S78" s="841"/>
      <c r="T78" s="841"/>
      <c r="U78" s="841"/>
      <c r="V78" s="842"/>
      <c r="W78" s="286" t="s">
        <v>545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75"/>
      <c r="B79" s="775"/>
      <c r="C79" s="775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40"/>
      <c r="P79" s="841"/>
      <c r="Q79" s="841"/>
      <c r="R79" s="841"/>
      <c r="S79" s="841"/>
      <c r="T79" s="841"/>
      <c r="U79" s="841"/>
      <c r="V79" s="842"/>
      <c r="W79" s="286" t="s">
        <v>684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75"/>
      <c r="B80" s="775"/>
      <c r="C80" s="775"/>
      <c r="D80" s="775">
        <v>1</v>
      </c>
      <c r="E80" s="486"/>
      <c r="F80" s="486"/>
      <c r="G80" s="486"/>
      <c r="H80" s="486"/>
      <c r="I80" s="776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77"/>
      <c r="P80" s="878"/>
      <c r="Q80" s="878"/>
      <c r="R80" s="878"/>
      <c r="S80" s="878"/>
      <c r="T80" s="878"/>
      <c r="U80" s="878"/>
      <c r="V80" s="879"/>
      <c r="W80" s="286" t="s">
        <v>685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75"/>
      <c r="B81" s="775"/>
      <c r="C81" s="775"/>
      <c r="D81" s="775"/>
      <c r="E81" s="775">
        <v>1</v>
      </c>
      <c r="F81" s="486"/>
      <c r="G81" s="486"/>
      <c r="H81" s="486"/>
      <c r="I81" s="776"/>
      <c r="J81" s="776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77"/>
      <c r="P81" s="778"/>
      <c r="Q81" s="778"/>
      <c r="R81" s="778"/>
      <c r="S81" s="778"/>
      <c r="T81" s="778"/>
      <c r="U81" s="778"/>
      <c r="V81" s="779"/>
      <c r="W81" s="286" t="s">
        <v>546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5"/>
      <c r="B82" s="775"/>
      <c r="C82" s="775"/>
      <c r="D82" s="775"/>
      <c r="E82" s="775"/>
      <c r="F82" s="340">
        <v>1</v>
      </c>
      <c r="G82" s="340"/>
      <c r="H82" s="340"/>
      <c r="I82" s="776"/>
      <c r="J82" s="776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70"/>
      <c r="S82" s="769" t="s">
        <v>87</v>
      </c>
      <c r="T82" s="770"/>
      <c r="U82" s="769" t="s">
        <v>88</v>
      </c>
      <c r="V82" s="282"/>
      <c r="W82" s="772" t="s">
        <v>547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5"/>
      <c r="B83" s="775"/>
      <c r="C83" s="775"/>
      <c r="D83" s="775"/>
      <c r="E83" s="775"/>
      <c r="F83" s="340"/>
      <c r="G83" s="340"/>
      <c r="H83" s="340"/>
      <c r="I83" s="776"/>
      <c r="J83" s="776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0"/>
      <c r="S83" s="769"/>
      <c r="T83" s="771"/>
      <c r="U83" s="769"/>
      <c r="V83" s="282"/>
      <c r="W83" s="773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5"/>
      <c r="B84" s="775"/>
      <c r="C84" s="775"/>
      <c r="D84" s="775"/>
      <c r="E84" s="775"/>
      <c r="F84" s="340"/>
      <c r="G84" s="340"/>
      <c r="H84" s="340"/>
      <c r="I84" s="776"/>
      <c r="J84" s="776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74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5"/>
      <c r="B85" s="775"/>
      <c r="C85" s="775"/>
      <c r="D85" s="775"/>
      <c r="E85" s="340"/>
      <c r="F85" s="486"/>
      <c r="G85" s="486"/>
      <c r="H85" s="486"/>
      <c r="I85" s="776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5"/>
      <c r="B86" s="775"/>
      <c r="C86" s="775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5"/>
      <c r="B87" s="775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5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0"/>
      <c r="P92" s="841"/>
      <c r="Q92" s="841"/>
      <c r="R92" s="841"/>
      <c r="S92" s="841"/>
      <c r="T92" s="841"/>
      <c r="U92" s="841"/>
      <c r="V92" s="841"/>
      <c r="W92" s="841"/>
      <c r="X92" s="841"/>
      <c r="Y92" s="841"/>
      <c r="Z92" s="841"/>
      <c r="AA92" s="842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0"/>
      <c r="P93" s="841"/>
      <c r="Q93" s="841"/>
      <c r="R93" s="841"/>
      <c r="S93" s="841"/>
      <c r="T93" s="841"/>
      <c r="U93" s="841"/>
      <c r="V93" s="841"/>
      <c r="W93" s="841"/>
      <c r="X93" s="841"/>
      <c r="Y93" s="841"/>
      <c r="Z93" s="841"/>
      <c r="AA93" s="842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0"/>
      <c r="P94" s="841"/>
      <c r="Q94" s="841"/>
      <c r="R94" s="841"/>
      <c r="S94" s="841"/>
      <c r="T94" s="841"/>
      <c r="U94" s="841"/>
      <c r="V94" s="841"/>
      <c r="W94" s="841"/>
      <c r="X94" s="841"/>
      <c r="Y94" s="841"/>
      <c r="Z94" s="841"/>
      <c r="AA94" s="842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0"/>
      <c r="P95" s="841"/>
      <c r="Q95" s="841"/>
      <c r="R95" s="841"/>
      <c r="S95" s="841"/>
      <c r="T95" s="841"/>
      <c r="U95" s="841"/>
      <c r="V95" s="841"/>
      <c r="W95" s="841"/>
      <c r="X95" s="841"/>
      <c r="Y95" s="841"/>
      <c r="Z95" s="841"/>
      <c r="AA95" s="842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43"/>
      <c r="J97" s="304"/>
      <c r="K97" s="203"/>
      <c r="L97" s="170" t="s">
        <v>22</v>
      </c>
      <c r="M97" s="173" t="s">
        <v>10</v>
      </c>
      <c r="N97" s="272"/>
      <c r="O97" s="860"/>
      <c r="P97" s="861"/>
      <c r="Q97" s="861"/>
      <c r="R97" s="861"/>
      <c r="S97" s="861"/>
      <c r="T97" s="861"/>
      <c r="U97" s="861"/>
      <c r="V97" s="861"/>
      <c r="W97" s="861"/>
      <c r="X97" s="861"/>
      <c r="Y97" s="861"/>
      <c r="Z97" s="861"/>
      <c r="AA97" s="862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43"/>
      <c r="J98" s="804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44"/>
      <c r="X98" s="769" t="s">
        <v>87</v>
      </c>
      <c r="Y98" s="844"/>
      <c r="Z98" s="846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43"/>
      <c r="J99" s="804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45"/>
      <c r="X99" s="769"/>
      <c r="Y99" s="845"/>
      <c r="Z99" s="847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43"/>
      <c r="J100" s="804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44"/>
      <c r="X100" s="769" t="s">
        <v>87</v>
      </c>
      <c r="Y100" s="844"/>
      <c r="Z100" s="846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43"/>
      <c r="J101" s="804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45"/>
      <c r="X101" s="769"/>
      <c r="Y101" s="845"/>
      <c r="Z101" s="847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43"/>
      <c r="J102" s="804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43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0"/>
      <c r="P114" s="841"/>
      <c r="Q114" s="841"/>
      <c r="R114" s="841"/>
      <c r="S114" s="841"/>
      <c r="T114" s="841"/>
      <c r="U114" s="841"/>
      <c r="V114" s="842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0"/>
      <c r="P115" s="841"/>
      <c r="Q115" s="841"/>
      <c r="R115" s="841"/>
      <c r="S115" s="841"/>
      <c r="T115" s="841"/>
      <c r="U115" s="841"/>
      <c r="V115" s="842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0"/>
      <c r="P116" s="841"/>
      <c r="Q116" s="841"/>
      <c r="R116" s="841"/>
      <c r="S116" s="841"/>
      <c r="T116" s="841"/>
      <c r="U116" s="841"/>
      <c r="V116" s="842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0"/>
      <c r="P117" s="841"/>
      <c r="Q117" s="841"/>
      <c r="R117" s="841"/>
      <c r="S117" s="841"/>
      <c r="T117" s="841"/>
      <c r="U117" s="841"/>
      <c r="V117" s="842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3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3"/>
      <c r="J119" s="804"/>
      <c r="L119" s="170" t="s">
        <v>22</v>
      </c>
      <c r="M119" s="173" t="s">
        <v>10</v>
      </c>
      <c r="N119" s="272"/>
      <c r="O119" s="860"/>
      <c r="P119" s="861"/>
      <c r="Q119" s="861"/>
      <c r="R119" s="861"/>
      <c r="S119" s="861"/>
      <c r="T119" s="861"/>
      <c r="U119" s="861"/>
      <c r="V119" s="862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3"/>
      <c r="J120" s="804"/>
      <c r="K120" s="203"/>
      <c r="L120" s="171"/>
      <c r="M120" s="174"/>
      <c r="N120" s="205"/>
      <c r="O120" s="192"/>
      <c r="P120" s="192"/>
      <c r="Q120" s="192"/>
      <c r="R120" s="850"/>
      <c r="S120" s="852" t="s">
        <v>87</v>
      </c>
      <c r="T120" s="850"/>
      <c r="U120" s="846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3"/>
      <c r="J121" s="804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51"/>
      <c r="S121" s="853"/>
      <c r="T121" s="851"/>
      <c r="U121" s="847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3"/>
      <c r="J122" s="804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3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0"/>
      <c r="P131" s="841"/>
      <c r="Q131" s="841"/>
      <c r="R131" s="841"/>
      <c r="S131" s="841"/>
      <c r="T131" s="841"/>
      <c r="U131" s="841"/>
      <c r="V131" s="842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0"/>
      <c r="P132" s="841"/>
      <c r="Q132" s="841"/>
      <c r="R132" s="841"/>
      <c r="S132" s="841"/>
      <c r="T132" s="841"/>
      <c r="U132" s="841"/>
      <c r="V132" s="842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0"/>
      <c r="P133" s="841"/>
      <c r="Q133" s="841"/>
      <c r="R133" s="841"/>
      <c r="S133" s="841"/>
      <c r="T133" s="841"/>
      <c r="U133" s="841"/>
      <c r="V133" s="842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0"/>
      <c r="P134" s="841"/>
      <c r="Q134" s="841"/>
      <c r="R134" s="841"/>
      <c r="S134" s="841"/>
      <c r="T134" s="841"/>
      <c r="U134" s="841"/>
      <c r="V134" s="842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3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3"/>
      <c r="J136" s="804"/>
      <c r="L136" s="170" t="s">
        <v>22</v>
      </c>
      <c r="M136" s="173" t="s">
        <v>10</v>
      </c>
      <c r="N136" s="272"/>
      <c r="O136" s="860"/>
      <c r="P136" s="861"/>
      <c r="Q136" s="861"/>
      <c r="R136" s="861"/>
      <c r="S136" s="861"/>
      <c r="T136" s="861"/>
      <c r="U136" s="861"/>
      <c r="V136" s="862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3"/>
      <c r="J137" s="804"/>
      <c r="K137" s="203"/>
      <c r="L137" s="171"/>
      <c r="M137" s="174"/>
      <c r="N137" s="205"/>
      <c r="O137" s="192"/>
      <c r="P137" s="192"/>
      <c r="Q137" s="192"/>
      <c r="R137" s="850"/>
      <c r="S137" s="852" t="s">
        <v>87</v>
      </c>
      <c r="T137" s="850"/>
      <c r="U137" s="846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3"/>
      <c r="J138" s="804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51"/>
      <c r="S138" s="853"/>
      <c r="T138" s="851"/>
      <c r="U138" s="847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3"/>
      <c r="J139" s="804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3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0"/>
      <c r="P148" s="841"/>
      <c r="Q148" s="841"/>
      <c r="R148" s="841"/>
      <c r="S148" s="841"/>
      <c r="T148" s="841"/>
      <c r="U148" s="841"/>
      <c r="V148" s="842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0"/>
      <c r="P149" s="841"/>
      <c r="Q149" s="841"/>
      <c r="R149" s="841"/>
      <c r="S149" s="841"/>
      <c r="T149" s="841"/>
      <c r="U149" s="841"/>
      <c r="V149" s="842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0"/>
      <c r="P150" s="841"/>
      <c r="Q150" s="841"/>
      <c r="R150" s="841"/>
      <c r="S150" s="841"/>
      <c r="T150" s="841"/>
      <c r="U150" s="841"/>
      <c r="V150" s="842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0"/>
      <c r="P151" s="841"/>
      <c r="Q151" s="841"/>
      <c r="R151" s="841"/>
      <c r="S151" s="841"/>
      <c r="T151" s="841"/>
      <c r="U151" s="841"/>
      <c r="V151" s="842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3"/>
      <c r="J152" s="181"/>
      <c r="L152" s="170" t="s">
        <v>12</v>
      </c>
      <c r="M152" s="172" t="s">
        <v>9</v>
      </c>
      <c r="N152" s="191"/>
      <c r="O152" s="777"/>
      <c r="P152" s="778"/>
      <c r="Q152" s="778"/>
      <c r="R152" s="778"/>
      <c r="S152" s="778"/>
      <c r="T152" s="778"/>
      <c r="U152" s="778"/>
      <c r="V152" s="779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3"/>
      <c r="J153" s="804"/>
      <c r="L153" s="170" t="s">
        <v>22</v>
      </c>
      <c r="M153" s="173" t="s">
        <v>10</v>
      </c>
      <c r="N153" s="272"/>
      <c r="O153" s="860"/>
      <c r="P153" s="861"/>
      <c r="Q153" s="861"/>
      <c r="R153" s="861"/>
      <c r="S153" s="861"/>
      <c r="T153" s="861"/>
      <c r="U153" s="861"/>
      <c r="V153" s="862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3"/>
      <c r="J154" s="804"/>
      <c r="K154" s="203"/>
      <c r="L154" s="171"/>
      <c r="M154" s="174"/>
      <c r="N154" s="205"/>
      <c r="O154" s="324"/>
      <c r="P154" s="192"/>
      <c r="Q154" s="192"/>
      <c r="R154" s="850"/>
      <c r="S154" s="852" t="s">
        <v>87</v>
      </c>
      <c r="T154" s="850"/>
      <c r="U154" s="846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3"/>
      <c r="J155" s="804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51"/>
      <c r="S155" s="853"/>
      <c r="T155" s="851"/>
      <c r="U155" s="847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3"/>
      <c r="J156" s="804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3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9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38"/>
      <c r="O166" s="839"/>
      <c r="P166" s="839"/>
      <c r="Q166" s="839"/>
      <c r="R166" s="839"/>
      <c r="S166" s="839"/>
      <c r="T166" s="839"/>
      <c r="U166" s="839"/>
      <c r="V166" s="839"/>
      <c r="W166" s="839"/>
      <c r="X166" s="839"/>
      <c r="Y166" s="839"/>
      <c r="Z166" s="839"/>
      <c r="AA166" s="839"/>
      <c r="AB166" s="839"/>
      <c r="AC166" s="839"/>
      <c r="AD166" s="839"/>
      <c r="AE166" s="839"/>
      <c r="AF166" s="839"/>
      <c r="AG166" s="839"/>
      <c r="AH166" s="839"/>
      <c r="AI166" s="839"/>
      <c r="AJ166" s="839"/>
      <c r="AK166" s="839"/>
      <c r="AL166" s="817"/>
      <c r="AM166" s="618" t="s">
        <v>544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9"/>
      <c r="B167" s="799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48"/>
      <c r="O167" s="849"/>
      <c r="P167" s="849"/>
      <c r="Q167" s="849"/>
      <c r="R167" s="849"/>
      <c r="S167" s="849"/>
      <c r="T167" s="849"/>
      <c r="U167" s="849"/>
      <c r="V167" s="849"/>
      <c r="W167" s="849"/>
      <c r="X167" s="849"/>
      <c r="Y167" s="849"/>
      <c r="Z167" s="849"/>
      <c r="AA167" s="849"/>
      <c r="AB167" s="849"/>
      <c r="AC167" s="849"/>
      <c r="AD167" s="849"/>
      <c r="AE167" s="849"/>
      <c r="AF167" s="849"/>
      <c r="AG167" s="849"/>
      <c r="AH167" s="849"/>
      <c r="AI167" s="849"/>
      <c r="AJ167" s="849"/>
      <c r="AK167" s="849"/>
      <c r="AL167" s="820"/>
      <c r="AM167" s="617" t="s">
        <v>545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9"/>
      <c r="B168" s="799"/>
      <c r="C168" s="799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48"/>
      <c r="O168" s="849"/>
      <c r="P168" s="849"/>
      <c r="Q168" s="849"/>
      <c r="R168" s="849"/>
      <c r="S168" s="849"/>
      <c r="T168" s="849"/>
      <c r="U168" s="849"/>
      <c r="V168" s="849"/>
      <c r="W168" s="849"/>
      <c r="X168" s="849"/>
      <c r="Y168" s="849"/>
      <c r="Z168" s="849"/>
      <c r="AA168" s="849"/>
      <c r="AB168" s="849"/>
      <c r="AC168" s="849"/>
      <c r="AD168" s="849"/>
      <c r="AE168" s="849"/>
      <c r="AF168" s="849"/>
      <c r="AG168" s="849"/>
      <c r="AH168" s="849"/>
      <c r="AI168" s="849"/>
      <c r="AJ168" s="849"/>
      <c r="AK168" s="849"/>
      <c r="AL168" s="820"/>
      <c r="AM168" s="617" t="s">
        <v>684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9"/>
      <c r="B169" s="799"/>
      <c r="C169" s="799"/>
      <c r="D169" s="799">
        <v>1</v>
      </c>
      <c r="E169" s="298"/>
      <c r="F169" s="348"/>
      <c r="G169" s="577"/>
      <c r="H169" s="577"/>
      <c r="I169" s="803"/>
      <c r="J169" s="804"/>
      <c r="K169" s="776"/>
      <c r="L169" s="805" t="str">
        <f>mergeValue(A169) &amp;"."&amp; mergeValue(B169)&amp;"."&amp; mergeValue(C169)&amp;"."&amp; mergeValue(D169)</f>
        <v>1.1.1.1</v>
      </c>
      <c r="M169" s="806"/>
      <c r="N169" s="769" t="s">
        <v>87</v>
      </c>
      <c r="O169" s="800"/>
      <c r="P169" s="809" t="s">
        <v>96</v>
      </c>
      <c r="Q169" s="810"/>
      <c r="R169" s="769" t="s">
        <v>88</v>
      </c>
      <c r="S169" s="800"/>
      <c r="T169" s="807">
        <v>1</v>
      </c>
      <c r="U169" s="811"/>
      <c r="V169" s="769" t="s">
        <v>88</v>
      </c>
      <c r="W169" s="800"/>
      <c r="X169" s="807">
        <v>1</v>
      </c>
      <c r="Y169" s="808"/>
      <c r="Z169" s="769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90" t="s">
        <v>549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9"/>
      <c r="B170" s="799"/>
      <c r="C170" s="799"/>
      <c r="D170" s="799"/>
      <c r="E170" s="298"/>
      <c r="F170" s="348"/>
      <c r="G170" s="577"/>
      <c r="H170" s="577"/>
      <c r="I170" s="803"/>
      <c r="J170" s="804"/>
      <c r="K170" s="776"/>
      <c r="L170" s="805"/>
      <c r="M170" s="806"/>
      <c r="N170" s="769"/>
      <c r="O170" s="800"/>
      <c r="P170" s="809"/>
      <c r="Q170" s="810"/>
      <c r="R170" s="769"/>
      <c r="S170" s="800"/>
      <c r="T170" s="807"/>
      <c r="U170" s="812"/>
      <c r="V170" s="769"/>
      <c r="W170" s="800"/>
      <c r="X170" s="807"/>
      <c r="Y170" s="808"/>
      <c r="Z170" s="769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90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9"/>
      <c r="B171" s="799"/>
      <c r="C171" s="799"/>
      <c r="D171" s="799"/>
      <c r="E171" s="298"/>
      <c r="F171" s="348"/>
      <c r="G171" s="577"/>
      <c r="H171" s="577"/>
      <c r="I171" s="803"/>
      <c r="J171" s="804"/>
      <c r="K171" s="776"/>
      <c r="L171" s="805"/>
      <c r="M171" s="806"/>
      <c r="N171" s="769"/>
      <c r="O171" s="800"/>
      <c r="P171" s="809"/>
      <c r="Q171" s="810"/>
      <c r="R171" s="769"/>
      <c r="S171" s="800"/>
      <c r="T171" s="807"/>
      <c r="U171" s="813"/>
      <c r="V171" s="769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90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9"/>
      <c r="B172" s="799"/>
      <c r="C172" s="799"/>
      <c r="D172" s="799"/>
      <c r="E172" s="298"/>
      <c r="F172" s="348"/>
      <c r="G172" s="577"/>
      <c r="H172" s="577"/>
      <c r="I172" s="803"/>
      <c r="J172" s="804"/>
      <c r="K172" s="776"/>
      <c r="L172" s="805"/>
      <c r="M172" s="806"/>
      <c r="N172" s="769"/>
      <c r="O172" s="800"/>
      <c r="P172" s="809"/>
      <c r="Q172" s="810"/>
      <c r="R172" s="769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90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9"/>
      <c r="B173" s="799"/>
      <c r="C173" s="799"/>
      <c r="D173" s="799"/>
      <c r="E173" s="350"/>
      <c r="F173" s="351"/>
      <c r="G173" s="350"/>
      <c r="H173" s="350"/>
      <c r="I173" s="803"/>
      <c r="J173" s="804"/>
      <c r="K173" s="776"/>
      <c r="L173" s="805"/>
      <c r="M173" s="806"/>
      <c r="N173" s="769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90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9"/>
      <c r="B174" s="799"/>
      <c r="C174" s="799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90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9"/>
      <c r="B175" s="799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9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9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8"/>
      <c r="O181" s="839"/>
      <c r="P181" s="839"/>
      <c r="Q181" s="839"/>
      <c r="R181" s="839"/>
      <c r="S181" s="839"/>
      <c r="T181" s="839"/>
      <c r="U181" s="839"/>
      <c r="V181" s="839"/>
      <c r="W181" s="839"/>
      <c r="X181" s="839"/>
      <c r="Y181" s="839"/>
      <c r="Z181" s="839"/>
      <c r="AA181" s="839"/>
      <c r="AB181" s="839"/>
      <c r="AC181" s="839"/>
      <c r="AD181" s="839"/>
      <c r="AE181" s="839"/>
      <c r="AF181" s="839"/>
      <c r="AG181" s="839"/>
      <c r="AH181" s="839"/>
      <c r="AI181" s="839"/>
      <c r="AJ181" s="839"/>
      <c r="AK181" s="817"/>
      <c r="AL181" s="618" t="s">
        <v>544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9"/>
      <c r="B182" s="799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48"/>
      <c r="O182" s="849"/>
      <c r="P182" s="849"/>
      <c r="Q182" s="849"/>
      <c r="R182" s="849"/>
      <c r="S182" s="849"/>
      <c r="T182" s="849"/>
      <c r="U182" s="849"/>
      <c r="V182" s="849"/>
      <c r="W182" s="849"/>
      <c r="X182" s="849"/>
      <c r="Y182" s="849"/>
      <c r="Z182" s="849"/>
      <c r="AA182" s="849"/>
      <c r="AB182" s="849"/>
      <c r="AC182" s="849"/>
      <c r="AD182" s="849"/>
      <c r="AE182" s="849"/>
      <c r="AF182" s="849"/>
      <c r="AG182" s="849"/>
      <c r="AH182" s="849"/>
      <c r="AI182" s="849"/>
      <c r="AJ182" s="849"/>
      <c r="AK182" s="820"/>
      <c r="AL182" s="617" t="s">
        <v>545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9"/>
      <c r="B183" s="799"/>
      <c r="C183" s="799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48"/>
      <c r="O183" s="849"/>
      <c r="P183" s="849"/>
      <c r="Q183" s="849"/>
      <c r="R183" s="849"/>
      <c r="S183" s="849"/>
      <c r="T183" s="849"/>
      <c r="U183" s="849"/>
      <c r="V183" s="849"/>
      <c r="W183" s="849"/>
      <c r="X183" s="849"/>
      <c r="Y183" s="849"/>
      <c r="Z183" s="849"/>
      <c r="AA183" s="849"/>
      <c r="AB183" s="849"/>
      <c r="AC183" s="849"/>
      <c r="AD183" s="849"/>
      <c r="AE183" s="849"/>
      <c r="AF183" s="849"/>
      <c r="AG183" s="849"/>
      <c r="AH183" s="849"/>
      <c r="AI183" s="849"/>
      <c r="AJ183" s="849"/>
      <c r="AK183" s="820"/>
      <c r="AL183" s="617" t="s">
        <v>684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9"/>
      <c r="B184" s="799"/>
      <c r="C184" s="799"/>
      <c r="D184" s="799">
        <v>1</v>
      </c>
      <c r="E184" s="298"/>
      <c r="F184" s="348"/>
      <c r="G184" s="577"/>
      <c r="H184" s="577"/>
      <c r="I184" s="803"/>
      <c r="J184" s="804"/>
      <c r="K184" s="776"/>
      <c r="L184" s="819" t="str">
        <f>mergeValue(A184) &amp;"."&amp; mergeValue(B184)&amp;"."&amp; mergeValue(C184)&amp;"."&amp; mergeValue(D184)</f>
        <v>1.1.1.1</v>
      </c>
      <c r="M184" s="821"/>
      <c r="N184" s="823"/>
      <c r="O184" s="809" t="s">
        <v>96</v>
      </c>
      <c r="P184" s="810"/>
      <c r="Q184" s="769" t="s">
        <v>88</v>
      </c>
      <c r="R184" s="800"/>
      <c r="S184" s="807">
        <v>1</v>
      </c>
      <c r="T184" s="811"/>
      <c r="U184" s="769" t="s">
        <v>88</v>
      </c>
      <c r="V184" s="800"/>
      <c r="W184" s="807" t="s">
        <v>96</v>
      </c>
      <c r="X184" s="808"/>
      <c r="Y184" s="769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90" t="s">
        <v>549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9"/>
      <c r="B185" s="799"/>
      <c r="C185" s="799"/>
      <c r="D185" s="799"/>
      <c r="E185" s="298"/>
      <c r="F185" s="348"/>
      <c r="G185" s="577"/>
      <c r="H185" s="577"/>
      <c r="I185" s="803"/>
      <c r="J185" s="804"/>
      <c r="K185" s="776"/>
      <c r="L185" s="805"/>
      <c r="M185" s="822"/>
      <c r="N185" s="823"/>
      <c r="O185" s="809"/>
      <c r="P185" s="810"/>
      <c r="Q185" s="769"/>
      <c r="R185" s="800"/>
      <c r="S185" s="807"/>
      <c r="T185" s="812"/>
      <c r="U185" s="769"/>
      <c r="V185" s="800"/>
      <c r="W185" s="807"/>
      <c r="X185" s="808"/>
      <c r="Y185" s="769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90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9"/>
      <c r="B186" s="799"/>
      <c r="C186" s="799"/>
      <c r="D186" s="799"/>
      <c r="E186" s="298"/>
      <c r="F186" s="348"/>
      <c r="G186" s="577"/>
      <c r="H186" s="577"/>
      <c r="I186" s="803"/>
      <c r="J186" s="804"/>
      <c r="K186" s="776"/>
      <c r="L186" s="805"/>
      <c r="M186" s="822"/>
      <c r="N186" s="823"/>
      <c r="O186" s="809"/>
      <c r="P186" s="810"/>
      <c r="Q186" s="769"/>
      <c r="R186" s="800"/>
      <c r="S186" s="807"/>
      <c r="T186" s="813"/>
      <c r="U186" s="769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90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9"/>
      <c r="B187" s="799"/>
      <c r="C187" s="799"/>
      <c r="D187" s="799"/>
      <c r="E187" s="298"/>
      <c r="F187" s="348"/>
      <c r="G187" s="577"/>
      <c r="H187" s="577"/>
      <c r="I187" s="803"/>
      <c r="J187" s="804"/>
      <c r="K187" s="776"/>
      <c r="L187" s="805"/>
      <c r="M187" s="822"/>
      <c r="N187" s="823"/>
      <c r="O187" s="809"/>
      <c r="P187" s="810"/>
      <c r="Q187" s="769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90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9"/>
      <c r="B188" s="799"/>
      <c r="C188" s="799"/>
      <c r="D188" s="799"/>
      <c r="E188" s="350"/>
      <c r="F188" s="351"/>
      <c r="G188" s="350"/>
      <c r="H188" s="350"/>
      <c r="I188" s="803"/>
      <c r="J188" s="804"/>
      <c r="K188" s="776"/>
      <c r="L188" s="805"/>
      <c r="M188" s="822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90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9"/>
      <c r="B189" s="799"/>
      <c r="C189" s="799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90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9"/>
      <c r="B190" s="799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9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69" t="s">
        <v>88</v>
      </c>
      <c r="R200" s="856"/>
      <c r="S200" s="807">
        <v>1</v>
      </c>
      <c r="T200" s="855"/>
      <c r="U200" s="769" t="s">
        <v>87</v>
      </c>
      <c r="V200" s="800"/>
      <c r="W200" s="807">
        <v>1</v>
      </c>
      <c r="X200" s="854"/>
      <c r="Y200" s="769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69"/>
      <c r="R201" s="856"/>
      <c r="S201" s="807"/>
      <c r="T201" s="855"/>
      <c r="U201" s="769"/>
      <c r="V201" s="800"/>
      <c r="W201" s="807"/>
      <c r="X201" s="854"/>
      <c r="Y201" s="769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69"/>
      <c r="R202" s="856"/>
      <c r="S202" s="807"/>
      <c r="T202" s="855"/>
      <c r="U202" s="769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69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82"/>
      <c r="D249" s="721">
        <v>1</v>
      </c>
      <c r="E249" s="783"/>
      <c r="F249" s="489"/>
      <c r="G249" s="251">
        <v>0</v>
      </c>
      <c r="H249" s="494"/>
      <c r="I249" s="375"/>
      <c r="J249" s="532" t="s">
        <v>598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82"/>
      <c r="D250" s="721"/>
      <c r="E250" s="783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83"/>
      <c r="D254" s="374"/>
      <c r="E254" s="615"/>
      <c r="F254" s="880"/>
      <c r="G254" s="721">
        <v>0</v>
      </c>
      <c r="H254" s="881"/>
      <c r="I254" s="375"/>
      <c r="J254" s="532" t="s">
        <v>598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83"/>
      <c r="D255" s="374"/>
      <c r="E255" s="615"/>
      <c r="F255" s="880"/>
      <c r="G255" s="721"/>
      <c r="H255" s="881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583</v>
      </c>
    </row>
    <row r="289" spans="1:20" s="255" customFormat="1" ht="409.5">
      <c r="A289" s="768">
        <v>1</v>
      </c>
      <c r="B289" s="319"/>
      <c r="C289" s="319"/>
      <c r="D289" s="319"/>
      <c r="F289" s="469" t="str">
        <f>"2." &amp;mergeValue(A289)</f>
        <v>2.1</v>
      </c>
      <c r="G289" s="554" t="s">
        <v>570</v>
      </c>
      <c r="H289" s="454"/>
      <c r="I289" s="286" t="s">
        <v>678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8"/>
      <c r="B290" s="319"/>
      <c r="C290" s="319"/>
      <c r="D290" s="319"/>
      <c r="F290" s="469" t="str">
        <f>"3." &amp;mergeValue(A290)</f>
        <v>3.1</v>
      </c>
      <c r="G290" s="554" t="s">
        <v>571</v>
      </c>
      <c r="H290" s="454"/>
      <c r="I290" s="286" t="s">
        <v>676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8"/>
      <c r="B291" s="319"/>
      <c r="C291" s="319"/>
      <c r="D291" s="319"/>
      <c r="F291" s="469" t="str">
        <f>"4."&amp;mergeValue(A291)</f>
        <v>4.1</v>
      </c>
      <c r="G291" s="554" t="s">
        <v>572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8"/>
      <c r="B292" s="768">
        <v>1</v>
      </c>
      <c r="C292" s="477"/>
      <c r="D292" s="477"/>
      <c r="F292" s="469" t="str">
        <f>"4."&amp;mergeValue(A292) &amp;"."&amp;mergeValue(B292)</f>
        <v>4.1.1</v>
      </c>
      <c r="G292" s="461" t="s">
        <v>680</v>
      </c>
      <c r="H292" s="454" t="str">
        <f>IF(region_name="","",region_name)</f>
        <v>Тюменская область</v>
      </c>
      <c r="I292" s="286" t="s">
        <v>575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8"/>
      <c r="B293" s="768"/>
      <c r="C293" s="768">
        <v>1</v>
      </c>
      <c r="D293" s="477"/>
      <c r="F293" s="469" t="str">
        <f>"4."&amp;mergeValue(A293) &amp;"."&amp;mergeValue(B293)&amp;"."&amp;mergeValue(C293)</f>
        <v>4.1.1.1</v>
      </c>
      <c r="G293" s="476" t="s">
        <v>573</v>
      </c>
      <c r="H293" s="454"/>
      <c r="I293" s="286" t="s">
        <v>576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8"/>
      <c r="B294" s="768"/>
      <c r="C294" s="768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574</v>
      </c>
      <c r="H294" s="454"/>
      <c r="I294" s="790" t="s">
        <v>679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8"/>
      <c r="B295" s="768"/>
      <c r="C295" s="768"/>
      <c r="D295" s="477"/>
      <c r="F295" s="561"/>
      <c r="G295" s="562" t="s">
        <v>4</v>
      </c>
      <c r="H295" s="563"/>
      <c r="I295" s="790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8"/>
      <c r="B296" s="768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8"/>
      <c r="B297" s="319"/>
      <c r="C297" s="319"/>
      <c r="D297" s="319"/>
      <c r="F297" s="473"/>
      <c r="G297" s="177" t="s">
        <v>582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581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O94:AA94"/>
    <mergeCell ref="O80:V80"/>
    <mergeCell ref="O81:V81"/>
    <mergeCell ref="S120:S121"/>
    <mergeCell ref="R66:R67"/>
    <mergeCell ref="O148:V148"/>
    <mergeCell ref="O97:AA97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M169:M173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N168:AL168"/>
    <mergeCell ref="X169:X170"/>
    <mergeCell ref="O169:O172"/>
    <mergeCell ref="T169:T171"/>
    <mergeCell ref="O152:V152"/>
    <mergeCell ref="T154:T155"/>
    <mergeCell ref="V169:V171"/>
    <mergeCell ref="R169:R172"/>
    <mergeCell ref="O153:V153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O30:AC30"/>
    <mergeCell ref="O31:AC31"/>
    <mergeCell ref="O32:AC32"/>
    <mergeCell ref="O33:AC33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Q184:Q187"/>
    <mergeCell ref="V184:V185"/>
    <mergeCell ref="U184:U186"/>
    <mergeCell ref="S184:S186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T137:T138"/>
    <mergeCell ref="P184:P187"/>
    <mergeCell ref="O184:O187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J136:J139"/>
    <mergeCell ref="O116:V116"/>
    <mergeCell ref="U66:U67"/>
    <mergeCell ref="O117:V11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1300</v>
      </c>
      <c r="B1" t="s">
        <v>593</v>
      </c>
      <c r="C1" t="s">
        <v>594</v>
      </c>
      <c r="D1" t="s">
        <v>1299</v>
      </c>
    </row>
    <row r="2" spans="1:4">
      <c r="A2">
        <v>1</v>
      </c>
      <c r="B2" t="s">
        <v>712</v>
      </c>
      <c r="C2" t="s">
        <v>712</v>
      </c>
      <c r="D2" t="s">
        <v>713</v>
      </c>
    </row>
    <row r="3" spans="1:4">
      <c r="A3">
        <v>2</v>
      </c>
      <c r="B3" t="s">
        <v>712</v>
      </c>
      <c r="C3" t="s">
        <v>714</v>
      </c>
      <c r="D3" t="s">
        <v>715</v>
      </c>
    </row>
    <row r="4" spans="1:4">
      <c r="A4">
        <v>3</v>
      </c>
      <c r="B4" t="s">
        <v>712</v>
      </c>
      <c r="C4" t="s">
        <v>716</v>
      </c>
      <c r="D4" t="s">
        <v>717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712</v>
      </c>
      <c r="C10" t="s">
        <v>728</v>
      </c>
      <c r="D10" t="s">
        <v>729</v>
      </c>
    </row>
    <row r="11" spans="1:4">
      <c r="A11">
        <v>10</v>
      </c>
      <c r="B11" t="s">
        <v>712</v>
      </c>
      <c r="C11" t="s">
        <v>730</v>
      </c>
      <c r="D11" t="s">
        <v>731</v>
      </c>
    </row>
    <row r="12" spans="1:4">
      <c r="A12">
        <v>11</v>
      </c>
      <c r="B12" t="s">
        <v>712</v>
      </c>
      <c r="C12" t="s">
        <v>732</v>
      </c>
      <c r="D12" t="s">
        <v>733</v>
      </c>
    </row>
    <row r="13" spans="1:4">
      <c r="A13">
        <v>12</v>
      </c>
      <c r="B13" t="s">
        <v>712</v>
      </c>
      <c r="C13" t="s">
        <v>734</v>
      </c>
      <c r="D13" t="s">
        <v>735</v>
      </c>
    </row>
    <row r="14" spans="1:4">
      <c r="A14">
        <v>13</v>
      </c>
      <c r="B14" t="s">
        <v>736</v>
      </c>
      <c r="C14" t="s">
        <v>736</v>
      </c>
      <c r="D14" t="s">
        <v>737</v>
      </c>
    </row>
    <row r="15" spans="1:4">
      <c r="A15">
        <v>14</v>
      </c>
      <c r="B15" t="s">
        <v>736</v>
      </c>
      <c r="C15" t="s">
        <v>738</v>
      </c>
      <c r="D15" t="s">
        <v>739</v>
      </c>
    </row>
    <row r="16" spans="1:4">
      <c r="A16">
        <v>15</v>
      </c>
      <c r="B16" t="s">
        <v>736</v>
      </c>
      <c r="C16" t="s">
        <v>740</v>
      </c>
      <c r="D16" t="s">
        <v>741</v>
      </c>
    </row>
    <row r="17" spans="1:4">
      <c r="A17">
        <v>16</v>
      </c>
      <c r="B17" t="s">
        <v>736</v>
      </c>
      <c r="C17" t="s">
        <v>742</v>
      </c>
      <c r="D17" t="s">
        <v>743</v>
      </c>
    </row>
    <row r="18" spans="1:4">
      <c r="A18">
        <v>17</v>
      </c>
      <c r="B18" t="s">
        <v>736</v>
      </c>
      <c r="C18" t="s">
        <v>744</v>
      </c>
      <c r="D18" t="s">
        <v>745</v>
      </c>
    </row>
    <row r="19" spans="1:4">
      <c r="A19">
        <v>18</v>
      </c>
      <c r="B19" t="s">
        <v>736</v>
      </c>
      <c r="C19" t="s">
        <v>746</v>
      </c>
      <c r="D19" t="s">
        <v>747</v>
      </c>
    </row>
    <row r="20" spans="1:4">
      <c r="A20">
        <v>19</v>
      </c>
      <c r="B20" t="s">
        <v>736</v>
      </c>
      <c r="C20" t="s">
        <v>748</v>
      </c>
      <c r="D20" t="s">
        <v>749</v>
      </c>
    </row>
    <row r="21" spans="1:4">
      <c r="A21">
        <v>20</v>
      </c>
      <c r="B21" t="s">
        <v>736</v>
      </c>
      <c r="C21" t="s">
        <v>750</v>
      </c>
      <c r="D21" t="s">
        <v>751</v>
      </c>
    </row>
    <row r="22" spans="1:4">
      <c r="A22">
        <v>21</v>
      </c>
      <c r="B22" t="s">
        <v>736</v>
      </c>
      <c r="C22" t="s">
        <v>752</v>
      </c>
      <c r="D22" t="s">
        <v>753</v>
      </c>
    </row>
    <row r="23" spans="1:4">
      <c r="A23">
        <v>22</v>
      </c>
      <c r="B23" t="s">
        <v>736</v>
      </c>
      <c r="C23" t="s">
        <v>754</v>
      </c>
      <c r="D23" t="s">
        <v>755</v>
      </c>
    </row>
    <row r="24" spans="1:4">
      <c r="A24">
        <v>23</v>
      </c>
      <c r="B24" t="s">
        <v>756</v>
      </c>
      <c r="C24" t="s">
        <v>756</v>
      </c>
      <c r="D24" t="s">
        <v>757</v>
      </c>
    </row>
    <row r="25" spans="1:4">
      <c r="A25">
        <v>24</v>
      </c>
      <c r="B25" t="s">
        <v>756</v>
      </c>
      <c r="C25" t="s">
        <v>758</v>
      </c>
      <c r="D25" t="s">
        <v>759</v>
      </c>
    </row>
    <row r="26" spans="1:4">
      <c r="A26">
        <v>25</v>
      </c>
      <c r="B26" t="s">
        <v>756</v>
      </c>
      <c r="C26" t="s">
        <v>760</v>
      </c>
      <c r="D26" t="s">
        <v>761</v>
      </c>
    </row>
    <row r="27" spans="1:4">
      <c r="A27">
        <v>26</v>
      </c>
      <c r="B27" t="s">
        <v>756</v>
      </c>
      <c r="C27" t="s">
        <v>762</v>
      </c>
      <c r="D27" t="s">
        <v>763</v>
      </c>
    </row>
    <row r="28" spans="1:4">
      <c r="A28">
        <v>27</v>
      </c>
      <c r="B28" t="s">
        <v>756</v>
      </c>
      <c r="C28" t="s">
        <v>764</v>
      </c>
      <c r="D28" t="s">
        <v>765</v>
      </c>
    </row>
    <row r="29" spans="1:4">
      <c r="A29">
        <v>28</v>
      </c>
      <c r="B29" t="s">
        <v>756</v>
      </c>
      <c r="C29" t="s">
        <v>766</v>
      </c>
      <c r="D29" t="s">
        <v>767</v>
      </c>
    </row>
    <row r="30" spans="1:4">
      <c r="A30">
        <v>29</v>
      </c>
      <c r="B30" t="s">
        <v>756</v>
      </c>
      <c r="C30" t="s">
        <v>768</v>
      </c>
      <c r="D30" t="s">
        <v>769</v>
      </c>
    </row>
    <row r="31" spans="1:4">
      <c r="A31">
        <v>30</v>
      </c>
      <c r="B31" t="s">
        <v>756</v>
      </c>
      <c r="C31" t="s">
        <v>770</v>
      </c>
      <c r="D31" t="s">
        <v>771</v>
      </c>
    </row>
    <row r="32" spans="1:4">
      <c r="A32">
        <v>31</v>
      </c>
      <c r="B32" t="s">
        <v>756</v>
      </c>
      <c r="C32" t="s">
        <v>772</v>
      </c>
      <c r="D32" t="s">
        <v>773</v>
      </c>
    </row>
    <row r="33" spans="1:4">
      <c r="A33">
        <v>32</v>
      </c>
      <c r="B33" t="s">
        <v>756</v>
      </c>
      <c r="C33" t="s">
        <v>774</v>
      </c>
      <c r="D33" t="s">
        <v>775</v>
      </c>
    </row>
    <row r="34" spans="1:4">
      <c r="A34">
        <v>33</v>
      </c>
      <c r="B34" t="s">
        <v>756</v>
      </c>
      <c r="C34" t="s">
        <v>776</v>
      </c>
      <c r="D34" t="s">
        <v>777</v>
      </c>
    </row>
    <row r="35" spans="1:4">
      <c r="A35">
        <v>34</v>
      </c>
      <c r="B35" t="s">
        <v>756</v>
      </c>
      <c r="C35" t="s">
        <v>778</v>
      </c>
      <c r="D35" t="s">
        <v>779</v>
      </c>
    </row>
    <row r="36" spans="1:4">
      <c r="A36">
        <v>35</v>
      </c>
      <c r="B36" t="s">
        <v>780</v>
      </c>
      <c r="C36" t="s">
        <v>780</v>
      </c>
      <c r="D36" t="s">
        <v>781</v>
      </c>
    </row>
    <row r="37" spans="1:4">
      <c r="A37">
        <v>36</v>
      </c>
      <c r="B37" t="s">
        <v>780</v>
      </c>
      <c r="C37" t="s">
        <v>782</v>
      </c>
      <c r="D37" t="s">
        <v>783</v>
      </c>
    </row>
    <row r="38" spans="1:4">
      <c r="A38">
        <v>37</v>
      </c>
      <c r="B38" t="s">
        <v>780</v>
      </c>
      <c r="C38" t="s">
        <v>784</v>
      </c>
      <c r="D38" t="s">
        <v>785</v>
      </c>
    </row>
    <row r="39" spans="1:4">
      <c r="A39">
        <v>38</v>
      </c>
      <c r="B39" t="s">
        <v>780</v>
      </c>
      <c r="C39" t="s">
        <v>786</v>
      </c>
      <c r="D39" t="s">
        <v>787</v>
      </c>
    </row>
    <row r="40" spans="1:4">
      <c r="A40">
        <v>39</v>
      </c>
      <c r="B40" t="s">
        <v>780</v>
      </c>
      <c r="C40" t="s">
        <v>788</v>
      </c>
      <c r="D40" t="s">
        <v>789</v>
      </c>
    </row>
    <row r="41" spans="1:4">
      <c r="A41">
        <v>40</v>
      </c>
      <c r="B41" t="s">
        <v>780</v>
      </c>
      <c r="C41" t="s">
        <v>790</v>
      </c>
      <c r="D41" t="s">
        <v>791</v>
      </c>
    </row>
    <row r="42" spans="1:4">
      <c r="A42">
        <v>41</v>
      </c>
      <c r="B42" t="s">
        <v>780</v>
      </c>
      <c r="C42" t="s">
        <v>792</v>
      </c>
      <c r="D42" t="s">
        <v>793</v>
      </c>
    </row>
    <row r="43" spans="1:4">
      <c r="A43">
        <v>42</v>
      </c>
      <c r="B43" t="s">
        <v>780</v>
      </c>
      <c r="C43" t="s">
        <v>794</v>
      </c>
      <c r="D43" t="s">
        <v>795</v>
      </c>
    </row>
    <row r="44" spans="1:4">
      <c r="A44">
        <v>43</v>
      </c>
      <c r="B44" t="s">
        <v>780</v>
      </c>
      <c r="C44" t="s">
        <v>796</v>
      </c>
      <c r="D44" t="s">
        <v>797</v>
      </c>
    </row>
    <row r="45" spans="1:4">
      <c r="A45">
        <v>44</v>
      </c>
      <c r="B45" t="s">
        <v>780</v>
      </c>
      <c r="C45" t="s">
        <v>798</v>
      </c>
      <c r="D45" t="s">
        <v>799</v>
      </c>
    </row>
    <row r="46" spans="1:4">
      <c r="A46">
        <v>45</v>
      </c>
      <c r="B46" t="s">
        <v>800</v>
      </c>
      <c r="C46" t="s">
        <v>802</v>
      </c>
      <c r="D46" t="s">
        <v>803</v>
      </c>
    </row>
    <row r="47" spans="1:4">
      <c r="A47">
        <v>46</v>
      </c>
      <c r="B47" t="s">
        <v>800</v>
      </c>
      <c r="C47" t="s">
        <v>804</v>
      </c>
      <c r="D47" t="s">
        <v>805</v>
      </c>
    </row>
    <row r="48" spans="1:4">
      <c r="A48">
        <v>47</v>
      </c>
      <c r="B48" t="s">
        <v>800</v>
      </c>
      <c r="C48" t="s">
        <v>800</v>
      </c>
      <c r="D48" t="s">
        <v>801</v>
      </c>
    </row>
    <row r="49" spans="1:4">
      <c r="A49">
        <v>48</v>
      </c>
      <c r="B49" t="s">
        <v>800</v>
      </c>
      <c r="C49" t="s">
        <v>806</v>
      </c>
      <c r="D49" t="s">
        <v>807</v>
      </c>
    </row>
    <row r="50" spans="1:4">
      <c r="A50">
        <v>49</v>
      </c>
      <c r="B50" t="s">
        <v>800</v>
      </c>
      <c r="C50" t="s">
        <v>808</v>
      </c>
      <c r="D50" t="s">
        <v>809</v>
      </c>
    </row>
    <row r="51" spans="1:4">
      <c r="A51">
        <v>50</v>
      </c>
      <c r="B51" t="s">
        <v>800</v>
      </c>
      <c r="C51" t="s">
        <v>810</v>
      </c>
      <c r="D51" t="s">
        <v>811</v>
      </c>
    </row>
    <row r="52" spans="1:4">
      <c r="A52">
        <v>51</v>
      </c>
      <c r="B52" t="s">
        <v>800</v>
      </c>
      <c r="C52" t="s">
        <v>812</v>
      </c>
      <c r="D52" t="s">
        <v>813</v>
      </c>
    </row>
    <row r="53" spans="1:4">
      <c r="A53">
        <v>52</v>
      </c>
      <c r="B53" t="s">
        <v>800</v>
      </c>
      <c r="C53" t="s">
        <v>814</v>
      </c>
      <c r="D53" t="s">
        <v>815</v>
      </c>
    </row>
    <row r="54" spans="1:4">
      <c r="A54">
        <v>53</v>
      </c>
      <c r="B54" t="s">
        <v>800</v>
      </c>
      <c r="C54" t="s">
        <v>816</v>
      </c>
      <c r="D54" t="s">
        <v>817</v>
      </c>
    </row>
    <row r="55" spans="1:4">
      <c r="A55">
        <v>54</v>
      </c>
      <c r="B55" t="s">
        <v>800</v>
      </c>
      <c r="C55" t="s">
        <v>818</v>
      </c>
      <c r="D55" t="s">
        <v>819</v>
      </c>
    </row>
    <row r="56" spans="1:4">
      <c r="A56">
        <v>55</v>
      </c>
      <c r="B56" t="s">
        <v>800</v>
      </c>
      <c r="C56" t="s">
        <v>820</v>
      </c>
      <c r="D56" t="s">
        <v>821</v>
      </c>
    </row>
    <row r="57" spans="1:4">
      <c r="A57">
        <v>56</v>
      </c>
      <c r="B57" t="s">
        <v>800</v>
      </c>
      <c r="C57" t="s">
        <v>822</v>
      </c>
      <c r="D57" t="s">
        <v>823</v>
      </c>
    </row>
    <row r="58" spans="1:4">
      <c r="A58">
        <v>57</v>
      </c>
      <c r="B58" t="s">
        <v>800</v>
      </c>
      <c r="C58" t="s">
        <v>824</v>
      </c>
      <c r="D58" t="s">
        <v>825</v>
      </c>
    </row>
    <row r="59" spans="1:4">
      <c r="A59">
        <v>58</v>
      </c>
      <c r="B59" t="s">
        <v>800</v>
      </c>
      <c r="C59" t="s">
        <v>826</v>
      </c>
      <c r="D59" t="s">
        <v>827</v>
      </c>
    </row>
    <row r="60" spans="1:4">
      <c r="A60">
        <v>59</v>
      </c>
      <c r="B60" t="s">
        <v>800</v>
      </c>
      <c r="C60" t="s">
        <v>828</v>
      </c>
      <c r="D60" t="s">
        <v>829</v>
      </c>
    </row>
    <row r="61" spans="1:4">
      <c r="A61">
        <v>60</v>
      </c>
      <c r="B61" t="s">
        <v>800</v>
      </c>
      <c r="C61" t="s">
        <v>830</v>
      </c>
      <c r="D61" t="s">
        <v>831</v>
      </c>
    </row>
    <row r="62" spans="1:4">
      <c r="A62">
        <v>61</v>
      </c>
      <c r="B62" t="s">
        <v>800</v>
      </c>
      <c r="C62" t="s">
        <v>832</v>
      </c>
      <c r="D62" t="s">
        <v>833</v>
      </c>
    </row>
    <row r="63" spans="1:4">
      <c r="A63">
        <v>62</v>
      </c>
      <c r="B63" t="s">
        <v>800</v>
      </c>
      <c r="C63" t="s">
        <v>834</v>
      </c>
      <c r="D63" t="s">
        <v>835</v>
      </c>
    </row>
    <row r="64" spans="1:4">
      <c r="A64">
        <v>63</v>
      </c>
      <c r="B64" t="s">
        <v>800</v>
      </c>
      <c r="C64" t="s">
        <v>836</v>
      </c>
      <c r="D64" t="s">
        <v>837</v>
      </c>
    </row>
    <row r="65" spans="1:4">
      <c r="A65">
        <v>64</v>
      </c>
      <c r="B65" t="s">
        <v>800</v>
      </c>
      <c r="C65" t="s">
        <v>838</v>
      </c>
      <c r="D65" t="s">
        <v>839</v>
      </c>
    </row>
    <row r="66" spans="1:4">
      <c r="A66">
        <v>65</v>
      </c>
      <c r="B66" t="s">
        <v>840</v>
      </c>
      <c r="C66" t="s">
        <v>842</v>
      </c>
      <c r="D66" t="s">
        <v>843</v>
      </c>
    </row>
    <row r="67" spans="1:4">
      <c r="A67">
        <v>66</v>
      </c>
      <c r="B67" t="s">
        <v>840</v>
      </c>
      <c r="C67" t="s">
        <v>844</v>
      </c>
      <c r="D67" t="s">
        <v>845</v>
      </c>
    </row>
    <row r="68" spans="1:4">
      <c r="A68">
        <v>67</v>
      </c>
      <c r="B68" t="s">
        <v>840</v>
      </c>
      <c r="C68" t="s">
        <v>840</v>
      </c>
      <c r="D68" t="s">
        <v>841</v>
      </c>
    </row>
    <row r="69" spans="1:4">
      <c r="A69">
        <v>68</v>
      </c>
      <c r="B69" t="s">
        <v>840</v>
      </c>
      <c r="C69" t="s">
        <v>846</v>
      </c>
      <c r="D69" t="s">
        <v>847</v>
      </c>
    </row>
    <row r="70" spans="1:4">
      <c r="A70">
        <v>69</v>
      </c>
      <c r="B70" t="s">
        <v>840</v>
      </c>
      <c r="C70" t="s">
        <v>848</v>
      </c>
      <c r="D70" t="s">
        <v>849</v>
      </c>
    </row>
    <row r="71" spans="1:4">
      <c r="A71">
        <v>70</v>
      </c>
      <c r="B71" t="s">
        <v>840</v>
      </c>
      <c r="C71" t="s">
        <v>850</v>
      </c>
      <c r="D71" t="s">
        <v>851</v>
      </c>
    </row>
    <row r="72" spans="1:4">
      <c r="A72">
        <v>71</v>
      </c>
      <c r="B72" t="s">
        <v>840</v>
      </c>
      <c r="C72" t="s">
        <v>852</v>
      </c>
      <c r="D72" t="s">
        <v>853</v>
      </c>
    </row>
    <row r="73" spans="1:4">
      <c r="A73">
        <v>72</v>
      </c>
      <c r="B73" t="s">
        <v>840</v>
      </c>
      <c r="C73" t="s">
        <v>854</v>
      </c>
      <c r="D73" t="s">
        <v>855</v>
      </c>
    </row>
    <row r="74" spans="1:4">
      <c r="A74">
        <v>73</v>
      </c>
      <c r="B74" t="s">
        <v>840</v>
      </c>
      <c r="C74" t="s">
        <v>856</v>
      </c>
      <c r="D74" t="s">
        <v>857</v>
      </c>
    </row>
    <row r="75" spans="1:4">
      <c r="A75">
        <v>74</v>
      </c>
      <c r="B75" t="s">
        <v>840</v>
      </c>
      <c r="C75" t="s">
        <v>858</v>
      </c>
      <c r="D75" t="s">
        <v>859</v>
      </c>
    </row>
    <row r="76" spans="1:4">
      <c r="A76">
        <v>75</v>
      </c>
      <c r="B76" t="s">
        <v>840</v>
      </c>
      <c r="C76" t="s">
        <v>860</v>
      </c>
      <c r="D76" t="s">
        <v>861</v>
      </c>
    </row>
    <row r="77" spans="1:4">
      <c r="A77">
        <v>76</v>
      </c>
      <c r="B77" t="s">
        <v>840</v>
      </c>
      <c r="C77" t="s">
        <v>862</v>
      </c>
      <c r="D77" t="s">
        <v>863</v>
      </c>
    </row>
    <row r="78" spans="1:4">
      <c r="A78">
        <v>77</v>
      </c>
      <c r="B78" t="s">
        <v>840</v>
      </c>
      <c r="C78" t="s">
        <v>864</v>
      </c>
      <c r="D78" t="s">
        <v>865</v>
      </c>
    </row>
    <row r="79" spans="1:4">
      <c r="A79">
        <v>78</v>
      </c>
      <c r="B79" t="s">
        <v>840</v>
      </c>
      <c r="C79" t="s">
        <v>866</v>
      </c>
      <c r="D79" t="s">
        <v>867</v>
      </c>
    </row>
    <row r="80" spans="1:4">
      <c r="A80">
        <v>79</v>
      </c>
      <c r="B80" t="s">
        <v>840</v>
      </c>
      <c r="C80" t="s">
        <v>868</v>
      </c>
      <c r="D80" t="s">
        <v>869</v>
      </c>
    </row>
    <row r="81" spans="1:4">
      <c r="A81">
        <v>80</v>
      </c>
      <c r="B81" t="s">
        <v>1651</v>
      </c>
      <c r="C81" t="s">
        <v>1651</v>
      </c>
      <c r="D81" t="s">
        <v>1652</v>
      </c>
    </row>
    <row r="82" spans="1:4">
      <c r="A82">
        <v>81</v>
      </c>
      <c r="B82" t="s">
        <v>871</v>
      </c>
      <c r="C82" t="s">
        <v>871</v>
      </c>
      <c r="D82" t="s">
        <v>872</v>
      </c>
    </row>
    <row r="83" spans="1:4">
      <c r="A83">
        <v>82</v>
      </c>
      <c r="B83" t="s">
        <v>873</v>
      </c>
      <c r="C83" t="s">
        <v>875</v>
      </c>
      <c r="D83" t="s">
        <v>876</v>
      </c>
    </row>
    <row r="84" spans="1:4">
      <c r="A84">
        <v>83</v>
      </c>
      <c r="B84" t="s">
        <v>873</v>
      </c>
      <c r="C84" t="s">
        <v>877</v>
      </c>
      <c r="D84" t="s">
        <v>878</v>
      </c>
    </row>
    <row r="85" spans="1:4">
      <c r="A85">
        <v>84</v>
      </c>
      <c r="B85" t="s">
        <v>873</v>
      </c>
      <c r="C85" t="s">
        <v>879</v>
      </c>
      <c r="D85" t="s">
        <v>880</v>
      </c>
    </row>
    <row r="86" spans="1:4">
      <c r="A86">
        <v>85</v>
      </c>
      <c r="B86" t="s">
        <v>873</v>
      </c>
      <c r="C86" t="s">
        <v>881</v>
      </c>
      <c r="D86" t="s">
        <v>882</v>
      </c>
    </row>
    <row r="87" spans="1:4">
      <c r="A87">
        <v>86</v>
      </c>
      <c r="B87" t="s">
        <v>873</v>
      </c>
      <c r="C87" t="s">
        <v>883</v>
      </c>
      <c r="D87" t="s">
        <v>884</v>
      </c>
    </row>
    <row r="88" spans="1:4">
      <c r="A88">
        <v>87</v>
      </c>
      <c r="B88" t="s">
        <v>873</v>
      </c>
      <c r="C88" t="s">
        <v>885</v>
      </c>
      <c r="D88" t="s">
        <v>886</v>
      </c>
    </row>
    <row r="89" spans="1:4">
      <c r="A89">
        <v>88</v>
      </c>
      <c r="B89" t="s">
        <v>873</v>
      </c>
      <c r="C89" t="s">
        <v>873</v>
      </c>
      <c r="D89" t="s">
        <v>874</v>
      </c>
    </row>
    <row r="90" spans="1:4">
      <c r="A90">
        <v>89</v>
      </c>
      <c r="B90" t="s">
        <v>873</v>
      </c>
      <c r="C90" t="s">
        <v>887</v>
      </c>
      <c r="D90" t="s">
        <v>888</v>
      </c>
    </row>
    <row r="91" spans="1:4">
      <c r="A91">
        <v>90</v>
      </c>
      <c r="B91" t="s">
        <v>873</v>
      </c>
      <c r="C91" t="s">
        <v>889</v>
      </c>
      <c r="D91" t="s">
        <v>890</v>
      </c>
    </row>
    <row r="92" spans="1:4">
      <c r="A92">
        <v>91</v>
      </c>
      <c r="B92" t="s">
        <v>873</v>
      </c>
      <c r="C92" t="s">
        <v>891</v>
      </c>
      <c r="D92" t="s">
        <v>892</v>
      </c>
    </row>
    <row r="93" spans="1:4">
      <c r="A93">
        <v>92</v>
      </c>
      <c r="B93" t="s">
        <v>873</v>
      </c>
      <c r="C93" t="s">
        <v>893</v>
      </c>
      <c r="D93" t="s">
        <v>894</v>
      </c>
    </row>
    <row r="94" spans="1:4">
      <c r="A94">
        <v>93</v>
      </c>
      <c r="B94" t="s">
        <v>873</v>
      </c>
      <c r="C94" t="s">
        <v>895</v>
      </c>
      <c r="D94" t="s">
        <v>896</v>
      </c>
    </row>
    <row r="95" spans="1:4">
      <c r="A95">
        <v>94</v>
      </c>
      <c r="B95" t="s">
        <v>873</v>
      </c>
      <c r="C95" t="s">
        <v>897</v>
      </c>
      <c r="D95" t="s">
        <v>898</v>
      </c>
    </row>
    <row r="96" spans="1:4">
      <c r="A96">
        <v>95</v>
      </c>
      <c r="B96" t="s">
        <v>873</v>
      </c>
      <c r="C96" t="s">
        <v>899</v>
      </c>
      <c r="D96" t="s">
        <v>900</v>
      </c>
    </row>
    <row r="97" spans="1:4">
      <c r="A97">
        <v>96</v>
      </c>
      <c r="B97" t="s">
        <v>873</v>
      </c>
      <c r="C97" t="s">
        <v>901</v>
      </c>
      <c r="D97" t="s">
        <v>902</v>
      </c>
    </row>
    <row r="98" spans="1:4">
      <c r="A98">
        <v>97</v>
      </c>
      <c r="B98" t="s">
        <v>873</v>
      </c>
      <c r="C98" t="s">
        <v>903</v>
      </c>
      <c r="D98" t="s">
        <v>904</v>
      </c>
    </row>
    <row r="99" spans="1:4">
      <c r="A99">
        <v>98</v>
      </c>
      <c r="B99" t="s">
        <v>873</v>
      </c>
      <c r="C99" t="s">
        <v>905</v>
      </c>
      <c r="D99" t="s">
        <v>906</v>
      </c>
    </row>
    <row r="100" spans="1:4">
      <c r="A100">
        <v>99</v>
      </c>
      <c r="B100" t="s">
        <v>907</v>
      </c>
      <c r="C100" t="s">
        <v>909</v>
      </c>
      <c r="D100" t="s">
        <v>910</v>
      </c>
    </row>
    <row r="101" spans="1:4">
      <c r="A101">
        <v>100</v>
      </c>
      <c r="B101" t="s">
        <v>907</v>
      </c>
      <c r="C101" t="s">
        <v>911</v>
      </c>
      <c r="D101" t="s">
        <v>912</v>
      </c>
    </row>
    <row r="102" spans="1:4">
      <c r="A102">
        <v>101</v>
      </c>
      <c r="B102" t="s">
        <v>907</v>
      </c>
      <c r="C102" t="s">
        <v>913</v>
      </c>
      <c r="D102" t="s">
        <v>914</v>
      </c>
    </row>
    <row r="103" spans="1:4">
      <c r="A103">
        <v>102</v>
      </c>
      <c r="B103" t="s">
        <v>907</v>
      </c>
      <c r="C103" t="s">
        <v>915</v>
      </c>
      <c r="D103" t="s">
        <v>916</v>
      </c>
    </row>
    <row r="104" spans="1:4">
      <c r="A104">
        <v>103</v>
      </c>
      <c r="B104" t="s">
        <v>907</v>
      </c>
      <c r="C104" t="s">
        <v>917</v>
      </c>
      <c r="D104" t="s">
        <v>918</v>
      </c>
    </row>
    <row r="105" spans="1:4">
      <c r="A105">
        <v>104</v>
      </c>
      <c r="B105" t="s">
        <v>907</v>
      </c>
      <c r="C105" t="s">
        <v>919</v>
      </c>
      <c r="D105" t="s">
        <v>920</v>
      </c>
    </row>
    <row r="106" spans="1:4">
      <c r="A106">
        <v>105</v>
      </c>
      <c r="B106" t="s">
        <v>907</v>
      </c>
      <c r="C106" t="s">
        <v>907</v>
      </c>
      <c r="D106" t="s">
        <v>908</v>
      </c>
    </row>
    <row r="107" spans="1:4">
      <c r="A107">
        <v>106</v>
      </c>
      <c r="B107" t="s">
        <v>907</v>
      </c>
      <c r="C107" t="s">
        <v>921</v>
      </c>
      <c r="D107" t="s">
        <v>922</v>
      </c>
    </row>
    <row r="108" spans="1:4">
      <c r="A108">
        <v>107</v>
      </c>
      <c r="B108" t="s">
        <v>907</v>
      </c>
      <c r="C108" t="s">
        <v>923</v>
      </c>
      <c r="D108" t="s">
        <v>924</v>
      </c>
    </row>
    <row r="109" spans="1:4">
      <c r="A109">
        <v>108</v>
      </c>
      <c r="B109" t="s">
        <v>907</v>
      </c>
      <c r="C109" t="s">
        <v>925</v>
      </c>
      <c r="D109" t="s">
        <v>926</v>
      </c>
    </row>
    <row r="110" spans="1:4">
      <c r="A110">
        <v>109</v>
      </c>
      <c r="B110" t="s">
        <v>907</v>
      </c>
      <c r="C110" t="s">
        <v>927</v>
      </c>
      <c r="D110" t="s">
        <v>928</v>
      </c>
    </row>
    <row r="111" spans="1:4">
      <c r="A111">
        <v>110</v>
      </c>
      <c r="B111" t="s">
        <v>907</v>
      </c>
      <c r="C111" t="s">
        <v>929</v>
      </c>
      <c r="D111" t="s">
        <v>930</v>
      </c>
    </row>
    <row r="112" spans="1:4">
      <c r="A112">
        <v>111</v>
      </c>
      <c r="B112" t="s">
        <v>907</v>
      </c>
      <c r="C112" t="s">
        <v>931</v>
      </c>
      <c r="D112" t="s">
        <v>932</v>
      </c>
    </row>
    <row r="113" spans="1:4">
      <c r="A113">
        <v>112</v>
      </c>
      <c r="B113" t="s">
        <v>907</v>
      </c>
      <c r="C113" t="s">
        <v>933</v>
      </c>
      <c r="D113" t="s">
        <v>934</v>
      </c>
    </row>
    <row r="114" spans="1:4">
      <c r="A114">
        <v>113</v>
      </c>
      <c r="B114" t="s">
        <v>907</v>
      </c>
      <c r="C114" t="s">
        <v>935</v>
      </c>
      <c r="D114" t="s">
        <v>936</v>
      </c>
    </row>
    <row r="115" spans="1:4">
      <c r="A115">
        <v>114</v>
      </c>
      <c r="B115" t="s">
        <v>907</v>
      </c>
      <c r="C115" t="s">
        <v>937</v>
      </c>
      <c r="D115" t="s">
        <v>938</v>
      </c>
    </row>
    <row r="116" spans="1:4">
      <c r="A116">
        <v>115</v>
      </c>
      <c r="B116" t="s">
        <v>907</v>
      </c>
      <c r="C116" t="s">
        <v>939</v>
      </c>
      <c r="D116" t="s">
        <v>940</v>
      </c>
    </row>
    <row r="117" spans="1:4">
      <c r="A117">
        <v>116</v>
      </c>
      <c r="B117" t="s">
        <v>907</v>
      </c>
      <c r="C117" t="s">
        <v>941</v>
      </c>
      <c r="D117" t="s">
        <v>942</v>
      </c>
    </row>
    <row r="118" spans="1:4">
      <c r="A118">
        <v>117</v>
      </c>
      <c r="B118" t="s">
        <v>907</v>
      </c>
      <c r="C118" t="s">
        <v>943</v>
      </c>
      <c r="D118" t="s">
        <v>944</v>
      </c>
    </row>
    <row r="119" spans="1:4">
      <c r="A119">
        <v>118</v>
      </c>
      <c r="B119" t="s">
        <v>907</v>
      </c>
      <c r="C119" t="s">
        <v>945</v>
      </c>
      <c r="D119" t="s">
        <v>946</v>
      </c>
    </row>
    <row r="120" spans="1:4">
      <c r="A120">
        <v>119</v>
      </c>
      <c r="B120" t="s">
        <v>907</v>
      </c>
      <c r="C120" t="s">
        <v>947</v>
      </c>
      <c r="D120" t="s">
        <v>948</v>
      </c>
    </row>
    <row r="121" spans="1:4">
      <c r="A121">
        <v>120</v>
      </c>
      <c r="B121" t="s">
        <v>907</v>
      </c>
      <c r="C121" t="s">
        <v>949</v>
      </c>
      <c r="D121" t="s">
        <v>950</v>
      </c>
    </row>
    <row r="122" spans="1:4">
      <c r="A122">
        <v>121</v>
      </c>
      <c r="B122" t="s">
        <v>907</v>
      </c>
      <c r="C122" t="s">
        <v>951</v>
      </c>
      <c r="D122" t="s">
        <v>952</v>
      </c>
    </row>
    <row r="123" spans="1:4">
      <c r="A123">
        <v>122</v>
      </c>
      <c r="B123" t="s">
        <v>953</v>
      </c>
      <c r="C123" t="s">
        <v>955</v>
      </c>
      <c r="D123" t="s">
        <v>956</v>
      </c>
    </row>
    <row r="124" spans="1:4">
      <c r="A124">
        <v>123</v>
      </c>
      <c r="B124" t="s">
        <v>953</v>
      </c>
      <c r="C124" t="s">
        <v>957</v>
      </c>
      <c r="D124" t="s">
        <v>958</v>
      </c>
    </row>
    <row r="125" spans="1:4">
      <c r="A125">
        <v>124</v>
      </c>
      <c r="B125" t="s">
        <v>953</v>
      </c>
      <c r="C125" t="s">
        <v>959</v>
      </c>
      <c r="D125" t="s">
        <v>960</v>
      </c>
    </row>
    <row r="126" spans="1:4">
      <c r="A126">
        <v>125</v>
      </c>
      <c r="B126" t="s">
        <v>953</v>
      </c>
      <c r="C126" t="s">
        <v>961</v>
      </c>
      <c r="D126" t="s">
        <v>962</v>
      </c>
    </row>
    <row r="127" spans="1:4">
      <c r="A127">
        <v>126</v>
      </c>
      <c r="B127" t="s">
        <v>953</v>
      </c>
      <c r="C127" t="s">
        <v>963</v>
      </c>
      <c r="D127" t="s">
        <v>964</v>
      </c>
    </row>
    <row r="128" spans="1:4">
      <c r="A128">
        <v>127</v>
      </c>
      <c r="B128" t="s">
        <v>953</v>
      </c>
      <c r="C128" t="s">
        <v>965</v>
      </c>
      <c r="D128" t="s">
        <v>966</v>
      </c>
    </row>
    <row r="129" spans="1:4">
      <c r="A129">
        <v>128</v>
      </c>
      <c r="B129" t="s">
        <v>953</v>
      </c>
      <c r="C129" t="s">
        <v>953</v>
      </c>
      <c r="D129" t="s">
        <v>954</v>
      </c>
    </row>
    <row r="130" spans="1:4">
      <c r="A130">
        <v>129</v>
      </c>
      <c r="B130" t="s">
        <v>953</v>
      </c>
      <c r="C130" t="s">
        <v>812</v>
      </c>
      <c r="D130" t="s">
        <v>967</v>
      </c>
    </row>
    <row r="131" spans="1:4">
      <c r="A131">
        <v>130</v>
      </c>
      <c r="B131" t="s">
        <v>953</v>
      </c>
      <c r="C131" t="s">
        <v>968</v>
      </c>
      <c r="D131" t="s">
        <v>969</v>
      </c>
    </row>
    <row r="132" spans="1:4">
      <c r="A132">
        <v>131</v>
      </c>
      <c r="B132" t="s">
        <v>953</v>
      </c>
      <c r="C132" t="s">
        <v>970</v>
      </c>
      <c r="D132" t="s">
        <v>971</v>
      </c>
    </row>
    <row r="133" spans="1:4">
      <c r="A133">
        <v>132</v>
      </c>
      <c r="B133" t="s">
        <v>953</v>
      </c>
      <c r="C133" t="s">
        <v>972</v>
      </c>
      <c r="D133" t="s">
        <v>973</v>
      </c>
    </row>
    <row r="134" spans="1:4">
      <c r="A134">
        <v>133</v>
      </c>
      <c r="B134" t="s">
        <v>953</v>
      </c>
      <c r="C134" t="s">
        <v>974</v>
      </c>
      <c r="D134" t="s">
        <v>975</v>
      </c>
    </row>
    <row r="135" spans="1:4">
      <c r="A135">
        <v>134</v>
      </c>
      <c r="B135" t="s">
        <v>953</v>
      </c>
      <c r="C135" t="s">
        <v>976</v>
      </c>
      <c r="D135" t="s">
        <v>977</v>
      </c>
    </row>
    <row r="136" spans="1:4">
      <c r="A136">
        <v>135</v>
      </c>
      <c r="B136" t="s">
        <v>953</v>
      </c>
      <c r="C136" t="s">
        <v>978</v>
      </c>
      <c r="D136" t="s">
        <v>979</v>
      </c>
    </row>
    <row r="137" spans="1:4">
      <c r="A137">
        <v>136</v>
      </c>
      <c r="B137" t="s">
        <v>980</v>
      </c>
      <c r="C137" t="s">
        <v>982</v>
      </c>
      <c r="D137" t="s">
        <v>983</v>
      </c>
    </row>
    <row r="138" spans="1:4">
      <c r="A138">
        <v>137</v>
      </c>
      <c r="B138" t="s">
        <v>980</v>
      </c>
      <c r="C138" t="s">
        <v>984</v>
      </c>
      <c r="D138" t="s">
        <v>985</v>
      </c>
    </row>
    <row r="139" spans="1:4">
      <c r="A139">
        <v>138</v>
      </c>
      <c r="B139" t="s">
        <v>980</v>
      </c>
      <c r="C139" t="s">
        <v>986</v>
      </c>
      <c r="D139" t="s">
        <v>987</v>
      </c>
    </row>
    <row r="140" spans="1:4">
      <c r="A140">
        <v>139</v>
      </c>
      <c r="B140" t="s">
        <v>980</v>
      </c>
      <c r="C140" t="s">
        <v>988</v>
      </c>
      <c r="D140" t="s">
        <v>989</v>
      </c>
    </row>
    <row r="141" spans="1:4">
      <c r="A141">
        <v>140</v>
      </c>
      <c r="B141" t="s">
        <v>980</v>
      </c>
      <c r="C141" t="s">
        <v>990</v>
      </c>
      <c r="D141" t="s">
        <v>991</v>
      </c>
    </row>
    <row r="142" spans="1:4">
      <c r="A142">
        <v>141</v>
      </c>
      <c r="B142" t="s">
        <v>980</v>
      </c>
      <c r="C142" t="s">
        <v>992</v>
      </c>
      <c r="D142" t="s">
        <v>993</v>
      </c>
    </row>
    <row r="143" spans="1:4">
      <c r="A143">
        <v>142</v>
      </c>
      <c r="B143" t="s">
        <v>980</v>
      </c>
      <c r="C143" t="s">
        <v>994</v>
      </c>
      <c r="D143" t="s">
        <v>995</v>
      </c>
    </row>
    <row r="144" spans="1:4">
      <c r="A144">
        <v>143</v>
      </c>
      <c r="B144" t="s">
        <v>980</v>
      </c>
      <c r="C144" t="s">
        <v>996</v>
      </c>
      <c r="D144" t="s">
        <v>997</v>
      </c>
    </row>
    <row r="145" spans="1:4">
      <c r="A145">
        <v>144</v>
      </c>
      <c r="B145" t="s">
        <v>980</v>
      </c>
      <c r="C145" t="s">
        <v>998</v>
      </c>
      <c r="D145" t="s">
        <v>999</v>
      </c>
    </row>
    <row r="146" spans="1:4">
      <c r="A146">
        <v>145</v>
      </c>
      <c r="B146" t="s">
        <v>980</v>
      </c>
      <c r="C146" t="s">
        <v>980</v>
      </c>
      <c r="D146" t="s">
        <v>981</v>
      </c>
    </row>
    <row r="147" spans="1:4">
      <c r="A147">
        <v>146</v>
      </c>
      <c r="B147" t="s">
        <v>980</v>
      </c>
      <c r="C147" t="s">
        <v>1000</v>
      </c>
      <c r="D147" t="s">
        <v>1001</v>
      </c>
    </row>
    <row r="148" spans="1:4">
      <c r="A148">
        <v>147</v>
      </c>
      <c r="B148" t="s">
        <v>980</v>
      </c>
      <c r="C148" t="s">
        <v>1002</v>
      </c>
      <c r="D148" t="s">
        <v>1003</v>
      </c>
    </row>
    <row r="149" spans="1:4">
      <c r="A149">
        <v>148</v>
      </c>
      <c r="B149" t="s">
        <v>980</v>
      </c>
      <c r="C149" t="s">
        <v>1004</v>
      </c>
      <c r="D149" t="s">
        <v>1005</v>
      </c>
    </row>
    <row r="150" spans="1:4">
      <c r="A150">
        <v>149</v>
      </c>
      <c r="B150" t="s">
        <v>980</v>
      </c>
      <c r="C150" t="s">
        <v>1006</v>
      </c>
      <c r="D150" t="s">
        <v>1007</v>
      </c>
    </row>
    <row r="151" spans="1:4">
      <c r="A151">
        <v>150</v>
      </c>
      <c r="B151" t="s">
        <v>980</v>
      </c>
      <c r="C151" t="s">
        <v>1008</v>
      </c>
      <c r="D151" t="s">
        <v>1009</v>
      </c>
    </row>
    <row r="152" spans="1:4">
      <c r="A152">
        <v>151</v>
      </c>
      <c r="B152" t="s">
        <v>980</v>
      </c>
      <c r="C152" t="s">
        <v>1010</v>
      </c>
      <c r="D152" t="s">
        <v>1011</v>
      </c>
    </row>
    <row r="153" spans="1:4">
      <c r="A153">
        <v>152</v>
      </c>
      <c r="B153" t="s">
        <v>980</v>
      </c>
      <c r="C153" t="s">
        <v>1012</v>
      </c>
      <c r="D153" t="s">
        <v>1013</v>
      </c>
    </row>
    <row r="154" spans="1:4">
      <c r="A154">
        <v>153</v>
      </c>
      <c r="B154" t="s">
        <v>980</v>
      </c>
      <c r="C154" t="s">
        <v>1014</v>
      </c>
      <c r="D154" t="s">
        <v>1015</v>
      </c>
    </row>
    <row r="155" spans="1:4">
      <c r="A155">
        <v>154</v>
      </c>
      <c r="B155" t="s">
        <v>1016</v>
      </c>
      <c r="C155" t="s">
        <v>1018</v>
      </c>
      <c r="D155" t="s">
        <v>1019</v>
      </c>
    </row>
    <row r="156" spans="1:4">
      <c r="A156">
        <v>155</v>
      </c>
      <c r="B156" t="s">
        <v>1016</v>
      </c>
      <c r="C156" t="s">
        <v>1020</v>
      </c>
      <c r="D156" t="s">
        <v>1021</v>
      </c>
    </row>
    <row r="157" spans="1:4">
      <c r="A157">
        <v>156</v>
      </c>
      <c r="B157" t="s">
        <v>1016</v>
      </c>
      <c r="C157" t="s">
        <v>1022</v>
      </c>
      <c r="D157" t="s">
        <v>1023</v>
      </c>
    </row>
    <row r="158" spans="1:4">
      <c r="A158">
        <v>157</v>
      </c>
      <c r="B158" t="s">
        <v>1016</v>
      </c>
      <c r="C158" t="s">
        <v>790</v>
      </c>
      <c r="D158" t="s">
        <v>1024</v>
      </c>
    </row>
    <row r="159" spans="1:4">
      <c r="A159">
        <v>158</v>
      </c>
      <c r="B159" t="s">
        <v>1016</v>
      </c>
      <c r="C159" t="s">
        <v>1016</v>
      </c>
      <c r="D159" t="s">
        <v>1017</v>
      </c>
    </row>
    <row r="160" spans="1:4">
      <c r="A160">
        <v>159</v>
      </c>
      <c r="B160" t="s">
        <v>1016</v>
      </c>
      <c r="C160" t="s">
        <v>1025</v>
      </c>
      <c r="D160" t="s">
        <v>1026</v>
      </c>
    </row>
    <row r="161" spans="1:4">
      <c r="A161">
        <v>160</v>
      </c>
      <c r="B161" t="s">
        <v>1016</v>
      </c>
      <c r="C161" t="s">
        <v>1027</v>
      </c>
      <c r="D161" t="s">
        <v>1028</v>
      </c>
    </row>
    <row r="162" spans="1:4">
      <c r="A162">
        <v>161</v>
      </c>
      <c r="B162" t="s">
        <v>1016</v>
      </c>
      <c r="C162" t="s">
        <v>1029</v>
      </c>
      <c r="D162" t="s">
        <v>1030</v>
      </c>
    </row>
    <row r="163" spans="1:4">
      <c r="A163">
        <v>162</v>
      </c>
      <c r="B163" t="s">
        <v>1016</v>
      </c>
      <c r="C163" t="s">
        <v>1031</v>
      </c>
      <c r="D163" t="s">
        <v>1032</v>
      </c>
    </row>
    <row r="164" spans="1:4">
      <c r="A164">
        <v>163</v>
      </c>
      <c r="B164" t="s">
        <v>1033</v>
      </c>
      <c r="C164" t="s">
        <v>1035</v>
      </c>
      <c r="D164" t="s">
        <v>1036</v>
      </c>
    </row>
    <row r="165" spans="1:4">
      <c r="A165">
        <v>164</v>
      </c>
      <c r="B165" t="s">
        <v>1033</v>
      </c>
      <c r="C165" t="s">
        <v>1037</v>
      </c>
      <c r="D165" t="s">
        <v>1038</v>
      </c>
    </row>
    <row r="166" spans="1:4">
      <c r="A166">
        <v>165</v>
      </c>
      <c r="B166" t="s">
        <v>1033</v>
      </c>
      <c r="C166" t="s">
        <v>724</v>
      </c>
      <c r="D166" t="s">
        <v>1039</v>
      </c>
    </row>
    <row r="167" spans="1:4">
      <c r="A167">
        <v>166</v>
      </c>
      <c r="B167" t="s">
        <v>1033</v>
      </c>
      <c r="C167" t="s">
        <v>1040</v>
      </c>
      <c r="D167" t="s">
        <v>1041</v>
      </c>
    </row>
    <row r="168" spans="1:4">
      <c r="A168">
        <v>167</v>
      </c>
      <c r="B168" t="s">
        <v>1033</v>
      </c>
      <c r="C168" t="s">
        <v>1042</v>
      </c>
      <c r="D168" t="s">
        <v>1043</v>
      </c>
    </row>
    <row r="169" spans="1:4">
      <c r="A169">
        <v>168</v>
      </c>
      <c r="B169" t="s">
        <v>1033</v>
      </c>
      <c r="C169" t="s">
        <v>1044</v>
      </c>
      <c r="D169" t="s">
        <v>1045</v>
      </c>
    </row>
    <row r="170" spans="1:4">
      <c r="A170">
        <v>169</v>
      </c>
      <c r="B170" t="s">
        <v>1033</v>
      </c>
      <c r="C170" t="s">
        <v>1046</v>
      </c>
      <c r="D170" t="s">
        <v>1047</v>
      </c>
    </row>
    <row r="171" spans="1:4">
      <c r="A171">
        <v>170</v>
      </c>
      <c r="B171" t="s">
        <v>1033</v>
      </c>
      <c r="C171" t="s">
        <v>1033</v>
      </c>
      <c r="D171" t="s">
        <v>1034</v>
      </c>
    </row>
    <row r="172" spans="1:4">
      <c r="A172">
        <v>171</v>
      </c>
      <c r="B172" t="s">
        <v>1033</v>
      </c>
      <c r="C172" t="s">
        <v>1048</v>
      </c>
      <c r="D172" t="s">
        <v>1049</v>
      </c>
    </row>
    <row r="173" spans="1:4">
      <c r="A173">
        <v>172</v>
      </c>
      <c r="B173" t="s">
        <v>1033</v>
      </c>
      <c r="C173" t="s">
        <v>1050</v>
      </c>
      <c r="D173" t="s">
        <v>1051</v>
      </c>
    </row>
    <row r="174" spans="1:4">
      <c r="A174">
        <v>173</v>
      </c>
      <c r="B174" t="s">
        <v>1033</v>
      </c>
      <c r="C174" t="s">
        <v>1052</v>
      </c>
      <c r="D174" t="s">
        <v>1053</v>
      </c>
    </row>
    <row r="175" spans="1:4">
      <c r="A175">
        <v>174</v>
      </c>
      <c r="B175" t="s">
        <v>1054</v>
      </c>
      <c r="C175" t="s">
        <v>1035</v>
      </c>
      <c r="D175" t="s">
        <v>1056</v>
      </c>
    </row>
    <row r="176" spans="1:4">
      <c r="A176">
        <v>175</v>
      </c>
      <c r="B176" t="s">
        <v>1054</v>
      </c>
      <c r="C176" t="s">
        <v>1057</v>
      </c>
      <c r="D176" t="s">
        <v>1058</v>
      </c>
    </row>
    <row r="177" spans="1:4">
      <c r="A177">
        <v>176</v>
      </c>
      <c r="B177" t="s">
        <v>1054</v>
      </c>
      <c r="C177" t="s">
        <v>1059</v>
      </c>
      <c r="D177" t="s">
        <v>1060</v>
      </c>
    </row>
    <row r="178" spans="1:4">
      <c r="A178">
        <v>177</v>
      </c>
      <c r="B178" t="s">
        <v>1054</v>
      </c>
      <c r="C178" t="s">
        <v>1061</v>
      </c>
      <c r="D178" t="s">
        <v>1062</v>
      </c>
    </row>
    <row r="179" spans="1:4">
      <c r="A179">
        <v>178</v>
      </c>
      <c r="B179" t="s">
        <v>1054</v>
      </c>
      <c r="C179" t="s">
        <v>1063</v>
      </c>
      <c r="D179" t="s">
        <v>1064</v>
      </c>
    </row>
    <row r="180" spans="1:4">
      <c r="A180">
        <v>179</v>
      </c>
      <c r="B180" t="s">
        <v>1054</v>
      </c>
      <c r="C180" t="s">
        <v>1065</v>
      </c>
      <c r="D180" t="s">
        <v>1066</v>
      </c>
    </row>
    <row r="181" spans="1:4">
      <c r="A181">
        <v>180</v>
      </c>
      <c r="B181" t="s">
        <v>1054</v>
      </c>
      <c r="C181" t="s">
        <v>1054</v>
      </c>
      <c r="D181" t="s">
        <v>1055</v>
      </c>
    </row>
    <row r="182" spans="1:4">
      <c r="A182">
        <v>181</v>
      </c>
      <c r="B182" t="s">
        <v>1054</v>
      </c>
      <c r="C182" t="s">
        <v>1067</v>
      </c>
      <c r="D182" t="s">
        <v>1068</v>
      </c>
    </row>
    <row r="183" spans="1:4">
      <c r="A183">
        <v>182</v>
      </c>
      <c r="B183" t="s">
        <v>1069</v>
      </c>
      <c r="C183" t="s">
        <v>1071</v>
      </c>
      <c r="D183" t="s">
        <v>1072</v>
      </c>
    </row>
    <row r="184" spans="1:4">
      <c r="A184">
        <v>183</v>
      </c>
      <c r="B184" t="s">
        <v>1069</v>
      </c>
      <c r="C184" t="s">
        <v>1073</v>
      </c>
      <c r="D184" t="s">
        <v>1074</v>
      </c>
    </row>
    <row r="185" spans="1:4">
      <c r="A185">
        <v>184</v>
      </c>
      <c r="B185" t="s">
        <v>1069</v>
      </c>
      <c r="C185" t="s">
        <v>1075</v>
      </c>
      <c r="D185" t="s">
        <v>1076</v>
      </c>
    </row>
    <row r="186" spans="1:4">
      <c r="A186">
        <v>185</v>
      </c>
      <c r="B186" t="s">
        <v>1069</v>
      </c>
      <c r="C186" t="s">
        <v>1077</v>
      </c>
      <c r="D186" t="s">
        <v>1078</v>
      </c>
    </row>
    <row r="187" spans="1:4">
      <c r="A187">
        <v>186</v>
      </c>
      <c r="B187" t="s">
        <v>1069</v>
      </c>
      <c r="C187" t="s">
        <v>1079</v>
      </c>
      <c r="D187" t="s">
        <v>1080</v>
      </c>
    </row>
    <row r="188" spans="1:4">
      <c r="A188">
        <v>187</v>
      </c>
      <c r="B188" t="s">
        <v>1069</v>
      </c>
      <c r="C188" t="s">
        <v>1081</v>
      </c>
      <c r="D188" t="s">
        <v>1082</v>
      </c>
    </row>
    <row r="189" spans="1:4">
      <c r="A189">
        <v>188</v>
      </c>
      <c r="B189" t="s">
        <v>1069</v>
      </c>
      <c r="C189" t="s">
        <v>1083</v>
      </c>
      <c r="D189" t="s">
        <v>1084</v>
      </c>
    </row>
    <row r="190" spans="1:4">
      <c r="A190">
        <v>189</v>
      </c>
      <c r="B190" t="s">
        <v>1069</v>
      </c>
      <c r="C190" t="s">
        <v>1085</v>
      </c>
      <c r="D190" t="s">
        <v>1086</v>
      </c>
    </row>
    <row r="191" spans="1:4">
      <c r="A191">
        <v>190</v>
      </c>
      <c r="B191" t="s">
        <v>1069</v>
      </c>
      <c r="C191" t="s">
        <v>848</v>
      </c>
      <c r="D191" t="s">
        <v>1087</v>
      </c>
    </row>
    <row r="192" spans="1:4">
      <c r="A192">
        <v>191</v>
      </c>
      <c r="B192" t="s">
        <v>1069</v>
      </c>
      <c r="C192" t="s">
        <v>1088</v>
      </c>
      <c r="D192" t="s">
        <v>1089</v>
      </c>
    </row>
    <row r="193" spans="1:4">
      <c r="A193">
        <v>192</v>
      </c>
      <c r="B193" t="s">
        <v>1069</v>
      </c>
      <c r="C193" t="s">
        <v>1090</v>
      </c>
      <c r="D193" t="s">
        <v>1091</v>
      </c>
    </row>
    <row r="194" spans="1:4">
      <c r="A194">
        <v>193</v>
      </c>
      <c r="B194" t="s">
        <v>1069</v>
      </c>
      <c r="C194" t="s">
        <v>1092</v>
      </c>
      <c r="D194" t="s">
        <v>1093</v>
      </c>
    </row>
    <row r="195" spans="1:4">
      <c r="A195">
        <v>194</v>
      </c>
      <c r="B195" t="s">
        <v>1069</v>
      </c>
      <c r="C195" t="s">
        <v>1094</v>
      </c>
      <c r="D195" t="s">
        <v>1095</v>
      </c>
    </row>
    <row r="196" spans="1:4">
      <c r="A196">
        <v>195</v>
      </c>
      <c r="B196" t="s">
        <v>1069</v>
      </c>
      <c r="C196" t="s">
        <v>1096</v>
      </c>
      <c r="D196" t="s">
        <v>1097</v>
      </c>
    </row>
    <row r="197" spans="1:4">
      <c r="A197">
        <v>196</v>
      </c>
      <c r="B197" t="s">
        <v>1069</v>
      </c>
      <c r="C197" t="s">
        <v>1098</v>
      </c>
      <c r="D197" t="s">
        <v>1099</v>
      </c>
    </row>
    <row r="198" spans="1:4">
      <c r="A198">
        <v>197</v>
      </c>
      <c r="B198" t="s">
        <v>1069</v>
      </c>
      <c r="C198" t="s">
        <v>1100</v>
      </c>
      <c r="D198" t="s">
        <v>1101</v>
      </c>
    </row>
    <row r="199" spans="1:4">
      <c r="A199">
        <v>198</v>
      </c>
      <c r="B199" t="s">
        <v>1069</v>
      </c>
      <c r="C199" t="s">
        <v>1102</v>
      </c>
      <c r="D199" t="s">
        <v>1103</v>
      </c>
    </row>
    <row r="200" spans="1:4">
      <c r="A200">
        <v>199</v>
      </c>
      <c r="B200" t="s">
        <v>1069</v>
      </c>
      <c r="C200" t="s">
        <v>1104</v>
      </c>
      <c r="D200" t="s">
        <v>1105</v>
      </c>
    </row>
    <row r="201" spans="1:4">
      <c r="A201">
        <v>200</v>
      </c>
      <c r="B201" t="s">
        <v>1069</v>
      </c>
      <c r="C201" t="s">
        <v>1106</v>
      </c>
      <c r="D201" t="s">
        <v>1107</v>
      </c>
    </row>
    <row r="202" spans="1:4">
      <c r="A202">
        <v>201</v>
      </c>
      <c r="B202" t="s">
        <v>1069</v>
      </c>
      <c r="C202" t="s">
        <v>1108</v>
      </c>
      <c r="D202" t="s">
        <v>1109</v>
      </c>
    </row>
    <row r="203" spans="1:4">
      <c r="A203">
        <v>202</v>
      </c>
      <c r="B203" t="s">
        <v>1069</v>
      </c>
      <c r="C203" t="s">
        <v>1069</v>
      </c>
      <c r="D203" t="s">
        <v>1070</v>
      </c>
    </row>
    <row r="204" spans="1:4">
      <c r="A204">
        <v>203</v>
      </c>
      <c r="B204" t="s">
        <v>1069</v>
      </c>
      <c r="C204" t="s">
        <v>1110</v>
      </c>
      <c r="D204" t="s">
        <v>1111</v>
      </c>
    </row>
    <row r="205" spans="1:4">
      <c r="A205">
        <v>204</v>
      </c>
      <c r="B205" t="s">
        <v>1069</v>
      </c>
      <c r="C205" t="s">
        <v>870</v>
      </c>
      <c r="D205" t="s">
        <v>1112</v>
      </c>
    </row>
    <row r="206" spans="1:4">
      <c r="A206">
        <v>205</v>
      </c>
      <c r="B206" t="s">
        <v>1113</v>
      </c>
      <c r="C206" t="s">
        <v>1115</v>
      </c>
      <c r="D206" t="s">
        <v>1116</v>
      </c>
    </row>
    <row r="207" spans="1:4">
      <c r="A207">
        <v>206</v>
      </c>
      <c r="B207" t="s">
        <v>1113</v>
      </c>
      <c r="C207" t="s">
        <v>1117</v>
      </c>
      <c r="D207" t="s">
        <v>1118</v>
      </c>
    </row>
    <row r="208" spans="1:4">
      <c r="A208">
        <v>207</v>
      </c>
      <c r="B208" t="s">
        <v>1113</v>
      </c>
      <c r="C208" t="s">
        <v>1653</v>
      </c>
      <c r="D208" t="s">
        <v>1153</v>
      </c>
    </row>
    <row r="209" spans="1:4">
      <c r="A209">
        <v>208</v>
      </c>
      <c r="B209" t="s">
        <v>1113</v>
      </c>
      <c r="C209" t="s">
        <v>1119</v>
      </c>
      <c r="D209" t="s">
        <v>1120</v>
      </c>
    </row>
    <row r="210" spans="1:4">
      <c r="A210">
        <v>209</v>
      </c>
      <c r="B210" t="s">
        <v>1113</v>
      </c>
      <c r="C210" t="s">
        <v>1121</v>
      </c>
      <c r="D210" t="s">
        <v>1122</v>
      </c>
    </row>
    <row r="211" spans="1:4">
      <c r="A211">
        <v>210</v>
      </c>
      <c r="B211" t="s">
        <v>1113</v>
      </c>
      <c r="C211" t="s">
        <v>1123</v>
      </c>
      <c r="D211" t="s">
        <v>1124</v>
      </c>
    </row>
    <row r="212" spans="1:4">
      <c r="A212">
        <v>211</v>
      </c>
      <c r="B212" t="s">
        <v>1113</v>
      </c>
      <c r="C212" t="s">
        <v>1125</v>
      </c>
      <c r="D212" t="s">
        <v>1126</v>
      </c>
    </row>
    <row r="213" spans="1:4">
      <c r="A213">
        <v>212</v>
      </c>
      <c r="B213" t="s">
        <v>1113</v>
      </c>
      <c r="C213" t="s">
        <v>1127</v>
      </c>
      <c r="D213" t="s">
        <v>1128</v>
      </c>
    </row>
    <row r="214" spans="1:4">
      <c r="A214">
        <v>213</v>
      </c>
      <c r="B214" t="s">
        <v>1113</v>
      </c>
      <c r="C214" t="s">
        <v>1129</v>
      </c>
      <c r="D214" t="s">
        <v>1130</v>
      </c>
    </row>
    <row r="215" spans="1:4">
      <c r="A215">
        <v>214</v>
      </c>
      <c r="B215" t="s">
        <v>1113</v>
      </c>
      <c r="C215" t="s">
        <v>1131</v>
      </c>
      <c r="D215" t="s">
        <v>1132</v>
      </c>
    </row>
    <row r="216" spans="1:4">
      <c r="A216">
        <v>215</v>
      </c>
      <c r="B216" t="s">
        <v>1113</v>
      </c>
      <c r="C216" t="s">
        <v>1133</v>
      </c>
      <c r="D216" t="s">
        <v>1134</v>
      </c>
    </row>
    <row r="217" spans="1:4">
      <c r="A217">
        <v>216</v>
      </c>
      <c r="B217" t="s">
        <v>1113</v>
      </c>
      <c r="C217" t="s">
        <v>1135</v>
      </c>
      <c r="D217" t="s">
        <v>1136</v>
      </c>
    </row>
    <row r="218" spans="1:4">
      <c r="A218">
        <v>217</v>
      </c>
      <c r="B218" t="s">
        <v>1113</v>
      </c>
      <c r="C218" t="s">
        <v>1137</v>
      </c>
      <c r="D218" t="s">
        <v>1138</v>
      </c>
    </row>
    <row r="219" spans="1:4">
      <c r="A219">
        <v>218</v>
      </c>
      <c r="B219" t="s">
        <v>1113</v>
      </c>
      <c r="C219" t="s">
        <v>1139</v>
      </c>
      <c r="D219" t="s">
        <v>1140</v>
      </c>
    </row>
    <row r="220" spans="1:4">
      <c r="A220">
        <v>219</v>
      </c>
      <c r="B220" t="s">
        <v>1113</v>
      </c>
      <c r="C220" t="s">
        <v>1141</v>
      </c>
      <c r="D220" t="s">
        <v>1142</v>
      </c>
    </row>
    <row r="221" spans="1:4">
      <c r="A221">
        <v>220</v>
      </c>
      <c r="B221" t="s">
        <v>1113</v>
      </c>
      <c r="C221" t="s">
        <v>1143</v>
      </c>
      <c r="D221" t="s">
        <v>1144</v>
      </c>
    </row>
    <row r="222" spans="1:4">
      <c r="A222">
        <v>221</v>
      </c>
      <c r="B222" t="s">
        <v>1113</v>
      </c>
      <c r="C222" t="s">
        <v>1113</v>
      </c>
      <c r="D222" t="s">
        <v>1114</v>
      </c>
    </row>
    <row r="223" spans="1:4">
      <c r="A223">
        <v>222</v>
      </c>
      <c r="B223" t="s">
        <v>1113</v>
      </c>
      <c r="C223" t="s">
        <v>1145</v>
      </c>
      <c r="D223" t="s">
        <v>1146</v>
      </c>
    </row>
    <row r="224" spans="1:4">
      <c r="A224">
        <v>223</v>
      </c>
      <c r="B224" t="s">
        <v>1113</v>
      </c>
      <c r="C224" t="s">
        <v>1147</v>
      </c>
      <c r="D224" t="s">
        <v>1148</v>
      </c>
    </row>
    <row r="225" spans="1:4">
      <c r="A225">
        <v>224</v>
      </c>
      <c r="B225" t="s">
        <v>1113</v>
      </c>
      <c r="C225" t="s">
        <v>1149</v>
      </c>
      <c r="D225" t="s">
        <v>1150</v>
      </c>
    </row>
    <row r="226" spans="1:4">
      <c r="A226">
        <v>225</v>
      </c>
      <c r="B226" t="s">
        <v>1113</v>
      </c>
      <c r="C226" t="s">
        <v>1151</v>
      </c>
      <c r="D226" t="s">
        <v>1152</v>
      </c>
    </row>
    <row r="227" spans="1:4">
      <c r="A227">
        <v>226</v>
      </c>
      <c r="B227" t="s">
        <v>1154</v>
      </c>
      <c r="C227" t="s">
        <v>1156</v>
      </c>
      <c r="D227" t="s">
        <v>1157</v>
      </c>
    </row>
    <row r="228" spans="1:4">
      <c r="A228">
        <v>227</v>
      </c>
      <c r="B228" t="s">
        <v>1154</v>
      </c>
      <c r="C228" t="s">
        <v>1158</v>
      </c>
      <c r="D228" t="s">
        <v>1159</v>
      </c>
    </row>
    <row r="229" spans="1:4">
      <c r="A229">
        <v>228</v>
      </c>
      <c r="B229" t="s">
        <v>1154</v>
      </c>
      <c r="C229" t="s">
        <v>1160</v>
      </c>
      <c r="D229" t="s">
        <v>1161</v>
      </c>
    </row>
    <row r="230" spans="1:4">
      <c r="A230">
        <v>229</v>
      </c>
      <c r="B230" t="s">
        <v>1154</v>
      </c>
      <c r="C230" t="s">
        <v>740</v>
      </c>
      <c r="D230" t="s">
        <v>1162</v>
      </c>
    </row>
    <row r="231" spans="1:4">
      <c r="A231">
        <v>230</v>
      </c>
      <c r="B231" t="s">
        <v>1154</v>
      </c>
      <c r="C231" t="s">
        <v>1163</v>
      </c>
      <c r="D231" t="s">
        <v>1164</v>
      </c>
    </row>
    <row r="232" spans="1:4">
      <c r="A232">
        <v>231</v>
      </c>
      <c r="B232" t="s">
        <v>1154</v>
      </c>
      <c r="C232" t="s">
        <v>1165</v>
      </c>
      <c r="D232" t="s">
        <v>1166</v>
      </c>
    </row>
    <row r="233" spans="1:4">
      <c r="A233">
        <v>232</v>
      </c>
      <c r="B233" t="s">
        <v>1154</v>
      </c>
      <c r="C233" t="s">
        <v>1167</v>
      </c>
      <c r="D233" t="s">
        <v>1168</v>
      </c>
    </row>
    <row r="234" spans="1:4">
      <c r="A234">
        <v>233</v>
      </c>
      <c r="B234" t="s">
        <v>1154</v>
      </c>
      <c r="C234" t="s">
        <v>1169</v>
      </c>
      <c r="D234" t="s">
        <v>1170</v>
      </c>
    </row>
    <row r="235" spans="1:4">
      <c r="A235">
        <v>234</v>
      </c>
      <c r="B235" t="s">
        <v>1154</v>
      </c>
      <c r="C235" t="s">
        <v>1171</v>
      </c>
      <c r="D235" t="s">
        <v>1172</v>
      </c>
    </row>
    <row r="236" spans="1:4">
      <c r="A236">
        <v>235</v>
      </c>
      <c r="B236" t="s">
        <v>1154</v>
      </c>
      <c r="C236" t="s">
        <v>1173</v>
      </c>
      <c r="D236" t="s">
        <v>1174</v>
      </c>
    </row>
    <row r="237" spans="1:4">
      <c r="A237">
        <v>236</v>
      </c>
      <c r="B237" t="s">
        <v>1154</v>
      </c>
      <c r="C237" t="s">
        <v>1154</v>
      </c>
      <c r="D237" t="s">
        <v>1155</v>
      </c>
    </row>
    <row r="238" spans="1:4">
      <c r="A238">
        <v>237</v>
      </c>
      <c r="B238" t="s">
        <v>1154</v>
      </c>
      <c r="C238" t="s">
        <v>1175</v>
      </c>
      <c r="D238" t="s">
        <v>1176</v>
      </c>
    </row>
    <row r="239" spans="1:4">
      <c r="A239">
        <v>238</v>
      </c>
      <c r="B239" t="s">
        <v>1154</v>
      </c>
      <c r="C239" t="s">
        <v>1177</v>
      </c>
      <c r="D239" t="s">
        <v>1178</v>
      </c>
    </row>
    <row r="240" spans="1:4">
      <c r="A240">
        <v>239</v>
      </c>
      <c r="B240" t="s">
        <v>1154</v>
      </c>
      <c r="C240" t="s">
        <v>1179</v>
      </c>
      <c r="D240" t="s">
        <v>1180</v>
      </c>
    </row>
    <row r="241" spans="1:4">
      <c r="A241">
        <v>240</v>
      </c>
      <c r="B241" t="s">
        <v>1181</v>
      </c>
      <c r="C241" t="s">
        <v>1183</v>
      </c>
      <c r="D241" t="s">
        <v>1184</v>
      </c>
    </row>
    <row r="242" spans="1:4">
      <c r="A242">
        <v>241</v>
      </c>
      <c r="B242" t="s">
        <v>1181</v>
      </c>
      <c r="C242" t="s">
        <v>1185</v>
      </c>
      <c r="D242" t="s">
        <v>1186</v>
      </c>
    </row>
    <row r="243" spans="1:4">
      <c r="A243">
        <v>242</v>
      </c>
      <c r="B243" t="s">
        <v>1181</v>
      </c>
      <c r="C243" t="s">
        <v>1187</v>
      </c>
      <c r="D243" t="s">
        <v>1188</v>
      </c>
    </row>
    <row r="244" spans="1:4">
      <c r="A244">
        <v>243</v>
      </c>
      <c r="B244" t="s">
        <v>1181</v>
      </c>
      <c r="C244" t="s">
        <v>1189</v>
      </c>
      <c r="D244" t="s">
        <v>1190</v>
      </c>
    </row>
    <row r="245" spans="1:4">
      <c r="A245">
        <v>244</v>
      </c>
      <c r="B245" t="s">
        <v>1181</v>
      </c>
      <c r="C245" t="s">
        <v>1191</v>
      </c>
      <c r="D245" t="s">
        <v>1192</v>
      </c>
    </row>
    <row r="246" spans="1:4">
      <c r="A246">
        <v>245</v>
      </c>
      <c r="B246" t="s">
        <v>1181</v>
      </c>
      <c r="C246" t="s">
        <v>1193</v>
      </c>
      <c r="D246" t="s">
        <v>1194</v>
      </c>
    </row>
    <row r="247" spans="1:4">
      <c r="A247">
        <v>246</v>
      </c>
      <c r="B247" t="s">
        <v>1181</v>
      </c>
      <c r="C247" t="s">
        <v>1195</v>
      </c>
      <c r="D247" t="s">
        <v>1196</v>
      </c>
    </row>
    <row r="248" spans="1:4">
      <c r="A248">
        <v>247</v>
      </c>
      <c r="B248" t="s">
        <v>1181</v>
      </c>
      <c r="C248" t="s">
        <v>1197</v>
      </c>
      <c r="D248" t="s">
        <v>1198</v>
      </c>
    </row>
    <row r="249" spans="1:4">
      <c r="A249">
        <v>248</v>
      </c>
      <c r="B249" t="s">
        <v>1181</v>
      </c>
      <c r="C249" t="s">
        <v>1199</v>
      </c>
      <c r="D249" t="s">
        <v>1200</v>
      </c>
    </row>
    <row r="250" spans="1:4">
      <c r="A250">
        <v>249</v>
      </c>
      <c r="B250" t="s">
        <v>1181</v>
      </c>
      <c r="C250" t="s">
        <v>1201</v>
      </c>
      <c r="D250" t="s">
        <v>1202</v>
      </c>
    </row>
    <row r="251" spans="1:4">
      <c r="A251">
        <v>250</v>
      </c>
      <c r="B251" t="s">
        <v>1181</v>
      </c>
      <c r="C251" t="s">
        <v>1203</v>
      </c>
      <c r="D251" t="s">
        <v>1204</v>
      </c>
    </row>
    <row r="252" spans="1:4">
      <c r="A252">
        <v>251</v>
      </c>
      <c r="B252" t="s">
        <v>1181</v>
      </c>
      <c r="C252" t="s">
        <v>1205</v>
      </c>
      <c r="D252" t="s">
        <v>1206</v>
      </c>
    </row>
    <row r="253" spans="1:4">
      <c r="A253">
        <v>252</v>
      </c>
      <c r="B253" t="s">
        <v>1181</v>
      </c>
      <c r="C253" t="s">
        <v>1181</v>
      </c>
      <c r="D253" t="s">
        <v>1182</v>
      </c>
    </row>
    <row r="254" spans="1:4">
      <c r="A254">
        <v>253</v>
      </c>
      <c r="B254" t="s">
        <v>1181</v>
      </c>
      <c r="C254" t="s">
        <v>1207</v>
      </c>
      <c r="D254" t="s">
        <v>1208</v>
      </c>
    </row>
    <row r="255" spans="1:4">
      <c r="A255">
        <v>254</v>
      </c>
      <c r="B255" t="s">
        <v>1181</v>
      </c>
      <c r="C255" t="s">
        <v>1209</v>
      </c>
      <c r="D255" t="s">
        <v>1210</v>
      </c>
    </row>
    <row r="256" spans="1:4">
      <c r="A256">
        <v>255</v>
      </c>
      <c r="B256" t="s">
        <v>1211</v>
      </c>
      <c r="C256" t="s">
        <v>1213</v>
      </c>
      <c r="D256" t="s">
        <v>1214</v>
      </c>
    </row>
    <row r="257" spans="1:4">
      <c r="A257">
        <v>256</v>
      </c>
      <c r="B257" t="s">
        <v>1211</v>
      </c>
      <c r="C257" t="s">
        <v>1215</v>
      </c>
      <c r="D257" t="s">
        <v>1216</v>
      </c>
    </row>
    <row r="258" spans="1:4">
      <c r="A258">
        <v>257</v>
      </c>
      <c r="B258" t="s">
        <v>1211</v>
      </c>
      <c r="C258" t="s">
        <v>1217</v>
      </c>
      <c r="D258" t="s">
        <v>1218</v>
      </c>
    </row>
    <row r="259" spans="1:4">
      <c r="A259">
        <v>258</v>
      </c>
      <c r="B259" t="s">
        <v>1211</v>
      </c>
      <c r="C259" t="s">
        <v>1219</v>
      </c>
      <c r="D259" t="s">
        <v>1220</v>
      </c>
    </row>
    <row r="260" spans="1:4">
      <c r="A260">
        <v>259</v>
      </c>
      <c r="B260" t="s">
        <v>1211</v>
      </c>
      <c r="C260" t="s">
        <v>1221</v>
      </c>
      <c r="D260" t="s">
        <v>1222</v>
      </c>
    </row>
    <row r="261" spans="1:4">
      <c r="A261">
        <v>260</v>
      </c>
      <c r="B261" t="s">
        <v>1211</v>
      </c>
      <c r="C261" t="s">
        <v>1223</v>
      </c>
      <c r="D261" t="s">
        <v>1224</v>
      </c>
    </row>
    <row r="262" spans="1:4">
      <c r="A262">
        <v>261</v>
      </c>
      <c r="B262" t="s">
        <v>1211</v>
      </c>
      <c r="C262" t="s">
        <v>1225</v>
      </c>
      <c r="D262" t="s">
        <v>1226</v>
      </c>
    </row>
    <row r="263" spans="1:4">
      <c r="A263">
        <v>262</v>
      </c>
      <c r="B263" t="s">
        <v>1211</v>
      </c>
      <c r="C263" t="s">
        <v>1227</v>
      </c>
      <c r="D263" t="s">
        <v>1228</v>
      </c>
    </row>
    <row r="264" spans="1:4">
      <c r="A264">
        <v>263</v>
      </c>
      <c r="B264" t="s">
        <v>1211</v>
      </c>
      <c r="C264" t="s">
        <v>1229</v>
      </c>
      <c r="D264" t="s">
        <v>1230</v>
      </c>
    </row>
    <row r="265" spans="1:4">
      <c r="A265">
        <v>264</v>
      </c>
      <c r="B265" t="s">
        <v>1211</v>
      </c>
      <c r="C265" t="s">
        <v>1211</v>
      </c>
      <c r="D265" t="s">
        <v>1212</v>
      </c>
    </row>
    <row r="266" spans="1:4">
      <c r="A266">
        <v>265</v>
      </c>
      <c r="B266" t="s">
        <v>1211</v>
      </c>
      <c r="C266" t="s">
        <v>1231</v>
      </c>
      <c r="D266" t="s">
        <v>1232</v>
      </c>
    </row>
    <row r="267" spans="1:4">
      <c r="A267">
        <v>266</v>
      </c>
      <c r="B267" t="s">
        <v>1233</v>
      </c>
      <c r="C267" t="s">
        <v>1235</v>
      </c>
      <c r="D267" t="s">
        <v>1236</v>
      </c>
    </row>
    <row r="268" spans="1:4">
      <c r="A268">
        <v>267</v>
      </c>
      <c r="B268" t="s">
        <v>1233</v>
      </c>
      <c r="C268" t="s">
        <v>1237</v>
      </c>
      <c r="D268" t="s">
        <v>1238</v>
      </c>
    </row>
    <row r="269" spans="1:4">
      <c r="A269">
        <v>268</v>
      </c>
      <c r="B269" t="s">
        <v>1233</v>
      </c>
      <c r="C269" t="s">
        <v>1239</v>
      </c>
      <c r="D269" t="s">
        <v>1240</v>
      </c>
    </row>
    <row r="270" spans="1:4">
      <c r="A270">
        <v>269</v>
      </c>
      <c r="B270" t="s">
        <v>1233</v>
      </c>
      <c r="C270" t="s">
        <v>1241</v>
      </c>
      <c r="D270" t="s">
        <v>1242</v>
      </c>
    </row>
    <row r="271" spans="1:4">
      <c r="A271">
        <v>270</v>
      </c>
      <c r="B271" t="s">
        <v>1233</v>
      </c>
      <c r="C271" t="s">
        <v>740</v>
      </c>
      <c r="D271" t="s">
        <v>1243</v>
      </c>
    </row>
    <row r="272" spans="1:4">
      <c r="A272">
        <v>271</v>
      </c>
      <c r="B272" t="s">
        <v>1233</v>
      </c>
      <c r="C272" t="s">
        <v>1244</v>
      </c>
      <c r="D272" t="s">
        <v>1245</v>
      </c>
    </row>
    <row r="273" spans="1:4">
      <c r="A273">
        <v>272</v>
      </c>
      <c r="B273" t="s">
        <v>1233</v>
      </c>
      <c r="C273" t="s">
        <v>1246</v>
      </c>
      <c r="D273" t="s">
        <v>1247</v>
      </c>
    </row>
    <row r="274" spans="1:4">
      <c r="A274">
        <v>273</v>
      </c>
      <c r="B274" t="s">
        <v>1233</v>
      </c>
      <c r="C274" t="s">
        <v>1248</v>
      </c>
      <c r="D274" t="s">
        <v>1249</v>
      </c>
    </row>
    <row r="275" spans="1:4">
      <c r="A275">
        <v>274</v>
      </c>
      <c r="B275" t="s">
        <v>1233</v>
      </c>
      <c r="C275" t="s">
        <v>1250</v>
      </c>
      <c r="D275" t="s">
        <v>1251</v>
      </c>
    </row>
    <row r="276" spans="1:4">
      <c r="A276">
        <v>275</v>
      </c>
      <c r="B276" t="s">
        <v>1233</v>
      </c>
      <c r="C276" t="s">
        <v>1252</v>
      </c>
      <c r="D276" t="s">
        <v>1253</v>
      </c>
    </row>
    <row r="277" spans="1:4">
      <c r="A277">
        <v>276</v>
      </c>
      <c r="B277" t="s">
        <v>1233</v>
      </c>
      <c r="C277" t="s">
        <v>1254</v>
      </c>
      <c r="D277" t="s">
        <v>1255</v>
      </c>
    </row>
    <row r="278" spans="1:4">
      <c r="A278">
        <v>277</v>
      </c>
      <c r="B278" t="s">
        <v>1233</v>
      </c>
      <c r="C278" t="s">
        <v>1256</v>
      </c>
      <c r="D278" t="s">
        <v>1257</v>
      </c>
    </row>
    <row r="279" spans="1:4">
      <c r="A279">
        <v>278</v>
      </c>
      <c r="B279" t="s">
        <v>1233</v>
      </c>
      <c r="C279" t="s">
        <v>1258</v>
      </c>
      <c r="D279" t="s">
        <v>1259</v>
      </c>
    </row>
    <row r="280" spans="1:4">
      <c r="A280">
        <v>279</v>
      </c>
      <c r="B280" t="s">
        <v>1233</v>
      </c>
      <c r="C280" t="s">
        <v>1260</v>
      </c>
      <c r="D280" t="s">
        <v>1261</v>
      </c>
    </row>
    <row r="281" spans="1:4">
      <c r="A281">
        <v>280</v>
      </c>
      <c r="B281" t="s">
        <v>1233</v>
      </c>
      <c r="C281" t="s">
        <v>1262</v>
      </c>
      <c r="D281" t="s">
        <v>1263</v>
      </c>
    </row>
    <row r="282" spans="1:4">
      <c r="A282">
        <v>281</v>
      </c>
      <c r="B282" t="s">
        <v>1233</v>
      </c>
      <c r="C282" t="s">
        <v>1233</v>
      </c>
      <c r="D282" t="s">
        <v>1234</v>
      </c>
    </row>
    <row r="283" spans="1:4">
      <c r="A283">
        <v>282</v>
      </c>
      <c r="B283" t="s">
        <v>1264</v>
      </c>
      <c r="C283" t="s">
        <v>1266</v>
      </c>
      <c r="D283" t="s">
        <v>1267</v>
      </c>
    </row>
    <row r="284" spans="1:4">
      <c r="A284">
        <v>283</v>
      </c>
      <c r="B284" t="s">
        <v>1264</v>
      </c>
      <c r="C284" t="s">
        <v>1268</v>
      </c>
      <c r="D284" t="s">
        <v>1269</v>
      </c>
    </row>
    <row r="285" spans="1:4">
      <c r="A285">
        <v>284</v>
      </c>
      <c r="B285" t="s">
        <v>1264</v>
      </c>
      <c r="C285" t="s">
        <v>808</v>
      </c>
      <c r="D285" t="s">
        <v>1270</v>
      </c>
    </row>
    <row r="286" spans="1:4">
      <c r="A286">
        <v>285</v>
      </c>
      <c r="B286" t="s">
        <v>1264</v>
      </c>
      <c r="C286" t="s">
        <v>1271</v>
      </c>
      <c r="D286" t="s">
        <v>1272</v>
      </c>
    </row>
    <row r="287" spans="1:4">
      <c r="A287">
        <v>286</v>
      </c>
      <c r="B287" t="s">
        <v>1264</v>
      </c>
      <c r="C287" t="s">
        <v>1273</v>
      </c>
      <c r="D287" t="s">
        <v>1274</v>
      </c>
    </row>
    <row r="288" spans="1:4">
      <c r="A288">
        <v>287</v>
      </c>
      <c r="B288" t="s">
        <v>1264</v>
      </c>
      <c r="C288" t="s">
        <v>1275</v>
      </c>
      <c r="D288" t="s">
        <v>1276</v>
      </c>
    </row>
    <row r="289" spans="1:4">
      <c r="A289">
        <v>288</v>
      </c>
      <c r="B289" t="s">
        <v>1264</v>
      </c>
      <c r="C289" t="s">
        <v>1277</v>
      </c>
      <c r="D289" t="s">
        <v>1278</v>
      </c>
    </row>
    <row r="290" spans="1:4">
      <c r="A290">
        <v>289</v>
      </c>
      <c r="B290" t="s">
        <v>1264</v>
      </c>
      <c r="C290" t="s">
        <v>1279</v>
      </c>
      <c r="D290" t="s">
        <v>1280</v>
      </c>
    </row>
    <row r="291" spans="1:4">
      <c r="A291">
        <v>290</v>
      </c>
      <c r="B291" t="s">
        <v>1264</v>
      </c>
      <c r="C291" t="s">
        <v>1065</v>
      </c>
      <c r="D291" t="s">
        <v>1281</v>
      </c>
    </row>
    <row r="292" spans="1:4">
      <c r="A292">
        <v>291</v>
      </c>
      <c r="B292" t="s">
        <v>1264</v>
      </c>
      <c r="C292" t="s">
        <v>1067</v>
      </c>
      <c r="D292" t="s">
        <v>1282</v>
      </c>
    </row>
    <row r="293" spans="1:4">
      <c r="A293">
        <v>292</v>
      </c>
      <c r="B293" t="s">
        <v>1264</v>
      </c>
      <c r="C293" t="s">
        <v>1283</v>
      </c>
      <c r="D293" t="s">
        <v>1284</v>
      </c>
    </row>
    <row r="294" spans="1:4">
      <c r="A294">
        <v>293</v>
      </c>
      <c r="B294" t="s">
        <v>1264</v>
      </c>
      <c r="C294" t="s">
        <v>1285</v>
      </c>
      <c r="D294" t="s">
        <v>1286</v>
      </c>
    </row>
    <row r="295" spans="1:4">
      <c r="A295">
        <v>294</v>
      </c>
      <c r="B295" t="s">
        <v>1264</v>
      </c>
      <c r="C295" t="s">
        <v>1287</v>
      </c>
      <c r="D295" t="s">
        <v>1288</v>
      </c>
    </row>
    <row r="296" spans="1:4">
      <c r="A296">
        <v>295</v>
      </c>
      <c r="B296" t="s">
        <v>1264</v>
      </c>
      <c r="C296" t="s">
        <v>1264</v>
      </c>
      <c r="D296" t="s">
        <v>1265</v>
      </c>
    </row>
    <row r="297" spans="1:4">
      <c r="A297">
        <v>296</v>
      </c>
      <c r="B297" t="s">
        <v>1264</v>
      </c>
      <c r="C297" t="s">
        <v>1289</v>
      </c>
      <c r="D297" t="s">
        <v>1290</v>
      </c>
    </row>
    <row r="298" spans="1:4">
      <c r="A298">
        <v>297</v>
      </c>
      <c r="B298" t="s">
        <v>1291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1293</v>
      </c>
      <c r="D299" t="s">
        <v>1294</v>
      </c>
    </row>
    <row r="300" spans="1:4">
      <c r="A300">
        <v>299</v>
      </c>
      <c r="B300" t="s">
        <v>1295</v>
      </c>
      <c r="C300" t="s">
        <v>1295</v>
      </c>
      <c r="D300" t="s">
        <v>1296</v>
      </c>
    </row>
    <row r="301" spans="1:4">
      <c r="A301">
        <v>300</v>
      </c>
      <c r="B301" t="s">
        <v>1297</v>
      </c>
      <c r="C301" t="s">
        <v>1297</v>
      </c>
      <c r="D301" t="s">
        <v>1298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627</v>
      </c>
      <c r="AX1" s="546" t="s">
        <v>628</v>
      </c>
      <c r="AZ1" s="884" t="s">
        <v>661</v>
      </c>
      <c r="BA1" s="88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95" t="s">
        <v>391</v>
      </c>
      <c r="AQ2" s="43" t="s">
        <v>390</v>
      </c>
      <c r="AS2" s="43" t="s">
        <v>383</v>
      </c>
      <c r="AU2" s="44" t="s">
        <v>413</v>
      </c>
      <c r="AW2" s="547" t="s">
        <v>629</v>
      </c>
      <c r="AX2" s="548" t="s">
        <v>629</v>
      </c>
      <c r="AZ2" s="606" t="s">
        <v>662</v>
      </c>
      <c r="BA2" s="607" t="s">
        <v>666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95" t="s">
        <v>388</v>
      </c>
      <c r="AQ3" s="43" t="s">
        <v>389</v>
      </c>
      <c r="AS3" s="43" t="s">
        <v>384</v>
      </c>
      <c r="AU3" s="44" t="s">
        <v>414</v>
      </c>
      <c r="AW3" s="547" t="s">
        <v>630</v>
      </c>
      <c r="AX3" s="548" t="s">
        <v>630</v>
      </c>
      <c r="AZ3" s="151" t="s">
        <v>663</v>
      </c>
      <c r="BA3" s="236" t="s">
        <v>670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539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95" t="s">
        <v>387</v>
      </c>
      <c r="AQ4" s="43" t="s">
        <v>391</v>
      </c>
      <c r="AS4" s="43" t="s">
        <v>350</v>
      </c>
      <c r="AU4" s="44" t="s">
        <v>415</v>
      </c>
      <c r="AW4" s="547" t="s">
        <v>631</v>
      </c>
      <c r="AX4" s="548" t="s">
        <v>631</v>
      </c>
      <c r="AZ4" s="151" t="s">
        <v>668</v>
      </c>
      <c r="BA4" s="236" t="s">
        <v>669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95" t="s">
        <v>386</v>
      </c>
      <c r="AQ5" s="43" t="s">
        <v>388</v>
      </c>
      <c r="AU5" s="44" t="s">
        <v>416</v>
      </c>
      <c r="AW5" s="547" t="s">
        <v>632</v>
      </c>
      <c r="AX5" s="548" t="s">
        <v>632</v>
      </c>
      <c r="AZ5" s="151" t="s">
        <v>664</v>
      </c>
      <c r="BA5" s="236" t="s">
        <v>667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95" t="s">
        <v>390</v>
      </c>
      <c r="AQ6" s="43" t="s">
        <v>387</v>
      </c>
      <c r="AU6" s="329" t="s">
        <v>417</v>
      </c>
      <c r="AW6" s="547" t="s">
        <v>633</v>
      </c>
      <c r="AX6" s="548" t="s">
        <v>633</v>
      </c>
      <c r="AZ6" s="151" t="s">
        <v>665</v>
      </c>
      <c r="BA6" s="236" t="s">
        <v>671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95" t="s">
        <v>389</v>
      </c>
      <c r="AQ7" s="43"/>
      <c r="AU7" s="329" t="s">
        <v>418</v>
      </c>
      <c r="AW7" s="547" t="s">
        <v>634</v>
      </c>
      <c r="AX7" s="548" t="s">
        <v>634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635</v>
      </c>
      <c r="AX8" s="548" t="s">
        <v>635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636</v>
      </c>
      <c r="AX9" s="548" t="s">
        <v>636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637</v>
      </c>
      <c r="AX10" s="548" t="s">
        <v>637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638</v>
      </c>
      <c r="AX11" s="548" t="s">
        <v>638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639</v>
      </c>
      <c r="AX23" s="548" t="s">
        <v>639</v>
      </c>
    </row>
    <row r="24" spans="1:50" ht="21" customHeight="1">
      <c r="A24" s="5" t="s">
        <v>123</v>
      </c>
      <c r="B24" s="43">
        <v>2022</v>
      </c>
      <c r="AW24" s="547" t="s">
        <v>640</v>
      </c>
      <c r="AX24" s="548" t="s">
        <v>640</v>
      </c>
    </row>
    <row r="25" spans="1:50">
      <c r="A25" s="5" t="s">
        <v>124</v>
      </c>
      <c r="B25" s="43">
        <v>2023</v>
      </c>
      <c r="AW25" s="547" t="s">
        <v>641</v>
      </c>
      <c r="AX25" s="548" t="s">
        <v>641</v>
      </c>
    </row>
    <row r="26" spans="1:50">
      <c r="A26" s="5" t="s">
        <v>125</v>
      </c>
      <c r="B26" s="43">
        <v>2024</v>
      </c>
      <c r="AX26" s="548" t="s">
        <v>642</v>
      </c>
    </row>
    <row r="27" spans="1:50">
      <c r="A27" s="5" t="s">
        <v>126</v>
      </c>
      <c r="B27" s="43">
        <v>2025</v>
      </c>
      <c r="AX27" s="548" t="s">
        <v>643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644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01.01.2019</v>
      </c>
      <c r="F29" s="399" t="str">
        <f>IF(periodEnd = "","", periodEnd)</f>
        <v>31.12.2019</v>
      </c>
      <c r="H29" s="400" t="s">
        <v>1650</v>
      </c>
      <c r="AX29" s="548" t="s">
        <v>645</v>
      </c>
    </row>
    <row r="30" spans="1:50">
      <c r="A30" s="5" t="s">
        <v>129</v>
      </c>
      <c r="D30" s="401"/>
      <c r="E30" s="402"/>
      <c r="F30" s="402"/>
      <c r="AX30" s="548" t="s">
        <v>646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647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648</v>
      </c>
    </row>
    <row r="33" spans="1:50">
      <c r="A33" s="5" t="s">
        <v>132</v>
      </c>
      <c r="AX33" s="548" t="s">
        <v>649</v>
      </c>
    </row>
    <row r="34" spans="1:50">
      <c r="A34" s="5" t="s">
        <v>133</v>
      </c>
      <c r="AX34" s="548" t="s">
        <v>650</v>
      </c>
    </row>
    <row r="35" spans="1:50">
      <c r="A35" s="5" t="s">
        <v>134</v>
      </c>
      <c r="AX35" s="548" t="s">
        <v>651</v>
      </c>
    </row>
    <row r="36" spans="1:50">
      <c r="A36" s="5" t="s">
        <v>98</v>
      </c>
      <c r="AX36" s="548" t="s">
        <v>652</v>
      </c>
    </row>
    <row r="37" spans="1:50">
      <c r="A37" s="5" t="s">
        <v>99</v>
      </c>
      <c r="AX37" s="548" t="s">
        <v>653</v>
      </c>
    </row>
    <row r="38" spans="1:50">
      <c r="A38" s="5" t="s">
        <v>100</v>
      </c>
      <c r="AX38" s="548" t="s">
        <v>654</v>
      </c>
    </row>
    <row r="39" spans="1:50">
      <c r="A39" s="5" t="s">
        <v>101</v>
      </c>
      <c r="AX39" s="548" t="s">
        <v>602</v>
      </c>
    </row>
    <row r="40" spans="1:50">
      <c r="A40" s="5" t="s">
        <v>102</v>
      </c>
      <c r="AX40" s="548" t="s">
        <v>603</v>
      </c>
    </row>
    <row r="41" spans="1:50">
      <c r="A41" s="5" t="s">
        <v>103</v>
      </c>
      <c r="AX41" s="548" t="s">
        <v>604</v>
      </c>
    </row>
    <row r="42" spans="1:50">
      <c r="A42" s="5" t="s">
        <v>135</v>
      </c>
      <c r="AX42" s="548" t="s">
        <v>605</v>
      </c>
    </row>
    <row r="43" spans="1:50">
      <c r="A43" s="5" t="s">
        <v>136</v>
      </c>
      <c r="AX43" s="548" t="s">
        <v>606</v>
      </c>
    </row>
    <row r="44" spans="1:50">
      <c r="A44" s="5" t="s">
        <v>137</v>
      </c>
      <c r="AX44" s="548" t="s">
        <v>607</v>
      </c>
    </row>
    <row r="45" spans="1:50">
      <c r="A45" s="5" t="s">
        <v>138</v>
      </c>
      <c r="AX45" s="548" t="s">
        <v>608</v>
      </c>
    </row>
    <row r="46" spans="1:50">
      <c r="A46" s="5" t="s">
        <v>139</v>
      </c>
      <c r="AX46" s="548" t="s">
        <v>609</v>
      </c>
    </row>
    <row r="47" spans="1:50">
      <c r="A47" s="5" t="s">
        <v>160</v>
      </c>
      <c r="AX47" s="548" t="s">
        <v>610</v>
      </c>
    </row>
    <row r="48" spans="1:50">
      <c r="A48" s="5" t="s">
        <v>161</v>
      </c>
      <c r="AX48" s="548" t="s">
        <v>611</v>
      </c>
    </row>
    <row r="49" spans="1:50">
      <c r="A49" s="5" t="s">
        <v>162</v>
      </c>
      <c r="AX49" s="548" t="s">
        <v>612</v>
      </c>
    </row>
    <row r="50" spans="1:50">
      <c r="A50" s="5" t="s">
        <v>140</v>
      </c>
      <c r="AX50" s="548" t="s">
        <v>613</v>
      </c>
    </row>
    <row r="51" spans="1:50">
      <c r="A51" s="5" t="s">
        <v>141</v>
      </c>
      <c r="AX51" s="548" t="s">
        <v>614</v>
      </c>
    </row>
    <row r="52" spans="1:50">
      <c r="A52" s="5" t="s">
        <v>142</v>
      </c>
      <c r="AX52" s="548" t="s">
        <v>615</v>
      </c>
    </row>
    <row r="53" spans="1:50">
      <c r="A53" s="5" t="s">
        <v>143</v>
      </c>
      <c r="AX53" s="548" t="s">
        <v>616</v>
      </c>
    </row>
    <row r="54" spans="1:50">
      <c r="A54" s="5" t="s">
        <v>144</v>
      </c>
      <c r="AX54" s="548" t="s">
        <v>617</v>
      </c>
    </row>
    <row r="55" spans="1:50">
      <c r="A55" s="5" t="s">
        <v>145</v>
      </c>
      <c r="AX55" s="548" t="s">
        <v>618</v>
      </c>
    </row>
    <row r="56" spans="1:50">
      <c r="A56" s="5" t="s">
        <v>146</v>
      </c>
      <c r="AX56" s="548" t="s">
        <v>619</v>
      </c>
    </row>
    <row r="57" spans="1:50">
      <c r="A57" s="5" t="s">
        <v>424</v>
      </c>
      <c r="AX57" s="548" t="s">
        <v>620</v>
      </c>
    </row>
    <row r="58" spans="1:50">
      <c r="A58" s="5" t="s">
        <v>147</v>
      </c>
      <c r="AX58" s="548" t="s">
        <v>621</v>
      </c>
    </row>
    <row r="59" spans="1:50">
      <c r="A59" s="5" t="s">
        <v>148</v>
      </c>
      <c r="AX59" s="548" t="s">
        <v>622</v>
      </c>
    </row>
    <row r="60" spans="1:50">
      <c r="A60" s="5" t="s">
        <v>149</v>
      </c>
      <c r="AX60" s="548" t="s">
        <v>623</v>
      </c>
    </row>
    <row r="61" spans="1:50">
      <c r="A61" s="5" t="s">
        <v>150</v>
      </c>
      <c r="AX61" s="548" t="s">
        <v>624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579</v>
      </c>
    </row>
    <row r="3" spans="2:4" ht="67.5">
      <c r="B3" s="52" t="s">
        <v>433</v>
      </c>
    </row>
    <row r="4" spans="2:4" ht="33.75">
      <c r="B4" s="52" t="s">
        <v>699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580</v>
      </c>
    </row>
    <row r="10" spans="2:4" ht="56.25">
      <c r="B10" s="52" t="s">
        <v>700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544</v>
      </c>
    </row>
    <row r="28" spans="1:2" ht="56.25">
      <c r="B28" s="335" t="s">
        <v>543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M45" sqref="M45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31" t="s">
        <v>432</v>
      </c>
      <c r="E5" s="732"/>
      <c r="F5" s="732"/>
      <c r="G5" s="732"/>
      <c r="H5" s="732"/>
      <c r="I5" s="732"/>
      <c r="J5" s="733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8"/>
      <c r="E6" s="759"/>
      <c r="F6" s="759"/>
      <c r="G6" s="759"/>
      <c r="H6" s="759"/>
      <c r="I6" s="759"/>
      <c r="J6" s="760"/>
    </row>
    <row r="7" spans="1:20" s="184" customFormat="1" hidden="1">
      <c r="A7" s="446"/>
      <c r="B7" s="446"/>
      <c r="E7" s="754"/>
      <c r="F7" s="754"/>
      <c r="G7" s="757"/>
      <c r="H7" s="757"/>
      <c r="I7" s="757"/>
      <c r="J7" s="757"/>
    </row>
    <row r="8" spans="1:20" s="184" customFormat="1" hidden="1">
      <c r="A8" s="446"/>
      <c r="B8" s="446"/>
      <c r="E8" s="754"/>
      <c r="F8" s="754"/>
      <c r="G8" s="757"/>
      <c r="H8" s="757"/>
      <c r="I8" s="757"/>
      <c r="J8" s="757"/>
    </row>
    <row r="9" spans="1:20" s="184" customFormat="1" hidden="1">
      <c r="A9" s="446"/>
      <c r="B9" s="446"/>
      <c r="E9" s="754"/>
      <c r="F9" s="754"/>
      <c r="G9" s="757"/>
      <c r="H9" s="757"/>
      <c r="I9" s="757"/>
      <c r="J9" s="757"/>
    </row>
    <row r="10" spans="1:20" s="184" customFormat="1" hidden="1">
      <c r="A10" s="446"/>
      <c r="B10" s="446"/>
      <c r="E10" s="754"/>
      <c r="F10" s="754"/>
      <c r="G10" s="757"/>
      <c r="H10" s="757"/>
      <c r="I10" s="757"/>
      <c r="J10" s="757"/>
    </row>
    <row r="11" spans="1:20" s="184" customFormat="1" hidden="1">
      <c r="A11" s="446"/>
      <c r="B11" s="446"/>
      <c r="D11" s="166"/>
      <c r="E11" s="754"/>
      <c r="F11" s="754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4"/>
      <c r="F12" s="754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6"/>
      <c r="F13" s="756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55" t="s">
        <v>95</v>
      </c>
      <c r="E17" s="755" t="s">
        <v>300</v>
      </c>
      <c r="F17" s="755" t="s">
        <v>83</v>
      </c>
      <c r="G17" s="755" t="s">
        <v>491</v>
      </c>
      <c r="H17" s="755" t="s">
        <v>95</v>
      </c>
      <c r="I17" s="755"/>
      <c r="J17" s="755" t="s">
        <v>23</v>
      </c>
      <c r="K17" s="761" t="s">
        <v>552</v>
      </c>
      <c r="L17" s="761"/>
      <c r="M17" s="761"/>
      <c r="N17" s="761"/>
      <c r="O17" s="761" t="s">
        <v>551</v>
      </c>
      <c r="P17" s="761"/>
      <c r="Q17" s="761"/>
      <c r="R17" s="761"/>
      <c r="S17" s="755" t="s">
        <v>247</v>
      </c>
    </row>
    <row r="18" spans="1:20" ht="30.75" customHeight="1">
      <c r="D18" s="755"/>
      <c r="E18" s="755"/>
      <c r="F18" s="755"/>
      <c r="G18" s="755"/>
      <c r="H18" s="755"/>
      <c r="I18" s="755"/>
      <c r="J18" s="755"/>
      <c r="K18" s="118" t="s">
        <v>303</v>
      </c>
      <c r="L18" s="755" t="s">
        <v>95</v>
      </c>
      <c r="M18" s="755"/>
      <c r="N18" s="118" t="s">
        <v>233</v>
      </c>
      <c r="O18" s="118" t="s">
        <v>303</v>
      </c>
      <c r="P18" s="755" t="s">
        <v>95</v>
      </c>
      <c r="Q18" s="755"/>
      <c r="R18" s="118" t="s">
        <v>233</v>
      </c>
      <c r="S18" s="755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62" t="s">
        <v>71</v>
      </c>
      <c r="I19" s="762"/>
      <c r="J19" s="41" t="s">
        <v>72</v>
      </c>
      <c r="K19" s="41" t="s">
        <v>186</v>
      </c>
      <c r="L19" s="762" t="s">
        <v>187</v>
      </c>
      <c r="M19" s="762"/>
      <c r="N19" s="41" t="s">
        <v>211</v>
      </c>
      <c r="O19" s="41" t="s">
        <v>212</v>
      </c>
      <c r="P19" s="762" t="s">
        <v>213</v>
      </c>
      <c r="Q19" s="762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7" customFormat="1" ht="17.100000000000001" customHeight="1">
      <c r="A21" s="308">
        <v>1</v>
      </c>
      <c r="C21" s="440"/>
      <c r="D21" s="741">
        <v>1</v>
      </c>
      <c r="E21" s="747" t="s">
        <v>386</v>
      </c>
      <c r="F21" s="750" t="s">
        <v>1302</v>
      </c>
      <c r="G21" s="753" t="s">
        <v>88</v>
      </c>
      <c r="H21" s="741"/>
      <c r="I21" s="741">
        <v>1</v>
      </c>
      <c r="J21" s="743" t="s">
        <v>386</v>
      </c>
      <c r="K21" s="739" t="s">
        <v>88</v>
      </c>
      <c r="L21" s="746"/>
      <c r="M21" s="746" t="s">
        <v>96</v>
      </c>
      <c r="N21" s="737"/>
      <c r="O21" s="739" t="s">
        <v>88</v>
      </c>
      <c r="P21" s="681"/>
      <c r="Q21" s="681" t="s">
        <v>96</v>
      </c>
      <c r="R21" s="692"/>
      <c r="S21" s="673"/>
    </row>
    <row r="22" spans="1:20" s="667" customFormat="1" ht="17.100000000000001" customHeight="1">
      <c r="A22" s="308"/>
      <c r="C22" s="184"/>
      <c r="D22" s="742"/>
      <c r="E22" s="748"/>
      <c r="F22" s="751"/>
      <c r="G22" s="740"/>
      <c r="H22" s="742"/>
      <c r="I22" s="742"/>
      <c r="J22" s="744"/>
      <c r="K22" s="740"/>
      <c r="L22" s="742"/>
      <c r="M22" s="742"/>
      <c r="N22" s="738"/>
      <c r="O22" s="740"/>
      <c r="P22" s="332"/>
      <c r="Q22" s="122"/>
      <c r="R22" s="122"/>
      <c r="S22" s="123"/>
    </row>
    <row r="23" spans="1:20" s="667" customFormat="1" ht="15" customHeight="1">
      <c r="A23" s="308"/>
      <c r="C23" s="184"/>
      <c r="D23" s="742"/>
      <c r="E23" s="748"/>
      <c r="F23" s="751"/>
      <c r="G23" s="740"/>
      <c r="H23" s="742"/>
      <c r="I23" s="742"/>
      <c r="J23" s="745"/>
      <c r="K23" s="740"/>
      <c r="L23" s="121"/>
      <c r="M23" s="122"/>
      <c r="N23" s="122"/>
      <c r="O23" s="122"/>
      <c r="P23" s="122"/>
      <c r="Q23" s="122"/>
      <c r="R23" s="122"/>
      <c r="S23" s="123"/>
    </row>
    <row r="24" spans="1:20" s="667" customFormat="1" ht="15" customHeight="1">
      <c r="A24" s="308"/>
      <c r="C24" s="184"/>
      <c r="D24" s="742"/>
      <c r="E24" s="749"/>
      <c r="F24" s="752"/>
      <c r="G24" s="740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 t="str">
        <f>IF('Перечень тарифов'!F21="","наименование отсутствует","" &amp; 'Перечень тарифов'!F21 &amp; "")</f>
        <v>Холодное водоснабжение. Техническая вода</v>
      </c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7"/>
      <c r="D11" s="477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7"/>
      <c r="F12" s="469" t="str">
        <f>"4."&amp;mergeValue(A12) &amp;"."&amp;mergeValue(B12)&amp;"."&amp;mergeValue(C12)</f>
        <v>4.1.1.1</v>
      </c>
      <c r="G12" s="476" t="s">
        <v>573</v>
      </c>
      <c r="H12" s="454" t="str">
        <f>IF(Территории!H13="","","" &amp; Территории!H13 &amp; "")</f>
        <v>город Тюмень</v>
      </c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8"/>
      <c r="B13" s="768"/>
      <c r="C13" s="768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 t="str">
        <f>IF(Территории!R14="","","" &amp; Территории!R14 &amp; "")</f>
        <v>город Тюмень (71701000)</v>
      </c>
      <c r="I13" s="672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3" t="s">
        <v>681</v>
      </c>
      <c r="H15" s="763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37"/>
  <sheetViews>
    <sheetView showGridLines="0" topLeftCell="I4" zoomScaleNormal="100" workbookViewId="0">
      <selection activeCell="V31" sqref="V3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64" t="s">
        <v>683</v>
      </c>
      <c r="M5" s="765"/>
      <c r="N5" s="765"/>
      <c r="O5" s="765"/>
      <c r="P5" s="765"/>
      <c r="Q5" s="765"/>
      <c r="R5" s="765"/>
      <c r="S5" s="765"/>
      <c r="T5" s="765"/>
      <c r="U5" s="766"/>
      <c r="V5" s="693"/>
      <c r="W5" s="693"/>
      <c r="X5" s="693"/>
      <c r="Y5" s="693"/>
      <c r="Z5" s="693"/>
      <c r="AA5" s="693"/>
      <c r="AB5" s="693"/>
      <c r="AC5" s="593"/>
    </row>
    <row r="6" spans="7:41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669"/>
      <c r="W6" s="669"/>
      <c r="X6" s="669"/>
      <c r="Y6" s="669"/>
      <c r="Z6" s="669"/>
      <c r="AA6" s="669"/>
      <c r="AB6" s="669"/>
      <c r="AC6" s="453"/>
      <c r="AD6" s="343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</row>
    <row r="7" spans="7:41" s="463" customFormat="1" ht="22.5">
      <c r="G7" s="464"/>
      <c r="H7" s="464"/>
      <c r="L7" s="462"/>
      <c r="M7" s="6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71"/>
      <c r="O7" s="786" t="str">
        <f>IF(NameOrPr_ch="",IF(NameOrPr="","",NameOrPr),NameOrPr_ch)</f>
        <v xml:space="preserve">Департамента тарифной и ценовой политики Тюменской области </v>
      </c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663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1" s="463" customFormat="1" ht="18.75">
      <c r="G8" s="464"/>
      <c r="H8" s="464"/>
      <c r="L8" s="462"/>
      <c r="M8" s="654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71"/>
      <c r="O8" s="786" t="str">
        <f>IF(datePr_ch="",IF(datePr="","",datePr),datePr_ch)</f>
        <v>20.12.2018</v>
      </c>
      <c r="P8" s="786"/>
      <c r="Q8" s="786"/>
      <c r="R8" s="786"/>
      <c r="S8" s="786"/>
      <c r="T8" s="786"/>
      <c r="U8" s="786"/>
      <c r="V8" s="786"/>
      <c r="W8" s="786"/>
      <c r="X8" s="786"/>
      <c r="Y8" s="786"/>
      <c r="Z8" s="786"/>
      <c r="AA8" s="786"/>
      <c r="AB8" s="786"/>
      <c r="AC8" s="786"/>
      <c r="AD8" s="663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1" s="463" customFormat="1" ht="18.75">
      <c r="G9" s="464"/>
      <c r="H9" s="464"/>
      <c r="L9" s="462"/>
      <c r="M9" s="654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71"/>
      <c r="O9" s="786" t="str">
        <f>IF(numberPr_ch="",IF(numberPr="","",numberPr),numberPr_ch)</f>
        <v>479/01-21</v>
      </c>
      <c r="P9" s="786"/>
      <c r="Q9" s="786"/>
      <c r="R9" s="786"/>
      <c r="S9" s="786"/>
      <c r="T9" s="786"/>
      <c r="U9" s="786"/>
      <c r="V9" s="786"/>
      <c r="W9" s="786"/>
      <c r="X9" s="786"/>
      <c r="Y9" s="786"/>
      <c r="Z9" s="786"/>
      <c r="AA9" s="786"/>
      <c r="AB9" s="786"/>
      <c r="AC9" s="786"/>
      <c r="AD9" s="663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1" s="463" customFormat="1" ht="18.75">
      <c r="G10" s="464"/>
      <c r="H10" s="464"/>
      <c r="L10" s="462"/>
      <c r="M10" s="654" t="s">
        <v>577</v>
      </c>
      <c r="N10" s="471"/>
      <c r="O10" s="786" t="str">
        <f>IF(IstPub_ch="",IF(IstPub="","",IstPub),IstPub_ch)</f>
        <v>Официальный портал органов государственной власти Тюменской области</v>
      </c>
      <c r="P10" s="786"/>
      <c r="Q10" s="786"/>
      <c r="R10" s="786"/>
      <c r="S10" s="786"/>
      <c r="T10" s="786"/>
      <c r="U10" s="786"/>
      <c r="V10" s="786"/>
      <c r="W10" s="786"/>
      <c r="X10" s="786"/>
      <c r="Y10" s="786"/>
      <c r="Z10" s="786"/>
      <c r="AA10" s="786"/>
      <c r="AB10" s="786"/>
      <c r="AC10" s="786"/>
      <c r="AD10" s="663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1" s="255" customFormat="1" ht="3" hidden="1" customHeight="1">
      <c r="G11" s="254"/>
      <c r="H11" s="254"/>
      <c r="L11" s="754"/>
      <c r="M11" s="754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76"/>
      <c r="P12" s="776"/>
      <c r="Q12" s="776"/>
      <c r="R12" s="776"/>
      <c r="S12" s="776"/>
      <c r="T12" s="776"/>
      <c r="U12" s="776"/>
      <c r="V12" s="776" t="s">
        <v>1606</v>
      </c>
      <c r="W12" s="776"/>
      <c r="X12" s="776"/>
      <c r="Y12" s="776"/>
      <c r="Z12" s="776"/>
      <c r="AA12" s="776"/>
      <c r="AB12" s="776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21" t="s">
        <v>510</v>
      </c>
      <c r="M13" s="721"/>
      <c r="N13" s="721"/>
      <c r="O13" s="721"/>
      <c r="P13" s="721"/>
      <c r="Q13" s="721"/>
      <c r="R13" s="721"/>
      <c r="S13" s="721"/>
      <c r="T13" s="721"/>
      <c r="U13" s="721"/>
      <c r="V13" s="721"/>
      <c r="W13" s="721"/>
      <c r="X13" s="721"/>
      <c r="Y13" s="721"/>
      <c r="Z13" s="721"/>
      <c r="AA13" s="721"/>
      <c r="AB13" s="721"/>
      <c r="AC13" s="721"/>
      <c r="AD13" s="721" t="s">
        <v>511</v>
      </c>
    </row>
    <row r="14" spans="7:41" ht="15" customHeight="1">
      <c r="J14" s="86"/>
      <c r="K14" s="86"/>
      <c r="L14" s="721" t="s">
        <v>95</v>
      </c>
      <c r="M14" s="721" t="s">
        <v>425</v>
      </c>
      <c r="N14" s="721"/>
      <c r="O14" s="782" t="s">
        <v>534</v>
      </c>
      <c r="P14" s="782"/>
      <c r="Q14" s="782"/>
      <c r="R14" s="782"/>
      <c r="S14" s="782"/>
      <c r="T14" s="782"/>
      <c r="U14" s="721" t="s">
        <v>344</v>
      </c>
      <c r="V14" s="782" t="s">
        <v>534</v>
      </c>
      <c r="W14" s="782"/>
      <c r="X14" s="782"/>
      <c r="Y14" s="782"/>
      <c r="Z14" s="782"/>
      <c r="AA14" s="782"/>
      <c r="AB14" s="721" t="s">
        <v>344</v>
      </c>
      <c r="AC14" s="781" t="s">
        <v>278</v>
      </c>
      <c r="AD14" s="721"/>
    </row>
    <row r="15" spans="7:41" ht="14.25" customHeight="1">
      <c r="J15" s="86"/>
      <c r="K15" s="86"/>
      <c r="L15" s="721"/>
      <c r="M15" s="721"/>
      <c r="N15" s="721"/>
      <c r="O15" s="251" t="s">
        <v>535</v>
      </c>
      <c r="P15" s="785" t="s">
        <v>274</v>
      </c>
      <c r="Q15" s="785"/>
      <c r="R15" s="755" t="s">
        <v>536</v>
      </c>
      <c r="S15" s="755"/>
      <c r="T15" s="755"/>
      <c r="U15" s="721"/>
      <c r="V15" s="668" t="s">
        <v>535</v>
      </c>
      <c r="W15" s="785" t="s">
        <v>274</v>
      </c>
      <c r="X15" s="785"/>
      <c r="Y15" s="755" t="s">
        <v>536</v>
      </c>
      <c r="Z15" s="755"/>
      <c r="AA15" s="755"/>
      <c r="AB15" s="721"/>
      <c r="AC15" s="781"/>
      <c r="AD15" s="721"/>
    </row>
    <row r="16" spans="7:41" ht="33.75" customHeight="1">
      <c r="J16" s="86"/>
      <c r="K16" s="86"/>
      <c r="L16" s="721"/>
      <c r="M16" s="721"/>
      <c r="N16" s="721"/>
      <c r="O16" s="435" t="s">
        <v>537</v>
      </c>
      <c r="P16" s="436" t="s">
        <v>538</v>
      </c>
      <c r="Q16" s="436" t="s">
        <v>405</v>
      </c>
      <c r="R16" s="437" t="s">
        <v>277</v>
      </c>
      <c r="S16" s="787" t="s">
        <v>276</v>
      </c>
      <c r="T16" s="787"/>
      <c r="U16" s="721"/>
      <c r="V16" s="678" t="s">
        <v>537</v>
      </c>
      <c r="W16" s="436" t="s">
        <v>538</v>
      </c>
      <c r="X16" s="436" t="s">
        <v>405</v>
      </c>
      <c r="Y16" s="674" t="s">
        <v>277</v>
      </c>
      <c r="Z16" s="787" t="s">
        <v>276</v>
      </c>
      <c r="AA16" s="787"/>
      <c r="AB16" s="721"/>
      <c r="AC16" s="781"/>
      <c r="AD16" s="721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9">
        <f ca="1">OFFSET(S17,0,-1)+1</f>
        <v>7</v>
      </c>
      <c r="T17" s="789"/>
      <c r="U17" s="580">
        <f ca="1">OFFSET(U17,0,-2)+1</f>
        <v>8</v>
      </c>
      <c r="V17" s="676">
        <f ca="1">OFFSET(V17,0,-1)+1</f>
        <v>9</v>
      </c>
      <c r="W17" s="676">
        <f ca="1">OFFSET(W17,0,-1)+1</f>
        <v>10</v>
      </c>
      <c r="X17" s="676">
        <f ca="1">OFFSET(X17,0,-1)+1</f>
        <v>11</v>
      </c>
      <c r="Y17" s="676">
        <f ca="1">OFFSET(Y17,0,-1)+1</f>
        <v>12</v>
      </c>
      <c r="Z17" s="789">
        <f ca="1">OFFSET(Z17,0,-1)+1</f>
        <v>13</v>
      </c>
      <c r="AA17" s="789"/>
      <c r="AB17" s="676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22.5">
      <c r="A18" s="775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2" t="str">
        <f>IF('Перечень тарифов'!J21="","","" &amp; 'Перечень тарифов'!J21 &amp; "")</f>
        <v>Тариф на техническую воду</v>
      </c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600" t="s">
        <v>544</v>
      </c>
    </row>
    <row r="19" spans="1:42" hidden="1">
      <c r="A19" s="775"/>
      <c r="B19" s="775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286"/>
    </row>
    <row r="20" spans="1:42" hidden="1">
      <c r="A20" s="775"/>
      <c r="B20" s="775"/>
      <c r="C20" s="775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88"/>
      <c r="P20" s="788"/>
      <c r="Q20" s="788"/>
      <c r="R20" s="788"/>
      <c r="S20" s="788"/>
      <c r="T20" s="788"/>
      <c r="U20" s="788"/>
      <c r="V20" s="788"/>
      <c r="W20" s="788"/>
      <c r="X20" s="788"/>
      <c r="Y20" s="788"/>
      <c r="Z20" s="788"/>
      <c r="AA20" s="788"/>
      <c r="AB20" s="788"/>
      <c r="AC20" s="788"/>
      <c r="AD20" s="286"/>
      <c r="AH20" s="317"/>
    </row>
    <row r="21" spans="1:42" ht="33.75">
      <c r="A21" s="775"/>
      <c r="B21" s="775"/>
      <c r="C21" s="775"/>
      <c r="D21" s="775">
        <v>1</v>
      </c>
      <c r="E21" s="342"/>
      <c r="F21" s="342"/>
      <c r="G21" s="342"/>
      <c r="H21" s="342"/>
      <c r="I21" s="776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4"/>
      <c r="P21" s="784"/>
      <c r="Q21" s="784"/>
      <c r="R21" s="784"/>
      <c r="S21" s="784"/>
      <c r="T21" s="784"/>
      <c r="U21" s="784"/>
      <c r="V21" s="784"/>
      <c r="W21" s="784"/>
      <c r="X21" s="784"/>
      <c r="Y21" s="784"/>
      <c r="Z21" s="784"/>
      <c r="AA21" s="784"/>
      <c r="AB21" s="784"/>
      <c r="AC21" s="784"/>
      <c r="AD21" s="286" t="s">
        <v>685</v>
      </c>
      <c r="AH21" s="317"/>
    </row>
    <row r="22" spans="1:42" ht="33.75">
      <c r="A22" s="775"/>
      <c r="B22" s="775"/>
      <c r="C22" s="775"/>
      <c r="D22" s="775"/>
      <c r="E22" s="775">
        <v>1</v>
      </c>
      <c r="F22" s="342"/>
      <c r="G22" s="342"/>
      <c r="H22" s="342"/>
      <c r="I22" s="776"/>
      <c r="J22" s="776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3" t="s">
        <v>539</v>
      </c>
      <c r="P22" s="783"/>
      <c r="Q22" s="783"/>
      <c r="R22" s="783"/>
      <c r="S22" s="783"/>
      <c r="T22" s="783"/>
      <c r="U22" s="783"/>
      <c r="V22" s="783"/>
      <c r="W22" s="783"/>
      <c r="X22" s="783"/>
      <c r="Y22" s="783"/>
      <c r="Z22" s="783"/>
      <c r="AA22" s="783"/>
      <c r="AB22" s="783"/>
      <c r="AC22" s="783"/>
      <c r="AD22" s="286" t="s">
        <v>546</v>
      </c>
      <c r="AF22" s="317" t="str">
        <f>strCheckUnique(AG22:AG25)</f>
        <v/>
      </c>
      <c r="AH22" s="317"/>
    </row>
    <row r="23" spans="1:42" ht="66" customHeight="1">
      <c r="A23" s="775"/>
      <c r="B23" s="775"/>
      <c r="C23" s="775"/>
      <c r="D23" s="775"/>
      <c r="E23" s="775"/>
      <c r="F23" s="340">
        <v>1</v>
      </c>
      <c r="G23" s="340"/>
      <c r="H23" s="340"/>
      <c r="I23" s="776"/>
      <c r="J23" s="776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5" t="s">
        <v>1610</v>
      </c>
      <c r="N23" s="780"/>
      <c r="O23" s="691">
        <v>19.75</v>
      </c>
      <c r="P23" s="192"/>
      <c r="Q23" s="192"/>
      <c r="R23" s="770" t="s">
        <v>1310</v>
      </c>
      <c r="S23" s="769" t="s">
        <v>87</v>
      </c>
      <c r="T23" s="770" t="s">
        <v>1608</v>
      </c>
      <c r="U23" s="769" t="s">
        <v>87</v>
      </c>
      <c r="V23" s="691">
        <v>20.149999999999999</v>
      </c>
      <c r="W23" s="192"/>
      <c r="X23" s="192"/>
      <c r="Y23" s="770" t="s">
        <v>1609</v>
      </c>
      <c r="Z23" s="769" t="s">
        <v>87</v>
      </c>
      <c r="AA23" s="770" t="s">
        <v>1311</v>
      </c>
      <c r="AB23" s="769" t="s">
        <v>88</v>
      </c>
      <c r="AC23" s="282"/>
      <c r="AD23" s="772" t="s">
        <v>547</v>
      </c>
      <c r="AE23" s="599" t="str">
        <f>strCheckDate(O24:AC24)</f>
        <v/>
      </c>
      <c r="AG23" s="317" t="str">
        <f>IF(M23="","",M23 )</f>
        <v>Техническая вода, руб./м3 (с НДС)</v>
      </c>
      <c r="AH23" s="317"/>
      <c r="AI23" s="317"/>
      <c r="AJ23" s="317"/>
    </row>
    <row r="24" spans="1:42" hidden="1">
      <c r="A24" s="775"/>
      <c r="B24" s="775"/>
      <c r="C24" s="775"/>
      <c r="D24" s="775"/>
      <c r="E24" s="775"/>
      <c r="F24" s="340"/>
      <c r="G24" s="340"/>
      <c r="H24" s="340"/>
      <c r="I24" s="776"/>
      <c r="J24" s="776"/>
      <c r="K24" s="344"/>
      <c r="L24" s="171"/>
      <c r="M24" s="205"/>
      <c r="N24" s="780"/>
      <c r="O24" s="299"/>
      <c r="P24" s="296"/>
      <c r="Q24" s="297" t="str">
        <f>R23 &amp; "-" &amp; T23</f>
        <v>01.01.2019-30.06.2019</v>
      </c>
      <c r="R24" s="770"/>
      <c r="S24" s="769"/>
      <c r="T24" s="771"/>
      <c r="U24" s="769"/>
      <c r="V24" s="299"/>
      <c r="W24" s="296"/>
      <c r="X24" s="297" t="str">
        <f>Y23 &amp; "-" &amp; AA23</f>
        <v>01.07.2019-31.12.2019</v>
      </c>
      <c r="Y24" s="770"/>
      <c r="Z24" s="769"/>
      <c r="AA24" s="771"/>
      <c r="AB24" s="769"/>
      <c r="AC24" s="282"/>
      <c r="AD24" s="773"/>
      <c r="AH24" s="317"/>
    </row>
    <row r="25" spans="1:42" customFormat="1" ht="15" customHeight="1">
      <c r="A25" s="775"/>
      <c r="B25" s="775"/>
      <c r="C25" s="775"/>
      <c r="D25" s="775"/>
      <c r="E25" s="775"/>
      <c r="F25" s="340"/>
      <c r="G25" s="340"/>
      <c r="H25" s="340"/>
      <c r="I25" s="776"/>
      <c r="J25" s="776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74"/>
      <c r="AE25" s="307"/>
      <c r="AF25" s="307"/>
      <c r="AG25" s="307"/>
      <c r="AH25" s="317"/>
      <c r="AI25" s="307"/>
      <c r="AJ25" s="298"/>
      <c r="AK25" s="298"/>
      <c r="AL25" s="298"/>
      <c r="AM25" s="298"/>
      <c r="AN25" s="298"/>
      <c r="AO25" s="298"/>
      <c r="AP25" s="35"/>
    </row>
    <row r="26" spans="1:42" ht="33.75" customHeight="1">
      <c r="A26" s="775"/>
      <c r="B26" s="775"/>
      <c r="C26" s="775"/>
      <c r="D26" s="775"/>
      <c r="E26" s="775">
        <v>2</v>
      </c>
      <c r="F26" s="677"/>
      <c r="G26" s="677"/>
      <c r="H26" s="677"/>
      <c r="I26" s="776"/>
      <c r="J26" s="776" t="s">
        <v>1606</v>
      </c>
      <c r="K26" s="101"/>
      <c r="L26" s="679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77" t="s">
        <v>306</v>
      </c>
      <c r="P26" s="778"/>
      <c r="Q26" s="778"/>
      <c r="R26" s="778"/>
      <c r="S26" s="778"/>
      <c r="T26" s="778"/>
      <c r="U26" s="778"/>
      <c r="V26" s="778"/>
      <c r="W26" s="778"/>
      <c r="X26" s="778"/>
      <c r="Y26" s="778"/>
      <c r="Z26" s="778"/>
      <c r="AA26" s="778"/>
      <c r="AB26" s="778"/>
      <c r="AC26" s="779"/>
      <c r="AD26" s="286" t="s">
        <v>546</v>
      </c>
      <c r="AF26" s="317" t="str">
        <f>strCheckUnique(AG26:AG29)</f>
        <v/>
      </c>
      <c r="AH26" s="317"/>
    </row>
    <row r="27" spans="1:42" ht="66" customHeight="1">
      <c r="A27" s="775"/>
      <c r="B27" s="775"/>
      <c r="C27" s="775"/>
      <c r="D27" s="775"/>
      <c r="E27" s="775"/>
      <c r="F27" s="340">
        <v>1</v>
      </c>
      <c r="G27" s="340"/>
      <c r="H27" s="340"/>
      <c r="I27" s="776"/>
      <c r="J27" s="776"/>
      <c r="K27" s="344"/>
      <c r="L27" s="679" t="str">
        <f>mergeValue(A27) &amp;"."&amp; mergeValue(B27)&amp;"."&amp; mergeValue(C27)&amp;"."&amp; mergeValue(D27)&amp;"."&amp; mergeValue(E27)&amp;"."&amp; mergeValue(F27)</f>
        <v>1.1.1.1.2.1</v>
      </c>
      <c r="M27" s="645" t="s">
        <v>1611</v>
      </c>
      <c r="N27" s="780"/>
      <c r="O27" s="691">
        <v>16.46</v>
      </c>
      <c r="P27" s="192"/>
      <c r="Q27" s="192"/>
      <c r="R27" s="770" t="s">
        <v>1310</v>
      </c>
      <c r="S27" s="769" t="s">
        <v>87</v>
      </c>
      <c r="T27" s="770" t="s">
        <v>1608</v>
      </c>
      <c r="U27" s="769" t="s">
        <v>87</v>
      </c>
      <c r="V27" s="691">
        <v>16.79</v>
      </c>
      <c r="W27" s="192"/>
      <c r="X27" s="192"/>
      <c r="Y27" s="770" t="s">
        <v>1609</v>
      </c>
      <c r="Z27" s="769" t="s">
        <v>87</v>
      </c>
      <c r="AA27" s="770" t="s">
        <v>1311</v>
      </c>
      <c r="AB27" s="769" t="s">
        <v>88</v>
      </c>
      <c r="AC27" s="282"/>
      <c r="AD27" s="772" t="s">
        <v>547</v>
      </c>
      <c r="AE27" s="298" t="str">
        <f>strCheckDate(O28:AC28)</f>
        <v/>
      </c>
      <c r="AG27" s="317" t="str">
        <f>IF(M27="","",M27 )</f>
        <v>Техническая вода, руб./м3 (без НДС)</v>
      </c>
      <c r="AH27" s="317"/>
      <c r="AI27" s="317"/>
      <c r="AJ27" s="317"/>
    </row>
    <row r="28" spans="1:42" ht="14.25" hidden="1" customHeight="1">
      <c r="A28" s="775"/>
      <c r="B28" s="775"/>
      <c r="C28" s="775"/>
      <c r="D28" s="775"/>
      <c r="E28" s="775"/>
      <c r="F28" s="340"/>
      <c r="G28" s="340"/>
      <c r="H28" s="340"/>
      <c r="I28" s="776"/>
      <c r="J28" s="776"/>
      <c r="K28" s="344"/>
      <c r="L28" s="171"/>
      <c r="M28" s="205"/>
      <c r="N28" s="780"/>
      <c r="O28" s="299"/>
      <c r="P28" s="296"/>
      <c r="Q28" s="297" t="str">
        <f>R27 &amp; "-" &amp; T27</f>
        <v>01.01.2019-30.06.2019</v>
      </c>
      <c r="R28" s="770"/>
      <c r="S28" s="769"/>
      <c r="T28" s="771"/>
      <c r="U28" s="769"/>
      <c r="V28" s="299"/>
      <c r="W28" s="296"/>
      <c r="X28" s="297" t="str">
        <f>Y27 &amp; "-" &amp; AA27</f>
        <v>01.07.2019-31.12.2019</v>
      </c>
      <c r="Y28" s="770"/>
      <c r="Z28" s="769"/>
      <c r="AA28" s="771"/>
      <c r="AB28" s="769"/>
      <c r="AC28" s="282"/>
      <c r="AD28" s="773"/>
      <c r="AH28" s="317"/>
    </row>
    <row r="29" spans="1:42" customFormat="1" ht="15" customHeight="1">
      <c r="A29" s="775"/>
      <c r="B29" s="775"/>
      <c r="C29" s="775"/>
      <c r="D29" s="775"/>
      <c r="E29" s="775"/>
      <c r="F29" s="340"/>
      <c r="G29" s="340"/>
      <c r="H29" s="340"/>
      <c r="I29" s="776"/>
      <c r="J29" s="776"/>
      <c r="K29" s="201"/>
      <c r="L29" s="112"/>
      <c r="M29" s="175" t="s">
        <v>427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74"/>
      <c r="AE29" s="307"/>
      <c r="AF29" s="307"/>
      <c r="AG29" s="307"/>
      <c r="AH29" s="317"/>
      <c r="AI29" s="307"/>
      <c r="AJ29" s="298"/>
      <c r="AK29" s="298"/>
      <c r="AL29" s="298"/>
      <c r="AM29" s="298"/>
      <c r="AN29" s="298"/>
      <c r="AO29" s="298"/>
      <c r="AP29" s="35"/>
    </row>
    <row r="30" spans="1:42" ht="33.75" customHeight="1">
      <c r="A30" s="775"/>
      <c r="B30" s="775"/>
      <c r="C30" s="775"/>
      <c r="D30" s="775"/>
      <c r="E30" s="775">
        <v>3</v>
      </c>
      <c r="F30" s="677"/>
      <c r="G30" s="677"/>
      <c r="H30" s="677"/>
      <c r="I30" s="776"/>
      <c r="J30" s="776" t="s">
        <v>1606</v>
      </c>
      <c r="K30" s="101"/>
      <c r="L30" s="679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77" t="s">
        <v>307</v>
      </c>
      <c r="P30" s="778"/>
      <c r="Q30" s="778"/>
      <c r="R30" s="778"/>
      <c r="S30" s="778"/>
      <c r="T30" s="778"/>
      <c r="U30" s="778"/>
      <c r="V30" s="778"/>
      <c r="W30" s="778"/>
      <c r="X30" s="778"/>
      <c r="Y30" s="778"/>
      <c r="Z30" s="778"/>
      <c r="AA30" s="778"/>
      <c r="AB30" s="778"/>
      <c r="AC30" s="779"/>
      <c r="AD30" s="286" t="s">
        <v>546</v>
      </c>
      <c r="AF30" s="317" t="str">
        <f>strCheckUnique(AG30:AG33)</f>
        <v/>
      </c>
      <c r="AH30" s="317"/>
    </row>
    <row r="31" spans="1:42" ht="66" customHeight="1">
      <c r="A31" s="775"/>
      <c r="B31" s="775"/>
      <c r="C31" s="775"/>
      <c r="D31" s="775"/>
      <c r="E31" s="775"/>
      <c r="F31" s="340">
        <v>1</v>
      </c>
      <c r="G31" s="340"/>
      <c r="H31" s="340"/>
      <c r="I31" s="776"/>
      <c r="J31" s="776"/>
      <c r="K31" s="344"/>
      <c r="L31" s="679" t="str">
        <f>mergeValue(A31) &amp;"."&amp; mergeValue(B31)&amp;"."&amp; mergeValue(C31)&amp;"."&amp; mergeValue(D31)&amp;"."&amp; mergeValue(E31)&amp;"."&amp; mergeValue(F31)</f>
        <v>1.1.1.1.3.1</v>
      </c>
      <c r="M31" s="645" t="s">
        <v>1611</v>
      </c>
      <c r="N31" s="780"/>
      <c r="O31" s="691">
        <v>16.46</v>
      </c>
      <c r="P31" s="192"/>
      <c r="Q31" s="192"/>
      <c r="R31" s="770" t="s">
        <v>1310</v>
      </c>
      <c r="S31" s="769" t="s">
        <v>87</v>
      </c>
      <c r="T31" s="770" t="s">
        <v>1608</v>
      </c>
      <c r="U31" s="769" t="s">
        <v>87</v>
      </c>
      <c r="V31" s="691">
        <v>16.79</v>
      </c>
      <c r="W31" s="192"/>
      <c r="X31" s="192"/>
      <c r="Y31" s="770" t="s">
        <v>1609</v>
      </c>
      <c r="Z31" s="769" t="s">
        <v>87</v>
      </c>
      <c r="AA31" s="770" t="s">
        <v>1311</v>
      </c>
      <c r="AB31" s="769" t="s">
        <v>88</v>
      </c>
      <c r="AC31" s="282"/>
      <c r="AD31" s="772" t="s">
        <v>547</v>
      </c>
      <c r="AE31" s="298" t="str">
        <f>strCheckDate(O32:AC32)</f>
        <v/>
      </c>
      <c r="AG31" s="317" t="str">
        <f>IF(M31="","",M31 )</f>
        <v>Техническая вода, руб./м3 (без НДС)</v>
      </c>
      <c r="AH31" s="317"/>
      <c r="AI31" s="317"/>
      <c r="AJ31" s="317"/>
    </row>
    <row r="32" spans="1:42" ht="14.25" hidden="1" customHeight="1">
      <c r="A32" s="775"/>
      <c r="B32" s="775"/>
      <c r="C32" s="775"/>
      <c r="D32" s="775"/>
      <c r="E32" s="775"/>
      <c r="F32" s="340"/>
      <c r="G32" s="340"/>
      <c r="H32" s="340"/>
      <c r="I32" s="776"/>
      <c r="J32" s="776"/>
      <c r="K32" s="344"/>
      <c r="L32" s="171"/>
      <c r="M32" s="205"/>
      <c r="N32" s="780"/>
      <c r="O32" s="299"/>
      <c r="P32" s="296"/>
      <c r="Q32" s="297" t="str">
        <f>R31 &amp; "-" &amp; T31</f>
        <v>01.01.2019-30.06.2019</v>
      </c>
      <c r="R32" s="770"/>
      <c r="S32" s="769"/>
      <c r="T32" s="771"/>
      <c r="U32" s="769"/>
      <c r="V32" s="299"/>
      <c r="W32" s="296"/>
      <c r="X32" s="297" t="str">
        <f>Y31 &amp; "-" &amp; AA31</f>
        <v>01.07.2019-31.12.2019</v>
      </c>
      <c r="Y32" s="770"/>
      <c r="Z32" s="769"/>
      <c r="AA32" s="771"/>
      <c r="AB32" s="769"/>
      <c r="AC32" s="282"/>
      <c r="AD32" s="773"/>
      <c r="AH32" s="317"/>
    </row>
    <row r="33" spans="1:42" customFormat="1" ht="15" customHeight="1">
      <c r="A33" s="775"/>
      <c r="B33" s="775"/>
      <c r="C33" s="775"/>
      <c r="D33" s="775"/>
      <c r="E33" s="775"/>
      <c r="F33" s="340"/>
      <c r="G33" s="340"/>
      <c r="H33" s="340"/>
      <c r="I33" s="776"/>
      <c r="J33" s="776"/>
      <c r="K33" s="201"/>
      <c r="L33" s="112"/>
      <c r="M33" s="175" t="s">
        <v>427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74"/>
      <c r="AE33" s="307"/>
      <c r="AF33" s="307"/>
      <c r="AG33" s="307"/>
      <c r="AH33" s="317"/>
      <c r="AI33" s="307"/>
      <c r="AJ33" s="298"/>
      <c r="AK33" s="298"/>
      <c r="AL33" s="298"/>
      <c r="AM33" s="298"/>
      <c r="AN33" s="298"/>
      <c r="AO33" s="298"/>
      <c r="AP33" s="35"/>
    </row>
    <row r="34" spans="1:42" customFormat="1" ht="15" customHeight="1">
      <c r="A34" s="775"/>
      <c r="B34" s="775"/>
      <c r="C34" s="775"/>
      <c r="D34" s="775"/>
      <c r="E34" s="340"/>
      <c r="F34" s="342"/>
      <c r="G34" s="342"/>
      <c r="H34" s="342"/>
      <c r="I34" s="776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</row>
    <row r="35" spans="1:42" customFormat="1" ht="15" customHeight="1">
      <c r="A35" s="775"/>
      <c r="B35" s="775"/>
      <c r="C35" s="775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428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</row>
    <row r="36" spans="1:42" ht="3" customHeight="1"/>
    <row r="37" spans="1:42" ht="48.95" customHeight="1">
      <c r="M37" s="763" t="s">
        <v>708</v>
      </c>
      <c r="N37" s="763"/>
      <c r="O37" s="763"/>
      <c r="P37" s="763"/>
      <c r="Q37" s="763"/>
      <c r="R37" s="763"/>
      <c r="S37" s="763"/>
      <c r="T37" s="763"/>
      <c r="U37" s="763"/>
      <c r="V37" s="763"/>
      <c r="W37" s="763"/>
      <c r="X37" s="763"/>
      <c r="Y37" s="763"/>
      <c r="Z37" s="763"/>
      <c r="AA37" s="763"/>
      <c r="AB37" s="763"/>
      <c r="AC37" s="763"/>
    </row>
  </sheetData>
  <sheetProtection password="FA9C" sheet="1" objects="1" scenarios="1" formatColumns="0" formatRows="0"/>
  <dataConsolidate leftLabels="1"/>
  <mergeCells count="75">
    <mergeCell ref="J22:J25"/>
    <mergeCell ref="P15:Q15"/>
    <mergeCell ref="O20:AC20"/>
    <mergeCell ref="M37:AC37"/>
    <mergeCell ref="S23:S24"/>
    <mergeCell ref="U23:U24"/>
    <mergeCell ref="N23:N24"/>
    <mergeCell ref="T23:T24"/>
    <mergeCell ref="J26:J29"/>
    <mergeCell ref="O26:AC26"/>
    <mergeCell ref="N27:N28"/>
    <mergeCell ref="R27:R28"/>
    <mergeCell ref="S27:S28"/>
    <mergeCell ref="T27:T28"/>
    <mergeCell ref="U27:U28"/>
    <mergeCell ref="Y23:Y24"/>
    <mergeCell ref="A18:A35"/>
    <mergeCell ref="B19:B35"/>
    <mergeCell ref="C20:C35"/>
    <mergeCell ref="D21:D34"/>
    <mergeCell ref="I21:I34"/>
    <mergeCell ref="E22:E25"/>
    <mergeCell ref="E26:E29"/>
    <mergeCell ref="O12:U12"/>
    <mergeCell ref="S16:T16"/>
    <mergeCell ref="O19:AC19"/>
    <mergeCell ref="O18:AC18"/>
    <mergeCell ref="S17:T17"/>
    <mergeCell ref="U14:U16"/>
    <mergeCell ref="V12:AB12"/>
    <mergeCell ref="Z16:AA16"/>
    <mergeCell ref="Z17:AA17"/>
    <mergeCell ref="O8:AC8"/>
    <mergeCell ref="O9:AC9"/>
    <mergeCell ref="L5:U5"/>
    <mergeCell ref="L11:M11"/>
    <mergeCell ref="O10:AC10"/>
    <mergeCell ref="O7:AC7"/>
    <mergeCell ref="AD23:AD25"/>
    <mergeCell ref="AC14:AC16"/>
    <mergeCell ref="L13:AC13"/>
    <mergeCell ref="N14:N16"/>
    <mergeCell ref="R23:R24"/>
    <mergeCell ref="R15:T15"/>
    <mergeCell ref="O14:T14"/>
    <mergeCell ref="AD13:AD16"/>
    <mergeCell ref="O22:AC22"/>
    <mergeCell ref="O21:AC21"/>
    <mergeCell ref="L14:L16"/>
    <mergeCell ref="M14:M16"/>
    <mergeCell ref="V14:AA14"/>
    <mergeCell ref="AB14:AB16"/>
    <mergeCell ref="W15:X15"/>
    <mergeCell ref="Y15:AA15"/>
    <mergeCell ref="AD27:AD29"/>
    <mergeCell ref="E30:E33"/>
    <mergeCell ref="J30:J33"/>
    <mergeCell ref="O30:AC30"/>
    <mergeCell ref="N31:N32"/>
    <mergeCell ref="R31:R32"/>
    <mergeCell ref="S31:S32"/>
    <mergeCell ref="T31:T32"/>
    <mergeCell ref="U31:U32"/>
    <mergeCell ref="AD31:AD33"/>
    <mergeCell ref="Y31:Y32"/>
    <mergeCell ref="Z31:Z32"/>
    <mergeCell ref="AA31:AA32"/>
    <mergeCell ref="AB31:AB32"/>
    <mergeCell ref="Z23:Z24"/>
    <mergeCell ref="AA23:AA24"/>
    <mergeCell ref="AB23:AB24"/>
    <mergeCell ref="Y27:Y28"/>
    <mergeCell ref="Z27:Z28"/>
    <mergeCell ref="AA27:AA28"/>
    <mergeCell ref="AB27:AB28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6:AD10 O21:AC21">
      <formula1>900</formula1>
    </dataValidation>
    <dataValidation allowBlank="1" promptTitle="checkPeriodRange" sqref="Q24 Q28 Q32 X32 X28 X24"/>
    <dataValidation type="list" allowBlank="1" showInputMessage="1" showErrorMessage="1" errorTitle="Ошибка" error="Выберите значение из списка" sqref="O22 O26 O30 V22 V26 V30">
      <formula1>kind_of_cons</formula1>
    </dataValidation>
    <dataValidation allowBlank="1" sqref="S25 S29 S33:S35 Z25 Z29 Z33:Z3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 Y27 AA27:AA28 Y31 AA31:AA32 Y23 AA23:AA24"/>
    <dataValidation allowBlank="1" showInputMessage="1" showErrorMessage="1" prompt="Для выбора выполните двойной щелчок левой клавиши мыши по соответствующей ячейке." sqref="S23:S24 U27:U28 S27:S28 U31:U32 S31:S32 U23:U24 AB27:AB28 Z27:Z28 AB31:AB32 Z31:Z32 Z23:Z24 AB23:AB24"/>
    <dataValidation type="decimal" allowBlank="1" showErrorMessage="1" errorTitle="Ошибка" error="Допускается ввод только действительных чисел!" sqref="O23 O27 O31 V27 V31 V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64" t="s">
        <v>567</v>
      </c>
      <c r="G2" s="765"/>
      <c r="H2" s="766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21" t="s">
        <v>510</v>
      </c>
      <c r="G4" s="721"/>
      <c r="H4" s="721"/>
      <c r="I4" s="767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7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568</v>
      </c>
      <c r="H7" s="454" t="str">
        <f>IF(dateCh="","",dateCh)</f>
        <v>20.12.2018</v>
      </c>
      <c r="I7" s="286" t="s">
        <v>569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8">
        <v>1</v>
      </c>
      <c r="B8" s="319"/>
      <c r="C8" s="319"/>
      <c r="D8" s="319"/>
      <c r="F8" s="469" t="str">
        <f>"2." &amp;mergeValue(A8)</f>
        <v>2.1</v>
      </c>
      <c r="G8" s="554" t="s">
        <v>570</v>
      </c>
      <c r="H8" s="454"/>
      <c r="I8" s="286" t="s">
        <v>678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8"/>
      <c r="B9" s="319"/>
      <c r="C9" s="319"/>
      <c r="D9" s="319"/>
      <c r="F9" s="469" t="str">
        <f>"3." &amp;mergeValue(A9)</f>
        <v>3.1</v>
      </c>
      <c r="G9" s="554" t="s">
        <v>571</v>
      </c>
      <c r="H9" s="454"/>
      <c r="I9" s="286" t="s">
        <v>676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8"/>
      <c r="B10" s="319"/>
      <c r="C10" s="319"/>
      <c r="D10" s="319"/>
      <c r="F10" s="469" t="str">
        <f>"4."&amp;mergeValue(A10)</f>
        <v>4.1</v>
      </c>
      <c r="G10" s="554" t="s">
        <v>572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8"/>
      <c r="B11" s="768">
        <v>1</v>
      </c>
      <c r="C11" s="479"/>
      <c r="D11" s="479"/>
      <c r="F11" s="469" t="str">
        <f>"4."&amp;mergeValue(A11) &amp;"."&amp;mergeValue(B11)</f>
        <v>4.1.1</v>
      </c>
      <c r="G11" s="461" t="s">
        <v>680</v>
      </c>
      <c r="H11" s="454" t="str">
        <f>IF(region_name="","",region_name)</f>
        <v>Тюменская область</v>
      </c>
      <c r="I11" s="286" t="s">
        <v>575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8"/>
      <c r="B12" s="768"/>
      <c r="C12" s="768">
        <v>1</v>
      </c>
      <c r="D12" s="479"/>
      <c r="F12" s="469" t="str">
        <f>"4."&amp;mergeValue(A12) &amp;"."&amp;mergeValue(B12)&amp;"."&amp;mergeValue(C12)</f>
        <v>4.1.1.1</v>
      </c>
      <c r="G12" s="476" t="s">
        <v>573</v>
      </c>
      <c r="H12" s="454"/>
      <c r="I12" s="286" t="s">
        <v>576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8"/>
      <c r="B13" s="768"/>
      <c r="C13" s="768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574</v>
      </c>
      <c r="H13" s="454"/>
      <c r="I13" s="790" t="s">
        <v>679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8"/>
      <c r="B14" s="768"/>
      <c r="C14" s="768"/>
      <c r="D14" s="479"/>
      <c r="F14" s="473"/>
      <c r="G14" s="163" t="s">
        <v>4</v>
      </c>
      <c r="H14" s="478"/>
      <c r="I14" s="79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8"/>
      <c r="B15" s="768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8"/>
      <c r="B16" s="319"/>
      <c r="C16" s="319"/>
      <c r="D16" s="319"/>
      <c r="F16" s="473"/>
      <c r="G16" s="177" t="s">
        <v>582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581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3" t="s">
        <v>681</v>
      </c>
      <c r="H19" s="763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9" baseType="lpstr">
      <vt:lpstr>Инструкция</vt:lpstr>
      <vt:lpstr>Титульный</vt:lpstr>
      <vt:lpstr>Территории</vt:lpstr>
      <vt:lpstr>Перечень тарифов</vt:lpstr>
      <vt:lpstr>Форма 1.0.1 | Т-тех</vt:lpstr>
      <vt:lpstr>Форма 2.2 | Т-тех</vt:lpstr>
      <vt:lpstr>Форма 1.0.1 | Форма 2.11</vt:lpstr>
      <vt:lpstr>Форма 2.11</vt:lpstr>
      <vt:lpstr>Сведения об изменении</vt:lpstr>
      <vt:lpstr>Комментарии</vt:lpstr>
      <vt:lpstr>Проверка</vt:lpstr>
      <vt:lpstr>activity</vt:lpstr>
      <vt:lpstr>add_CS_List05_10</vt:lpstr>
      <vt:lpstr>add_CS_List05_2</vt:lpstr>
      <vt:lpstr>add_CS_List05_3</vt:lpstr>
      <vt:lpstr>add_CS_List05_4</vt:lpstr>
      <vt:lpstr>add_CS_List05_9</vt:lpstr>
      <vt:lpstr>add_CT_10</vt:lpstr>
      <vt:lpstr>add_CT_2</vt:lpstr>
      <vt:lpstr>add_CT_3</vt:lpstr>
      <vt:lpstr>add_CT_4</vt:lpstr>
      <vt:lpstr>add_CT_9</vt:lpstr>
      <vt:lpstr>add_MO_10</vt:lpstr>
      <vt:lpstr>add_MO_2</vt:lpstr>
      <vt:lpstr>add_MO_3</vt:lpstr>
      <vt:lpstr>add_MO_4</vt:lpstr>
      <vt:lpstr>add_MO_9</vt:lpstr>
      <vt:lpstr>add_MO_List05_10</vt:lpstr>
      <vt:lpstr>add_MO_List05_2</vt:lpstr>
      <vt:lpstr>add_MO_List05_3</vt:lpstr>
      <vt:lpstr>add_MO_List05_4</vt:lpstr>
      <vt:lpstr>add_MO_List05_9</vt:lpstr>
      <vt:lpstr>add_MR_List05_10</vt:lpstr>
      <vt:lpstr>add_MR_List05_2</vt:lpstr>
      <vt:lpstr>add_MR_List05_3</vt:lpstr>
      <vt:lpstr>add_MR_List05_4</vt:lpstr>
      <vt:lpstr>add_MR_List05_9</vt:lpstr>
      <vt:lpstr>add_Rate_10</vt:lpstr>
      <vt:lpstr>add_Rate_2</vt:lpstr>
      <vt:lpstr>add_Rate_3</vt:lpstr>
      <vt:lpstr>add_Rate_4</vt:lpstr>
      <vt:lpstr>add_Rate_9</vt:lpstr>
      <vt:lpstr>add_TER_List05_10</vt:lpstr>
      <vt:lpstr>add_TER_List05_2</vt:lpstr>
      <vt:lpstr>add_TER_List05_3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