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240" windowWidth="15225" windowHeight="231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(факт)'!$D$10:$G$68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Инвестиции!$E$11:$R$83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Инвестиции!$68:$72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(факт)'!$G$52</definedName>
    <definedName name="List02_revenue_from_activity_80_flag">'Показатели (факт)'!$G$53</definedName>
    <definedName name="List03_ipr_pub">'Ссылки на публикации'!$D$16:$K$17</definedName>
    <definedName name="List06_date_ip">Инвестиции!$H$12</definedName>
    <definedName name="List06_date_r_ip">Инвестиции!$H$16:$R$17</definedName>
    <definedName name="List06_flag_year">Инвестиции!$R$19:$R$26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(факт)'!$C$66:$C$67</definedName>
    <definedName name="pDel_List02_5">'Показатели (факт)'!$C$37:$C$46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Инвестиции!$D$58:$D$61</definedName>
    <definedName name="pDel_List06_3">Инвестиции!$D$68:$D$83</definedName>
    <definedName name="pDel_List06_4">Инвестиции!$D$19:$D$26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(факт)'!$E$13</definedName>
    <definedName name="pIns_List02_4">'Показатели (факт)'!$E$67</definedName>
    <definedName name="pIns_List02_5">'Показатели (факт)'!$E$46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Инвестиции!$F$61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Инвестиции!$I$8:$R$8</definedName>
    <definedName name="pVIns_List06_1">Инвестиции!$R$9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39" i="526" l="1"/>
  <c r="G40" i="526"/>
  <c r="G41" i="526"/>
  <c r="G42" i="526"/>
  <c r="G43" i="526"/>
  <c r="G44" i="526"/>
  <c r="G45" i="526"/>
  <c r="G38" i="526"/>
  <c r="G17" i="526"/>
  <c r="G18" i="526"/>
  <c r="G27" i="526"/>
  <c r="G28" i="526"/>
  <c r="G30" i="526"/>
  <c r="G31" i="526"/>
  <c r="G15" i="526"/>
  <c r="G12" i="526"/>
  <c r="G10" i="526"/>
  <c r="G16" i="526"/>
  <c r="G32" i="526"/>
  <c r="O10" i="532"/>
  <c r="G29" i="526"/>
  <c r="G26" i="526"/>
  <c r="G25" i="526"/>
  <c r="G24" i="526"/>
  <c r="G23" i="526"/>
  <c r="G22" i="526"/>
  <c r="G21" i="526"/>
  <c r="G20" i="526"/>
  <c r="G19" i="526"/>
  <c r="Q78" i="536"/>
  <c r="Q73" i="536"/>
  <c r="Q68" i="536"/>
  <c r="Q67" i="536"/>
  <c r="Q66" i="536"/>
  <c r="Q65" i="536"/>
  <c r="Q64" i="536"/>
  <c r="Q63" i="536"/>
  <c r="Q22" i="536"/>
  <c r="Q19" i="536"/>
  <c r="Q18" i="536"/>
  <c r="Q9" i="536"/>
  <c r="P78" i="536"/>
  <c r="P73" i="536"/>
  <c r="P68" i="536"/>
  <c r="P67" i="536"/>
  <c r="P66" i="536"/>
  <c r="P65" i="536"/>
  <c r="P63" i="536"/>
  <c r="P64" i="536"/>
  <c r="P22" i="536"/>
  <c r="P19" i="536"/>
  <c r="P18" i="536"/>
  <c r="P9" i="536"/>
  <c r="O78" i="536"/>
  <c r="O73" i="536"/>
  <c r="O68" i="536"/>
  <c r="O67" i="536"/>
  <c r="O66" i="536"/>
  <c r="O65" i="536"/>
  <c r="O64" i="536"/>
  <c r="O63" i="536"/>
  <c r="O22" i="536"/>
  <c r="O19" i="536"/>
  <c r="O18" i="536"/>
  <c r="O9" i="536"/>
  <c r="N78" i="536"/>
  <c r="N73" i="536"/>
  <c r="N68" i="536"/>
  <c r="N67" i="536"/>
  <c r="N66" i="536"/>
  <c r="N65" i="536"/>
  <c r="N64" i="536"/>
  <c r="N63" i="536"/>
  <c r="N22" i="536"/>
  <c r="N19" i="536"/>
  <c r="N18" i="536"/>
  <c r="N9" i="536"/>
  <c r="M78" i="536"/>
  <c r="M73" i="536"/>
  <c r="M68" i="536"/>
  <c r="M67" i="536"/>
  <c r="M66" i="536"/>
  <c r="M65" i="536"/>
  <c r="M64" i="536"/>
  <c r="M63" i="536"/>
  <c r="M22" i="536"/>
  <c r="M19" i="536"/>
  <c r="M18" i="536"/>
  <c r="M9" i="536"/>
  <c r="L78" i="536"/>
  <c r="L73" i="536"/>
  <c r="L68" i="536"/>
  <c r="L67" i="536"/>
  <c r="L66" i="536"/>
  <c r="L65" i="536"/>
  <c r="L63" i="536"/>
  <c r="L64" i="536"/>
  <c r="L22" i="536"/>
  <c r="L19" i="536"/>
  <c r="L18" i="536"/>
  <c r="L9" i="536"/>
  <c r="K78" i="536"/>
  <c r="K73" i="536"/>
  <c r="K68" i="536"/>
  <c r="K67" i="536"/>
  <c r="K66" i="536"/>
  <c r="K65" i="536"/>
  <c r="K63" i="536"/>
  <c r="K64" i="536"/>
  <c r="K22" i="536"/>
  <c r="K19" i="536"/>
  <c r="K18" i="536"/>
  <c r="K9" i="536"/>
  <c r="H82" i="536"/>
  <c r="H81" i="536"/>
  <c r="H80" i="536"/>
  <c r="H79" i="536"/>
  <c r="H78" i="536"/>
  <c r="H77" i="536"/>
  <c r="H73" i="536"/>
  <c r="H76" i="536"/>
  <c r="H75" i="536"/>
  <c r="H74" i="536"/>
  <c r="H72" i="536"/>
  <c r="H71" i="536"/>
  <c r="H70" i="536"/>
  <c r="H69" i="536"/>
  <c r="H68" i="536"/>
  <c r="H24" i="536"/>
  <c r="H23" i="536"/>
  <c r="H22" i="536"/>
  <c r="H20" i="536"/>
  <c r="H19" i="536"/>
  <c r="J78" i="536"/>
  <c r="J73" i="536"/>
  <c r="J68" i="536"/>
  <c r="J67" i="536"/>
  <c r="J66" i="536"/>
  <c r="J65" i="536"/>
  <c r="J64" i="536"/>
  <c r="J63" i="536"/>
  <c r="J22" i="536"/>
  <c r="J18" i="536"/>
  <c r="J19" i="536"/>
  <c r="J9" i="536"/>
  <c r="E24" i="536"/>
  <c r="E82" i="536"/>
  <c r="E81" i="536"/>
  <c r="E80" i="536"/>
  <c r="E79" i="536"/>
  <c r="I78" i="536"/>
  <c r="E78" i="536"/>
  <c r="D14" i="534"/>
  <c r="D13" i="534"/>
  <c r="E77" i="536"/>
  <c r="E76" i="536"/>
  <c r="E75" i="536"/>
  <c r="E74" i="536"/>
  <c r="I73" i="536"/>
  <c r="E73" i="536"/>
  <c r="E23" i="536"/>
  <c r="I22" i="536"/>
  <c r="E22" i="536"/>
  <c r="F11" i="534"/>
  <c r="D56" i="471"/>
  <c r="D57" i="471"/>
  <c r="O13" i="532"/>
  <c r="G57" i="526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H18" i="536"/>
  <c r="E20" i="536"/>
  <c r="E58" i="536"/>
  <c r="E59" i="536"/>
  <c r="G59" i="536"/>
  <c r="E60" i="536"/>
  <c r="G60" i="536"/>
  <c r="E63" i="536"/>
  <c r="E64" i="536"/>
  <c r="I64" i="536"/>
  <c r="I63" i="536"/>
  <c r="H64" i="536"/>
  <c r="E65" i="536"/>
  <c r="I65" i="536"/>
  <c r="H65" i="536"/>
  <c r="E66" i="536"/>
  <c r="I66" i="536"/>
  <c r="H66" i="536"/>
  <c r="E67" i="536"/>
  <c r="I67" i="536"/>
  <c r="H67" i="536"/>
  <c r="E68" i="536"/>
  <c r="I68" i="536"/>
  <c r="E69" i="536"/>
  <c r="E70" i="536"/>
  <c r="E71" i="536"/>
  <c r="E72" i="536"/>
  <c r="D6" i="534"/>
  <c r="D6" i="532"/>
  <c r="D6" i="526"/>
  <c r="D5" i="497"/>
  <c r="H63" i="536"/>
  <c r="B2" i="525"/>
  <c r="B3" i="525"/>
  <c r="F4" i="437"/>
  <c r="P43" i="471"/>
  <c r="G36" i="526"/>
  <c r="G14" i="526"/>
</calcChain>
</file>

<file path=xl/sharedStrings.xml><?xml version="1.0" encoding="utf-8"?>
<sst xmlns="http://schemas.openxmlformats.org/spreadsheetml/2006/main" count="10145" uniqueCount="1598">
  <si>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</si>
  <si>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</si>
  <si>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</si>
  <si>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</si>
  <si>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</si>
  <si>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</si>
  <si>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</si>
  <si>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</si>
  <si>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</si>
  <si>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</si>
  <si>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</si>
  <si>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</si>
  <si>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</si>
  <si>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</si>
  <si>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</si>
  <si>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</si>
  <si>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</si>
  <si>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</si>
  <si>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</si>
  <si>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</si>
  <si>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</si>
  <si>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</si>
  <si>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</si>
  <si>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</si>
  <si>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</si>
  <si>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</si>
  <si>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</si>
  <si>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</si>
  <si>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</si>
  <si>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</si>
  <si>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</si>
  <si>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</si>
  <si>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</si>
  <si>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</si>
  <si>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</si>
  <si>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</si>
  <si>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</si>
  <si>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</si>
  <si>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</si>
  <si>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</si>
  <si>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</si>
  <si>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</si>
  <si>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</si>
  <si>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</si>
  <si>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</si>
  <si>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</si>
  <si>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</si>
  <si>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</si>
  <si>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</si>
  <si>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</si>
  <si>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</si>
  <si>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</si>
  <si>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</si>
  <si>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</si>
  <si>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</si>
  <si>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</si>
  <si>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</si>
  <si>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</si>
  <si>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</si>
  <si>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</si>
  <si>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</si>
  <si>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</si>
  <si>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</si>
  <si>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</si>
  <si>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</si>
  <si>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</si>
  <si>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</si>
  <si>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</si>
  <si>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</si>
  <si>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</si>
  <si>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</si>
  <si>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</si>
  <si>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</si>
  <si>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</si>
  <si>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</si>
  <si>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</si>
  <si>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</si>
  <si>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</si>
  <si>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</si>
  <si>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</si>
  <si>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</si>
  <si>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</si>
  <si>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</si>
  <si>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</si>
  <si>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</si>
  <si>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</si>
  <si>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</si>
  <si>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</si>
  <si>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</si>
  <si>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</si>
  <si>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</si>
  <si>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</si>
  <si>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</si>
  <si>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</si>
  <si>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</si>
  <si>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</si>
  <si>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</si>
  <si>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</si>
  <si>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</si>
  <si>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</si>
  <si>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</si>
  <si>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</si>
  <si>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</si>
  <si>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</si>
  <si>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</si>
  <si>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</si>
  <si>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</si>
  <si>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</si>
  <si>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</si>
  <si>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</si>
  <si>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</si>
  <si>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</si>
  <si>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</si>
  <si>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</si>
  <si>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</si>
  <si>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</si>
  <si>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</si>
  <si>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</si>
  <si>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</si>
  <si>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</si>
  <si>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</si>
  <si>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</si>
  <si>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</si>
  <si>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</si>
  <si>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</si>
  <si>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</si>
  <si>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</si>
  <si>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</si>
  <si>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</si>
  <si>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</si>
  <si>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</si>
  <si>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</si>
  <si>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</si>
  <si>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</si>
  <si>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</si>
  <si>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</si>
  <si>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</si>
  <si>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</si>
  <si>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</si>
  <si>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</si>
  <si>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</si>
  <si>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</si>
  <si>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</si>
  <si>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</si>
  <si>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</si>
  <si>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</si>
  <si>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</si>
  <si>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</si>
  <si>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</si>
  <si>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</si>
  <si>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</si>
  <si>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</si>
  <si>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</si>
  <si>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</si>
  <si>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</si>
  <si>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</si>
  <si>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</si>
  <si>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</si>
  <si>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</si>
  <si>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</si>
  <si>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</si>
  <si>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</si>
  <si>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</si>
  <si>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</si>
  <si>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</si>
  <si>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</si>
  <si>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</si>
  <si>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</si>
  <si>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</si>
  <si>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</si>
  <si>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</si>
  <si>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</si>
  <si>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</si>
  <si>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</si>
  <si>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</si>
  <si>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</si>
  <si>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</si>
  <si>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</si>
  <si>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</si>
  <si>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</si>
  <si>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</si>
  <si>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</si>
  <si>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</si>
  <si>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</si>
  <si>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</si>
  <si>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</si>
  <si>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</si>
  <si>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</si>
  <si>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</si>
  <si>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</si>
  <si>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</si>
  <si>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</si>
  <si>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</si>
  <si>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</si>
  <si>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</si>
  <si>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</si>
  <si>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</si>
  <si>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</si>
  <si>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</si>
  <si>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</si>
  <si>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</si>
  <si>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</si>
  <si>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</si>
  <si>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</si>
  <si>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</si>
  <si>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</si>
  <si>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</si>
  <si>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</si>
  <si>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</si>
  <si>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</si>
  <si>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</si>
  <si>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</si>
  <si>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</si>
  <si>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</si>
  <si>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</si>
  <si>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</si>
  <si>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</si>
  <si>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</si>
  <si>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</si>
  <si>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</si>
  <si>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</si>
  <si>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</si>
  <si>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</si>
  <si>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</si>
  <si>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</si>
  <si>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</si>
  <si>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</si>
  <si>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</si>
  <si>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</si>
  <si>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</si>
  <si>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</si>
  <si>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</si>
  <si>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</si>
  <si>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</si>
  <si>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</si>
  <si>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</si>
  <si>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</si>
  <si>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</si>
  <si>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</si>
  <si>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</si>
  <si>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</si>
  <si>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</si>
  <si>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</si>
  <si>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</si>
  <si>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</si>
  <si>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</si>
  <si>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</si>
  <si>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</si>
  <si>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</si>
  <si>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</si>
  <si>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</si>
  <si>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</si>
  <si>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</si>
  <si>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</si>
  <si>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</si>
  <si>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</si>
  <si>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</si>
  <si>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</si>
  <si>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</si>
  <si>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</si>
  <si>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</si>
  <si>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</si>
  <si>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</si>
  <si>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</si>
  <si>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</si>
  <si>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</si>
  <si>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</si>
  <si>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</si>
  <si>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</si>
  <si>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</si>
  <si>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</si>
  <si>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</si>
  <si>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</si>
  <si>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</si>
  <si>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</si>
  <si>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</si>
  <si>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</si>
  <si>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</si>
  <si>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</si>
  <si>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</si>
  <si>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</si>
  <si>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</si>
  <si>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</si>
  <si>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</si>
  <si>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</si>
  <si>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</si>
  <si>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</si>
  <si>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</si>
  <si>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</si>
  <si>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</si>
  <si>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</si>
  <si>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</si>
  <si>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</si>
  <si>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</si>
  <si>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</si>
  <si>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</si>
  <si>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</si>
  <si>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</si>
  <si>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</si>
  <si>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</si>
  <si>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</si>
  <si>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</si>
  <si>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</si>
  <si>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</si>
  <si>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</si>
  <si>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</si>
  <si>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</si>
  <si>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</si>
  <si>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</si>
  <si>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</si>
  <si>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</si>
  <si>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</si>
  <si>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</si>
  <si>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</si>
  <si>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</si>
  <si>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</si>
  <si>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</si>
  <si>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</si>
  <si>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</si>
  <si>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</si>
  <si>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</si>
  <si>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</si>
  <si>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</si>
  <si>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</si>
  <si>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</si>
  <si>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</si>
  <si>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</si>
  <si>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</si>
  <si>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</si>
  <si>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</si>
  <si>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</si>
  <si>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</si>
  <si>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</si>
  <si>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</si>
  <si>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</si>
  <si>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</si>
  <si>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</si>
  <si>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</si>
  <si>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</si>
  <si>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</si>
  <si>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</si>
  <si>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</si>
  <si>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</si>
  <si>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</si>
  <si>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</si>
  <si>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</si>
  <si>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</si>
  <si>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</si>
  <si>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</si>
  <si>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</si>
  <si>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</si>
  <si>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</si>
  <si>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</si>
  <si>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</si>
  <si>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</si>
  <si>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</si>
  <si>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</si>
  <si>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</si>
  <si>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</si>
  <si>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</si>
  <si>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</si>
  <si>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</si>
  <si>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</si>
  <si>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</si>
  <si>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</si>
  <si>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</si>
  <si>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</si>
  <si>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</si>
  <si>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</si>
  <si>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</si>
  <si>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</si>
  <si>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</si>
  <si>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</si>
  <si>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</si>
  <si>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</si>
  <si>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</si>
  <si>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</si>
  <si>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</si>
  <si>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</si>
  <si>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</si>
  <si>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</si>
  <si>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</si>
  <si>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</si>
  <si>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</si>
  <si>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</si>
  <si>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</si>
  <si>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</si>
  <si>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</si>
  <si>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</si>
  <si>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</si>
  <si>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</si>
  <si>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</si>
  <si>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</si>
  <si>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</si>
  <si>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</si>
  <si>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</si>
  <si>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</si>
  <si>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</si>
  <si>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</si>
  <si>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</si>
  <si>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</si>
  <si>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</si>
  <si>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</si>
  <si>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</si>
  <si>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</si>
  <si>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</si>
  <si>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</si>
  <si>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</si>
  <si>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</si>
  <si>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</si>
  <si>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</si>
  <si>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</si>
  <si>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</si>
  <si>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</si>
  <si>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</si>
  <si>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</si>
  <si>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</si>
  <si>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</si>
  <si>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</si>
  <si>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</si>
  <si>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</si>
  <si>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</si>
  <si>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</si>
  <si>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</si>
  <si>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</si>
  <si>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</si>
  <si>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</si>
  <si>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</si>
  <si>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</si>
  <si>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</si>
  <si>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</si>
  <si>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</si>
  <si>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</si>
  <si>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</si>
  <si>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</si>
  <si>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</si>
  <si>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</si>
  <si>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</si>
  <si>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</si>
  <si>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</si>
  <si>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</si>
  <si>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</si>
  <si>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</si>
  <si>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</si>
  <si>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</si>
  <si>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</si>
  <si>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</si>
  <si>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</si>
  <si>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</si>
  <si>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</si>
  <si>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</si>
  <si>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</si>
  <si>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</si>
  <si>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</si>
  <si>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</si>
  <si>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</si>
  <si>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</si>
  <si>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</si>
  <si>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</si>
  <si>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</si>
  <si>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</si>
  <si>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</si>
  <si>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</si>
  <si>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</si>
  <si>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</si>
  <si>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</si>
  <si>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</si>
  <si>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</si>
  <si>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</si>
  <si>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</si>
  <si>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</si>
  <si>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</si>
  <si>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</si>
  <si>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</si>
  <si>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</si>
  <si>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</si>
  <si>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</si>
  <si>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</si>
  <si>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</si>
  <si>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</si>
  <si>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</si>
  <si>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</si>
  <si>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</si>
  <si>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</si>
  <si>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</si>
  <si>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</si>
  <si>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</si>
  <si>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</si>
  <si>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</si>
  <si>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</si>
  <si>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</si>
  <si>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</si>
  <si>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</si>
  <si>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</si>
  <si>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</si>
  <si>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</si>
  <si>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</si>
  <si>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</si>
  <si>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</si>
  <si>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</si>
  <si>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</si>
  <si>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</si>
  <si>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</si>
  <si>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</si>
  <si>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</si>
  <si>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</si>
  <si>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</si>
  <si>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</si>
  <si>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</si>
  <si>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</si>
  <si>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</si>
  <si>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</si>
  <si>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</si>
  <si>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</si>
  <si>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</si>
  <si>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</si>
  <si>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</si>
  <si>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</si>
  <si>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</si>
  <si>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</si>
  <si>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</si>
  <si>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</si>
  <si>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</si>
  <si>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</si>
  <si>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</si>
  <si>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</si>
  <si>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</si>
  <si>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</si>
  <si>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</si>
  <si>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</si>
  <si>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</si>
  <si>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</si>
  <si>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</si>
  <si>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</si>
  <si>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</si>
  <si>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</si>
  <si>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</si>
  <si>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</si>
  <si>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</si>
  <si>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</si>
  <si>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</si>
  <si>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</si>
  <si>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</si>
  <si>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</si>
  <si>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</si>
  <si>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</si>
  <si>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</si>
  <si>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</si>
  <si>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</si>
  <si>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</si>
  <si>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</si>
  <si>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</si>
  <si>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</si>
  <si>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</si>
  <si>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</si>
  <si>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</si>
  <si>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</si>
  <si>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</si>
  <si>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</si>
  <si>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</si>
  <si>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</si>
  <si>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</si>
  <si>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</si>
  <si>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</si>
  <si>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</si>
  <si>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</si>
  <si>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</si>
  <si>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</si>
  <si>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</si>
  <si>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</si>
  <si>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</si>
  <si>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</si>
  <si>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</si>
  <si>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</si>
  <si>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</si>
  <si>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</si>
  <si>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</si>
  <si>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</si>
  <si>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</si>
  <si>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</si>
  <si>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</si>
  <si>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</si>
  <si>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</si>
  <si>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</si>
  <si>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</si>
  <si>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</si>
  <si>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</si>
  <si>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</si>
  <si>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</si>
  <si>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</si>
  <si>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</si>
  <si>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</si>
  <si>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</si>
  <si>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</si>
  <si>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</si>
  <si>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</si>
  <si>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</si>
  <si>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</si>
  <si>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</si>
  <si>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</si>
  <si>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</si>
  <si>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</si>
  <si>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</si>
  <si>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</si>
  <si>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</si>
  <si>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</si>
  <si>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</si>
  <si>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</si>
  <si>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</si>
  <si>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</si>
  <si>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</si>
  <si>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</si>
  <si>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</si>
  <si>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</si>
  <si>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</si>
  <si>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</si>
  <si>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</si>
  <si>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</si>
  <si>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</si>
  <si>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</si>
  <si>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</si>
  <si>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</si>
  <si>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</si>
  <si>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</si>
  <si>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</si>
  <si>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</si>
  <si>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</si>
  <si>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</si>
  <si>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</si>
  <si>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</si>
  <si>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</si>
  <si>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</si>
  <si>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</si>
  <si>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</si>
  <si>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</si>
  <si>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</si>
  <si>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</si>
  <si>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</si>
  <si>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</si>
  <si>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</si>
  <si>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</si>
  <si>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</si>
  <si>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</si>
  <si>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</si>
  <si>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</si>
  <si>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</si>
  <si>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</si>
  <si>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</si>
  <si>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</si>
  <si>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</si>
  <si>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</si>
  <si>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</si>
  <si>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</si>
  <si>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</si>
  <si>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</si>
  <si>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</si>
  <si>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</si>
  <si>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</si>
  <si>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</si>
  <si>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</si>
  <si>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</si>
  <si>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</si>
  <si>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</si>
  <si>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</si>
  <si>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</si>
  <si>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</si>
  <si>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</si>
  <si>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</si>
  <si>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</si>
  <si>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</si>
  <si>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</si>
  <si>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</si>
  <si>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</si>
  <si>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</si>
  <si>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</si>
  <si>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</si>
  <si>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</si>
  <si>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</si>
  <si>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</si>
  <si>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</si>
  <si>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</si>
  <si>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</si>
  <si>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</si>
  <si>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</si>
  <si>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</si>
  <si>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</si>
  <si>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</si>
  <si>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</si>
  <si>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</si>
  <si>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</si>
  <si>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</si>
  <si>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</si>
  <si>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</si>
  <si>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</si>
  <si>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</si>
  <si>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</si>
  <si>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</si>
  <si>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</si>
  <si>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</si>
  <si>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</si>
  <si>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</si>
  <si>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</si>
  <si>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</si>
  <si>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</si>
  <si>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</si>
  <si>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</si>
  <si>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</si>
  <si>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</si>
  <si>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</si>
  <si>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</si>
  <si>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</si>
  <si>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</si>
  <si>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</si>
  <si>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</si>
  <si>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</si>
  <si>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</si>
  <si>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</si>
  <si>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</si>
  <si>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</si>
  <si>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</si>
  <si>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</si>
  <si>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</si>
  <si>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</si>
  <si>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</si>
  <si>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</si>
  <si>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</si>
  <si>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</si>
  <si>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</si>
  <si>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</si>
  <si>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</si>
  <si>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</si>
  <si>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</si>
  <si>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</si>
  <si>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</si>
  <si>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</si>
  <si>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</si>
  <si>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</si>
  <si>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</si>
  <si>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</si>
  <si>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</si>
  <si>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</si>
  <si>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</si>
  <si>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</si>
  <si>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</si>
  <si>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</si>
  <si>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</si>
  <si>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</si>
  <si>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</si>
  <si>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</si>
  <si>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</si>
  <si>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</si>
  <si>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</si>
  <si>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</si>
  <si>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</si>
  <si>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</si>
  <si>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</si>
  <si>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</si>
  <si>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</si>
  <si>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</si>
  <si>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</si>
  <si>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</si>
  <si>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</si>
  <si>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</si>
  <si>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</si>
  <si>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</si>
  <si>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</si>
  <si>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</si>
  <si>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</si>
  <si>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</si>
  <si>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</si>
  <si>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</si>
  <si>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</si>
  <si>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</si>
  <si>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</si>
  <si>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</si>
  <si>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</si>
  <si>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</si>
  <si>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</si>
  <si>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</si>
  <si>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</si>
  <si>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</si>
  <si>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</si>
  <si>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</si>
  <si>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</si>
  <si>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</si>
  <si>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</si>
  <si>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</si>
  <si>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</si>
  <si>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</si>
  <si>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</si>
  <si>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</si>
  <si>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</si>
  <si>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</si>
  <si>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</si>
  <si>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</si>
  <si>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</si>
  <si>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</si>
  <si>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</si>
  <si>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</si>
  <si>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</si>
  <si>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</si>
  <si>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</si>
  <si>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</si>
  <si>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</si>
  <si>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</si>
  <si>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</si>
  <si>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</si>
  <si>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</si>
  <si>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</si>
  <si>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</si>
  <si>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</si>
  <si>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</si>
  <si>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</si>
  <si>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</si>
  <si>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</si>
  <si>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</si>
  <si>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</si>
  <si>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</si>
  <si>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</si>
  <si>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</si>
  <si>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</si>
  <si>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</si>
  <si>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</si>
  <si>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</si>
  <si>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</si>
  <si>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</si>
  <si>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</si>
  <si>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</si>
  <si>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</si>
  <si>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</si>
  <si>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</si>
  <si>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</si>
  <si>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</si>
  <si>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</si>
  <si>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</si>
  <si>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</si>
  <si>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</si>
  <si>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</si>
  <si>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</si>
  <si>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</si>
  <si>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</si>
  <si>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</si>
  <si>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</si>
  <si>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</si>
  <si>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</si>
  <si>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</si>
  <si>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</si>
  <si>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</si>
  <si>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</si>
  <si>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</si>
  <si>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</si>
  <si>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</si>
  <si>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</si>
  <si>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</si>
  <si>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</si>
  <si>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</si>
  <si>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</si>
  <si>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</si>
  <si>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</si>
  <si>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</si>
  <si>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</si>
  <si>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</si>
  <si>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</si>
  <si>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</si>
  <si>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</si>
  <si>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</si>
  <si>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</si>
  <si>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</si>
  <si>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</si>
  <si>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</si>
  <si>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</si>
  <si>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</si>
  <si>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</si>
  <si>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</si>
  <si>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</si>
  <si>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</si>
  <si>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</si>
  <si>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</si>
  <si>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</si>
  <si>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</si>
  <si>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</si>
  <si>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</si>
  <si>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</si>
  <si>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</si>
  <si>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</si>
  <si>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</si>
  <si>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</si>
  <si>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</si>
  <si>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</si>
  <si>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</si>
  <si>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</si>
  <si>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</si>
  <si>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</si>
  <si>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</si>
  <si>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</si>
  <si>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</si>
  <si>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</si>
  <si>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</si>
  <si>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</si>
  <si>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</si>
  <si>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</si>
  <si>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</si>
  <si>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</si>
  <si>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</si>
  <si>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</si>
  <si>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</si>
  <si>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</si>
  <si>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</si>
  <si>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</si>
  <si>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</si>
  <si>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</si>
  <si>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</si>
  <si>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</si>
  <si>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</si>
  <si>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</si>
  <si>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</si>
  <si>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</si>
  <si>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</si>
  <si>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</si>
  <si>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</si>
  <si>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</si>
  <si>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</si>
  <si>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</si>
  <si>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</si>
  <si>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</si>
  <si>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</si>
  <si>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</si>
  <si>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</si>
  <si>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</si>
  <si>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</si>
  <si>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</si>
  <si>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</si>
  <si>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</si>
  <si>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</si>
  <si>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</si>
  <si>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</si>
  <si>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</si>
  <si>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</si>
  <si>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</si>
  <si>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</si>
  <si>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</si>
  <si>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</si>
  <si>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</si>
  <si>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</si>
  <si>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</si>
  <si>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</si>
  <si>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</si>
  <si>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</si>
  <si>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</si>
  <si>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</si>
  <si>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</si>
  <si>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</si>
  <si>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</si>
  <si>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</si>
  <si>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</si>
  <si>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</si>
  <si>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</si>
  <si>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</si>
  <si>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</si>
  <si>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</si>
  <si>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</si>
  <si>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</si>
  <si>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</si>
  <si>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</si>
  <si>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</si>
  <si>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</si>
  <si>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</si>
  <si>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</si>
  <si>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</si>
  <si>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</si>
  <si>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</si>
  <si>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</si>
  <si>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</si>
  <si>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</si>
  <si>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</si>
  <si>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</si>
  <si>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</si>
  <si>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</si>
  <si>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</si>
  <si>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</si>
  <si>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</si>
  <si>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</si>
  <si>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</si>
  <si>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</si>
  <si>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</si>
  <si>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</si>
  <si>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</si>
  <si>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</si>
  <si>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</si>
  <si>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</si>
  <si>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</si>
  <si>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</si>
  <si>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</si>
  <si>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</si>
  <si>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</si>
  <si>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</si>
  <si>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</si>
  <si>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</si>
  <si>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</si>
  <si>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</si>
  <si>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</si>
  <si>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</si>
  <si>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</si>
  <si>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</si>
  <si>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</si>
  <si>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</si>
  <si>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</si>
  <si>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</si>
  <si>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</si>
  <si>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</si>
  <si>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</si>
  <si>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</si>
  <si>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</si>
  <si>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</si>
  <si>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</si>
  <si>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</si>
  <si>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</si>
  <si>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</si>
  <si>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</si>
  <si>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</si>
  <si>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</si>
  <si>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</si>
  <si>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</si>
  <si>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</si>
  <si>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</si>
  <si>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</si>
  <si>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</si>
  <si>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</si>
  <si>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</si>
  <si>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</si>
  <si>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</si>
  <si>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</si>
  <si>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</si>
  <si>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</si>
  <si>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</si>
  <si>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</si>
  <si>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</si>
  <si>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</si>
  <si>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</si>
  <si>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</si>
  <si>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</si>
  <si>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</si>
  <si>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</si>
  <si>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</si>
  <si>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</si>
  <si>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</si>
  <si>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</si>
  <si>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</si>
  <si>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</si>
  <si>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</si>
  <si>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</si>
  <si>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</si>
  <si>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</si>
  <si>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</si>
  <si>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</si>
  <si>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</si>
  <si>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</si>
  <si>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</si>
  <si>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</si>
  <si>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</si>
  <si>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</si>
  <si>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</si>
  <si>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</si>
  <si>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</si>
  <si>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</si>
  <si>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</si>
  <si>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</si>
  <si>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</si>
  <si>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</si>
  <si>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</si>
  <si>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</si>
  <si>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</si>
  <si>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</si>
  <si>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</si>
  <si>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</si>
  <si>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</si>
  <si>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</si>
  <si>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</si>
  <si>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</si>
  <si>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</si>
  <si>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</si>
  <si>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</si>
  <si>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</si>
  <si>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</si>
  <si>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</si>
  <si>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</si>
  <si>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</si>
  <si>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</si>
  <si>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</si>
  <si>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</si>
  <si>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</si>
  <si>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</si>
  <si>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</si>
  <si>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</si>
  <si>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</si>
  <si>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</si>
  <si>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</si>
  <si>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</si>
  <si>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</si>
  <si>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</si>
  <si>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</si>
  <si>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</si>
  <si>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</si>
  <si>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</si>
  <si>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</si>
  <si>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</si>
  <si>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</si>
  <si>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</si>
  <si>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</si>
  <si>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</si>
  <si>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</si>
  <si>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</si>
  <si>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</si>
  <si>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</si>
  <si>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</si>
  <si>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</si>
  <si>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</si>
  <si>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</si>
  <si>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</si>
  <si>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</si>
  <si>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</si>
  <si>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</si>
  <si>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</si>
  <si>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</si>
  <si>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</si>
  <si>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</si>
  <si>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</si>
  <si>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</si>
  <si>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</si>
  <si>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</si>
  <si>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</si>
  <si>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</si>
  <si>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</si>
  <si>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</si>
  <si>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</si>
  <si>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</si>
  <si>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</si>
  <si>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</si>
  <si>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</si>
  <si>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</si>
  <si>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</si>
  <si>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</si>
  <si>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</si>
  <si>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</si>
  <si>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</si>
  <si>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</si>
  <si>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</si>
  <si>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</si>
  <si>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</si>
  <si>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</si>
  <si>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</si>
  <si>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</si>
  <si>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</si>
  <si>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</si>
  <si>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</si>
  <si>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</si>
  <si>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</si>
  <si>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</si>
  <si>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</si>
  <si>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</si>
  <si>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</si>
  <si>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</si>
  <si>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</si>
  <si>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</si>
  <si>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</si>
  <si>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</si>
  <si>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</si>
  <si>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</si>
  <si>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</si>
  <si>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</si>
  <si>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</si>
  <si>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</si>
  <si>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</si>
  <si>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</si>
  <si>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</si>
  <si>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</si>
  <si>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</si>
  <si>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</si>
  <si>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</si>
  <si>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</si>
  <si>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</si>
  <si>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</si>
  <si>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</si>
  <si>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</si>
  <si>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</si>
  <si>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</si>
  <si>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</si>
  <si>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</si>
  <si>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</si>
  <si>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</si>
  <si>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</si>
  <si>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</si>
  <si>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</si>
  <si>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</si>
  <si>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</si>
  <si>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</si>
  <si>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</si>
  <si>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</si>
  <si>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</si>
  <si>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</si>
  <si>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</si>
  <si>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</si>
  <si>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</si>
  <si>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</si>
  <si>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</si>
  <si>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</si>
  <si>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</si>
  <si>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</si>
  <si>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</si>
  <si>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</si>
  <si>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</si>
  <si>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</si>
  <si>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</si>
  <si>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</si>
  <si>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</si>
  <si>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</si>
  <si>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</si>
  <si>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</si>
  <si>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</si>
  <si>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</si>
  <si>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</si>
  <si>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</si>
  <si>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</si>
  <si>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</si>
  <si>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</si>
  <si>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</si>
  <si>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</si>
  <si>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</si>
  <si>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</si>
  <si>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</si>
  <si>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</si>
  <si>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</si>
  <si>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</si>
  <si>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</si>
  <si>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</si>
  <si>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</si>
  <si>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</si>
  <si>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</si>
  <si>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</si>
  <si>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</si>
  <si>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</si>
  <si>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</si>
  <si>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</si>
  <si>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</si>
  <si>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</si>
  <si>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</si>
  <si>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</si>
  <si>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</si>
  <si>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</si>
  <si>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</si>
  <si>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</si>
  <si>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</si>
  <si>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</si>
  <si>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</si>
  <si>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</si>
  <si>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</si>
  <si>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</si>
  <si>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</si>
  <si>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</si>
  <si>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</si>
  <si>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</si>
  <si>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</si>
  <si>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</si>
  <si>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</si>
  <si>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</si>
  <si>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</si>
  <si>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</si>
  <si>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</si>
  <si>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</si>
  <si>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</si>
  <si>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</si>
  <si>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</si>
  <si>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</si>
  <si>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</si>
  <si>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</si>
  <si>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</si>
  <si>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</si>
  <si>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</si>
  <si>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</si>
  <si>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</si>
  <si>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</si>
  <si>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</si>
  <si>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</si>
  <si>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</si>
  <si>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</si>
  <si>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</si>
  <si>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</si>
  <si>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</si>
  <si>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</si>
  <si>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</si>
  <si>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</si>
  <si>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</si>
  <si>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</si>
  <si>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</si>
  <si>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</si>
  <si>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</si>
  <si>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</si>
  <si>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</si>
  <si>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</si>
  <si>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</si>
  <si>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</si>
  <si>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</si>
  <si>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</si>
  <si>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</si>
  <si>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</si>
  <si>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</si>
  <si>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</si>
  <si>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</si>
  <si>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</si>
  <si>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</si>
  <si>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</si>
  <si>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</si>
  <si>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</si>
  <si>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</si>
  <si>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</si>
  <si>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</si>
  <si>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</si>
  <si>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</si>
  <si>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</si>
  <si>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</si>
  <si>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</si>
  <si>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</si>
  <si>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</si>
  <si>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</si>
  <si>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</si>
  <si>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</si>
  <si>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</si>
  <si>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</si>
  <si>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</si>
  <si>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</si>
  <si>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</si>
  <si>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</si>
  <si>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</si>
  <si>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</si>
  <si>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</si>
  <si>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</si>
  <si>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</si>
  <si>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</si>
  <si>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</si>
  <si>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</si>
  <si>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</si>
  <si>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</si>
  <si>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</si>
  <si>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</si>
  <si>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</si>
  <si>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</si>
  <si>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</si>
  <si>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</si>
  <si>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</si>
  <si>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</si>
  <si>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</si>
  <si>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</si>
  <si>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</si>
  <si>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</si>
  <si>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</si>
  <si>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</si>
  <si>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</si>
  <si>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</si>
  <si>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</si>
  <si>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</si>
  <si>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</si>
  <si>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</si>
  <si>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</si>
  <si>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</si>
  <si>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</si>
  <si>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</si>
  <si>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</si>
  <si>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</si>
  <si>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</si>
  <si>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</si>
  <si>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</si>
  <si>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</si>
  <si>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</si>
  <si>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</si>
  <si>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</si>
  <si>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</si>
  <si>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</si>
  <si>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</si>
  <si>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</si>
  <si>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</si>
  <si>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</si>
  <si>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</si>
  <si>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</si>
  <si>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</si>
  <si>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</si>
  <si>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</si>
  <si>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</si>
  <si>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</si>
  <si>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</si>
  <si>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</si>
  <si>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</si>
  <si>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</si>
  <si>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</si>
  <si>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</si>
  <si>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</si>
  <si>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</si>
  <si>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</si>
  <si>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</si>
  <si>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</si>
  <si>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</si>
  <si>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</si>
  <si>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</si>
  <si>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</si>
  <si>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</si>
  <si>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</si>
  <si>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</si>
  <si>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</si>
  <si>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</si>
  <si>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</si>
  <si>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</si>
  <si>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</si>
  <si>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</si>
  <si>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</si>
  <si>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</si>
  <si>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</si>
  <si>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</si>
  <si>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</si>
  <si>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</si>
  <si>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</si>
  <si>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</si>
  <si>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</si>
  <si>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</si>
  <si>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</si>
  <si>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</si>
  <si>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</si>
  <si>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</si>
  <si>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</si>
  <si>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</si>
  <si>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</si>
  <si>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</si>
  <si>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</si>
  <si>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</si>
  <si>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</si>
  <si>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</si>
  <si>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</si>
  <si>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</si>
  <si>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</si>
  <si>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</si>
  <si>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</si>
  <si>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</si>
  <si>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</si>
  <si>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</si>
  <si>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</si>
  <si>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</si>
  <si>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</si>
  <si>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</si>
  <si>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</si>
  <si>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</si>
  <si>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</si>
  <si>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</si>
  <si>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</si>
  <si>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</si>
  <si>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</si>
  <si>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</si>
  <si>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</si>
  <si>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</si>
  <si>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</si>
  <si>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</si>
  <si>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</si>
  <si>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</si>
  <si>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</si>
  <si>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</si>
  <si>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</si>
  <si>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</si>
  <si>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</si>
  <si>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</si>
  <si>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</si>
  <si>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</si>
  <si>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</si>
  <si>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</si>
  <si>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</si>
  <si>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</si>
  <si>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</si>
  <si>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</si>
  <si>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</si>
  <si>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</si>
  <si>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</si>
  <si>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</si>
  <si>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</si>
  <si>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</si>
  <si>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</si>
  <si>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</si>
  <si>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</si>
  <si>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</si>
  <si>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</si>
  <si>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</si>
  <si>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</si>
  <si>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</si>
  <si>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</si>
  <si>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</si>
  <si>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</si>
  <si>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</si>
  <si>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</si>
  <si>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</si>
  <si>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</si>
  <si>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</si>
  <si>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</si>
  <si>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</si>
  <si>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</si>
  <si>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</si>
  <si>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</si>
  <si>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</si>
  <si>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</si>
  <si>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</si>
  <si>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</si>
  <si>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</si>
  <si>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</si>
  <si>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</si>
  <si>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</si>
  <si>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</si>
  <si>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</si>
  <si>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</si>
  <si>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</si>
  <si>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</si>
  <si>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</si>
  <si>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</si>
  <si>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</si>
  <si>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</si>
  <si>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</si>
  <si>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</si>
  <si>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Подвоз воды (ул.Центральная, Толбинская, Березовская, Купцов Кухтерных, Мартовская, Ивана Быкова, Школьная, Анатолия Замкова)</t>
  </si>
  <si>
    <t>Показатели (факт)!G53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</si>
  <si>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</si>
  <si>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</si>
  <si>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</si>
  <si>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</si>
  <si>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</si>
  <si>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</si>
  <si>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</si>
  <si>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</si>
  <si>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</si>
  <si>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</si>
  <si>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</si>
  <si>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</si>
  <si>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</si>
  <si>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</si>
  <si>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</si>
  <si>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</si>
  <si>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</si>
  <si>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</si>
  <si>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30.03.2018</t>
  </si>
  <si>
    <t>2.14.7</t>
  </si>
  <si>
    <t>2.14.8</t>
  </si>
  <si>
    <t>ГСМ</t>
  </si>
  <si>
    <t>Административные расходы</t>
  </si>
  <si>
    <t>Расходы на оплату товаров (услуг, работ), приобретаемых у других организаций</t>
  </si>
  <si>
    <t>Налоги и сборы</t>
  </si>
  <si>
    <t>Лизинговые платежи</t>
  </si>
  <si>
    <t>РСД</t>
  </si>
  <si>
    <t>Нормативная прибыль</t>
  </si>
  <si>
    <t>внереализационные расходы( с учетом внереализ.доходов)</t>
  </si>
  <si>
    <t>Филиал ФГБУ "ЦЖКУ" МИНОБОРОНЫ РОССИИ (по ЦВО)</t>
  </si>
  <si>
    <t xml:space="preserve">  -</t>
  </si>
  <si>
    <t>https://tariff.eias.ru/disclo/get_file?p_guid=cac20ecc-7192-4aff-a3fe-97b04dfaadab</t>
  </si>
  <si>
    <t>Не верно указана гиперссылка на адрес сайта в сети интернет!</t>
  </si>
  <si>
    <t>-</t>
  </si>
  <si>
    <t>13.04.2018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</si>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</sst>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64" applyNumberFormat="0" applyAlignment="0" applyProtection="0"/>
    <xf numFmtId="0" fontId="70" fillId="23" borderId="65" applyNumberFormat="0" applyAlignment="0" applyProtection="0"/>
    <xf numFmtId="0" fontId="71" fillId="0" borderId="66" applyNumberFormat="0" applyFill="0" applyAlignment="0" applyProtection="0"/>
    <xf numFmtId="0" fontId="72" fillId="24" borderId="67" applyNumberFormat="0" applyAlignment="0" applyProtection="0"/>
    <xf numFmtId="0" fontId="73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1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3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4" xfId="86" applyFont="1" applyBorder="1" applyAlignment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0" fontId="18" fillId="0" borderId="37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7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4" xfId="78" applyNumberFormat="1" applyFont="1" applyFill="1" applyBorder="1" applyAlignment="1" applyProtection="1">
      <alignment horizontal="left" vertical="center" wrapText="1"/>
    </xf>
    <xf numFmtId="0" fontId="5" fillId="19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5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49" fontId="40" fillId="0" borderId="0" xfId="0" applyFont="1" applyAlignment="1">
      <alignment horizontal="center" vertical="center"/>
    </xf>
    <xf numFmtId="0" fontId="5" fillId="19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7" xfId="35" applyFont="1" applyBorder="1" applyAlignment="1" applyProtection="1">
      <alignment horizontal="center" vertical="center"/>
    </xf>
    <xf numFmtId="0" fontId="5" fillId="0" borderId="37" xfId="80" applyFont="1" applyBorder="1"/>
    <xf numFmtId="0" fontId="5" fillId="0" borderId="37" xfId="80" applyFont="1" applyBorder="1" applyAlignment="1">
      <alignment vertical="center" wrapText="1"/>
    </xf>
    <xf numFmtId="0" fontId="5" fillId="0" borderId="37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0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300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300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00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300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300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301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301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0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0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301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01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01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01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01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301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302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02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02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824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8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8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825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8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8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70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70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70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4708" name="shCalendar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71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71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70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56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568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568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568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52</xdr:row>
      <xdr:rowOff>0</xdr:rowOff>
    </xdr:from>
    <xdr:to>
      <xdr:col>7</xdr:col>
      <xdr:colOff>219075</xdr:colOff>
      <xdr:row>52</xdr:row>
      <xdr:rowOff>219075</xdr:rowOff>
    </xdr:to>
    <xdr:pic macro="[0]!modInfo.MainSheetHelp">
      <xdr:nvPicPr>
        <xdr:cNvPr id="3266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2896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7716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8740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8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82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29826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3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3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827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4.1.&#1092;&#1086;&#1088;&#1084;&#1099;%20&#1088;&#1072;&#1089;&#1082;&#1088;&#1099;&#1090;&#1080;&#1103;%20&#1087;&#1086;%20&#1061;&#1042;&#1057;%20-%20&#1087;&#1086;&#1076;&#1074;&#1086;&#1079;&#1085;&#1072;&#1103;%20&#1074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Утешево"/>
      <sheetName val="показатели (факт)Букино"/>
      <sheetName val="потр.характеристки"/>
      <sheetName val="комментарии"/>
    </sheetNames>
    <sheetDataSet>
      <sheetData sheetId="0"/>
      <sheetData sheetId="1">
        <row r="13">
          <cell r="D13">
            <v>15.32464</v>
          </cell>
        </row>
        <row r="17">
          <cell r="D17">
            <v>0.11533</v>
          </cell>
        </row>
        <row r="18">
          <cell r="D18">
            <v>3.4837327883472158</v>
          </cell>
        </row>
        <row r="19">
          <cell r="D19">
            <v>3.3105294523669802E-2</v>
          </cell>
        </row>
        <row r="20">
          <cell r="D20">
            <v>6.1789999999999998E-2</v>
          </cell>
        </row>
        <row r="21">
          <cell r="D21">
            <v>0.13375999999999999</v>
          </cell>
        </row>
        <row r="22">
          <cell r="D22">
            <v>4.02E-2</v>
          </cell>
        </row>
        <row r="23">
          <cell r="D23">
            <v>8.14E-2</v>
          </cell>
        </row>
        <row r="24">
          <cell r="D24">
            <v>2.1700000000000001E-2</v>
          </cell>
        </row>
        <row r="25">
          <cell r="D25">
            <v>4.9870000000000005E-2</v>
          </cell>
        </row>
        <row r="26">
          <cell r="D26">
            <v>0.11262999999999999</v>
          </cell>
        </row>
        <row r="27">
          <cell r="D27">
            <v>0.47258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3.1689999999999996E-2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0.10130999999999998</v>
          </cell>
        </row>
        <row r="39">
          <cell r="D39">
            <v>11.91845</v>
          </cell>
        </row>
        <row r="40">
          <cell r="D40">
            <v>2.9200000000000004E-2</v>
          </cell>
        </row>
        <row r="41">
          <cell r="D41">
            <v>2.2120000000000001E-2</v>
          </cell>
        </row>
        <row r="42">
          <cell r="D42">
            <v>1.3099999999999997E-2</v>
          </cell>
        </row>
        <row r="43">
          <cell r="D43">
            <v>1.37E-2</v>
          </cell>
        </row>
        <row r="44">
          <cell r="D44">
            <v>0.18737000000000001</v>
          </cell>
        </row>
        <row r="45">
          <cell r="D45">
            <v>1.6000000000000001E-4</v>
          </cell>
        </row>
        <row r="46">
          <cell r="D46">
            <v>3.805E-2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4" t="s">
        <v>609</v>
      </c>
    </row>
    <row r="5" spans="3:7" ht="17.100000000000001" customHeight="1">
      <c r="C5" s="48"/>
      <c r="D5" s="385" t="s">
        <v>438</v>
      </c>
      <c r="E5" s="385"/>
      <c r="F5" s="385"/>
    </row>
    <row r="6" spans="3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90" t="s">
        <v>439</v>
      </c>
      <c r="F8" s="290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6" t="s">
        <v>368</v>
      </c>
      <c r="E10" s="286"/>
      <c r="F10" s="287"/>
      <c r="G10" s="193"/>
    </row>
    <row r="11" spans="3:7" ht="15" customHeight="1">
      <c r="D11" s="252"/>
      <c r="E11" s="288" t="s">
        <v>441</v>
      </c>
      <c r="F11" s="289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88" t="s">
        <v>601</v>
      </c>
      <c r="F13" s="388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89" t="s">
        <v>153</v>
      </c>
      <c r="E5" s="389"/>
      <c r="F5" s="389"/>
      <c r="G5" s="389"/>
      <c r="H5" s="389"/>
      <c r="I5" s="389"/>
      <c r="J5" s="389"/>
      <c r="K5" s="389"/>
    </row>
    <row r="6" spans="1:13" s="47" customFormat="1" ht="12.75" customHeight="1">
      <c r="A6" s="90"/>
      <c r="C6" s="71"/>
      <c r="D6" s="386" t="str">
        <f>IF(org=0,"Не определено",org)</f>
        <v>ООО "Тюмень Водоканал"</v>
      </c>
      <c r="E6" s="386"/>
      <c r="F6" s="386"/>
      <c r="G6" s="386"/>
      <c r="H6" s="386"/>
      <c r="I6" s="386"/>
      <c r="J6" s="386"/>
      <c r="K6" s="386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0" t="s">
        <v>60</v>
      </c>
      <c r="B11" s="68"/>
      <c r="C11" s="72"/>
      <c r="D11" s="133" t="str">
        <f>A11</f>
        <v>1</v>
      </c>
      <c r="E11" s="391" t="s">
        <v>598</v>
      </c>
      <c r="F11" s="392"/>
      <c r="G11" s="392"/>
      <c r="H11" s="392"/>
      <c r="I11" s="392"/>
      <c r="J11" s="392"/>
      <c r="K11" s="392"/>
      <c r="L11" s="165"/>
      <c r="M11" s="59"/>
    </row>
    <row r="12" spans="1:13" customFormat="1" ht="22.5">
      <c r="A12" s="390"/>
      <c r="B12" s="68"/>
      <c r="C12" s="72"/>
      <c r="D12" s="134" t="str">
        <f>A11&amp;".1"</f>
        <v>1.1</v>
      </c>
      <c r="E12" s="138" t="s">
        <v>205</v>
      </c>
      <c r="F12" s="337" t="s">
        <v>1479</v>
      </c>
      <c r="G12" s="118" t="s">
        <v>1556</v>
      </c>
      <c r="H12" s="168" t="s">
        <v>271</v>
      </c>
      <c r="I12" s="168" t="s">
        <v>271</v>
      </c>
      <c r="J12" s="168" t="s">
        <v>271</v>
      </c>
      <c r="K12" s="337" t="s">
        <v>1480</v>
      </c>
      <c r="L12" s="162"/>
      <c r="M12" s="59"/>
    </row>
    <row r="13" spans="1:13" customFormat="1" ht="33.75" customHeight="1">
      <c r="A13" s="390" t="s">
        <v>5</v>
      </c>
      <c r="B13" s="68"/>
      <c r="C13" s="137"/>
      <c r="D13" s="133" t="str">
        <f>A13</f>
        <v>2</v>
      </c>
      <c r="E13" s="391" t="s">
        <v>599</v>
      </c>
      <c r="F13" s="392"/>
      <c r="G13" s="392"/>
      <c r="H13" s="392"/>
      <c r="I13" s="392"/>
      <c r="J13" s="392"/>
      <c r="K13" s="392"/>
      <c r="L13" s="165"/>
      <c r="M13" s="59"/>
    </row>
    <row r="14" spans="1:13" customFormat="1" ht="22.5">
      <c r="A14" s="390"/>
      <c r="B14" s="68"/>
      <c r="C14" s="72"/>
      <c r="D14" s="134" t="str">
        <f>A13&amp;".1"</f>
        <v>2.1</v>
      </c>
      <c r="E14" s="138" t="s">
        <v>205</v>
      </c>
      <c r="F14" s="337" t="s">
        <v>1479</v>
      </c>
      <c r="G14" s="118" t="s">
        <v>1556</v>
      </c>
      <c r="H14" s="168" t="s">
        <v>271</v>
      </c>
      <c r="I14" s="168" t="s">
        <v>271</v>
      </c>
      <c r="J14" s="168" t="s">
        <v>271</v>
      </c>
      <c r="K14" s="337" t="s">
        <v>1480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1"/>
      <c r="E19" s="291"/>
      <c r="F19" s="291"/>
      <c r="G19" s="291"/>
      <c r="H19" s="291"/>
      <c r="I19" s="291"/>
      <c r="J19" s="291"/>
      <c r="K19" s="291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89" t="s">
        <v>12</v>
      </c>
      <c r="E7" s="389"/>
    </row>
    <row r="8" spans="3:6" ht="24" customHeight="1">
      <c r="C8" s="76"/>
      <c r="D8" s="386" t="str">
        <f>IF(org=0,"Не определено",org)</f>
        <v>ООО "Тюмень Водоканал"</v>
      </c>
      <c r="E8" s="386"/>
    </row>
    <row r="9" spans="3:6" ht="3" customHeight="1">
      <c r="C9" s="76"/>
      <c r="D9" s="15"/>
      <c r="E9" s="15"/>
    </row>
    <row r="10" spans="3:6" ht="15.95" customHeight="1" thickBot="1">
      <c r="C10" s="76"/>
      <c r="D10" s="265" t="s">
        <v>59</v>
      </c>
      <c r="E10" s="292" t="s">
        <v>143</v>
      </c>
    </row>
    <row r="11" spans="3:6" ht="12" customHeight="1" thickTop="1">
      <c r="C11" s="76"/>
      <c r="D11" s="274" t="s">
        <v>60</v>
      </c>
      <c r="E11" s="274" t="s">
        <v>5</v>
      </c>
    </row>
    <row r="12" spans="3:6" ht="15" hidden="1" customHeight="1">
      <c r="C12" s="76"/>
      <c r="D12" s="293">
        <v>0</v>
      </c>
      <c r="E12" s="294"/>
    </row>
    <row r="13" spans="3:6" ht="37.5" customHeight="1">
      <c r="C13" s="334" t="s">
        <v>1470</v>
      </c>
      <c r="D13" s="227">
        <v>1</v>
      </c>
      <c r="E13" s="335"/>
      <c r="F13" s="305"/>
    </row>
    <row r="14" spans="3:6" ht="12" customHeight="1">
      <c r="C14" s="76"/>
      <c r="D14" s="252"/>
      <c r="E14" s="295" t="s">
        <v>144</v>
      </c>
    </row>
    <row r="15" spans="3:6">
      <c r="D15" s="296"/>
      <c r="E15" s="296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3" t="s">
        <v>13</v>
      </c>
      <c r="C2" s="393"/>
      <c r="D2" s="393"/>
      <c r="E2" s="393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4" t="s">
        <v>1521</v>
      </c>
      <c r="D5" s="325" t="s">
        <v>1554</v>
      </c>
      <c r="E5" s="326" t="s">
        <v>1478</v>
      </c>
    </row>
    <row r="6" spans="2:5" ht="12.75">
      <c r="B6" s="408" t="s">
        <v>1596</v>
      </c>
      <c r="C6" s="409"/>
      <c r="D6" s="410" t="s">
        <v>1554</v>
      </c>
      <c r="E6" s="411" t="s">
        <v>1478</v>
      </c>
    </row>
    <row r="7" spans="2:5" ht="12.75">
      <c r="B7" s="408" t="s">
        <v>1597</v>
      </c>
      <c r="C7" s="409"/>
      <c r="D7" s="410" t="s">
        <v>1554</v>
      </c>
      <c r="E7" s="411" t="s">
        <v>1478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53" tooltip="Предупреждение" display="Показатели (факт)!G53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4" t="s">
        <v>327</v>
      </c>
      <c r="N1" s="394"/>
      <c r="O1" s="61" t="s">
        <v>359</v>
      </c>
      <c r="P1" s="61" t="s">
        <v>431</v>
      </c>
      <c r="Q1" s="395" t="s">
        <v>437</v>
      </c>
      <c r="R1" s="395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8"/>
      <c r="E4" s="396"/>
      <c r="F4" s="243">
        <v>1</v>
      </c>
      <c r="G4" s="156"/>
      <c r="H4" s="303"/>
      <c r="I4" s="304"/>
    </row>
    <row r="5" spans="1:12" s="47" customFormat="1" ht="15" customHeight="1">
      <c r="C5" s="71"/>
      <c r="D5" s="378"/>
      <c r="E5" s="396"/>
      <c r="F5" s="252"/>
      <c r="G5" s="254" t="s">
        <v>197</v>
      </c>
      <c r="H5" s="301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5"/>
    </row>
    <row r="13" spans="1:12" s="46" customFormat="1">
      <c r="A13" s="46" t="s">
        <v>156</v>
      </c>
    </row>
    <row r="14" spans="1:12" s="70" customFormat="1"/>
    <row r="16" spans="1:12" ht="15" customHeight="1">
      <c r="A16" s="390" t="s">
        <v>7</v>
      </c>
      <c r="B16" s="68"/>
      <c r="C16" s="72"/>
      <c r="D16" s="133" t="str">
        <f>A16</f>
        <v>4</v>
      </c>
      <c r="E16" s="405"/>
      <c r="F16" s="405"/>
      <c r="G16" s="405"/>
      <c r="H16" s="405"/>
      <c r="I16" s="405"/>
      <c r="J16" s="405"/>
      <c r="K16" s="405"/>
      <c r="L16" s="165"/>
    </row>
    <row r="17" spans="1:13" ht="15" customHeight="1">
      <c r="A17" s="390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403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0" t="s">
        <v>6</v>
      </c>
      <c r="B24" s="68"/>
      <c r="C24" s="137"/>
      <c r="D24" s="133" t="str">
        <f>A24</f>
        <v>3</v>
      </c>
      <c r="E24" s="404" t="s">
        <v>600</v>
      </c>
      <c r="F24" s="404"/>
      <c r="G24" s="404"/>
      <c r="H24" s="404"/>
      <c r="I24" s="404"/>
      <c r="J24" s="404"/>
      <c r="K24" s="404"/>
      <c r="L24" s="165"/>
      <c r="M24" s="59"/>
    </row>
    <row r="25" spans="1:13" ht="15" customHeight="1">
      <c r="A25" s="403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6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6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6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397" t="s">
        <v>60</v>
      </c>
      <c r="E43" s="400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398"/>
      <c r="E44" s="400"/>
      <c r="F44" s="190"/>
      <c r="G44" s="397" t="s">
        <v>60</v>
      </c>
      <c r="H44" s="401"/>
      <c r="I44" s="406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398"/>
      <c r="E45" s="400"/>
      <c r="F45" s="190"/>
      <c r="G45" s="399"/>
      <c r="H45" s="402"/>
      <c r="I45" s="407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399"/>
      <c r="E46" s="400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87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87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A24:A25"/>
    <mergeCell ref="E24:K24"/>
    <mergeCell ref="E16:K16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49" t="str">
        <f>"Код шаблона: " &amp; GetCode()</f>
        <v>Код шаблона: JKH.OPEN.INFO.BALANCE.HVS</v>
      </c>
      <c r="C2" s="349"/>
      <c r="D2" s="349"/>
      <c r="E2" s="349"/>
      <c r="F2" s="349"/>
      <c r="G2" s="349"/>
      <c r="V2" s="59"/>
    </row>
    <row r="3" spans="1:27" ht="18" customHeight="1">
      <c r="B3" s="350" t="str">
        <f>"Версия " &amp; GetVersion()</f>
        <v>Версия 6.0.3</v>
      </c>
      <c r="C3" s="350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1" t="s">
        <v>505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3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54" t="s">
        <v>237</v>
      </c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96"/>
    </row>
    <row r="8" spans="1:27" ht="15" hidden="1" customHeight="1">
      <c r="A8" s="59"/>
      <c r="B8" s="115"/>
      <c r="C8" s="114"/>
      <c r="D8" s="97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96"/>
    </row>
    <row r="9" spans="1:27" ht="15" hidden="1" customHeight="1">
      <c r="A9" s="59"/>
      <c r="B9" s="115"/>
      <c r="C9" s="114"/>
      <c r="D9" s="97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96"/>
    </row>
    <row r="10" spans="1:27" ht="10.5" hidden="1" customHeight="1">
      <c r="A10" s="59"/>
      <c r="B10" s="115"/>
      <c r="C10" s="114"/>
      <c r="D10" s="97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96"/>
    </row>
    <row r="11" spans="1:27" ht="27" hidden="1" customHeight="1">
      <c r="A11" s="59"/>
      <c r="B11" s="115"/>
      <c r="C11" s="114"/>
      <c r="D11" s="97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96"/>
    </row>
    <row r="12" spans="1:27" ht="12" hidden="1" customHeight="1">
      <c r="A12" s="59"/>
      <c r="B12" s="115"/>
      <c r="C12" s="114"/>
      <c r="D12" s="97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96"/>
    </row>
    <row r="13" spans="1:27" ht="38.25" hidden="1" customHeight="1">
      <c r="A13" s="59"/>
      <c r="B13" s="115"/>
      <c r="C13" s="114"/>
      <c r="D13" s="97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110"/>
    </row>
    <row r="14" spans="1:27" ht="15" hidden="1" customHeight="1">
      <c r="A14" s="59"/>
      <c r="B14" s="115"/>
      <c r="C14" s="114"/>
      <c r="D14" s="97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96"/>
    </row>
    <row r="15" spans="1:27" ht="15" hidden="1">
      <c r="A15" s="59"/>
      <c r="B15" s="115"/>
      <c r="C15" s="114"/>
      <c r="D15" s="97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96"/>
    </row>
    <row r="16" spans="1:27" ht="15" hidden="1">
      <c r="A16" s="59"/>
      <c r="B16" s="115"/>
      <c r="C16" s="114"/>
      <c r="D16" s="97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96"/>
    </row>
    <row r="17" spans="1:25" ht="15" hidden="1" customHeight="1">
      <c r="A17" s="59"/>
      <c r="B17" s="115"/>
      <c r="C17" s="114"/>
      <c r="D17" s="97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96"/>
    </row>
    <row r="18" spans="1:25" ht="15" hidden="1">
      <c r="A18" s="59"/>
      <c r="B18" s="115"/>
      <c r="C18" s="114"/>
      <c r="D18" s="97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96"/>
    </row>
    <row r="19" spans="1:25" ht="59.25" hidden="1" customHeight="1">
      <c r="A19" s="59"/>
      <c r="B19" s="115"/>
      <c r="C19" s="114"/>
      <c r="D19" s="103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47" t="s">
        <v>254</v>
      </c>
      <c r="G21" s="348"/>
      <c r="H21" s="348"/>
      <c r="I21" s="348"/>
      <c r="J21" s="348"/>
      <c r="K21" s="348"/>
      <c r="L21" s="348"/>
      <c r="M21" s="348"/>
      <c r="N21" s="97"/>
      <c r="O21" s="108" t="s">
        <v>229</v>
      </c>
      <c r="P21" s="339" t="s">
        <v>230</v>
      </c>
      <c r="Q21" s="340"/>
      <c r="R21" s="340"/>
      <c r="S21" s="340"/>
      <c r="T21" s="340"/>
      <c r="U21" s="340"/>
      <c r="V21" s="340"/>
      <c r="W21" s="340"/>
      <c r="X21" s="340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47" t="s">
        <v>232</v>
      </c>
      <c r="G22" s="348"/>
      <c r="H22" s="348"/>
      <c r="I22" s="348"/>
      <c r="J22" s="348"/>
      <c r="K22" s="348"/>
      <c r="L22" s="348"/>
      <c r="M22" s="348"/>
      <c r="N22" s="97"/>
      <c r="O22" s="111" t="s">
        <v>229</v>
      </c>
      <c r="P22" s="339" t="s">
        <v>235</v>
      </c>
      <c r="Q22" s="340"/>
      <c r="R22" s="340"/>
      <c r="S22" s="340"/>
      <c r="T22" s="340"/>
      <c r="U22" s="340"/>
      <c r="V22" s="340"/>
      <c r="W22" s="340"/>
      <c r="X22" s="340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5" t="s">
        <v>234</v>
      </c>
      <c r="Q23" s="355"/>
      <c r="R23" s="355"/>
      <c r="S23" s="355"/>
      <c r="T23" s="355"/>
      <c r="U23" s="355"/>
      <c r="V23" s="355"/>
      <c r="W23" s="355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41" t="s">
        <v>228</v>
      </c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96"/>
    </row>
    <row r="36" spans="1:25" ht="38.25" hidden="1" customHeight="1">
      <c r="A36" s="59"/>
      <c r="B36" s="115"/>
      <c r="C36" s="114"/>
      <c r="D36" s="98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96"/>
    </row>
    <row r="37" spans="1:25" ht="9.75" hidden="1" customHeight="1">
      <c r="A37" s="59"/>
      <c r="B37" s="115"/>
      <c r="C37" s="114"/>
      <c r="D37" s="98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96"/>
    </row>
    <row r="38" spans="1:25" ht="51" hidden="1" customHeight="1">
      <c r="A38" s="59"/>
      <c r="B38" s="115"/>
      <c r="C38" s="114"/>
      <c r="D38" s="98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96"/>
    </row>
    <row r="39" spans="1:25" ht="15" hidden="1" customHeight="1">
      <c r="A39" s="59"/>
      <c r="B39" s="115"/>
      <c r="C39" s="114"/>
      <c r="D39" s="98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96"/>
    </row>
    <row r="40" spans="1:25" ht="12" hidden="1" customHeight="1">
      <c r="A40" s="59"/>
      <c r="B40" s="115"/>
      <c r="C40" s="114"/>
      <c r="D40" s="98"/>
      <c r="E40" s="357" t="s">
        <v>50</v>
      </c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96"/>
    </row>
    <row r="41" spans="1:25" ht="38.25" hidden="1" customHeight="1">
      <c r="A41" s="59"/>
      <c r="B41" s="115"/>
      <c r="C41" s="114"/>
      <c r="D41" s="98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96"/>
    </row>
    <row r="42" spans="1:25" ht="15" hidden="1">
      <c r="A42" s="59"/>
      <c r="B42" s="115"/>
      <c r="C42" s="114"/>
      <c r="D42" s="98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96"/>
    </row>
    <row r="43" spans="1:25" ht="15" hidden="1">
      <c r="A43" s="59"/>
      <c r="B43" s="115"/>
      <c r="C43" s="114"/>
      <c r="D43" s="98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96"/>
    </row>
    <row r="44" spans="1:25" ht="33.75" hidden="1" customHeight="1">
      <c r="A44" s="59"/>
      <c r="B44" s="115"/>
      <c r="C44" s="114"/>
      <c r="D44" s="103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96"/>
    </row>
    <row r="45" spans="1:25" ht="15" hidden="1">
      <c r="A45" s="59"/>
      <c r="B45" s="115"/>
      <c r="C45" s="114"/>
      <c r="D45" s="103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96"/>
    </row>
    <row r="46" spans="1:25" ht="24" hidden="1" customHeight="1">
      <c r="A46" s="59"/>
      <c r="B46" s="115"/>
      <c r="C46" s="114"/>
      <c r="D46" s="98"/>
      <c r="E46" s="344" t="s">
        <v>227</v>
      </c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96"/>
    </row>
    <row r="47" spans="1:25" ht="37.5" hidden="1" customHeight="1">
      <c r="A47" s="59"/>
      <c r="B47" s="115"/>
      <c r="C47" s="114"/>
      <c r="D47" s="98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96"/>
    </row>
    <row r="48" spans="1:25" ht="24" hidden="1" customHeight="1">
      <c r="A48" s="59"/>
      <c r="B48" s="115"/>
      <c r="C48" s="114"/>
      <c r="D48" s="98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96"/>
    </row>
    <row r="49" spans="1:25" ht="51" hidden="1" customHeight="1">
      <c r="A49" s="59"/>
      <c r="B49" s="115"/>
      <c r="C49" s="114"/>
      <c r="D49" s="98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96"/>
    </row>
    <row r="50" spans="1:25" ht="15" hidden="1">
      <c r="A50" s="59"/>
      <c r="B50" s="115"/>
      <c r="C50" s="114"/>
      <c r="D50" s="98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96"/>
    </row>
    <row r="51" spans="1:25" ht="15" hidden="1">
      <c r="A51" s="59"/>
      <c r="B51" s="115"/>
      <c r="C51" s="114"/>
      <c r="D51" s="98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96"/>
    </row>
    <row r="52" spans="1:25" ht="15" hidden="1">
      <c r="A52" s="59"/>
      <c r="B52" s="115"/>
      <c r="C52" s="114"/>
      <c r="D52" s="98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96"/>
    </row>
    <row r="53" spans="1:25" ht="15" hidden="1">
      <c r="A53" s="59"/>
      <c r="B53" s="115"/>
      <c r="C53" s="114"/>
      <c r="D53" s="98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96"/>
    </row>
    <row r="54" spans="1:25" ht="15" hidden="1">
      <c r="A54" s="59"/>
      <c r="B54" s="115"/>
      <c r="C54" s="114"/>
      <c r="D54" s="98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96"/>
    </row>
    <row r="55" spans="1:25" ht="15" hidden="1">
      <c r="A55" s="59"/>
      <c r="B55" s="115"/>
      <c r="C55" s="114"/>
      <c r="D55" s="98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96"/>
    </row>
    <row r="56" spans="1:25" ht="25.5" hidden="1" customHeight="1">
      <c r="A56" s="59"/>
      <c r="B56" s="115"/>
      <c r="C56" s="114"/>
      <c r="D56" s="103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96"/>
    </row>
    <row r="57" spans="1:25" ht="15" hidden="1">
      <c r="A57" s="59"/>
      <c r="B57" s="115"/>
      <c r="C57" s="114"/>
      <c r="D57" s="103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96"/>
    </row>
    <row r="58" spans="1:25" ht="15" hidden="1" customHeight="1">
      <c r="A58" s="59"/>
      <c r="B58" s="115"/>
      <c r="C58" s="114"/>
      <c r="D58" s="98"/>
      <c r="E58" s="342" t="s">
        <v>52</v>
      </c>
      <c r="F58" s="342"/>
      <c r="G58" s="342"/>
      <c r="H58" s="346" t="s">
        <v>42</v>
      </c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96"/>
    </row>
    <row r="59" spans="1:25" ht="15" hidden="1" customHeight="1">
      <c r="A59" s="59"/>
      <c r="B59" s="115"/>
      <c r="C59" s="114"/>
      <c r="D59" s="98"/>
      <c r="E59" s="342" t="s">
        <v>8</v>
      </c>
      <c r="F59" s="342"/>
      <c r="G59" s="342"/>
      <c r="H59" s="346" t="s">
        <v>226</v>
      </c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96"/>
    </row>
    <row r="60" spans="1:25" ht="15" hidden="1" customHeight="1">
      <c r="A60" s="59"/>
      <c r="B60" s="115"/>
      <c r="C60" s="114"/>
      <c r="D60" s="98"/>
      <c r="E60" s="342"/>
      <c r="F60" s="342"/>
      <c r="G60" s="342"/>
      <c r="H60" s="356" t="s">
        <v>225</v>
      </c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45" t="s">
        <v>233</v>
      </c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96"/>
    </row>
    <row r="71" spans="1:25" ht="40.5" customHeight="1">
      <c r="A71" s="59"/>
      <c r="B71" s="115"/>
      <c r="C71" s="114"/>
      <c r="D71" s="98"/>
      <c r="E71" s="343" t="s">
        <v>244</v>
      </c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96"/>
    </row>
    <row r="72" spans="1:25" ht="32.25" customHeight="1">
      <c r="A72" s="59"/>
      <c r="B72" s="115"/>
      <c r="C72" s="114"/>
      <c r="D72" s="98"/>
      <c r="E72" s="343" t="s">
        <v>245</v>
      </c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96"/>
    </row>
    <row r="73" spans="1:25" ht="41.25" customHeight="1">
      <c r="A73" s="59"/>
      <c r="B73" s="115"/>
      <c r="C73" s="114"/>
      <c r="D73" s="98"/>
      <c r="E73" s="343" t="s">
        <v>253</v>
      </c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96"/>
    </row>
    <row r="74" spans="1:25" ht="31.5" customHeight="1">
      <c r="A74" s="59"/>
      <c r="B74" s="115"/>
      <c r="C74" s="114"/>
      <c r="D74" s="98"/>
      <c r="E74" s="343" t="s">
        <v>246</v>
      </c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96"/>
    </row>
    <row r="75" spans="1:25" ht="31.5" customHeight="1">
      <c r="A75" s="59"/>
      <c r="B75" s="115"/>
      <c r="C75" s="114"/>
      <c r="D75" s="98"/>
      <c r="E75" s="343" t="s">
        <v>247</v>
      </c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96"/>
    </row>
    <row r="76" spans="1:25" ht="18" customHeight="1">
      <c r="A76" s="59"/>
      <c r="B76" s="115"/>
      <c r="C76" s="114"/>
      <c r="D76" s="98"/>
      <c r="E76" s="343" t="s">
        <v>248</v>
      </c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96"/>
    </row>
    <row r="77" spans="1:25" ht="18" customHeight="1">
      <c r="A77" s="59"/>
      <c r="B77" s="115"/>
      <c r="C77" s="114"/>
      <c r="D77" s="98"/>
      <c r="E77" s="343" t="s">
        <v>249</v>
      </c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45" t="s">
        <v>262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96"/>
    </row>
    <row r="80" spans="1:25" ht="11.25" customHeight="1">
      <c r="A80" s="59"/>
      <c r="B80" s="115"/>
      <c r="C80" s="114"/>
      <c r="D80" s="98"/>
      <c r="E80" s="359" t="s">
        <v>16</v>
      </c>
      <c r="F80" s="359"/>
      <c r="G80" s="359"/>
      <c r="H80" s="359"/>
      <c r="I80" s="358" t="s">
        <v>236</v>
      </c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96"/>
    </row>
    <row r="81" spans="1:25" ht="15" hidden="1">
      <c r="A81" s="59"/>
      <c r="B81" s="115"/>
      <c r="C81" s="114"/>
      <c r="D81" s="98"/>
      <c r="E81" s="356"/>
      <c r="F81" s="356"/>
      <c r="G81" s="356"/>
      <c r="H81" s="361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96"/>
    </row>
    <row r="82" spans="1:25" ht="15" hidden="1" customHeight="1">
      <c r="A82" s="59"/>
      <c r="B82" s="115"/>
      <c r="C82" s="114"/>
      <c r="D82" s="98"/>
      <c r="E82" s="342" t="s">
        <v>51</v>
      </c>
      <c r="F82" s="342"/>
      <c r="G82" s="342"/>
      <c r="H82" s="363" t="s">
        <v>150</v>
      </c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96"/>
    </row>
    <row r="83" spans="1:25" ht="15" hidden="1" customHeight="1">
      <c r="A83" s="59"/>
      <c r="B83" s="115"/>
      <c r="C83" s="114"/>
      <c r="D83" s="98"/>
      <c r="E83" s="342" t="s">
        <v>52</v>
      </c>
      <c r="F83" s="342"/>
      <c r="G83" s="342"/>
      <c r="H83" s="363" t="s">
        <v>53</v>
      </c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56"/>
      <c r="I84" s="356"/>
      <c r="J84" s="356"/>
      <c r="K84" s="356"/>
      <c r="L84" s="356"/>
      <c r="M84" s="356"/>
      <c r="N84" s="356"/>
      <c r="O84" s="356"/>
      <c r="P84" s="356"/>
      <c r="Q84" s="356"/>
      <c r="R84" s="356"/>
      <c r="S84" s="356"/>
      <c r="T84" s="356"/>
      <c r="U84" s="356"/>
      <c r="V84" s="356"/>
      <c r="W84" s="356"/>
      <c r="X84" s="356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64" t="s">
        <v>224</v>
      </c>
      <c r="F98" s="364"/>
      <c r="G98" s="364"/>
      <c r="H98" s="364"/>
      <c r="I98" s="364"/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4"/>
      <c r="U98" s="364"/>
      <c r="V98" s="364"/>
      <c r="W98" s="364"/>
      <c r="X98" s="364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60" t="s">
        <v>223</v>
      </c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60" t="s">
        <v>222</v>
      </c>
      <c r="G102" s="360"/>
      <c r="H102" s="360"/>
      <c r="I102" s="360"/>
      <c r="J102" s="360"/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  <c r="W102" s="360"/>
      <c r="X102" s="360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1491</v>
      </c>
      <c r="I2" s="4" t="s">
        <v>1492</v>
      </c>
      <c r="J2" s="4" t="s">
        <v>1493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1491</v>
      </c>
      <c r="I3" s="4" t="s">
        <v>1492</v>
      </c>
      <c r="J3" s="4" t="s">
        <v>1493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1491</v>
      </c>
      <c r="I5" s="4" t="s">
        <v>1492</v>
      </c>
      <c r="J5" s="4" t="s">
        <v>1493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1491</v>
      </c>
      <c r="I6" s="4" t="s">
        <v>1492</v>
      </c>
      <c r="J6" s="4" t="s">
        <v>1493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1537</v>
      </c>
      <c r="H7" s="4" t="s">
        <v>1538</v>
      </c>
      <c r="I7" s="4" t="s">
        <v>1539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1537</v>
      </c>
      <c r="H8" s="4" t="s">
        <v>1538</v>
      </c>
      <c r="I8" s="4" t="s">
        <v>1539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1491</v>
      </c>
      <c r="I9" s="4" t="s">
        <v>1492</v>
      </c>
      <c r="J9" s="4" t="s">
        <v>1493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1491</v>
      </c>
      <c r="I10" s="4" t="s">
        <v>1492</v>
      </c>
      <c r="J10" s="4" t="s">
        <v>1493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1491</v>
      </c>
      <c r="I12" s="4" t="s">
        <v>1492</v>
      </c>
      <c r="J12" s="4" t="s">
        <v>1493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1491</v>
      </c>
      <c r="I13" s="4" t="s">
        <v>1492</v>
      </c>
      <c r="J13" s="4" t="s">
        <v>1493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1537</v>
      </c>
      <c r="H14" s="4" t="s">
        <v>1538</v>
      </c>
      <c r="I14" s="4" t="s">
        <v>1539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1537</v>
      </c>
      <c r="H15" s="4" t="s">
        <v>1538</v>
      </c>
      <c r="I15" s="4" t="s">
        <v>1539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1491</v>
      </c>
      <c r="I16" s="4" t="s">
        <v>1492</v>
      </c>
      <c r="J16" s="4" t="s">
        <v>1493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1491</v>
      </c>
      <c r="I17" s="4" t="s">
        <v>1492</v>
      </c>
      <c r="J17" s="4" t="s">
        <v>1493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1491</v>
      </c>
      <c r="I18" s="4" t="s">
        <v>1492</v>
      </c>
      <c r="J18" s="4" t="s">
        <v>1493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1491</v>
      </c>
      <c r="I19" s="4" t="s">
        <v>1492</v>
      </c>
      <c r="J19" s="4" t="s">
        <v>1493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1491</v>
      </c>
      <c r="I21" s="4" t="s">
        <v>1492</v>
      </c>
      <c r="J21" s="4" t="s">
        <v>1493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1491</v>
      </c>
      <c r="I22" s="4" t="s">
        <v>1492</v>
      </c>
      <c r="J22" s="4" t="s">
        <v>1493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1537</v>
      </c>
      <c r="H23" s="4" t="s">
        <v>1538</v>
      </c>
      <c r="I23" s="4" t="s">
        <v>1539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1537</v>
      </c>
      <c r="H24" s="4" t="s">
        <v>1538</v>
      </c>
      <c r="I24" s="4" t="s">
        <v>1539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1491</v>
      </c>
      <c r="I25" s="4" t="s">
        <v>1492</v>
      </c>
      <c r="J25" s="4" t="s">
        <v>1493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1491</v>
      </c>
      <c r="I26" s="4" t="s">
        <v>1492</v>
      </c>
      <c r="J26" s="4" t="s">
        <v>1493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1537</v>
      </c>
      <c r="H27" s="4" t="s">
        <v>1538</v>
      </c>
      <c r="I27" s="4" t="s">
        <v>1539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1537</v>
      </c>
      <c r="H28" s="4" t="s">
        <v>1538</v>
      </c>
      <c r="I28" s="4" t="s">
        <v>1539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1491</v>
      </c>
      <c r="I29" s="4" t="s">
        <v>1492</v>
      </c>
      <c r="J29" s="4" t="s">
        <v>1493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1491</v>
      </c>
      <c r="I30" s="4" t="s">
        <v>1492</v>
      </c>
      <c r="J30" s="4" t="s">
        <v>1493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1491</v>
      </c>
      <c r="I31" s="4" t="s">
        <v>1492</v>
      </c>
      <c r="J31" s="4" t="s">
        <v>1493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1491</v>
      </c>
      <c r="I32" s="4" t="s">
        <v>1492</v>
      </c>
      <c r="J32" s="4" t="s">
        <v>1493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1537</v>
      </c>
      <c r="H34" s="4" t="s">
        <v>1538</v>
      </c>
      <c r="I34" s="4" t="s">
        <v>1539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1537</v>
      </c>
      <c r="H35" s="4" t="s">
        <v>1538</v>
      </c>
      <c r="I35" s="4" t="s">
        <v>1539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1491</v>
      </c>
      <c r="I36" s="4" t="s">
        <v>1492</v>
      </c>
      <c r="J36" s="4" t="s">
        <v>1493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1491</v>
      </c>
      <c r="I37" s="4" t="s">
        <v>1492</v>
      </c>
      <c r="J37" s="4" t="s">
        <v>1493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1491</v>
      </c>
      <c r="I53" s="4" t="s">
        <v>1492</v>
      </c>
      <c r="J53" s="4" t="s">
        <v>1493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1491</v>
      </c>
      <c r="I54" s="4" t="s">
        <v>1492</v>
      </c>
      <c r="J54" s="4" t="s">
        <v>1493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1491</v>
      </c>
      <c r="I64" s="4" t="s">
        <v>1492</v>
      </c>
      <c r="J64" s="4" t="s">
        <v>1493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1491</v>
      </c>
      <c r="I65" s="4" t="s">
        <v>1492</v>
      </c>
      <c r="J65" s="4" t="s">
        <v>1493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1557</v>
      </c>
      <c r="H78" s="4" t="s">
        <v>1558</v>
      </c>
      <c r="I78" s="4" t="s">
        <v>1559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1523</v>
      </c>
      <c r="H83" s="4" t="s">
        <v>1524</v>
      </c>
      <c r="I83" s="4" t="s">
        <v>1525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1523</v>
      </c>
      <c r="H84" s="4" t="s">
        <v>1524</v>
      </c>
      <c r="I84" s="4" t="s">
        <v>1525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1557</v>
      </c>
      <c r="H86" s="4" t="s">
        <v>1558</v>
      </c>
      <c r="I86" s="4" t="s">
        <v>1559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1557</v>
      </c>
      <c r="H89" s="4" t="s">
        <v>1558</v>
      </c>
      <c r="I89" s="4" t="s">
        <v>1559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1523</v>
      </c>
      <c r="H92" s="4" t="s">
        <v>1524</v>
      </c>
      <c r="I92" s="4" t="s">
        <v>1525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1523</v>
      </c>
      <c r="H93" s="4" t="s">
        <v>1524</v>
      </c>
      <c r="I93" s="4" t="s">
        <v>1525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1557</v>
      </c>
      <c r="H94" s="4" t="s">
        <v>1558</v>
      </c>
      <c r="I94" s="4" t="s">
        <v>1559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1557</v>
      </c>
      <c r="H97" s="4" t="s">
        <v>1558</v>
      </c>
      <c r="I97" s="4" t="s">
        <v>1559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1523</v>
      </c>
      <c r="H100" s="4" t="s">
        <v>1524</v>
      </c>
      <c r="I100" s="4" t="s">
        <v>1525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1523</v>
      </c>
      <c r="H101" s="4" t="s">
        <v>1524</v>
      </c>
      <c r="I101" s="4" t="s">
        <v>1525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1557</v>
      </c>
      <c r="H102" s="4" t="s">
        <v>1558</v>
      </c>
      <c r="I102" s="4" t="s">
        <v>1559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1557</v>
      </c>
      <c r="H105" s="4" t="s">
        <v>1558</v>
      </c>
      <c r="I105" s="4" t="s">
        <v>1559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1557</v>
      </c>
      <c r="H108" s="4" t="s">
        <v>1558</v>
      </c>
      <c r="I108" s="4" t="s">
        <v>1559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1557</v>
      </c>
      <c r="H111" s="4" t="s">
        <v>1558</v>
      </c>
      <c r="I111" s="4" t="s">
        <v>1559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1523</v>
      </c>
      <c r="H114" s="4" t="s">
        <v>1524</v>
      </c>
      <c r="I114" s="4" t="s">
        <v>1525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1523</v>
      </c>
      <c r="H115" s="4" t="s">
        <v>1524</v>
      </c>
      <c r="I115" s="4" t="s">
        <v>1525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1557</v>
      </c>
      <c r="H116" s="4" t="s">
        <v>1558</v>
      </c>
      <c r="I116" s="4" t="s">
        <v>1559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1523</v>
      </c>
      <c r="H117" s="4" t="s">
        <v>1524</v>
      </c>
      <c r="I117" s="4" t="s">
        <v>1525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1523</v>
      </c>
      <c r="H118" s="4" t="s">
        <v>1524</v>
      </c>
      <c r="I118" s="4" t="s">
        <v>1525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1491</v>
      </c>
      <c r="I125" s="4" t="s">
        <v>1492</v>
      </c>
      <c r="J125" s="4" t="s">
        <v>1493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1491</v>
      </c>
      <c r="I133" s="4" t="s">
        <v>1492</v>
      </c>
      <c r="J133" s="4" t="s">
        <v>1493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1491</v>
      </c>
      <c r="I134" s="4" t="s">
        <v>1492</v>
      </c>
      <c r="J134" s="4" t="s">
        <v>1493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1560</v>
      </c>
      <c r="D206" s="4" t="s">
        <v>1561</v>
      </c>
      <c r="E206" s="4" t="s">
        <v>1560</v>
      </c>
      <c r="F206" s="4" t="s">
        <v>1561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1560</v>
      </c>
      <c r="D207" s="4" t="s">
        <v>1561</v>
      </c>
      <c r="E207" s="4" t="s">
        <v>1560</v>
      </c>
      <c r="F207" s="4" t="s">
        <v>1561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1560</v>
      </c>
      <c r="D208" s="4" t="s">
        <v>1561</v>
      </c>
      <c r="E208" s="4" t="s">
        <v>1560</v>
      </c>
      <c r="F208" s="4" t="s">
        <v>1561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1494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1495</v>
      </c>
      <c r="H241" s="4" t="s">
        <v>1481</v>
      </c>
      <c r="I241" s="4" t="s">
        <v>1482</v>
      </c>
      <c r="J241" s="4" t="s">
        <v>1496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1494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1562</v>
      </c>
      <c r="H289" s="4" t="s">
        <v>1563</v>
      </c>
      <c r="I289" s="4" t="s">
        <v>1564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1565</v>
      </c>
      <c r="H290" s="4" t="s">
        <v>1566</v>
      </c>
      <c r="I290" s="4" t="s">
        <v>1567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1565</v>
      </c>
      <c r="H291" s="4" t="s">
        <v>1566</v>
      </c>
      <c r="I291" s="4" t="s">
        <v>1567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1494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1494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1491</v>
      </c>
      <c r="I387" s="4" t="s">
        <v>1492</v>
      </c>
      <c r="J387" s="4" t="s">
        <v>1493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1491</v>
      </c>
      <c r="I414" s="4" t="s">
        <v>1492</v>
      </c>
      <c r="J414" s="4" t="s">
        <v>1493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1491</v>
      </c>
      <c r="I415" s="4" t="s">
        <v>1492</v>
      </c>
      <c r="J415" s="4" t="s">
        <v>1493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1491</v>
      </c>
      <c r="I424" s="4" t="s">
        <v>1492</v>
      </c>
      <c r="J424" s="4" t="s">
        <v>1493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1491</v>
      </c>
      <c r="I425" s="4" t="s">
        <v>1492</v>
      </c>
      <c r="J425" s="4" t="s">
        <v>1493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1490</v>
      </c>
      <c r="F465" s="4" t="s">
        <v>643</v>
      </c>
      <c r="G465" s="4" t="s">
        <v>1495</v>
      </c>
      <c r="H465" s="4" t="s">
        <v>1481</v>
      </c>
      <c r="I465" s="4" t="s">
        <v>1482</v>
      </c>
      <c r="J465" s="4" t="s">
        <v>1496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1490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1490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1490</v>
      </c>
      <c r="F468" s="4" t="s">
        <v>643</v>
      </c>
      <c r="G468" s="4" t="s">
        <v>1568</v>
      </c>
      <c r="H468" s="4" t="s">
        <v>1569</v>
      </c>
      <c r="I468" s="4" t="s">
        <v>1527</v>
      </c>
      <c r="J468" s="4" t="s">
        <v>1570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1490</v>
      </c>
      <c r="F469" s="4" t="s">
        <v>643</v>
      </c>
      <c r="G469" s="4" t="s">
        <v>1526</v>
      </c>
      <c r="H469" s="4" t="s">
        <v>1551</v>
      </c>
      <c r="I469" s="4" t="s">
        <v>1527</v>
      </c>
      <c r="J469" s="4" t="s">
        <v>1528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1490</v>
      </c>
      <c r="F470" s="4" t="s">
        <v>643</v>
      </c>
      <c r="G470" s="4" t="s">
        <v>1526</v>
      </c>
      <c r="H470" s="4" t="s">
        <v>1551</v>
      </c>
      <c r="I470" s="4" t="s">
        <v>1527</v>
      </c>
      <c r="J470" s="4" t="s">
        <v>1528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1497</v>
      </c>
      <c r="H473" s="4" t="s">
        <v>1498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1499</v>
      </c>
      <c r="H474" s="4" t="s">
        <v>1500</v>
      </c>
      <c r="I474" s="4" t="s">
        <v>1501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1571</v>
      </c>
      <c r="F476" s="4" t="s">
        <v>832</v>
      </c>
      <c r="G476" s="4" t="s">
        <v>1530</v>
      </c>
      <c r="H476" s="4" t="s">
        <v>1531</v>
      </c>
      <c r="I476" s="4" t="s">
        <v>1532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1571</v>
      </c>
      <c r="F477" s="4" t="s">
        <v>832</v>
      </c>
      <c r="G477" s="4" t="s">
        <v>1530</v>
      </c>
      <c r="H477" s="4" t="s">
        <v>1531</v>
      </c>
      <c r="I477" s="4" t="s">
        <v>1532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1571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1571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1571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1571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1495</v>
      </c>
      <c r="H482" s="4" t="s">
        <v>1481</v>
      </c>
      <c r="I482" s="4" t="s">
        <v>1482</v>
      </c>
      <c r="J482" s="4" t="s">
        <v>1496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1572</v>
      </c>
      <c r="H483" s="4" t="s">
        <v>1573</v>
      </c>
      <c r="I483" s="4" t="s">
        <v>1574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1483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1497</v>
      </c>
      <c r="H491" s="4" t="s">
        <v>1498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1529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1572</v>
      </c>
      <c r="H502" s="4" t="s">
        <v>1573</v>
      </c>
      <c r="I502" s="4" t="s">
        <v>1574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1572</v>
      </c>
      <c r="H516" s="4" t="s">
        <v>1573</v>
      </c>
      <c r="I516" s="4" t="s">
        <v>1574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1572</v>
      </c>
      <c r="H521" s="4" t="s">
        <v>1573</v>
      </c>
      <c r="I521" s="4" t="s">
        <v>1574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1572</v>
      </c>
      <c r="H532" s="4" t="s">
        <v>1573</v>
      </c>
      <c r="I532" s="4" t="s">
        <v>1574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1497</v>
      </c>
      <c r="H537" s="4" t="s">
        <v>1498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1499</v>
      </c>
      <c r="H538" s="4" t="s">
        <v>1500</v>
      </c>
      <c r="I538" s="4" t="s">
        <v>1501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1575</v>
      </c>
      <c r="H542" s="4" t="s">
        <v>1576</v>
      </c>
      <c r="I542" s="4" t="s">
        <v>1577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1575</v>
      </c>
      <c r="H543" s="4" t="s">
        <v>1576</v>
      </c>
      <c r="I543" s="4" t="s">
        <v>1577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1578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1502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1502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1503</v>
      </c>
      <c r="H565" s="4" t="s">
        <v>1504</v>
      </c>
      <c r="I565" s="4" t="s">
        <v>1505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1579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1503</v>
      </c>
      <c r="H585" s="4" t="s">
        <v>1504</v>
      </c>
      <c r="I585" s="4" t="s">
        <v>1505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1503</v>
      </c>
      <c r="H590" s="4" t="s">
        <v>1504</v>
      </c>
      <c r="I590" s="4" t="s">
        <v>1505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1580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1580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1503</v>
      </c>
      <c r="H597" s="4" t="s">
        <v>1504</v>
      </c>
      <c r="I597" s="4" t="s">
        <v>1505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1533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1533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1533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1533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1533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1533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1533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1533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1533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1533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1533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1533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1533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1533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1533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1533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1580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1580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1579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1579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1506</v>
      </c>
      <c r="H678" s="4" t="s">
        <v>1507</v>
      </c>
      <c r="I678" s="4" t="s">
        <v>1508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1581</v>
      </c>
      <c r="H682" s="4" t="s">
        <v>1582</v>
      </c>
      <c r="I682" s="4" t="s">
        <v>1583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1579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1584</v>
      </c>
      <c r="H685" s="4" t="s">
        <v>1585</v>
      </c>
      <c r="I685" s="4" t="s">
        <v>1586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1584</v>
      </c>
      <c r="H686" s="4" t="s">
        <v>1585</v>
      </c>
      <c r="I686" s="4" t="s">
        <v>1586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1509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1510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1495</v>
      </c>
      <c r="H689" s="4" t="s">
        <v>1481</v>
      </c>
      <c r="I689" s="4" t="s">
        <v>1482</v>
      </c>
      <c r="J689" s="4" t="s">
        <v>1496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1579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1484</v>
      </c>
      <c r="H691" s="4" t="s">
        <v>1485</v>
      </c>
      <c r="I691" s="4" t="s">
        <v>1486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1487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1511</v>
      </c>
      <c r="H693" s="4" t="s">
        <v>1512</v>
      </c>
      <c r="I693" s="4" t="s">
        <v>1513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1587</v>
      </c>
      <c r="H696" s="4" t="s">
        <v>1588</v>
      </c>
      <c r="I696" s="4" t="s">
        <v>1589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1590</v>
      </c>
      <c r="H697" s="4" t="s">
        <v>1591</v>
      </c>
      <c r="I697" s="4" t="s">
        <v>1592</v>
      </c>
      <c r="J697" s="4" t="s">
        <v>1593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1590</v>
      </c>
      <c r="H698" s="4" t="s">
        <v>1591</v>
      </c>
      <c r="I698" s="4" t="s">
        <v>1592</v>
      </c>
      <c r="J698" s="4" t="s">
        <v>1593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1594</v>
      </c>
      <c r="H701" s="4" t="s">
        <v>1534</v>
      </c>
      <c r="I701" s="4" t="s">
        <v>801</v>
      </c>
      <c r="J701" s="4" t="s">
        <v>1595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1534</v>
      </c>
      <c r="I702" s="4" t="s">
        <v>801</v>
      </c>
      <c r="J702" s="4" t="s">
        <v>1535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1488</v>
      </c>
      <c r="H703" s="4" t="s">
        <v>1514</v>
      </c>
      <c r="I703" s="4" t="s">
        <v>1489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1488</v>
      </c>
      <c r="H704" s="4" t="s">
        <v>1514</v>
      </c>
      <c r="I704" s="4" t="s">
        <v>1489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1568</v>
      </c>
      <c r="H709" s="4" t="s">
        <v>1569</v>
      </c>
      <c r="I709" s="4" t="s">
        <v>1527</v>
      </c>
      <c r="J709" s="4" t="s">
        <v>1570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1526</v>
      </c>
      <c r="H710" s="4" t="s">
        <v>1551</v>
      </c>
      <c r="I710" s="4" t="s">
        <v>1527</v>
      </c>
      <c r="J710" s="4" t="s">
        <v>1528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1526</v>
      </c>
      <c r="H711" s="4" t="s">
        <v>1551</v>
      </c>
      <c r="I711" s="4" t="s">
        <v>1527</v>
      </c>
      <c r="J711" s="4" t="s">
        <v>1528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1536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1533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2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1">
        <v>42116.497256944444</v>
      </c>
      <c r="B3" s="13" t="s">
        <v>616</v>
      </c>
      <c r="C3" s="13" t="s">
        <v>617</v>
      </c>
    </row>
    <row r="4" spans="1:4">
      <c r="A4" s="321">
        <v>42116.497256944444</v>
      </c>
      <c r="B4" s="13" t="s">
        <v>618</v>
      </c>
      <c r="C4" s="13" t="s">
        <v>617</v>
      </c>
    </row>
    <row r="5" spans="1:4">
      <c r="A5" s="321">
        <v>42116.620995370373</v>
      </c>
      <c r="B5" s="13" t="s">
        <v>616</v>
      </c>
      <c r="C5" s="13" t="s">
        <v>617</v>
      </c>
    </row>
    <row r="6" spans="1:4">
      <c r="A6" s="321">
        <v>42116.620995370373</v>
      </c>
      <c r="B6" s="13" t="s">
        <v>618</v>
      </c>
      <c r="C6" s="13" t="s">
        <v>617</v>
      </c>
    </row>
    <row r="7" spans="1:4">
      <c r="A7" s="321">
        <v>42116.662581018521</v>
      </c>
      <c r="B7" s="13" t="s">
        <v>616</v>
      </c>
      <c r="C7" s="13" t="s">
        <v>617</v>
      </c>
    </row>
    <row r="8" spans="1:4">
      <c r="A8" s="321">
        <v>42116.662581018521</v>
      </c>
      <c r="B8" s="13" t="s">
        <v>618</v>
      </c>
      <c r="C8" s="13" t="s">
        <v>617</v>
      </c>
    </row>
    <row r="9" spans="1:4">
      <c r="A9" s="321">
        <v>42116.688275462962</v>
      </c>
      <c r="B9" s="13" t="s">
        <v>616</v>
      </c>
      <c r="C9" s="13" t="s">
        <v>617</v>
      </c>
    </row>
    <row r="10" spans="1:4">
      <c r="A10" s="321">
        <v>42116.688275462962</v>
      </c>
      <c r="B10" s="13" t="s">
        <v>618</v>
      </c>
      <c r="C10" s="13" t="s">
        <v>617</v>
      </c>
    </row>
    <row r="11" spans="1:4">
      <c r="A11" s="321">
        <v>42116.697395833333</v>
      </c>
      <c r="B11" s="13" t="s">
        <v>616</v>
      </c>
      <c r="C11" s="13" t="s">
        <v>617</v>
      </c>
    </row>
    <row r="12" spans="1:4">
      <c r="A12" s="321">
        <v>42116.69740740741</v>
      </c>
      <c r="B12" s="13" t="s">
        <v>618</v>
      </c>
      <c r="C12" s="13" t="s">
        <v>617</v>
      </c>
    </row>
    <row r="13" spans="1:4">
      <c r="A13" s="321">
        <v>42117.353807870371</v>
      </c>
      <c r="B13" s="13" t="s">
        <v>616</v>
      </c>
      <c r="C13" s="13" t="s">
        <v>617</v>
      </c>
    </row>
    <row r="14" spans="1:4">
      <c r="A14" s="321">
        <v>42117.353819444441</v>
      </c>
      <c r="B14" s="13" t="s">
        <v>618</v>
      </c>
      <c r="C14" s="13" t="s">
        <v>617</v>
      </c>
    </row>
    <row r="15" spans="1:4">
      <c r="A15" s="321">
        <v>42117.423611111109</v>
      </c>
      <c r="B15" s="13" t="s">
        <v>616</v>
      </c>
      <c r="C15" s="13" t="s">
        <v>617</v>
      </c>
    </row>
    <row r="16" spans="1:4">
      <c r="A16" s="321">
        <v>42117.423611111109</v>
      </c>
      <c r="B16" s="13" t="s">
        <v>618</v>
      </c>
      <c r="C16" s="13" t="s">
        <v>617</v>
      </c>
    </row>
    <row r="17" spans="1:3">
      <c r="A17" s="321">
        <v>42117.445185185185</v>
      </c>
      <c r="B17" s="13" t="s">
        <v>616</v>
      </c>
      <c r="C17" s="13" t="s">
        <v>617</v>
      </c>
    </row>
    <row r="18" spans="1:3">
      <c r="A18" s="321">
        <v>42117.445185185185</v>
      </c>
      <c r="B18" s="13" t="s">
        <v>618</v>
      </c>
      <c r="C18" s="13" t="s">
        <v>617</v>
      </c>
    </row>
    <row r="19" spans="1:3">
      <c r="A19" s="321">
        <v>42117.490972222222</v>
      </c>
      <c r="B19" s="13" t="s">
        <v>616</v>
      </c>
      <c r="C19" s="13" t="s">
        <v>617</v>
      </c>
    </row>
    <row r="20" spans="1:3">
      <c r="A20" s="321">
        <v>42117.490972222222</v>
      </c>
      <c r="B20" s="13" t="s">
        <v>618</v>
      </c>
      <c r="C20" s="13" t="s">
        <v>617</v>
      </c>
    </row>
    <row r="21" spans="1:3">
      <c r="A21" s="321">
        <v>42117.496967592589</v>
      </c>
      <c r="B21" s="13" t="s">
        <v>616</v>
      </c>
      <c r="C21" s="13" t="s">
        <v>617</v>
      </c>
    </row>
    <row r="22" spans="1:3">
      <c r="A22" s="321">
        <v>42117.496967592589</v>
      </c>
      <c r="B22" s="13" t="s">
        <v>618</v>
      </c>
      <c r="C22" s="13" t="s">
        <v>617</v>
      </c>
    </row>
    <row r="23" spans="1:3">
      <c r="A23" s="321">
        <v>42404.33253472222</v>
      </c>
      <c r="B23" s="13" t="s">
        <v>616</v>
      </c>
      <c r="C23" s="13" t="s">
        <v>617</v>
      </c>
    </row>
    <row r="24" spans="1:3">
      <c r="A24" s="321">
        <v>42404.33253472222</v>
      </c>
      <c r="B24" s="13" t="s">
        <v>618</v>
      </c>
      <c r="C24" s="13" t="s">
        <v>617</v>
      </c>
    </row>
    <row r="25" spans="1:3">
      <c r="A25" s="321">
        <v>42404.431203703702</v>
      </c>
      <c r="B25" s="13" t="s">
        <v>616</v>
      </c>
      <c r="C25" s="13" t="s">
        <v>617</v>
      </c>
    </row>
    <row r="26" spans="1:3">
      <c r="A26" s="321">
        <v>42404.431203703702</v>
      </c>
      <c r="B26" s="13" t="s">
        <v>618</v>
      </c>
      <c r="C26" s="13" t="s">
        <v>617</v>
      </c>
    </row>
    <row r="27" spans="1:3">
      <c r="A27" s="321">
        <v>42754.372708333336</v>
      </c>
      <c r="B27" s="13" t="s">
        <v>616</v>
      </c>
      <c r="C27" s="13" t="s">
        <v>617</v>
      </c>
    </row>
    <row r="28" spans="1:3">
      <c r="A28" s="321">
        <v>42754.372719907406</v>
      </c>
      <c r="B28" s="13" t="s">
        <v>618</v>
      </c>
      <c r="C28" s="13" t="s">
        <v>617</v>
      </c>
    </row>
    <row r="29" spans="1:3">
      <c r="A29" s="321">
        <v>42754.375347222223</v>
      </c>
      <c r="B29" s="13" t="s">
        <v>616</v>
      </c>
      <c r="C29" s="13" t="s">
        <v>617</v>
      </c>
    </row>
    <row r="30" spans="1:3">
      <c r="A30" s="321">
        <v>42754.375358796293</v>
      </c>
      <c r="B30" s="13" t="s">
        <v>618</v>
      </c>
      <c r="C30" s="13" t="s">
        <v>617</v>
      </c>
    </row>
    <row r="31" spans="1:3">
      <c r="A31" s="321">
        <v>42754.378518518519</v>
      </c>
      <c r="B31" s="13" t="s">
        <v>616</v>
      </c>
      <c r="C31" s="13" t="s">
        <v>617</v>
      </c>
    </row>
    <row r="32" spans="1:3">
      <c r="A32" s="321">
        <v>42754.378518518519</v>
      </c>
      <c r="B32" s="13" t="s">
        <v>618</v>
      </c>
      <c r="C32" s="13" t="s">
        <v>617</v>
      </c>
    </row>
    <row r="33" spans="1:3">
      <c r="A33" s="321">
        <v>42754.384988425925</v>
      </c>
      <c r="B33" s="13" t="s">
        <v>616</v>
      </c>
      <c r="C33" s="13" t="s">
        <v>617</v>
      </c>
    </row>
    <row r="34" spans="1:3">
      <c r="A34" s="321">
        <v>42754.384988425925</v>
      </c>
      <c r="B34" s="13" t="s">
        <v>618</v>
      </c>
      <c r="C34" s="13" t="s">
        <v>617</v>
      </c>
    </row>
    <row r="35" spans="1:3">
      <c r="A35" s="321">
        <v>42754.433298611111</v>
      </c>
      <c r="B35" s="13" t="s">
        <v>616</v>
      </c>
      <c r="C35" s="13" t="s">
        <v>617</v>
      </c>
    </row>
    <row r="36" spans="1:3">
      <c r="A36" s="321">
        <v>42754.433298611111</v>
      </c>
      <c r="B36" s="13" t="s">
        <v>618</v>
      </c>
      <c r="C36" s="13" t="s">
        <v>617</v>
      </c>
    </row>
    <row r="37" spans="1:3">
      <c r="A37" s="321">
        <v>42754.434305555558</v>
      </c>
      <c r="B37" s="13" t="s">
        <v>616</v>
      </c>
      <c r="C37" s="13" t="s">
        <v>617</v>
      </c>
    </row>
    <row r="38" spans="1:3">
      <c r="A38" s="321">
        <v>42754.434317129628</v>
      </c>
      <c r="B38" s="13" t="s">
        <v>618</v>
      </c>
      <c r="C38" s="13" t="s">
        <v>617</v>
      </c>
    </row>
    <row r="39" spans="1:3">
      <c r="A39" s="321">
        <v>42754.440381944441</v>
      </c>
      <c r="B39" s="13" t="s">
        <v>616</v>
      </c>
      <c r="C39" s="13" t="s">
        <v>617</v>
      </c>
    </row>
    <row r="40" spans="1:3">
      <c r="A40" s="321">
        <v>42754.440381944441</v>
      </c>
      <c r="B40" s="13" t="s">
        <v>618</v>
      </c>
      <c r="C40" s="13" t="s">
        <v>617</v>
      </c>
    </row>
    <row r="41" spans="1:3">
      <c r="A41" s="321">
        <v>42754.468587962961</v>
      </c>
      <c r="B41" s="13" t="s">
        <v>616</v>
      </c>
      <c r="C41" s="13" t="s">
        <v>617</v>
      </c>
    </row>
    <row r="42" spans="1:3">
      <c r="A42" s="321">
        <v>42754.468587962961</v>
      </c>
      <c r="B42" s="13" t="s">
        <v>618</v>
      </c>
      <c r="C42" s="13" t="s">
        <v>617</v>
      </c>
    </row>
    <row r="43" spans="1:3">
      <c r="A43" s="321">
        <v>43161.371458333335</v>
      </c>
      <c r="B43" s="13" t="s">
        <v>616</v>
      </c>
      <c r="C43" s="13" t="s">
        <v>617</v>
      </c>
    </row>
    <row r="44" spans="1:3">
      <c r="A44" s="321">
        <v>43161.371458333335</v>
      </c>
      <c r="B44" s="13" t="s">
        <v>1522</v>
      </c>
      <c r="C44" s="13" t="s">
        <v>617</v>
      </c>
    </row>
    <row r="45" spans="1:3">
      <c r="A45" s="321">
        <v>43193.461377314816</v>
      </c>
      <c r="B45" s="13" t="s">
        <v>616</v>
      </c>
      <c r="C45" s="13" t="s">
        <v>617</v>
      </c>
    </row>
    <row r="46" spans="1:3">
      <c r="A46" s="321">
        <v>43193.461377314816</v>
      </c>
      <c r="B46" s="13" t="s">
        <v>1522</v>
      </c>
      <c r="C46" s="13" t="s">
        <v>617</v>
      </c>
    </row>
    <row r="47" spans="1:3">
      <c r="A47" s="321">
        <v>43193.694340277776</v>
      </c>
      <c r="B47" s="13" t="s">
        <v>616</v>
      </c>
      <c r="C47" s="13" t="s">
        <v>617</v>
      </c>
    </row>
    <row r="48" spans="1:3">
      <c r="A48" s="321">
        <v>43193.694340277776</v>
      </c>
      <c r="B48" s="13" t="s">
        <v>1522</v>
      </c>
      <c r="C48" s="13" t="s">
        <v>617</v>
      </c>
    </row>
    <row r="49" spans="1:3">
      <c r="A49" s="321">
        <v>43194.466157407405</v>
      </c>
      <c r="B49" s="13" t="s">
        <v>616</v>
      </c>
      <c r="C49" s="13" t="s">
        <v>617</v>
      </c>
    </row>
    <row r="50" spans="1:3">
      <c r="A50" s="321">
        <v>43194.466157407405</v>
      </c>
      <c r="B50" s="13" t="s">
        <v>1522</v>
      </c>
      <c r="C50" s="13" t="s">
        <v>617</v>
      </c>
    </row>
    <row r="51" spans="1:3">
      <c r="A51" s="321">
        <v>43194.557395833333</v>
      </c>
      <c r="B51" s="13" t="s">
        <v>616</v>
      </c>
      <c r="C51" s="13" t="s">
        <v>617</v>
      </c>
    </row>
    <row r="52" spans="1:3">
      <c r="A52" s="321">
        <v>43194.55740740741</v>
      </c>
      <c r="B52" s="13" t="s">
        <v>1522</v>
      </c>
      <c r="C52" s="13" t="s">
        <v>617</v>
      </c>
    </row>
    <row r="53" spans="1:3">
      <c r="A53" s="321">
        <v>43194.562210648146</v>
      </c>
      <c r="B53" s="13" t="s">
        <v>616</v>
      </c>
      <c r="C53" s="13" t="s">
        <v>617</v>
      </c>
    </row>
    <row r="54" spans="1:3">
      <c r="A54" s="321">
        <v>43194.562210648146</v>
      </c>
      <c r="B54" s="13" t="s">
        <v>1522</v>
      </c>
      <c r="C54" s="13" t="s">
        <v>617</v>
      </c>
    </row>
    <row r="55" spans="1:3">
      <c r="A55" s="321">
        <v>43200.333819444444</v>
      </c>
      <c r="B55" s="13" t="s">
        <v>616</v>
      </c>
      <c r="C55" s="13" t="s">
        <v>617</v>
      </c>
    </row>
    <row r="56" spans="1:3">
      <c r="A56" s="321">
        <v>43200.333831018521</v>
      </c>
      <c r="B56" s="13" t="s">
        <v>1522</v>
      </c>
      <c r="C56" s="13" t="s">
        <v>617</v>
      </c>
    </row>
    <row r="57" spans="1:3">
      <c r="A57" s="321">
        <v>43201.333449074074</v>
      </c>
      <c r="B57" s="13" t="s">
        <v>616</v>
      </c>
      <c r="C57" s="13" t="s">
        <v>617</v>
      </c>
    </row>
    <row r="58" spans="1:3">
      <c r="A58" s="321">
        <v>43201.333449074074</v>
      </c>
      <c r="B58" s="13" t="s">
        <v>1522</v>
      </c>
      <c r="C58" s="13" t="s">
        <v>617</v>
      </c>
    </row>
    <row r="59" spans="1:3">
      <c r="A59" s="321">
        <v>43203.349537037036</v>
      </c>
      <c r="B59" s="13" t="s">
        <v>616</v>
      </c>
      <c r="C59" s="13" t="s">
        <v>617</v>
      </c>
    </row>
    <row r="60" spans="1:3">
      <c r="A60" s="321">
        <v>43203.349548611113</v>
      </c>
      <c r="B60" s="13" t="s">
        <v>1522</v>
      </c>
      <c r="C60" s="13" t="s">
        <v>617</v>
      </c>
    </row>
    <row r="61" spans="1:3">
      <c r="A61" s="321">
        <v>44397.346712962964</v>
      </c>
      <c r="B61" s="13" t="s">
        <v>616</v>
      </c>
      <c r="C61" s="13" t="s">
        <v>617</v>
      </c>
    </row>
    <row r="62" spans="1:3">
      <c r="A62" s="321">
        <v>44397.346712962964</v>
      </c>
      <c r="B62" s="13" t="s">
        <v>1522</v>
      </c>
      <c r="C62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35" zoomScaleNormal="100" workbookViewId="0">
      <selection activeCell="F34" sqref="F34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5" t="s">
        <v>505</v>
      </c>
      <c r="F5" s="365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2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48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1540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3" t="s">
        <v>1466</v>
      </c>
      <c r="G43" s="34"/>
    </row>
    <row r="44" spans="1:7" ht="19.5">
      <c r="A44" s="146"/>
      <c r="B44" s="147"/>
      <c r="D44" s="41"/>
      <c r="E44" s="40" t="s">
        <v>40</v>
      </c>
      <c r="F44" s="323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3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1515</v>
      </c>
      <c r="G51" s="34"/>
    </row>
    <row r="52" spans="1:7" ht="19.5">
      <c r="A52" s="146"/>
      <c r="B52" s="147"/>
      <c r="D52" s="41"/>
      <c r="E52" s="57" t="s">
        <v>138</v>
      </c>
      <c r="F52" s="323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3" t="s">
        <v>1516</v>
      </c>
      <c r="G55" s="34"/>
    </row>
    <row r="56" spans="1:7" ht="19.5">
      <c r="A56" s="146"/>
      <c r="B56" s="147"/>
      <c r="D56" s="41"/>
      <c r="E56" s="40" t="s">
        <v>55</v>
      </c>
      <c r="F56" s="323" t="s">
        <v>1517</v>
      </c>
      <c r="G56" s="34"/>
    </row>
    <row r="57" spans="1:7" ht="19.5">
      <c r="A57" s="146"/>
      <c r="B57" s="147"/>
      <c r="D57" s="41"/>
      <c r="E57" s="57" t="s">
        <v>138</v>
      </c>
      <c r="F57" s="323" t="s">
        <v>1518</v>
      </c>
      <c r="G57" s="34"/>
    </row>
    <row r="58" spans="1:7" ht="19.5">
      <c r="A58" s="146"/>
      <c r="B58" s="147"/>
      <c r="D58" s="41"/>
      <c r="E58" s="40" t="s">
        <v>56</v>
      </c>
      <c r="F58" s="323" t="s">
        <v>1519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68" t="s">
        <v>219</v>
      </c>
      <c r="E4" s="368"/>
      <c r="F4" s="368"/>
      <c r="G4" s="368"/>
      <c r="H4" s="368"/>
    </row>
    <row r="5" spans="1:9" ht="18.75" customHeight="1">
      <c r="C5" s="71"/>
      <c r="D5" s="369" t="str">
        <f>IF(org=0,"Не определено",org)</f>
        <v>ООО "Тюмень Водоканал"</v>
      </c>
      <c r="E5" s="369"/>
      <c r="F5" s="369"/>
      <c r="G5" s="369"/>
      <c r="H5" s="369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0" t="s">
        <v>506</v>
      </c>
      <c r="G7" s="371"/>
      <c r="H7" s="371"/>
    </row>
    <row r="8" spans="1:9">
      <c r="A8" s="90"/>
      <c r="C8" s="71"/>
      <c r="D8" s="48"/>
      <c r="E8" s="91" t="s">
        <v>216</v>
      </c>
      <c r="F8" s="372">
        <v>1</v>
      </c>
      <c r="G8" s="373"/>
      <c r="H8" s="374"/>
    </row>
    <row r="9" spans="1:9" ht="33.75" customHeight="1">
      <c r="A9" s="90"/>
      <c r="C9" s="71"/>
      <c r="D9" s="48"/>
      <c r="E9" s="91" t="s">
        <v>217</v>
      </c>
      <c r="F9" s="375" t="s">
        <v>1520</v>
      </c>
      <c r="G9" s="376"/>
      <c r="H9" s="377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8">
        <v>1</v>
      </c>
      <c r="E14" s="366" t="s">
        <v>647</v>
      </c>
      <c r="F14" s="318">
        <v>1</v>
      </c>
      <c r="G14" s="317" t="s">
        <v>647</v>
      </c>
      <c r="H14" s="303" t="s">
        <v>648</v>
      </c>
      <c r="I14" s="304"/>
    </row>
    <row r="15" spans="1:9" ht="15" customHeight="1">
      <c r="A15" s="47"/>
      <c r="C15" s="71"/>
      <c r="D15" s="378"/>
      <c r="E15" s="367"/>
      <c r="F15" s="252"/>
      <c r="G15" s="254" t="s">
        <v>197</v>
      </c>
      <c r="H15" s="301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E14:E15"/>
    <mergeCell ref="D4:H4"/>
    <mergeCell ref="D5:H5"/>
    <mergeCell ref="F7:H7"/>
    <mergeCell ref="F8:H8"/>
    <mergeCell ref="F9:H9"/>
    <mergeCell ref="D14:D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4"/>
  <sheetViews>
    <sheetView showGridLines="0" topLeftCell="C41" zoomScaleNormal="100" workbookViewId="0">
      <selection activeCell="G47" sqref="G47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4" t="s">
        <v>606</v>
      </c>
    </row>
    <row r="5" spans="1:8" ht="41.25" customHeight="1">
      <c r="C5" s="48"/>
      <c r="D5" s="380" t="s">
        <v>370</v>
      </c>
      <c r="E5" s="380"/>
      <c r="F5" s="380"/>
      <c r="G5" s="380"/>
    </row>
    <row r="6" spans="1:8" ht="12.75" customHeight="1">
      <c r="C6" s="48"/>
      <c r="D6" s="369" t="str">
        <f>IF(org=0,"Не определено",org)</f>
        <v>ООО "Тюмень Водоканал"</v>
      </c>
      <c r="E6" s="369"/>
      <c r="F6" s="369"/>
      <c r="G6" s="369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7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15.32464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6"/>
      <c r="C12" s="73"/>
      <c r="D12" s="135" t="s">
        <v>613</v>
      </c>
      <c r="E12" s="171" t="s">
        <v>1471</v>
      </c>
      <c r="F12" s="170" t="s">
        <v>293</v>
      </c>
      <c r="G12" s="178">
        <f>+'[1]показатели (факт)Утешево'!$D$13</f>
        <v>15.32464</v>
      </c>
      <c r="H12" s="306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13.444409999999998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 (факт)Утешево'!$D16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(факт)Утешево'!$D17</f>
        <v>0.11533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 (факт)Утешево'!$D18</f>
        <v>3.4837327883472158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 (факт)Утешево'!$D19</f>
        <v>3.3105294523669802E-2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(факт)Утешево'!$D20</f>
        <v>6.1789999999999998E-2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(факт)Утешево'!$D21</f>
        <v>0.13375999999999999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(факт)Утешево'!$D22</f>
        <v>4.02E-2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(факт)Утешево'!$D23</f>
        <v>8.14E-2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(факт)Утешево'!$D24</f>
        <v>2.1700000000000001E-2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(факт)Утешево'!$D25</f>
        <v>4.9870000000000005E-2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(факт)Утешево'!$D26</f>
        <v>0.11262999999999999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(факт)Утешево'!$D27</f>
        <v>0.47258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(факт)Утешево'!$D28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(факт)Утешево'!$D29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(факт)Утешево'!$D30</f>
        <v>3.1689999999999996E-2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(факт)Утешево'!$D31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(факт)Утешево'!$D32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(факт)Утешево'!$D33</f>
        <v>0.10130999999999998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1555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1555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SUM(G37:G46)</f>
        <v>12.222149999999997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20"/>
      <c r="C38" s="73" t="s">
        <v>1470</v>
      </c>
      <c r="D38" s="135" t="s">
        <v>1472</v>
      </c>
      <c r="E38" s="231" t="s">
        <v>1543</v>
      </c>
      <c r="F38" s="170" t="s">
        <v>293</v>
      </c>
      <c r="G38" s="178">
        <f>+'[1]показатели (факт)Утешево'!$D39</f>
        <v>11.91845</v>
      </c>
      <c r="H38" s="306"/>
    </row>
    <row r="39" spans="1:8" ht="15">
      <c r="A39" s="320"/>
      <c r="C39" s="73" t="s">
        <v>1470</v>
      </c>
      <c r="D39" s="135" t="s">
        <v>1473</v>
      </c>
      <c r="E39" s="231" t="s">
        <v>1544</v>
      </c>
      <c r="F39" s="170" t="s">
        <v>293</v>
      </c>
      <c r="G39" s="178">
        <f>+'[1]показатели (факт)Утешево'!$D40</f>
        <v>2.9200000000000004E-2</v>
      </c>
      <c r="H39" s="306"/>
    </row>
    <row r="40" spans="1:8" ht="22.5">
      <c r="A40" s="320"/>
      <c r="C40" s="73" t="s">
        <v>1470</v>
      </c>
      <c r="D40" s="135" t="s">
        <v>1474</v>
      </c>
      <c r="E40" s="231" t="s">
        <v>1545</v>
      </c>
      <c r="F40" s="170" t="s">
        <v>293</v>
      </c>
      <c r="G40" s="178">
        <f>+'[1]показатели (факт)Утешево'!$D41</f>
        <v>2.2120000000000001E-2</v>
      </c>
      <c r="H40" s="306"/>
    </row>
    <row r="41" spans="1:8" ht="15">
      <c r="A41" s="320"/>
      <c r="C41" s="73" t="s">
        <v>1470</v>
      </c>
      <c r="D41" s="135" t="s">
        <v>1475</v>
      </c>
      <c r="E41" s="231" t="s">
        <v>1546</v>
      </c>
      <c r="F41" s="170" t="s">
        <v>293</v>
      </c>
      <c r="G41" s="178">
        <f>+'[1]показатели (факт)Утешево'!$D42</f>
        <v>1.3099999999999997E-2</v>
      </c>
      <c r="H41" s="306"/>
    </row>
    <row r="42" spans="1:8" ht="15">
      <c r="A42" s="320"/>
      <c r="C42" s="73" t="s">
        <v>1470</v>
      </c>
      <c r="D42" s="135" t="s">
        <v>1476</v>
      </c>
      <c r="E42" s="231" t="s">
        <v>1547</v>
      </c>
      <c r="F42" s="170" t="s">
        <v>293</v>
      </c>
      <c r="G42" s="178">
        <f>+'[1]показатели (факт)Утешево'!$D43</f>
        <v>1.37E-2</v>
      </c>
      <c r="H42" s="306"/>
    </row>
    <row r="43" spans="1:8" ht="15">
      <c r="A43" s="320"/>
      <c r="C43" s="73" t="s">
        <v>1470</v>
      </c>
      <c r="D43" s="135" t="s">
        <v>1477</v>
      </c>
      <c r="E43" s="231" t="s">
        <v>1548</v>
      </c>
      <c r="F43" s="170" t="s">
        <v>293</v>
      </c>
      <c r="G43" s="178">
        <f>+'[1]показатели (факт)Утешево'!$D44</f>
        <v>0.18737000000000001</v>
      </c>
      <c r="H43" s="306"/>
    </row>
    <row r="44" spans="1:8" ht="15">
      <c r="A44" s="338"/>
      <c r="C44" s="73" t="s">
        <v>1470</v>
      </c>
      <c r="D44" s="135" t="s">
        <v>1541</v>
      </c>
      <c r="E44" s="231" t="s">
        <v>1549</v>
      </c>
      <c r="F44" s="170" t="s">
        <v>293</v>
      </c>
      <c r="G44" s="178">
        <f>+'[1]показатели (факт)Утешево'!$D45</f>
        <v>1.6000000000000001E-4</v>
      </c>
      <c r="H44" s="306"/>
    </row>
    <row r="45" spans="1:8" ht="22.5">
      <c r="A45" s="338"/>
      <c r="C45" s="73" t="s">
        <v>1470</v>
      </c>
      <c r="D45" s="135" t="s">
        <v>1542</v>
      </c>
      <c r="E45" s="231" t="s">
        <v>1550</v>
      </c>
      <c r="F45" s="170" t="s">
        <v>293</v>
      </c>
      <c r="G45" s="178">
        <f>+'[1]показатели (факт)Утешево'!$D46</f>
        <v>3.805E-2</v>
      </c>
      <c r="H45" s="306"/>
    </row>
    <row r="46" spans="1:8" ht="15" customHeight="1">
      <c r="A46" s="218"/>
      <c r="D46" s="252"/>
      <c r="E46" s="262" t="s">
        <v>454</v>
      </c>
      <c r="F46" s="254"/>
      <c r="G46" s="255"/>
      <c r="H46" s="201"/>
    </row>
    <row r="47" spans="1:8" ht="22.5">
      <c r="D47" s="246" t="s">
        <v>6</v>
      </c>
      <c r="E47" s="247" t="s">
        <v>298</v>
      </c>
      <c r="F47" s="248" t="s">
        <v>293</v>
      </c>
      <c r="G47" s="257">
        <v>1.58908</v>
      </c>
      <c r="H47" s="201"/>
    </row>
    <row r="48" spans="1:8" ht="33.75">
      <c r="D48" s="246" t="s">
        <v>521</v>
      </c>
      <c r="E48" s="256" t="s">
        <v>533</v>
      </c>
      <c r="F48" s="248" t="s">
        <v>293</v>
      </c>
      <c r="G48" s="257">
        <v>0</v>
      </c>
      <c r="H48" s="201"/>
    </row>
    <row r="49" spans="1:8" ht="33.75">
      <c r="D49" s="246" t="s">
        <v>7</v>
      </c>
      <c r="E49" s="247" t="s">
        <v>605</v>
      </c>
      <c r="F49" s="248" t="s">
        <v>293</v>
      </c>
      <c r="G49" s="257">
        <v>0</v>
      </c>
      <c r="H49" s="201"/>
    </row>
    <row r="50" spans="1:8">
      <c r="D50" s="246" t="s">
        <v>522</v>
      </c>
      <c r="E50" s="256" t="s">
        <v>534</v>
      </c>
      <c r="F50" s="248" t="s">
        <v>293</v>
      </c>
      <c r="G50" s="257">
        <v>0</v>
      </c>
      <c r="H50" s="201"/>
    </row>
    <row r="51" spans="1:8">
      <c r="A51" s="232"/>
      <c r="D51" s="246" t="s">
        <v>523</v>
      </c>
      <c r="E51" s="256" t="s">
        <v>300</v>
      </c>
      <c r="F51" s="248" t="s">
        <v>293</v>
      </c>
      <c r="G51" s="257">
        <v>0</v>
      </c>
      <c r="H51" s="201"/>
    </row>
    <row r="52" spans="1:8" ht="22.5">
      <c r="A52" s="232"/>
      <c r="D52" s="246" t="s">
        <v>28</v>
      </c>
      <c r="E52" s="247" t="s">
        <v>524</v>
      </c>
      <c r="F52" s="248" t="s">
        <v>293</v>
      </c>
      <c r="G52" s="257">
        <v>1.88</v>
      </c>
      <c r="H52" s="201"/>
    </row>
    <row r="53" spans="1:8" ht="56.25">
      <c r="D53" s="246" t="s">
        <v>29</v>
      </c>
      <c r="E53" s="247" t="s">
        <v>535</v>
      </c>
      <c r="F53" s="248" t="s">
        <v>271</v>
      </c>
      <c r="G53" s="263" t="s">
        <v>1553</v>
      </c>
      <c r="H53" s="201"/>
    </row>
    <row r="54" spans="1:8">
      <c r="D54" s="246" t="s">
        <v>154</v>
      </c>
      <c r="E54" s="247" t="s">
        <v>525</v>
      </c>
      <c r="F54" s="248" t="s">
        <v>362</v>
      </c>
      <c r="G54" s="257">
        <v>0</v>
      </c>
      <c r="H54" s="201"/>
    </row>
    <row r="55" spans="1:8">
      <c r="D55" s="246" t="s">
        <v>155</v>
      </c>
      <c r="E55" s="247" t="s">
        <v>526</v>
      </c>
      <c r="F55" s="248" t="s">
        <v>362</v>
      </c>
      <c r="G55" s="259">
        <v>0</v>
      </c>
      <c r="H55" s="169"/>
    </row>
    <row r="56" spans="1:8">
      <c r="D56" s="246" t="s">
        <v>184</v>
      </c>
      <c r="E56" s="247" t="s">
        <v>527</v>
      </c>
      <c r="F56" s="248" t="s">
        <v>362</v>
      </c>
      <c r="G56" s="259">
        <v>0</v>
      </c>
      <c r="H56" s="169"/>
    </row>
    <row r="57" spans="1:8" ht="15" customHeight="1">
      <c r="D57" s="246" t="s">
        <v>185</v>
      </c>
      <c r="E57" s="247" t="s">
        <v>528</v>
      </c>
      <c r="F57" s="248" t="s">
        <v>362</v>
      </c>
      <c r="G57" s="264">
        <f>SUM(G58:G59)</f>
        <v>7.5867000000000018E-2</v>
      </c>
      <c r="H57" s="169"/>
    </row>
    <row r="58" spans="1:8" ht="15" customHeight="1">
      <c r="D58" s="246" t="s">
        <v>543</v>
      </c>
      <c r="E58" s="256" t="s">
        <v>536</v>
      </c>
      <c r="F58" s="248" t="s">
        <v>362</v>
      </c>
      <c r="G58" s="259">
        <v>0</v>
      </c>
      <c r="H58" s="169"/>
    </row>
    <row r="59" spans="1:8" ht="15" customHeight="1">
      <c r="D59" s="246" t="s">
        <v>544</v>
      </c>
      <c r="E59" s="256" t="s">
        <v>537</v>
      </c>
      <c r="F59" s="248" t="s">
        <v>362</v>
      </c>
      <c r="G59" s="259">
        <v>7.5867000000000018E-2</v>
      </c>
      <c r="H59" s="169"/>
    </row>
    <row r="60" spans="1:8">
      <c r="D60" s="246" t="s">
        <v>186</v>
      </c>
      <c r="E60" s="247" t="s">
        <v>529</v>
      </c>
      <c r="F60" s="248" t="s">
        <v>412</v>
      </c>
      <c r="G60" s="257">
        <v>0</v>
      </c>
      <c r="H60" s="169"/>
    </row>
    <row r="61" spans="1:8" ht="22.5">
      <c r="D61" s="246" t="s">
        <v>187</v>
      </c>
      <c r="E61" s="247" t="s">
        <v>285</v>
      </c>
      <c r="F61" s="248" t="s">
        <v>295</v>
      </c>
      <c r="G61" s="257">
        <v>2.9999999999999997E-4</v>
      </c>
      <c r="H61" s="169"/>
    </row>
    <row r="62" spans="1:8">
      <c r="D62" s="246" t="s">
        <v>188</v>
      </c>
      <c r="E62" s="247" t="s">
        <v>530</v>
      </c>
      <c r="F62" s="319" t="s">
        <v>615</v>
      </c>
      <c r="G62" s="257">
        <v>0.57699999999999996</v>
      </c>
      <c r="H62" s="201"/>
    </row>
    <row r="63" spans="1:8" ht="22.5">
      <c r="A63" s="232"/>
      <c r="D63" s="246" t="s">
        <v>189</v>
      </c>
      <c r="E63" s="247" t="s">
        <v>539</v>
      </c>
      <c r="F63" s="248" t="s">
        <v>412</v>
      </c>
      <c r="G63" s="257">
        <v>0</v>
      </c>
      <c r="H63" s="201"/>
    </row>
    <row r="64" spans="1:8">
      <c r="A64" s="232"/>
      <c r="D64" s="246" t="s">
        <v>545</v>
      </c>
      <c r="E64" s="256" t="s">
        <v>540</v>
      </c>
      <c r="F64" s="248" t="s">
        <v>412</v>
      </c>
      <c r="G64" s="257">
        <v>0</v>
      </c>
      <c r="H64" s="201"/>
    </row>
    <row r="65" spans="1:8" ht="33.75">
      <c r="D65" s="246" t="s">
        <v>190</v>
      </c>
      <c r="E65" s="247" t="s">
        <v>541</v>
      </c>
      <c r="F65" s="248" t="s">
        <v>412</v>
      </c>
      <c r="G65" s="257">
        <v>0</v>
      </c>
      <c r="H65" s="169"/>
    </row>
    <row r="66" spans="1:8" hidden="1">
      <c r="D66" s="246" t="s">
        <v>546</v>
      </c>
      <c r="E66" s="250"/>
      <c r="F66" s="250"/>
      <c r="G66" s="251"/>
      <c r="H66" s="169"/>
    </row>
    <row r="67" spans="1:8" ht="15" customHeight="1">
      <c r="D67" s="252"/>
      <c r="E67" s="253" t="s">
        <v>531</v>
      </c>
      <c r="F67" s="254"/>
      <c r="G67" s="255"/>
      <c r="H67" s="201"/>
    </row>
    <row r="68" spans="1:8" ht="15" customHeight="1">
      <c r="D68" s="246" t="s">
        <v>191</v>
      </c>
      <c r="E68" s="247" t="s">
        <v>12</v>
      </c>
      <c r="F68" s="248" t="s">
        <v>271</v>
      </c>
      <c r="G68" s="327" t="s">
        <v>1552</v>
      </c>
      <c r="H68" s="169"/>
    </row>
    <row r="69" spans="1:8" ht="15" hidden="1" customHeight="1">
      <c r="D69" s="206"/>
      <c r="E69" s="206"/>
      <c r="F69" s="206"/>
      <c r="G69" s="206"/>
    </row>
    <row r="70" spans="1:8" ht="3" customHeight="1">
      <c r="H70" s="196"/>
    </row>
    <row r="71" spans="1:8" ht="15" customHeight="1">
      <c r="D71" s="197" t="s">
        <v>286</v>
      </c>
      <c r="E71" s="379" t="s">
        <v>287</v>
      </c>
      <c r="F71" s="379"/>
      <c r="G71" s="379"/>
    </row>
    <row r="72" spans="1:8" ht="15" customHeight="1">
      <c r="A72" s="232"/>
      <c r="D72" s="197"/>
      <c r="E72" s="379" t="s">
        <v>551</v>
      </c>
      <c r="F72" s="379"/>
      <c r="G72" s="379"/>
    </row>
    <row r="73" spans="1:8" ht="48" customHeight="1">
      <c r="D73" s="217" t="s">
        <v>307</v>
      </c>
      <c r="E73" s="381" t="s">
        <v>550</v>
      </c>
      <c r="F73" s="381"/>
      <c r="G73" s="381"/>
    </row>
    <row r="74" spans="1:8">
      <c r="E74" s="379"/>
      <c r="F74" s="379"/>
      <c r="G74" s="379"/>
    </row>
  </sheetData>
  <sheetProtection password="FA9C" sheet="1" objects="1" scenarios="1" formatColumns="0" formatRows="0"/>
  <dataConsolidate/>
  <mergeCells count="6">
    <mergeCell ref="E71:G71"/>
    <mergeCell ref="D5:G5"/>
    <mergeCell ref="D6:G6"/>
    <mergeCell ref="E73:G73"/>
    <mergeCell ref="E74:G74"/>
    <mergeCell ref="E72:G72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68 E12 E38:E45">
      <formula1>900</formula1>
    </dataValidation>
    <dataValidation type="decimal" allowBlank="1" showErrorMessage="1" errorTitle="Ошибка" error="Допускается ввод только неотрицательных чисел!" sqref="G15:G32 G54:G56 G58:G59 G61:G62 G34 G12 G51 G48 G38:G4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3">
      <formula1>900</formula1>
    </dataValidation>
    <dataValidation type="decimal" allowBlank="1" showErrorMessage="1" errorTitle="Ошибка" error="Допускается ввод от 0 до 100%!" sqref="G60 G63:G65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49:G50 G52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47">
      <formula1>-9.99999999999999E+23</formula1>
      <formula2>9.99999999999999E+23</formula2>
    </dataValidation>
  </dataValidations>
  <hyperlinks>
    <hyperlink ref="G53" location="'Показатели (факт)'!$G$53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4" t="s">
        <v>607</v>
      </c>
      <c r="J4" s="49"/>
      <c r="K4" s="49"/>
    </row>
    <row r="5" spans="1:16" ht="17.100000000000001" customHeight="1">
      <c r="C5" s="48"/>
      <c r="D5" s="380" t="s">
        <v>314</v>
      </c>
      <c r="E5" s="380"/>
      <c r="F5" s="380"/>
      <c r="G5" s="380"/>
      <c r="H5" s="380"/>
      <c r="I5" s="380"/>
      <c r="J5" s="204"/>
      <c r="K5" s="204"/>
    </row>
    <row r="6" spans="1:16" ht="12.75" customHeight="1">
      <c r="C6" s="48"/>
      <c r="D6" s="369" t="str">
        <f>IF(org=0,"Не определено",org)</f>
        <v>ООО "Тюмень Водоканал"</v>
      </c>
      <c r="E6" s="369"/>
      <c r="F6" s="369"/>
      <c r="G6" s="369"/>
      <c r="H6" s="369"/>
      <c r="I6" s="369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2" t="s">
        <v>552</v>
      </c>
      <c r="F10" s="383"/>
      <c r="G10" s="383"/>
      <c r="H10" s="383"/>
      <c r="I10" s="383"/>
      <c r="J10" s="383"/>
      <c r="K10" s="383"/>
      <c r="L10" s="383"/>
      <c r="M10" s="383"/>
      <c r="N10" s="384"/>
      <c r="O10" s="203">
        <f>List02_costs_OPS</f>
        <v>0.10130999999999998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2" t="s">
        <v>553</v>
      </c>
      <c r="F13" s="383"/>
      <c r="G13" s="383"/>
      <c r="H13" s="383"/>
      <c r="I13" s="383"/>
      <c r="J13" s="383"/>
      <c r="K13" s="383"/>
      <c r="L13" s="383"/>
      <c r="M13" s="383"/>
      <c r="N13" s="384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32" sqref="F32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4" t="s">
        <v>608</v>
      </c>
    </row>
    <row r="5" spans="1:7" ht="27" customHeight="1">
      <c r="C5" s="48"/>
      <c r="D5" s="385" t="s">
        <v>585</v>
      </c>
      <c r="E5" s="385"/>
      <c r="F5" s="385"/>
    </row>
    <row r="6" spans="1:7" ht="12.75" customHeight="1">
      <c r="C6" s="48"/>
      <c r="D6" s="386" t="str">
        <f>IF(org=0,"Не определено",org)</f>
        <v>ООО "Тюмень Водоканал"</v>
      </c>
      <c r="E6" s="386"/>
      <c r="F6" s="386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0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87" t="s">
        <v>489</v>
      </c>
      <c r="C13" s="73" t="s">
        <v>1470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87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</v>
      </c>
      <c r="G16" s="242"/>
    </row>
    <row r="17" spans="4:7" ht="22.5">
      <c r="D17" s="268" t="s">
        <v>7</v>
      </c>
      <c r="E17" s="269" t="s">
        <v>556</v>
      </c>
      <c r="F17" s="241">
        <v>0</v>
      </c>
      <c r="G17" s="242"/>
    </row>
    <row r="18" spans="4:7">
      <c r="D18" s="268" t="s">
        <v>522</v>
      </c>
      <c r="E18" s="271" t="s">
        <v>557</v>
      </c>
      <c r="F18" s="241">
        <v>0</v>
      </c>
      <c r="G18" s="242"/>
    </row>
    <row r="19" spans="4:7">
      <c r="D19" s="268" t="s">
        <v>523</v>
      </c>
      <c r="E19" s="271" t="s">
        <v>558</v>
      </c>
      <c r="F19" s="241">
        <v>0</v>
      </c>
    </row>
    <row r="20" spans="4:7">
      <c r="D20" s="268" t="s">
        <v>562</v>
      </c>
      <c r="E20" s="271" t="s">
        <v>571</v>
      </c>
      <c r="F20" s="241">
        <v>0</v>
      </c>
    </row>
    <row r="21" spans="4:7">
      <c r="D21" s="268" t="s">
        <v>572</v>
      </c>
      <c r="E21" s="238" t="s">
        <v>569</v>
      </c>
      <c r="F21" s="241">
        <v>0</v>
      </c>
    </row>
    <row r="22" spans="4:7">
      <c r="D22" s="268" t="s">
        <v>573</v>
      </c>
      <c r="E22" s="238" t="s">
        <v>570</v>
      </c>
      <c r="F22" s="241">
        <v>0</v>
      </c>
    </row>
    <row r="23" spans="4:7">
      <c r="D23" s="268" t="s">
        <v>563</v>
      </c>
      <c r="E23" s="271" t="s">
        <v>559</v>
      </c>
      <c r="F23" s="241">
        <v>0</v>
      </c>
    </row>
    <row r="24" spans="4:7">
      <c r="D24" s="268" t="s">
        <v>564</v>
      </c>
      <c r="E24" s="271" t="s">
        <v>560</v>
      </c>
      <c r="F24" s="241">
        <v>0</v>
      </c>
    </row>
    <row r="25" spans="4:7" ht="33.75">
      <c r="D25" s="268" t="s">
        <v>28</v>
      </c>
      <c r="E25" s="269" t="s">
        <v>561</v>
      </c>
      <c r="F25" s="241">
        <v>0</v>
      </c>
    </row>
    <row r="26" spans="4:7">
      <c r="D26" s="268" t="s">
        <v>575</v>
      </c>
      <c r="E26" s="271" t="s">
        <v>557</v>
      </c>
      <c r="F26" s="241">
        <v>0</v>
      </c>
    </row>
    <row r="27" spans="4:7">
      <c r="D27" s="268" t="s">
        <v>576</v>
      </c>
      <c r="E27" s="271" t="s">
        <v>558</v>
      </c>
      <c r="F27" s="241">
        <v>0</v>
      </c>
    </row>
    <row r="28" spans="4:7">
      <c r="D28" s="268" t="s">
        <v>577</v>
      </c>
      <c r="E28" s="271" t="s">
        <v>571</v>
      </c>
      <c r="F28" s="241">
        <v>0</v>
      </c>
    </row>
    <row r="29" spans="4:7">
      <c r="D29" s="268" t="s">
        <v>578</v>
      </c>
      <c r="E29" s="238" t="s">
        <v>569</v>
      </c>
      <c r="F29" s="241">
        <v>0</v>
      </c>
    </row>
    <row r="30" spans="4:7">
      <c r="D30" s="268" t="s">
        <v>579</v>
      </c>
      <c r="E30" s="238" t="s">
        <v>570</v>
      </c>
      <c r="F30" s="241">
        <v>0</v>
      </c>
    </row>
    <row r="31" spans="4:7">
      <c r="D31" s="268" t="s">
        <v>580</v>
      </c>
      <c r="E31" s="271" t="s">
        <v>559</v>
      </c>
      <c r="F31" s="241">
        <v>0</v>
      </c>
    </row>
    <row r="32" spans="4:7">
      <c r="D32" s="268" t="s">
        <v>581</v>
      </c>
      <c r="E32" s="271" t="s">
        <v>560</v>
      </c>
      <c r="F32" s="241">
        <v>0</v>
      </c>
    </row>
    <row r="33" spans="4:6" ht="22.5">
      <c r="D33" s="268" t="s">
        <v>29</v>
      </c>
      <c r="E33" s="269" t="s">
        <v>565</v>
      </c>
      <c r="F33" s="270">
        <v>0</v>
      </c>
    </row>
    <row r="34" spans="4:6" ht="22.5">
      <c r="D34" s="268" t="s">
        <v>154</v>
      </c>
      <c r="E34" s="269" t="s">
        <v>369</v>
      </c>
      <c r="F34" s="270">
        <v>0</v>
      </c>
    </row>
    <row r="35" spans="4:6" ht="15" customHeight="1">
      <c r="D35" s="268" t="s">
        <v>155</v>
      </c>
      <c r="E35" s="269" t="s">
        <v>12</v>
      </c>
      <c r="F35" s="328" t="s">
        <v>1555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T87"/>
  <sheetViews>
    <sheetView showGridLines="0" topLeftCell="J48" zoomScaleNormal="100" workbookViewId="0">
      <selection activeCell="Q79" sqref="J79:Q82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18" width="22.5703125" style="140" bestFit="1" customWidth="1"/>
    <col min="19" max="19" width="3.7109375" style="47" customWidth="1"/>
    <col min="20" max="20" width="10.5703125" style="47"/>
    <col min="21" max="21" width="59.140625" style="47" customWidth="1"/>
    <col min="22" max="16384" width="10.5703125" style="47"/>
  </cols>
  <sheetData>
    <row r="1" spans="4:20" hidden="1"/>
    <row r="2" spans="4:20" hidden="1"/>
    <row r="3" spans="4:20" hidden="1"/>
    <row r="4" spans="4:20" ht="12.6" customHeight="1">
      <c r="D4" s="48"/>
      <c r="E4" s="48"/>
      <c r="F4" s="48"/>
      <c r="G4" s="48"/>
      <c r="H4" s="314" t="s">
        <v>609</v>
      </c>
    </row>
    <row r="5" spans="4:20" ht="17.100000000000001" customHeight="1">
      <c r="D5" s="48"/>
      <c r="E5" s="380" t="s">
        <v>597</v>
      </c>
      <c r="F5" s="380"/>
      <c r="G5" s="380"/>
      <c r="H5" s="380"/>
    </row>
    <row r="6" spans="4:20" ht="12.75" customHeight="1">
      <c r="D6" s="48"/>
      <c r="E6" s="369" t="str">
        <f>IF(org=0,"Не определено",org)</f>
        <v>ООО "Тюмень Водоканал"</v>
      </c>
      <c r="F6" s="369"/>
      <c r="G6" s="369"/>
      <c r="H6" s="369"/>
    </row>
    <row r="7" spans="4:20" ht="3" customHeight="1">
      <c r="D7" s="48"/>
      <c r="E7" s="48"/>
      <c r="F7" s="124"/>
      <c r="G7" s="124"/>
      <c r="H7" s="123"/>
    </row>
    <row r="8" spans="4:20" ht="14.25">
      <c r="D8" s="48"/>
      <c r="E8" s="48"/>
      <c r="F8" s="124"/>
      <c r="G8" s="124"/>
      <c r="H8" s="123"/>
      <c r="J8" s="73" t="s">
        <v>1470</v>
      </c>
      <c r="K8" s="73" t="s">
        <v>1470</v>
      </c>
      <c r="L8" s="73" t="s">
        <v>1470</v>
      </c>
      <c r="M8" s="73" t="s">
        <v>1470</v>
      </c>
      <c r="N8" s="73" t="s">
        <v>1470</v>
      </c>
      <c r="O8" s="73" t="s">
        <v>1470</v>
      </c>
      <c r="P8" s="73" t="s">
        <v>1470</v>
      </c>
      <c r="Q8" s="73" t="s">
        <v>1470</v>
      </c>
    </row>
    <row r="9" spans="4:20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8" t="str">
        <f t="shared" ref="I9:Q9" si="0">"Мероприятие " &amp; I10-4</f>
        <v>Мероприятие 0</v>
      </c>
      <c r="J9" s="298" t="str">
        <f t="shared" si="0"/>
        <v>Мероприятие 1</v>
      </c>
      <c r="K9" s="298" t="str">
        <f t="shared" si="0"/>
        <v>Мероприятие 2</v>
      </c>
      <c r="L9" s="298" t="str">
        <f t="shared" si="0"/>
        <v>Мероприятие 3</v>
      </c>
      <c r="M9" s="298" t="str">
        <f t="shared" si="0"/>
        <v>Мероприятие 4</v>
      </c>
      <c r="N9" s="298" t="str">
        <f t="shared" si="0"/>
        <v>Мероприятие 5</v>
      </c>
      <c r="O9" s="298" t="str">
        <f t="shared" si="0"/>
        <v>Мероприятие 6</v>
      </c>
      <c r="P9" s="298" t="str">
        <f t="shared" si="0"/>
        <v>Мероприятие 7</v>
      </c>
      <c r="Q9" s="298" t="str">
        <f t="shared" si="0"/>
        <v>Мероприятие 8</v>
      </c>
      <c r="R9" s="214" t="s">
        <v>309</v>
      </c>
      <c r="T9" s="196"/>
    </row>
    <row r="10" spans="4:20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211"/>
      <c r="S10" s="174"/>
      <c r="T10" s="196"/>
    </row>
    <row r="11" spans="4:20" ht="22.5">
      <c r="E11" s="246">
        <v>1</v>
      </c>
      <c r="F11" s="247" t="s">
        <v>310</v>
      </c>
      <c r="G11" s="248" t="s">
        <v>271</v>
      </c>
      <c r="H11" s="336"/>
      <c r="I11" s="331"/>
      <c r="J11" s="331"/>
      <c r="K11" s="331"/>
      <c r="L11" s="331"/>
      <c r="M11" s="331"/>
      <c r="N11" s="331"/>
      <c r="O11" s="331"/>
      <c r="P11" s="331"/>
      <c r="Q11" s="331"/>
      <c r="R11" s="210"/>
      <c r="S11" s="174"/>
      <c r="T11" s="196"/>
    </row>
    <row r="12" spans="4:20" ht="15" customHeight="1">
      <c r="E12" s="246">
        <v>2</v>
      </c>
      <c r="F12" s="247" t="s">
        <v>372</v>
      </c>
      <c r="G12" s="248" t="s">
        <v>271</v>
      </c>
      <c r="H12" s="329"/>
      <c r="I12" s="299" t="s">
        <v>271</v>
      </c>
      <c r="J12" s="299" t="s">
        <v>271</v>
      </c>
      <c r="K12" s="299" t="s">
        <v>271</v>
      </c>
      <c r="L12" s="299" t="s">
        <v>271</v>
      </c>
      <c r="M12" s="299" t="s">
        <v>271</v>
      </c>
      <c r="N12" s="299" t="s">
        <v>271</v>
      </c>
      <c r="O12" s="299" t="s">
        <v>271</v>
      </c>
      <c r="P12" s="299" t="s">
        <v>271</v>
      </c>
      <c r="Q12" s="299" t="s">
        <v>271</v>
      </c>
      <c r="R12" s="210"/>
      <c r="S12" s="174"/>
      <c r="T12" s="196"/>
    </row>
    <row r="13" spans="4:20" ht="15" customHeight="1">
      <c r="E13" s="246" t="s">
        <v>6</v>
      </c>
      <c r="F13" s="247" t="s">
        <v>586</v>
      </c>
      <c r="G13" s="248" t="s">
        <v>271</v>
      </c>
      <c r="H13" s="276"/>
      <c r="I13" s="299" t="s">
        <v>271</v>
      </c>
      <c r="J13" s="299" t="s">
        <v>271</v>
      </c>
      <c r="K13" s="299" t="s">
        <v>271</v>
      </c>
      <c r="L13" s="299" t="s">
        <v>271</v>
      </c>
      <c r="M13" s="299" t="s">
        <v>271</v>
      </c>
      <c r="N13" s="299" t="s">
        <v>271</v>
      </c>
      <c r="O13" s="299" t="s">
        <v>271</v>
      </c>
      <c r="P13" s="299" t="s">
        <v>271</v>
      </c>
      <c r="Q13" s="299" t="s">
        <v>271</v>
      </c>
      <c r="R13" s="210"/>
      <c r="S13" s="174"/>
      <c r="T13" s="196"/>
    </row>
    <row r="14" spans="4:20" ht="22.5">
      <c r="E14" s="246" t="s">
        <v>7</v>
      </c>
      <c r="F14" s="247" t="s">
        <v>587</v>
      </c>
      <c r="G14" s="248" t="s">
        <v>271</v>
      </c>
      <c r="H14" s="330"/>
      <c r="I14" s="299" t="s">
        <v>271</v>
      </c>
      <c r="J14" s="299" t="s">
        <v>271</v>
      </c>
      <c r="K14" s="299" t="s">
        <v>271</v>
      </c>
      <c r="L14" s="299" t="s">
        <v>271</v>
      </c>
      <c r="M14" s="299" t="s">
        <v>271</v>
      </c>
      <c r="N14" s="299" t="s">
        <v>271</v>
      </c>
      <c r="O14" s="299" t="s">
        <v>271</v>
      </c>
      <c r="P14" s="299" t="s">
        <v>271</v>
      </c>
      <c r="Q14" s="299" t="s">
        <v>271</v>
      </c>
      <c r="R14" s="210"/>
      <c r="S14" s="174"/>
      <c r="T14" s="196"/>
    </row>
    <row r="15" spans="4:20" ht="33.75">
      <c r="E15" s="246" t="s">
        <v>28</v>
      </c>
      <c r="F15" s="247" t="s">
        <v>373</v>
      </c>
      <c r="G15" s="248" t="s">
        <v>271</v>
      </c>
      <c r="H15" s="330"/>
      <c r="I15" s="299" t="s">
        <v>271</v>
      </c>
      <c r="J15" s="299" t="s">
        <v>271</v>
      </c>
      <c r="K15" s="299" t="s">
        <v>271</v>
      </c>
      <c r="L15" s="299" t="s">
        <v>271</v>
      </c>
      <c r="M15" s="299" t="s">
        <v>271</v>
      </c>
      <c r="N15" s="299" t="s">
        <v>271</v>
      </c>
      <c r="O15" s="299" t="s">
        <v>271</v>
      </c>
      <c r="P15" s="299" t="s">
        <v>271</v>
      </c>
      <c r="Q15" s="299" t="s">
        <v>271</v>
      </c>
      <c r="R15" s="210"/>
      <c r="S15" s="174"/>
      <c r="T15" s="196"/>
    </row>
    <row r="16" spans="4:20" ht="22.5">
      <c r="E16" s="246" t="s">
        <v>29</v>
      </c>
      <c r="F16" s="247" t="s">
        <v>588</v>
      </c>
      <c r="G16" s="248" t="s">
        <v>271</v>
      </c>
      <c r="H16" s="275"/>
      <c r="I16" s="300"/>
      <c r="J16" s="300"/>
      <c r="K16" s="332"/>
      <c r="L16" s="333"/>
      <c r="M16" s="332"/>
      <c r="N16" s="332"/>
      <c r="O16" s="332"/>
      <c r="P16" s="332"/>
      <c r="Q16" s="332"/>
      <c r="R16" s="210"/>
      <c r="S16" s="174"/>
      <c r="T16" s="196"/>
    </row>
    <row r="17" spans="1:20" ht="22.5">
      <c r="E17" s="246" t="s">
        <v>154</v>
      </c>
      <c r="F17" s="247" t="s">
        <v>589</v>
      </c>
      <c r="G17" s="248" t="s">
        <v>271</v>
      </c>
      <c r="H17" s="275"/>
      <c r="I17" s="300"/>
      <c r="J17" s="333"/>
      <c r="K17" s="333"/>
      <c r="L17" s="333"/>
      <c r="M17" s="300"/>
      <c r="N17" s="333"/>
      <c r="O17" s="333"/>
      <c r="P17" s="333"/>
      <c r="Q17" s="333"/>
      <c r="R17" s="210"/>
      <c r="S17" s="174"/>
      <c r="T17" s="196"/>
    </row>
    <row r="18" spans="1:20" ht="56.25">
      <c r="E18" s="246" t="s">
        <v>155</v>
      </c>
      <c r="F18" s="247" t="s">
        <v>590</v>
      </c>
      <c r="G18" s="248" t="s">
        <v>293</v>
      </c>
      <c r="H18" s="307">
        <f>SUM(I18:R18)</f>
        <v>0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10"/>
      <c r="S18" s="174"/>
      <c r="T18" s="196"/>
    </row>
    <row r="19" spans="1:20" ht="15" hidden="1" customHeight="1">
      <c r="A19" s="387" t="s">
        <v>418</v>
      </c>
      <c r="E19" s="246" t="str">
        <f>A19</f>
        <v>8.0</v>
      </c>
      <c r="F19" s="277"/>
      <c r="G19" s="248" t="s">
        <v>293</v>
      </c>
      <c r="H19" s="307">
        <f t="shared" ref="H19:Q19" si="2">SUM(H20:H21)</f>
        <v>0</v>
      </c>
      <c r="I19" s="249">
        <f t="shared" si="2"/>
        <v>0</v>
      </c>
      <c r="J19" s="249">
        <f t="shared" si="2"/>
        <v>0</v>
      </c>
      <c r="K19" s="249">
        <f t="shared" si="2"/>
        <v>0</v>
      </c>
      <c r="L19" s="249">
        <f t="shared" si="2"/>
        <v>0</v>
      </c>
      <c r="M19" s="249">
        <f t="shared" si="2"/>
        <v>0</v>
      </c>
      <c r="N19" s="249">
        <f t="shared" si="2"/>
        <v>0</v>
      </c>
      <c r="O19" s="249">
        <f t="shared" si="2"/>
        <v>0</v>
      </c>
      <c r="P19" s="249">
        <f t="shared" si="2"/>
        <v>0</v>
      </c>
      <c r="Q19" s="249">
        <f t="shared" si="2"/>
        <v>0</v>
      </c>
      <c r="R19" s="210" t="s">
        <v>221</v>
      </c>
      <c r="S19" s="174"/>
      <c r="T19" s="196"/>
    </row>
    <row r="20" spans="1:20" ht="15" hidden="1" customHeight="1">
      <c r="A20" s="387"/>
      <c r="B20" s="140">
        <v>1</v>
      </c>
      <c r="E20" s="278" t="str">
        <f>A19&amp;"."&amp;B20</f>
        <v>8.0.1</v>
      </c>
      <c r="F20" s="279"/>
      <c r="G20" s="248" t="s">
        <v>293</v>
      </c>
      <c r="H20" s="249">
        <f>SUM(I20:R20)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10"/>
      <c r="S20" s="174"/>
      <c r="T20" s="196"/>
    </row>
    <row r="21" spans="1:20" ht="15" customHeight="1">
      <c r="A21" s="387"/>
      <c r="E21" s="252"/>
      <c r="F21" s="262" t="s">
        <v>311</v>
      </c>
      <c r="G21" s="253"/>
      <c r="H21" s="254"/>
      <c r="I21" s="301"/>
      <c r="J21" s="301"/>
      <c r="K21" s="301"/>
      <c r="L21" s="301"/>
      <c r="M21" s="301"/>
      <c r="N21" s="301"/>
      <c r="O21" s="301"/>
      <c r="P21" s="301"/>
      <c r="Q21" s="301"/>
      <c r="R21" s="210"/>
      <c r="S21" s="174"/>
      <c r="T21" s="196"/>
    </row>
    <row r="22" spans="1:20" ht="15" customHeight="1">
      <c r="A22" s="387" t="s">
        <v>614</v>
      </c>
      <c r="C22" s="73"/>
      <c r="E22" s="246" t="str">
        <f>A22</f>
        <v>8.1</v>
      </c>
      <c r="F22" s="277">
        <v>2014</v>
      </c>
      <c r="G22" s="280" t="s">
        <v>293</v>
      </c>
      <c r="H22" s="307">
        <f t="shared" ref="H22:Q22" si="3">SUM(H23:H25)</f>
        <v>0</v>
      </c>
      <c r="I22" s="249">
        <f t="shared" si="3"/>
        <v>0</v>
      </c>
      <c r="J22" s="249">
        <f t="shared" si="3"/>
        <v>0</v>
      </c>
      <c r="K22" s="249">
        <f t="shared" si="3"/>
        <v>0</v>
      </c>
      <c r="L22" s="249">
        <f t="shared" si="3"/>
        <v>0</v>
      </c>
      <c r="M22" s="249">
        <f t="shared" si="3"/>
        <v>0</v>
      </c>
      <c r="N22" s="249">
        <f t="shared" si="3"/>
        <v>0</v>
      </c>
      <c r="O22" s="249">
        <f t="shared" si="3"/>
        <v>0</v>
      </c>
      <c r="P22" s="249">
        <f t="shared" si="3"/>
        <v>0</v>
      </c>
      <c r="Q22" s="249">
        <f t="shared" si="3"/>
        <v>0</v>
      </c>
      <c r="R22" s="210" t="s">
        <v>221</v>
      </c>
      <c r="S22" s="174"/>
      <c r="T22" s="196"/>
    </row>
    <row r="23" spans="1:20">
      <c r="A23" s="387"/>
      <c r="B23" s="140">
        <v>1</v>
      </c>
      <c r="E23" s="278" t="str">
        <f>A22&amp;"."&amp;B23</f>
        <v>8.1.1</v>
      </c>
      <c r="F23" s="279" t="s">
        <v>428</v>
      </c>
      <c r="G23" s="280" t="s">
        <v>293</v>
      </c>
      <c r="H23" s="249">
        <f>SUM(I23:R23)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10"/>
      <c r="S23" s="174"/>
      <c r="T23" s="196"/>
    </row>
    <row r="24" spans="1:20" ht="14.25">
      <c r="A24" s="387"/>
      <c r="B24" s="140">
        <v>2</v>
      </c>
      <c r="D24" s="73" t="s">
        <v>1470</v>
      </c>
      <c r="E24" s="278" t="str">
        <f>$A$22&amp;"."&amp;$B$24</f>
        <v>8.1.2</v>
      </c>
      <c r="F24" s="279" t="s">
        <v>429</v>
      </c>
      <c r="G24" s="319" t="s">
        <v>293</v>
      </c>
      <c r="H24" s="249">
        <f>SUM(I24:R24)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10"/>
      <c r="S24" s="174"/>
      <c r="T24" s="196"/>
    </row>
    <row r="25" spans="1:20" ht="15" customHeight="1">
      <c r="A25" s="387"/>
      <c r="E25" s="252"/>
      <c r="F25" s="262" t="s">
        <v>311</v>
      </c>
      <c r="G25" s="253"/>
      <c r="H25" s="254"/>
      <c r="I25" s="301"/>
      <c r="J25" s="301"/>
      <c r="K25" s="301"/>
      <c r="L25" s="301"/>
      <c r="M25" s="301"/>
      <c r="N25" s="301"/>
      <c r="O25" s="301"/>
      <c r="P25" s="301"/>
      <c r="Q25" s="301"/>
      <c r="R25" s="210"/>
      <c r="S25" s="174"/>
      <c r="T25" s="196"/>
    </row>
    <row r="26" spans="1:20" ht="15" customHeight="1">
      <c r="E26" s="252"/>
      <c r="F26" s="253" t="s">
        <v>374</v>
      </c>
      <c r="G26" s="254"/>
      <c r="H26" s="308"/>
      <c r="I26" s="309"/>
      <c r="J26" s="309"/>
      <c r="K26" s="309"/>
      <c r="L26" s="309"/>
      <c r="M26" s="309"/>
      <c r="N26" s="309"/>
      <c r="O26" s="309"/>
      <c r="P26" s="309"/>
      <c r="Q26" s="309"/>
      <c r="R26" s="212"/>
      <c r="S26" s="174"/>
      <c r="T26" s="196"/>
    </row>
    <row r="27" spans="1:20" ht="22.5">
      <c r="E27" s="246" t="s">
        <v>184</v>
      </c>
      <c r="F27" s="247" t="s">
        <v>375</v>
      </c>
      <c r="G27" s="248"/>
      <c r="H27" s="310" t="s">
        <v>271</v>
      </c>
      <c r="I27" s="311" t="s">
        <v>271</v>
      </c>
      <c r="J27" s="311" t="s">
        <v>271</v>
      </c>
      <c r="K27" s="311" t="s">
        <v>271</v>
      </c>
      <c r="L27" s="311" t="s">
        <v>271</v>
      </c>
      <c r="M27" s="311" t="s">
        <v>271</v>
      </c>
      <c r="N27" s="311" t="s">
        <v>271</v>
      </c>
      <c r="O27" s="311" t="s">
        <v>271</v>
      </c>
      <c r="P27" s="311" t="s">
        <v>271</v>
      </c>
      <c r="Q27" s="311" t="s">
        <v>271</v>
      </c>
      <c r="R27" s="212"/>
      <c r="S27" s="174"/>
      <c r="T27" s="196"/>
    </row>
    <row r="28" spans="1:20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9" t="s">
        <v>271</v>
      </c>
      <c r="J28" s="299" t="s">
        <v>271</v>
      </c>
      <c r="K28" s="299" t="s">
        <v>271</v>
      </c>
      <c r="L28" s="299" t="s">
        <v>271</v>
      </c>
      <c r="M28" s="299" t="s">
        <v>271</v>
      </c>
      <c r="N28" s="299" t="s">
        <v>271</v>
      </c>
      <c r="O28" s="299" t="s">
        <v>271</v>
      </c>
      <c r="P28" s="299" t="s">
        <v>271</v>
      </c>
      <c r="Q28" s="299" t="s">
        <v>271</v>
      </c>
      <c r="R28" s="212"/>
      <c r="S28" s="174"/>
      <c r="T28" s="196"/>
    </row>
    <row r="29" spans="1:20" ht="15" customHeight="1">
      <c r="E29" s="246" t="s">
        <v>378</v>
      </c>
      <c r="F29" s="258" t="s">
        <v>376</v>
      </c>
      <c r="G29" s="248" t="s">
        <v>406</v>
      </c>
      <c r="H29" s="312"/>
      <c r="I29" s="302"/>
      <c r="J29" s="302"/>
      <c r="K29" s="302"/>
      <c r="L29" s="302"/>
      <c r="M29" s="302"/>
      <c r="N29" s="302"/>
      <c r="O29" s="302"/>
      <c r="P29" s="302"/>
      <c r="Q29" s="302"/>
      <c r="R29" s="212"/>
      <c r="S29" s="174"/>
      <c r="T29" s="196"/>
    </row>
    <row r="30" spans="1:20" ht="15" customHeight="1">
      <c r="E30" s="246" t="s">
        <v>379</v>
      </c>
      <c r="F30" s="258" t="s">
        <v>377</v>
      </c>
      <c r="G30" s="248" t="s">
        <v>406</v>
      </c>
      <c r="H30" s="312"/>
      <c r="I30" s="302"/>
      <c r="J30" s="302"/>
      <c r="K30" s="302"/>
      <c r="L30" s="302"/>
      <c r="M30" s="302"/>
      <c r="N30" s="302"/>
      <c r="O30" s="302"/>
      <c r="P30" s="302"/>
      <c r="Q30" s="302"/>
      <c r="R30" s="212"/>
      <c r="S30" s="174"/>
      <c r="T30" s="196"/>
    </row>
    <row r="31" spans="1:20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9" t="s">
        <v>271</v>
      </c>
      <c r="J31" s="299" t="s">
        <v>271</v>
      </c>
      <c r="K31" s="299" t="s">
        <v>271</v>
      </c>
      <c r="L31" s="299" t="s">
        <v>271</v>
      </c>
      <c r="M31" s="299" t="s">
        <v>271</v>
      </c>
      <c r="N31" s="299" t="s">
        <v>271</v>
      </c>
      <c r="O31" s="299" t="s">
        <v>271</v>
      </c>
      <c r="P31" s="299" t="s">
        <v>271</v>
      </c>
      <c r="Q31" s="299" t="s">
        <v>271</v>
      </c>
      <c r="R31" s="212"/>
      <c r="S31" s="174"/>
      <c r="T31" s="196"/>
    </row>
    <row r="32" spans="1:20" ht="22.5">
      <c r="E32" s="246" t="s">
        <v>380</v>
      </c>
      <c r="F32" s="258" t="s">
        <v>376</v>
      </c>
      <c r="G32" s="248" t="s">
        <v>408</v>
      </c>
      <c r="H32" s="312"/>
      <c r="I32" s="302"/>
      <c r="J32" s="302"/>
      <c r="K32" s="302"/>
      <c r="L32" s="302"/>
      <c r="M32" s="302"/>
      <c r="N32" s="302"/>
      <c r="O32" s="302"/>
      <c r="P32" s="302"/>
      <c r="Q32" s="302"/>
      <c r="R32" s="212"/>
      <c r="S32" s="174"/>
      <c r="T32" s="196"/>
    </row>
    <row r="33" spans="1:20" ht="22.5">
      <c r="E33" s="246" t="s">
        <v>381</v>
      </c>
      <c r="F33" s="258" t="s">
        <v>377</v>
      </c>
      <c r="G33" s="248" t="s">
        <v>408</v>
      </c>
      <c r="H33" s="312"/>
      <c r="I33" s="302"/>
      <c r="J33" s="302"/>
      <c r="K33" s="302"/>
      <c r="L33" s="302"/>
      <c r="M33" s="302"/>
      <c r="N33" s="302"/>
      <c r="O33" s="302"/>
      <c r="P33" s="302"/>
      <c r="Q33" s="302"/>
      <c r="R33" s="212"/>
      <c r="S33" s="174"/>
      <c r="T33" s="196"/>
    </row>
    <row r="34" spans="1:20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9" t="s">
        <v>271</v>
      </c>
      <c r="J34" s="299" t="s">
        <v>271</v>
      </c>
      <c r="K34" s="299" t="s">
        <v>271</v>
      </c>
      <c r="L34" s="299" t="s">
        <v>271</v>
      </c>
      <c r="M34" s="299" t="s">
        <v>271</v>
      </c>
      <c r="N34" s="299" t="s">
        <v>271</v>
      </c>
      <c r="O34" s="299" t="s">
        <v>271</v>
      </c>
      <c r="P34" s="299" t="s">
        <v>271</v>
      </c>
      <c r="Q34" s="299" t="s">
        <v>271</v>
      </c>
      <c r="R34" s="212"/>
      <c r="S34" s="174"/>
      <c r="T34" s="196"/>
    </row>
    <row r="35" spans="1:20" ht="15" customHeight="1">
      <c r="E35" s="246" t="s">
        <v>382</v>
      </c>
      <c r="F35" s="258" t="s">
        <v>376</v>
      </c>
      <c r="G35" s="248" t="s">
        <v>410</v>
      </c>
      <c r="H35" s="312"/>
      <c r="I35" s="302"/>
      <c r="J35" s="302"/>
      <c r="K35" s="302"/>
      <c r="L35" s="302"/>
      <c r="M35" s="302"/>
      <c r="N35" s="302"/>
      <c r="O35" s="302"/>
      <c r="P35" s="302"/>
      <c r="Q35" s="302"/>
      <c r="R35" s="212"/>
      <c r="S35" s="174"/>
      <c r="T35" s="196"/>
    </row>
    <row r="36" spans="1:20" ht="15" customHeight="1">
      <c r="E36" s="246" t="s">
        <v>383</v>
      </c>
      <c r="F36" s="258" t="s">
        <v>377</v>
      </c>
      <c r="G36" s="248" t="s">
        <v>410</v>
      </c>
      <c r="H36" s="312"/>
      <c r="I36" s="302"/>
      <c r="J36" s="302"/>
      <c r="K36" s="302"/>
      <c r="L36" s="302"/>
      <c r="M36" s="302"/>
      <c r="N36" s="302"/>
      <c r="O36" s="302"/>
      <c r="P36" s="302"/>
      <c r="Q36" s="302"/>
      <c r="R36" s="212"/>
      <c r="S36" s="174"/>
      <c r="T36" s="196"/>
    </row>
    <row r="37" spans="1:20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9" t="s">
        <v>271</v>
      </c>
      <c r="J37" s="299" t="s">
        <v>271</v>
      </c>
      <c r="K37" s="299" t="s">
        <v>271</v>
      </c>
      <c r="L37" s="299" t="s">
        <v>271</v>
      </c>
      <c r="M37" s="299" t="s">
        <v>271</v>
      </c>
      <c r="N37" s="299" t="s">
        <v>271</v>
      </c>
      <c r="O37" s="299" t="s">
        <v>271</v>
      </c>
      <c r="P37" s="299" t="s">
        <v>271</v>
      </c>
      <c r="Q37" s="299" t="s">
        <v>271</v>
      </c>
      <c r="R37" s="212"/>
      <c r="S37" s="174"/>
      <c r="T37" s="196"/>
    </row>
    <row r="38" spans="1:20" ht="15" customHeight="1">
      <c r="E38" s="246" t="s">
        <v>385</v>
      </c>
      <c r="F38" s="258" t="s">
        <v>376</v>
      </c>
      <c r="G38" s="248" t="s">
        <v>412</v>
      </c>
      <c r="H38" s="312"/>
      <c r="I38" s="302"/>
      <c r="J38" s="302"/>
      <c r="K38" s="302"/>
      <c r="L38" s="302"/>
      <c r="M38" s="302"/>
      <c r="N38" s="302"/>
      <c r="O38" s="302"/>
      <c r="P38" s="302"/>
      <c r="Q38" s="302"/>
      <c r="R38" s="212"/>
      <c r="S38" s="174"/>
      <c r="T38" s="196"/>
    </row>
    <row r="39" spans="1:20" ht="15" customHeight="1">
      <c r="E39" s="246" t="s">
        <v>386</v>
      </c>
      <c r="F39" s="258" t="s">
        <v>377</v>
      </c>
      <c r="G39" s="248" t="s">
        <v>412</v>
      </c>
      <c r="H39" s="312"/>
      <c r="I39" s="302"/>
      <c r="J39" s="302"/>
      <c r="K39" s="302"/>
      <c r="L39" s="302"/>
      <c r="M39" s="302"/>
      <c r="N39" s="302"/>
      <c r="O39" s="302"/>
      <c r="P39" s="302"/>
      <c r="Q39" s="302"/>
      <c r="R39" s="212"/>
      <c r="S39" s="174"/>
      <c r="T39" s="196"/>
    </row>
    <row r="40" spans="1:20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9" t="s">
        <v>271</v>
      </c>
      <c r="J40" s="299" t="s">
        <v>271</v>
      </c>
      <c r="K40" s="299" t="s">
        <v>271</v>
      </c>
      <c r="L40" s="299" t="s">
        <v>271</v>
      </c>
      <c r="M40" s="299" t="s">
        <v>271</v>
      </c>
      <c r="N40" s="299" t="s">
        <v>271</v>
      </c>
      <c r="O40" s="299" t="s">
        <v>271</v>
      </c>
      <c r="P40" s="299" t="s">
        <v>271</v>
      </c>
      <c r="Q40" s="299" t="s">
        <v>271</v>
      </c>
      <c r="R40" s="212"/>
      <c r="S40" s="174"/>
      <c r="T40" s="196"/>
    </row>
    <row r="41" spans="1:20" ht="15" customHeight="1">
      <c r="A41" s="234"/>
      <c r="E41" s="246" t="s">
        <v>388</v>
      </c>
      <c r="F41" s="258" t="s">
        <v>376</v>
      </c>
      <c r="G41" s="248" t="s">
        <v>412</v>
      </c>
      <c r="H41" s="312"/>
      <c r="I41" s="302"/>
      <c r="J41" s="302"/>
      <c r="K41" s="302"/>
      <c r="L41" s="302"/>
      <c r="M41" s="302"/>
      <c r="N41" s="302"/>
      <c r="O41" s="302"/>
      <c r="P41" s="302"/>
      <c r="Q41" s="302"/>
      <c r="R41" s="212"/>
      <c r="S41" s="174"/>
      <c r="T41" s="196"/>
    </row>
    <row r="42" spans="1:20" ht="15" customHeight="1">
      <c r="A42" s="234"/>
      <c r="E42" s="246" t="s">
        <v>389</v>
      </c>
      <c r="F42" s="258" t="s">
        <v>377</v>
      </c>
      <c r="G42" s="248" t="s">
        <v>412</v>
      </c>
      <c r="H42" s="312"/>
      <c r="I42" s="302"/>
      <c r="J42" s="302"/>
      <c r="K42" s="302"/>
      <c r="L42" s="302"/>
      <c r="M42" s="302"/>
      <c r="N42" s="302"/>
      <c r="O42" s="302"/>
      <c r="P42" s="302"/>
      <c r="Q42" s="302"/>
      <c r="R42" s="212"/>
      <c r="S42" s="174"/>
      <c r="T42" s="196"/>
    </row>
    <row r="43" spans="1:20" ht="22.5">
      <c r="E43" s="246" t="s">
        <v>390</v>
      </c>
      <c r="F43" s="260" t="s">
        <v>593</v>
      </c>
      <c r="G43" s="280" t="s">
        <v>594</v>
      </c>
      <c r="H43" s="248" t="s">
        <v>271</v>
      </c>
      <c r="I43" s="299" t="s">
        <v>271</v>
      </c>
      <c r="J43" s="299" t="s">
        <v>271</v>
      </c>
      <c r="K43" s="299" t="s">
        <v>271</v>
      </c>
      <c r="L43" s="299" t="s">
        <v>271</v>
      </c>
      <c r="M43" s="299" t="s">
        <v>271</v>
      </c>
      <c r="N43" s="299" t="s">
        <v>271</v>
      </c>
      <c r="O43" s="299" t="s">
        <v>271</v>
      </c>
      <c r="P43" s="299" t="s">
        <v>271</v>
      </c>
      <c r="Q43" s="299" t="s">
        <v>271</v>
      </c>
      <c r="R43" s="212"/>
      <c r="S43" s="174"/>
      <c r="T43" s="196"/>
    </row>
    <row r="44" spans="1:20">
      <c r="E44" s="246" t="s">
        <v>391</v>
      </c>
      <c r="F44" s="258" t="s">
        <v>376</v>
      </c>
      <c r="G44" s="280" t="s">
        <v>594</v>
      </c>
      <c r="H44" s="312"/>
      <c r="I44" s="313"/>
      <c r="J44" s="302"/>
      <c r="K44" s="302"/>
      <c r="L44" s="302"/>
      <c r="M44" s="302"/>
      <c r="N44" s="302"/>
      <c r="O44" s="302"/>
      <c r="P44" s="302"/>
      <c r="Q44" s="302"/>
      <c r="R44" s="212"/>
      <c r="S44" s="174"/>
      <c r="T44" s="196"/>
    </row>
    <row r="45" spans="1:20">
      <c r="E45" s="246" t="s">
        <v>392</v>
      </c>
      <c r="F45" s="258" t="s">
        <v>377</v>
      </c>
      <c r="G45" s="280" t="s">
        <v>594</v>
      </c>
      <c r="H45" s="312"/>
      <c r="I45" s="313"/>
      <c r="J45" s="302"/>
      <c r="K45" s="302"/>
      <c r="L45" s="302"/>
      <c r="M45" s="302"/>
      <c r="N45" s="302"/>
      <c r="O45" s="302"/>
      <c r="P45" s="302"/>
      <c r="Q45" s="302"/>
      <c r="R45" s="212"/>
      <c r="S45" s="174"/>
      <c r="T45" s="196"/>
    </row>
    <row r="46" spans="1:20" ht="15" customHeight="1">
      <c r="E46" s="246" t="s">
        <v>393</v>
      </c>
      <c r="F46" s="260" t="s">
        <v>595</v>
      </c>
      <c r="G46" s="280" t="s">
        <v>596</v>
      </c>
      <c r="H46" s="248" t="s">
        <v>271</v>
      </c>
      <c r="I46" s="299" t="s">
        <v>271</v>
      </c>
      <c r="J46" s="299" t="s">
        <v>271</v>
      </c>
      <c r="K46" s="299" t="s">
        <v>271</v>
      </c>
      <c r="L46" s="299" t="s">
        <v>271</v>
      </c>
      <c r="M46" s="299" t="s">
        <v>271</v>
      </c>
      <c r="N46" s="299" t="s">
        <v>271</v>
      </c>
      <c r="O46" s="299" t="s">
        <v>271</v>
      </c>
      <c r="P46" s="299" t="s">
        <v>271</v>
      </c>
      <c r="Q46" s="299" t="s">
        <v>271</v>
      </c>
      <c r="R46" s="212"/>
      <c r="S46" s="174"/>
      <c r="T46" s="196"/>
    </row>
    <row r="47" spans="1:20" ht="15" customHeight="1">
      <c r="E47" s="246" t="s">
        <v>394</v>
      </c>
      <c r="F47" s="258" t="s">
        <v>376</v>
      </c>
      <c r="G47" s="280" t="s">
        <v>596</v>
      </c>
      <c r="H47" s="312"/>
      <c r="I47" s="302"/>
      <c r="J47" s="302"/>
      <c r="K47" s="302"/>
      <c r="L47" s="302"/>
      <c r="M47" s="302"/>
      <c r="N47" s="302"/>
      <c r="O47" s="302"/>
      <c r="P47" s="302"/>
      <c r="Q47" s="302"/>
      <c r="R47" s="212"/>
      <c r="S47" s="174"/>
      <c r="T47" s="196"/>
    </row>
    <row r="48" spans="1:20" ht="15" customHeight="1">
      <c r="E48" s="246" t="s">
        <v>395</v>
      </c>
      <c r="F48" s="258" t="s">
        <v>377</v>
      </c>
      <c r="G48" s="280" t="s">
        <v>596</v>
      </c>
      <c r="H48" s="312"/>
      <c r="I48" s="302"/>
      <c r="J48" s="302"/>
      <c r="K48" s="302"/>
      <c r="L48" s="302"/>
      <c r="M48" s="302"/>
      <c r="N48" s="302"/>
      <c r="O48" s="302"/>
      <c r="P48" s="302"/>
      <c r="Q48" s="302"/>
      <c r="R48" s="212"/>
      <c r="S48" s="174"/>
      <c r="T48" s="196"/>
    </row>
    <row r="49" spans="1:20" ht="22.5">
      <c r="E49" s="246" t="s">
        <v>396</v>
      </c>
      <c r="F49" s="260" t="s">
        <v>603</v>
      </c>
      <c r="G49" s="280" t="s">
        <v>592</v>
      </c>
      <c r="H49" s="248" t="s">
        <v>271</v>
      </c>
      <c r="I49" s="299" t="s">
        <v>271</v>
      </c>
      <c r="J49" s="299" t="s">
        <v>271</v>
      </c>
      <c r="K49" s="299" t="s">
        <v>271</v>
      </c>
      <c r="L49" s="299" t="s">
        <v>271</v>
      </c>
      <c r="M49" s="299" t="s">
        <v>271</v>
      </c>
      <c r="N49" s="299" t="s">
        <v>271</v>
      </c>
      <c r="O49" s="299" t="s">
        <v>271</v>
      </c>
      <c r="P49" s="299" t="s">
        <v>271</v>
      </c>
      <c r="Q49" s="299" t="s">
        <v>271</v>
      </c>
      <c r="R49" s="212"/>
      <c r="S49" s="174"/>
      <c r="T49" s="196"/>
    </row>
    <row r="50" spans="1:20" ht="15" customHeight="1">
      <c r="E50" s="246" t="s">
        <v>397</v>
      </c>
      <c r="F50" s="258" t="s">
        <v>376</v>
      </c>
      <c r="G50" s="280" t="s">
        <v>592</v>
      </c>
      <c r="H50" s="312"/>
      <c r="I50" s="302"/>
      <c r="J50" s="302"/>
      <c r="K50" s="302"/>
      <c r="L50" s="302"/>
      <c r="M50" s="302"/>
      <c r="N50" s="302"/>
      <c r="O50" s="302"/>
      <c r="P50" s="302"/>
      <c r="Q50" s="302"/>
      <c r="R50" s="212"/>
      <c r="S50" s="174"/>
      <c r="T50" s="196"/>
    </row>
    <row r="51" spans="1:20" ht="15" customHeight="1">
      <c r="E51" s="246" t="s">
        <v>398</v>
      </c>
      <c r="F51" s="258" t="s">
        <v>377</v>
      </c>
      <c r="G51" s="280" t="s">
        <v>592</v>
      </c>
      <c r="H51" s="312"/>
      <c r="I51" s="302"/>
      <c r="J51" s="302"/>
      <c r="K51" s="302"/>
      <c r="L51" s="302"/>
      <c r="M51" s="302"/>
      <c r="N51" s="302"/>
      <c r="O51" s="302"/>
      <c r="P51" s="302"/>
      <c r="Q51" s="302"/>
      <c r="R51" s="212"/>
      <c r="S51" s="174"/>
      <c r="T51" s="196"/>
    </row>
    <row r="52" spans="1:20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9" t="s">
        <v>271</v>
      </c>
      <c r="J52" s="299" t="s">
        <v>271</v>
      </c>
      <c r="K52" s="299" t="s">
        <v>271</v>
      </c>
      <c r="L52" s="299" t="s">
        <v>271</v>
      </c>
      <c r="M52" s="299" t="s">
        <v>271</v>
      </c>
      <c r="N52" s="299" t="s">
        <v>271</v>
      </c>
      <c r="O52" s="299" t="s">
        <v>271</v>
      </c>
      <c r="P52" s="299" t="s">
        <v>271</v>
      </c>
      <c r="Q52" s="299" t="s">
        <v>271</v>
      </c>
      <c r="R52" s="212"/>
      <c r="S52" s="174"/>
      <c r="T52" s="196"/>
    </row>
    <row r="53" spans="1:20" ht="15" customHeight="1">
      <c r="E53" s="246" t="s">
        <v>400</v>
      </c>
      <c r="F53" s="258" t="s">
        <v>376</v>
      </c>
      <c r="G53" s="248" t="s">
        <v>414</v>
      </c>
      <c r="H53" s="312"/>
      <c r="I53" s="302"/>
      <c r="J53" s="302"/>
      <c r="K53" s="302"/>
      <c r="L53" s="302"/>
      <c r="M53" s="302"/>
      <c r="N53" s="302"/>
      <c r="O53" s="302"/>
      <c r="P53" s="302"/>
      <c r="Q53" s="302"/>
      <c r="R53" s="212"/>
      <c r="S53" s="174"/>
      <c r="T53" s="196"/>
    </row>
    <row r="54" spans="1:20" ht="15" customHeight="1">
      <c r="E54" s="246" t="s">
        <v>401</v>
      </c>
      <c r="F54" s="258" t="s">
        <v>377</v>
      </c>
      <c r="G54" s="248" t="s">
        <v>414</v>
      </c>
      <c r="H54" s="312"/>
      <c r="I54" s="302"/>
      <c r="J54" s="302"/>
      <c r="K54" s="302"/>
      <c r="L54" s="302"/>
      <c r="M54" s="302"/>
      <c r="N54" s="302"/>
      <c r="O54" s="302"/>
      <c r="P54" s="302"/>
      <c r="Q54" s="302"/>
      <c r="R54" s="212"/>
      <c r="S54" s="174"/>
      <c r="T54" s="196"/>
    </row>
    <row r="55" spans="1:20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9" t="s">
        <v>271</v>
      </c>
      <c r="J55" s="299" t="s">
        <v>271</v>
      </c>
      <c r="K55" s="299" t="s">
        <v>271</v>
      </c>
      <c r="L55" s="299" t="s">
        <v>271</v>
      </c>
      <c r="M55" s="299" t="s">
        <v>271</v>
      </c>
      <c r="N55" s="299" t="s">
        <v>271</v>
      </c>
      <c r="O55" s="299" t="s">
        <v>271</v>
      </c>
      <c r="P55" s="299" t="s">
        <v>271</v>
      </c>
      <c r="Q55" s="299" t="s">
        <v>271</v>
      </c>
      <c r="R55" s="212"/>
      <c r="S55" s="174"/>
      <c r="T55" s="196"/>
    </row>
    <row r="56" spans="1:20" ht="15" customHeight="1">
      <c r="E56" s="246" t="s">
        <v>403</v>
      </c>
      <c r="F56" s="258" t="s">
        <v>376</v>
      </c>
      <c r="G56" s="248" t="s">
        <v>416</v>
      </c>
      <c r="H56" s="312"/>
      <c r="I56" s="302"/>
      <c r="J56" s="302"/>
      <c r="K56" s="302"/>
      <c r="L56" s="302"/>
      <c r="M56" s="302"/>
      <c r="N56" s="302"/>
      <c r="O56" s="302"/>
      <c r="P56" s="302"/>
      <c r="Q56" s="302"/>
      <c r="R56" s="212"/>
      <c r="S56" s="174"/>
      <c r="T56" s="196"/>
    </row>
    <row r="57" spans="1:20" ht="15" customHeight="1">
      <c r="E57" s="246" t="s">
        <v>404</v>
      </c>
      <c r="F57" s="258" t="s">
        <v>377</v>
      </c>
      <c r="G57" s="248" t="s">
        <v>416</v>
      </c>
      <c r="H57" s="312"/>
      <c r="I57" s="302"/>
      <c r="J57" s="302"/>
      <c r="K57" s="302"/>
      <c r="L57" s="302"/>
      <c r="M57" s="302"/>
      <c r="N57" s="302"/>
      <c r="O57" s="302"/>
      <c r="P57" s="302"/>
      <c r="Q57" s="302"/>
      <c r="R57" s="212"/>
      <c r="S57" s="174"/>
      <c r="T57" s="196"/>
    </row>
    <row r="58" spans="1:20" ht="15" hidden="1" customHeight="1">
      <c r="A58" s="387" t="s">
        <v>402</v>
      </c>
      <c r="E58" s="246" t="str">
        <f>A58</f>
        <v>9.10</v>
      </c>
      <c r="F58" s="281"/>
      <c r="G58" s="282"/>
      <c r="H58" s="248" t="s">
        <v>271</v>
      </c>
      <c r="I58" s="299" t="s">
        <v>271</v>
      </c>
      <c r="J58" s="299" t="s">
        <v>271</v>
      </c>
      <c r="K58" s="299" t="s">
        <v>271</v>
      </c>
      <c r="L58" s="299" t="s">
        <v>271</v>
      </c>
      <c r="M58" s="299" t="s">
        <v>271</v>
      </c>
      <c r="N58" s="299" t="s">
        <v>271</v>
      </c>
      <c r="O58" s="299" t="s">
        <v>271</v>
      </c>
      <c r="P58" s="299" t="s">
        <v>271</v>
      </c>
      <c r="Q58" s="299" t="s">
        <v>271</v>
      </c>
      <c r="R58" s="212"/>
      <c r="S58" s="174"/>
      <c r="T58" s="196"/>
    </row>
    <row r="59" spans="1:20" ht="15" hidden="1" customHeight="1">
      <c r="A59" s="387"/>
      <c r="E59" s="278" t="str">
        <f>A58&amp;".1"</f>
        <v>9.10.1</v>
      </c>
      <c r="F59" s="258" t="s">
        <v>376</v>
      </c>
      <c r="G59" s="283" t="str">
        <f>IF(G58="","x",G58)</f>
        <v>x</v>
      </c>
      <c r="H59" s="312"/>
      <c r="I59" s="302"/>
      <c r="J59" s="302"/>
      <c r="K59" s="302"/>
      <c r="L59" s="302"/>
      <c r="M59" s="302"/>
      <c r="N59" s="302"/>
      <c r="O59" s="302"/>
      <c r="P59" s="302"/>
      <c r="Q59" s="302"/>
      <c r="R59" s="212"/>
      <c r="S59" s="174"/>
      <c r="T59" s="196"/>
    </row>
    <row r="60" spans="1:20" ht="15" hidden="1" customHeight="1">
      <c r="A60" s="387"/>
      <c r="E60" s="278" t="str">
        <f>A58&amp;".2"</f>
        <v>9.10.2</v>
      </c>
      <c r="F60" s="258" t="s">
        <v>377</v>
      </c>
      <c r="G60" s="283" t="str">
        <f>IF(G58="","x",G58)</f>
        <v>x</v>
      </c>
      <c r="H60" s="312"/>
      <c r="I60" s="302"/>
      <c r="J60" s="302"/>
      <c r="K60" s="302"/>
      <c r="L60" s="302"/>
      <c r="M60" s="302"/>
      <c r="N60" s="302"/>
      <c r="O60" s="302"/>
      <c r="P60" s="302"/>
      <c r="Q60" s="302"/>
      <c r="R60" s="212"/>
      <c r="S60" s="174"/>
      <c r="T60" s="196"/>
    </row>
    <row r="61" spans="1:20" ht="15" customHeight="1">
      <c r="E61" s="252"/>
      <c r="F61" s="253" t="s">
        <v>312</v>
      </c>
      <c r="G61" s="253"/>
      <c r="H61" s="254"/>
      <c r="I61" s="301"/>
      <c r="J61" s="301"/>
      <c r="K61" s="301"/>
      <c r="L61" s="301"/>
      <c r="M61" s="301"/>
      <c r="N61" s="301"/>
      <c r="O61" s="301"/>
      <c r="P61" s="301"/>
      <c r="Q61" s="301"/>
      <c r="R61" s="212"/>
      <c r="S61" s="174"/>
      <c r="T61" s="196"/>
    </row>
    <row r="62" spans="1:20" ht="22.5">
      <c r="E62" s="246" t="s">
        <v>185</v>
      </c>
      <c r="F62" s="247" t="s">
        <v>417</v>
      </c>
      <c r="G62" s="248" t="s">
        <v>293</v>
      </c>
      <c r="H62" s="248" t="s">
        <v>271</v>
      </c>
      <c r="I62" s="299" t="s">
        <v>271</v>
      </c>
      <c r="J62" s="299" t="s">
        <v>271</v>
      </c>
      <c r="K62" s="299" t="s">
        <v>271</v>
      </c>
      <c r="L62" s="299" t="s">
        <v>271</v>
      </c>
      <c r="M62" s="299" t="s">
        <v>271</v>
      </c>
      <c r="N62" s="299" t="s">
        <v>271</v>
      </c>
      <c r="O62" s="299" t="s">
        <v>271</v>
      </c>
      <c r="P62" s="299" t="s">
        <v>271</v>
      </c>
      <c r="Q62" s="299" t="s">
        <v>271</v>
      </c>
      <c r="R62" s="212"/>
      <c r="S62" s="174"/>
      <c r="T62" s="196"/>
    </row>
    <row r="63" spans="1:20" ht="22.5">
      <c r="A63" s="387" t="s">
        <v>432</v>
      </c>
      <c r="E63" s="246" t="str">
        <f>A63</f>
        <v>10.0</v>
      </c>
      <c r="F63" s="256" t="s">
        <v>313</v>
      </c>
      <c r="G63" s="248" t="s">
        <v>293</v>
      </c>
      <c r="H63" s="307">
        <f>SUM(I63:R63)</f>
        <v>0</v>
      </c>
      <c r="I63" s="249">
        <f t="shared" ref="I63:Q63" si="4">SUM(I64:I67)</f>
        <v>0</v>
      </c>
      <c r="J63" s="249">
        <f t="shared" si="4"/>
        <v>0</v>
      </c>
      <c r="K63" s="249">
        <f t="shared" si="4"/>
        <v>0</v>
      </c>
      <c r="L63" s="249">
        <f t="shared" si="4"/>
        <v>0</v>
      </c>
      <c r="M63" s="249">
        <f t="shared" si="4"/>
        <v>0</v>
      </c>
      <c r="N63" s="249">
        <f t="shared" si="4"/>
        <v>0</v>
      </c>
      <c r="O63" s="249">
        <f t="shared" si="4"/>
        <v>0</v>
      </c>
      <c r="P63" s="249">
        <f t="shared" si="4"/>
        <v>0</v>
      </c>
      <c r="Q63" s="249">
        <f t="shared" si="4"/>
        <v>0</v>
      </c>
      <c r="R63" s="212"/>
      <c r="S63" s="174"/>
      <c r="T63" s="196"/>
    </row>
    <row r="64" spans="1:20" ht="15" customHeight="1">
      <c r="A64" s="387"/>
      <c r="E64" s="278" t="str">
        <f>A63&amp;".1"</f>
        <v>10.0.1</v>
      </c>
      <c r="F64" s="258" t="s">
        <v>210</v>
      </c>
      <c r="G64" s="248" t="s">
        <v>293</v>
      </c>
      <c r="H64" s="307">
        <f>SUM(I64:R64)</f>
        <v>0</v>
      </c>
      <c r="I64" s="249">
        <f t="shared" ref="I64:Q67" si="5">SUMIF($F$68:$F$83,$F64,I$68:I$83)</f>
        <v>0</v>
      </c>
      <c r="J64" s="249">
        <f t="shared" si="5"/>
        <v>0</v>
      </c>
      <c r="K64" s="249">
        <f t="shared" si="5"/>
        <v>0</v>
      </c>
      <c r="L64" s="249">
        <f t="shared" si="5"/>
        <v>0</v>
      </c>
      <c r="M64" s="249">
        <f t="shared" si="5"/>
        <v>0</v>
      </c>
      <c r="N64" s="249">
        <f t="shared" si="5"/>
        <v>0</v>
      </c>
      <c r="O64" s="249">
        <f t="shared" si="5"/>
        <v>0</v>
      </c>
      <c r="P64" s="249">
        <f t="shared" si="5"/>
        <v>0</v>
      </c>
      <c r="Q64" s="249">
        <f t="shared" si="5"/>
        <v>0</v>
      </c>
      <c r="R64" s="212"/>
      <c r="S64" s="174"/>
      <c r="T64" s="196"/>
    </row>
    <row r="65" spans="1:20" ht="15" customHeight="1">
      <c r="A65" s="387"/>
      <c r="E65" s="278" t="str">
        <f>A63&amp;".2"</f>
        <v>10.0.2</v>
      </c>
      <c r="F65" s="258" t="s">
        <v>211</v>
      </c>
      <c r="G65" s="248" t="s">
        <v>293</v>
      </c>
      <c r="H65" s="307">
        <f>SUM(I65:R65)</f>
        <v>0</v>
      </c>
      <c r="I65" s="249">
        <f t="shared" si="5"/>
        <v>0</v>
      </c>
      <c r="J65" s="249">
        <f t="shared" si="5"/>
        <v>0</v>
      </c>
      <c r="K65" s="249">
        <f t="shared" si="5"/>
        <v>0</v>
      </c>
      <c r="L65" s="249">
        <f t="shared" si="5"/>
        <v>0</v>
      </c>
      <c r="M65" s="249">
        <f t="shared" si="5"/>
        <v>0</v>
      </c>
      <c r="N65" s="249">
        <f t="shared" si="5"/>
        <v>0</v>
      </c>
      <c r="O65" s="249">
        <f t="shared" si="5"/>
        <v>0</v>
      </c>
      <c r="P65" s="249">
        <f t="shared" si="5"/>
        <v>0</v>
      </c>
      <c r="Q65" s="249">
        <f t="shared" si="5"/>
        <v>0</v>
      </c>
      <c r="R65" s="212"/>
      <c r="S65" s="174"/>
      <c r="T65" s="196"/>
    </row>
    <row r="66" spans="1:20" ht="15" customHeight="1">
      <c r="A66" s="387"/>
      <c r="E66" s="278" t="str">
        <f>A63&amp;".3"</f>
        <v>10.0.3</v>
      </c>
      <c r="F66" s="258" t="s">
        <v>212</v>
      </c>
      <c r="G66" s="248" t="s">
        <v>293</v>
      </c>
      <c r="H66" s="307">
        <f>SUM(I66:R66)</f>
        <v>0</v>
      </c>
      <c r="I66" s="249">
        <f t="shared" si="5"/>
        <v>0</v>
      </c>
      <c r="J66" s="249">
        <f t="shared" si="5"/>
        <v>0</v>
      </c>
      <c r="K66" s="249">
        <f t="shared" si="5"/>
        <v>0</v>
      </c>
      <c r="L66" s="249">
        <f t="shared" si="5"/>
        <v>0</v>
      </c>
      <c r="M66" s="249">
        <f t="shared" si="5"/>
        <v>0</v>
      </c>
      <c r="N66" s="249">
        <f t="shared" si="5"/>
        <v>0</v>
      </c>
      <c r="O66" s="249">
        <f t="shared" si="5"/>
        <v>0</v>
      </c>
      <c r="P66" s="249">
        <f t="shared" si="5"/>
        <v>0</v>
      </c>
      <c r="Q66" s="249">
        <f t="shared" si="5"/>
        <v>0</v>
      </c>
      <c r="R66" s="212"/>
      <c r="S66" s="174"/>
      <c r="T66" s="196"/>
    </row>
    <row r="67" spans="1:20" ht="15" customHeight="1">
      <c r="A67" s="387"/>
      <c r="E67" s="278" t="str">
        <f>A63&amp;".4"</f>
        <v>10.0.4</v>
      </c>
      <c r="F67" s="258" t="s">
        <v>213</v>
      </c>
      <c r="G67" s="248" t="s">
        <v>293</v>
      </c>
      <c r="H67" s="307">
        <f>SUM(I67:R67)</f>
        <v>0</v>
      </c>
      <c r="I67" s="249">
        <f t="shared" si="5"/>
        <v>0</v>
      </c>
      <c r="J67" s="249">
        <f t="shared" si="5"/>
        <v>0</v>
      </c>
      <c r="K67" s="249">
        <f t="shared" si="5"/>
        <v>0</v>
      </c>
      <c r="L67" s="249">
        <f t="shared" si="5"/>
        <v>0</v>
      </c>
      <c r="M67" s="249">
        <f t="shared" si="5"/>
        <v>0</v>
      </c>
      <c r="N67" s="249">
        <f t="shared" si="5"/>
        <v>0</v>
      </c>
      <c r="O67" s="249">
        <f t="shared" si="5"/>
        <v>0</v>
      </c>
      <c r="P67" s="249">
        <f t="shared" si="5"/>
        <v>0</v>
      </c>
      <c r="Q67" s="249">
        <f t="shared" si="5"/>
        <v>0</v>
      </c>
      <c r="R67" s="212"/>
      <c r="S67" s="174"/>
      <c r="T67" s="196"/>
    </row>
    <row r="68" spans="1:20" ht="15" hidden="1" customHeight="1">
      <c r="A68" s="387" t="s">
        <v>432</v>
      </c>
      <c r="E68" s="246" t="str">
        <f>A68</f>
        <v>10.0</v>
      </c>
      <c r="F68" s="284"/>
      <c r="G68" s="248" t="s">
        <v>293</v>
      </c>
      <c r="H68" s="307">
        <f t="shared" ref="H68:Q68" si="6">SUM(H69:H72)</f>
        <v>0</v>
      </c>
      <c r="I68" s="249">
        <f t="shared" si="6"/>
        <v>0</v>
      </c>
      <c r="J68" s="249">
        <f t="shared" si="6"/>
        <v>0</v>
      </c>
      <c r="K68" s="249">
        <f t="shared" si="6"/>
        <v>0</v>
      </c>
      <c r="L68" s="249">
        <f t="shared" si="6"/>
        <v>0</v>
      </c>
      <c r="M68" s="249">
        <f t="shared" si="6"/>
        <v>0</v>
      </c>
      <c r="N68" s="249">
        <f t="shared" si="6"/>
        <v>0</v>
      </c>
      <c r="O68" s="249">
        <f t="shared" si="6"/>
        <v>0</v>
      </c>
      <c r="P68" s="249">
        <f t="shared" si="6"/>
        <v>0</v>
      </c>
      <c r="Q68" s="249">
        <f t="shared" si="6"/>
        <v>0</v>
      </c>
      <c r="R68" s="212"/>
      <c r="S68" s="174"/>
      <c r="T68" s="196"/>
    </row>
    <row r="69" spans="1:20" ht="15" hidden="1" customHeight="1">
      <c r="A69" s="387"/>
      <c r="E69" s="278" t="str">
        <f>A68&amp;".1"</f>
        <v>10.0.1</v>
      </c>
      <c r="F69" s="258" t="s">
        <v>210</v>
      </c>
      <c r="G69" s="248" t="s">
        <v>293</v>
      </c>
      <c r="H69" s="249">
        <f>SUM(I69:R69)</f>
        <v>0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12"/>
      <c r="S69" s="174"/>
      <c r="T69" s="196"/>
    </row>
    <row r="70" spans="1:20" ht="15" hidden="1" customHeight="1">
      <c r="A70" s="387"/>
      <c r="E70" s="278" t="str">
        <f>A68&amp;".2"</f>
        <v>10.0.2</v>
      </c>
      <c r="F70" s="258" t="s">
        <v>211</v>
      </c>
      <c r="G70" s="248" t="s">
        <v>293</v>
      </c>
      <c r="H70" s="249">
        <f>SUM(I70:R70)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12"/>
      <c r="S70" s="174"/>
      <c r="T70" s="196"/>
    </row>
    <row r="71" spans="1:20" ht="15" hidden="1" customHeight="1">
      <c r="A71" s="387"/>
      <c r="E71" s="278" t="str">
        <f>A68&amp;".3"</f>
        <v>10.0.3</v>
      </c>
      <c r="F71" s="285" t="s">
        <v>212</v>
      </c>
      <c r="G71" s="248" t="s">
        <v>293</v>
      </c>
      <c r="H71" s="249">
        <f>SUM(I71:R71)</f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12"/>
      <c r="S71" s="174"/>
      <c r="T71" s="196"/>
    </row>
    <row r="72" spans="1:20" ht="15" hidden="1" customHeight="1">
      <c r="A72" s="387"/>
      <c r="E72" s="278" t="str">
        <f>A68&amp;".4"</f>
        <v>10.0.4</v>
      </c>
      <c r="F72" s="258" t="s">
        <v>213</v>
      </c>
      <c r="G72" s="248" t="s">
        <v>293</v>
      </c>
      <c r="H72" s="249">
        <f>SUM(I72:R72)</f>
        <v>0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12"/>
      <c r="S72" s="174"/>
      <c r="T72" s="196"/>
    </row>
    <row r="73" spans="1:20" ht="15" customHeight="1">
      <c r="A73" s="387" t="s">
        <v>543</v>
      </c>
      <c r="D73" s="73"/>
      <c r="E73" s="246" t="str">
        <f>A73</f>
        <v>10.1</v>
      </c>
      <c r="F73" s="284" t="s">
        <v>428</v>
      </c>
      <c r="G73" s="280" t="s">
        <v>293</v>
      </c>
      <c r="H73" s="307">
        <f t="shared" ref="H73:Q73" si="7">SUM(H74:H77)</f>
        <v>0</v>
      </c>
      <c r="I73" s="249">
        <f t="shared" si="7"/>
        <v>0</v>
      </c>
      <c r="J73" s="249">
        <f t="shared" si="7"/>
        <v>0</v>
      </c>
      <c r="K73" s="249">
        <f t="shared" si="7"/>
        <v>0</v>
      </c>
      <c r="L73" s="249">
        <f t="shared" si="7"/>
        <v>0</v>
      </c>
      <c r="M73" s="249">
        <f t="shared" si="7"/>
        <v>0</v>
      </c>
      <c r="N73" s="249">
        <f t="shared" si="7"/>
        <v>0</v>
      </c>
      <c r="O73" s="249">
        <f t="shared" si="7"/>
        <v>0</v>
      </c>
      <c r="P73" s="249">
        <f t="shared" si="7"/>
        <v>0</v>
      </c>
      <c r="Q73" s="249">
        <f t="shared" si="7"/>
        <v>0</v>
      </c>
      <c r="R73" s="212"/>
      <c r="S73" s="174"/>
      <c r="T73" s="196"/>
    </row>
    <row r="74" spans="1:20">
      <c r="A74" s="387"/>
      <c r="E74" s="278" t="str">
        <f>A73&amp;".1"</f>
        <v>10.1.1</v>
      </c>
      <c r="F74" s="285" t="s">
        <v>210</v>
      </c>
      <c r="G74" s="280" t="s">
        <v>293</v>
      </c>
      <c r="H74" s="249">
        <f>SUM(I74:R74)</f>
        <v>0</v>
      </c>
      <c r="I74" s="257"/>
      <c r="J74" s="257"/>
      <c r="K74" s="257"/>
      <c r="L74" s="257"/>
      <c r="M74" s="257"/>
      <c r="N74" s="257"/>
      <c r="O74" s="257"/>
      <c r="P74" s="257"/>
      <c r="Q74" s="257"/>
      <c r="R74" s="212"/>
      <c r="S74" s="174"/>
      <c r="T74" s="196"/>
    </row>
    <row r="75" spans="1:20">
      <c r="A75" s="387"/>
      <c r="E75" s="278" t="str">
        <f>A73&amp;".2"</f>
        <v>10.1.2</v>
      </c>
      <c r="F75" s="285" t="s">
        <v>211</v>
      </c>
      <c r="G75" s="280" t="s">
        <v>293</v>
      </c>
      <c r="H75" s="249">
        <f>SUM(I75:R75)</f>
        <v>0</v>
      </c>
      <c r="I75" s="257"/>
      <c r="J75" s="257"/>
      <c r="K75" s="257"/>
      <c r="L75" s="257"/>
      <c r="M75" s="257"/>
      <c r="N75" s="257"/>
      <c r="O75" s="257"/>
      <c r="P75" s="257"/>
      <c r="Q75" s="257"/>
      <c r="R75" s="212"/>
      <c r="S75" s="174"/>
      <c r="T75" s="196"/>
    </row>
    <row r="76" spans="1:20">
      <c r="A76" s="387"/>
      <c r="E76" s="278" t="str">
        <f>A73&amp;".3"</f>
        <v>10.1.3</v>
      </c>
      <c r="F76" s="285" t="s">
        <v>212</v>
      </c>
      <c r="G76" s="280" t="s">
        <v>293</v>
      </c>
      <c r="H76" s="249">
        <f>SUM(I76:R76)</f>
        <v>0</v>
      </c>
      <c r="I76" s="257"/>
      <c r="J76" s="257"/>
      <c r="K76" s="257"/>
      <c r="L76" s="257"/>
      <c r="M76" s="257"/>
      <c r="N76" s="257"/>
      <c r="O76" s="257"/>
      <c r="P76" s="257"/>
      <c r="Q76" s="257"/>
      <c r="R76" s="212"/>
      <c r="S76" s="174"/>
      <c r="T76" s="196"/>
    </row>
    <row r="77" spans="1:20">
      <c r="A77" s="387"/>
      <c r="E77" s="278" t="str">
        <f>A73&amp;".4"</f>
        <v>10.1.4</v>
      </c>
      <c r="F77" s="285" t="s">
        <v>213</v>
      </c>
      <c r="G77" s="280" t="s">
        <v>293</v>
      </c>
      <c r="H77" s="249">
        <f>SUM(I77:R77)</f>
        <v>0</v>
      </c>
      <c r="I77" s="257"/>
      <c r="J77" s="257"/>
      <c r="K77" s="257"/>
      <c r="L77" s="257"/>
      <c r="M77" s="257"/>
      <c r="N77" s="257"/>
      <c r="O77" s="257"/>
      <c r="P77" s="257"/>
      <c r="Q77" s="257"/>
      <c r="R77" s="212"/>
      <c r="S77" s="174"/>
      <c r="T77" s="196"/>
    </row>
    <row r="78" spans="1:20" ht="15" customHeight="1">
      <c r="A78" s="387" t="s">
        <v>544</v>
      </c>
      <c r="D78" s="73" t="s">
        <v>1470</v>
      </c>
      <c r="E78" s="246" t="str">
        <f>A78</f>
        <v>10.2</v>
      </c>
      <c r="F78" s="284" t="s">
        <v>429</v>
      </c>
      <c r="G78" s="319" t="s">
        <v>293</v>
      </c>
      <c r="H78" s="307">
        <f t="shared" ref="H78:Q78" si="8">SUM(H79:H82)</f>
        <v>0</v>
      </c>
      <c r="I78" s="249">
        <f t="shared" si="8"/>
        <v>0</v>
      </c>
      <c r="J78" s="249">
        <f t="shared" si="8"/>
        <v>0</v>
      </c>
      <c r="K78" s="249">
        <f t="shared" si="8"/>
        <v>0</v>
      </c>
      <c r="L78" s="249">
        <f t="shared" si="8"/>
        <v>0</v>
      </c>
      <c r="M78" s="249">
        <f t="shared" si="8"/>
        <v>0</v>
      </c>
      <c r="N78" s="249">
        <f t="shared" si="8"/>
        <v>0</v>
      </c>
      <c r="O78" s="249">
        <f t="shared" si="8"/>
        <v>0</v>
      </c>
      <c r="P78" s="249">
        <f t="shared" si="8"/>
        <v>0</v>
      </c>
      <c r="Q78" s="249">
        <f t="shared" si="8"/>
        <v>0</v>
      </c>
      <c r="R78" s="212"/>
      <c r="S78" s="174"/>
      <c r="T78" s="196"/>
    </row>
    <row r="79" spans="1:20">
      <c r="A79" s="387"/>
      <c r="E79" s="278" t="str">
        <f>A78&amp;".1"</f>
        <v>10.2.1</v>
      </c>
      <c r="F79" s="285" t="s">
        <v>210</v>
      </c>
      <c r="G79" s="319" t="s">
        <v>293</v>
      </c>
      <c r="H79" s="249">
        <f>SUM(I79:R79)</f>
        <v>0</v>
      </c>
      <c r="I79" s="257"/>
      <c r="J79" s="257"/>
      <c r="K79" s="257"/>
      <c r="L79" s="257"/>
      <c r="M79" s="257"/>
      <c r="N79" s="257"/>
      <c r="O79" s="257"/>
      <c r="P79" s="257"/>
      <c r="Q79" s="257"/>
      <c r="R79" s="212"/>
      <c r="S79" s="174"/>
      <c r="T79" s="196"/>
    </row>
    <row r="80" spans="1:20">
      <c r="A80" s="387"/>
      <c r="E80" s="278" t="str">
        <f>A78&amp;".2"</f>
        <v>10.2.2</v>
      </c>
      <c r="F80" s="285" t="s">
        <v>211</v>
      </c>
      <c r="G80" s="319" t="s">
        <v>293</v>
      </c>
      <c r="H80" s="249">
        <f>SUM(I80:R80)</f>
        <v>0</v>
      </c>
      <c r="I80" s="257"/>
      <c r="J80" s="257"/>
      <c r="K80" s="257"/>
      <c r="L80" s="257"/>
      <c r="M80" s="257"/>
      <c r="N80" s="257"/>
      <c r="O80" s="257"/>
      <c r="P80" s="257"/>
      <c r="Q80" s="257"/>
      <c r="R80" s="212"/>
      <c r="S80" s="174"/>
      <c r="T80" s="196"/>
    </row>
    <row r="81" spans="1:20">
      <c r="A81" s="387"/>
      <c r="E81" s="278" t="str">
        <f>A78&amp;".3"</f>
        <v>10.2.3</v>
      </c>
      <c r="F81" s="285" t="s">
        <v>212</v>
      </c>
      <c r="G81" s="319" t="s">
        <v>293</v>
      </c>
      <c r="H81" s="249">
        <f>SUM(I81:R81)</f>
        <v>0</v>
      </c>
      <c r="I81" s="257"/>
      <c r="J81" s="257"/>
      <c r="K81" s="257"/>
      <c r="L81" s="257"/>
      <c r="M81" s="257"/>
      <c r="N81" s="257"/>
      <c r="O81" s="257"/>
      <c r="P81" s="257"/>
      <c r="Q81" s="257"/>
      <c r="R81" s="212"/>
      <c r="S81" s="174"/>
      <c r="T81" s="196"/>
    </row>
    <row r="82" spans="1:20">
      <c r="A82" s="387"/>
      <c r="E82" s="278" t="str">
        <f>A78&amp;".4"</f>
        <v>10.2.4</v>
      </c>
      <c r="F82" s="285" t="s">
        <v>213</v>
      </c>
      <c r="G82" s="319" t="s">
        <v>293</v>
      </c>
      <c r="H82" s="249">
        <f>SUM(I82:R82)</f>
        <v>0</v>
      </c>
      <c r="I82" s="257"/>
      <c r="J82" s="257"/>
      <c r="K82" s="257"/>
      <c r="L82" s="257"/>
      <c r="M82" s="257"/>
      <c r="N82" s="257"/>
      <c r="O82" s="257"/>
      <c r="P82" s="257"/>
      <c r="Q82" s="257"/>
      <c r="R82" s="212"/>
      <c r="S82" s="174"/>
      <c r="T82" s="196"/>
    </row>
    <row r="83" spans="1:20" ht="15" customHeight="1">
      <c r="E83" s="252"/>
      <c r="F83" s="253" t="s">
        <v>311</v>
      </c>
      <c r="G83" s="253"/>
      <c r="H83" s="254"/>
      <c r="I83" s="301"/>
      <c r="J83" s="301"/>
      <c r="K83" s="301"/>
      <c r="L83" s="301"/>
      <c r="M83" s="301"/>
      <c r="N83" s="301"/>
      <c r="O83" s="301"/>
      <c r="P83" s="301"/>
      <c r="Q83" s="301"/>
      <c r="R83" s="212"/>
      <c r="S83" s="174"/>
      <c r="T83" s="196"/>
    </row>
    <row r="84" spans="1:20" ht="3" customHeight="1">
      <c r="E84" s="206"/>
      <c r="F84" s="206"/>
      <c r="G84" s="206"/>
      <c r="H84" s="206"/>
      <c r="I84" s="207"/>
      <c r="J84" s="207"/>
      <c r="K84" s="207"/>
      <c r="L84" s="207"/>
      <c r="M84" s="207"/>
      <c r="N84" s="207"/>
      <c r="O84" s="207"/>
      <c r="P84" s="207"/>
      <c r="Q84" s="207"/>
      <c r="T84" s="196"/>
    </row>
    <row r="85" spans="1:20">
      <c r="E85" s="208" t="s">
        <v>286</v>
      </c>
      <c r="F85" s="209" t="s">
        <v>287</v>
      </c>
      <c r="G85" s="209"/>
      <c r="H85" s="205"/>
      <c r="I85" s="174"/>
      <c r="J85" s="174"/>
      <c r="K85" s="174"/>
      <c r="L85" s="174"/>
      <c r="M85" s="174"/>
      <c r="N85" s="174"/>
      <c r="O85" s="174"/>
      <c r="P85" s="174"/>
      <c r="Q85" s="174"/>
      <c r="R85" s="213"/>
      <c r="S85" s="174"/>
      <c r="T85" s="196"/>
    </row>
    <row r="86" spans="1:20">
      <c r="T86" s="196"/>
    </row>
    <row r="87" spans="1:20">
      <c r="T87" s="196"/>
    </row>
  </sheetData>
  <sheetProtection password="FA9C" sheet="1" objects="1" scenarios="1" formatColumns="0" formatRows="0"/>
  <mergeCells count="9">
    <mergeCell ref="E5:H5"/>
    <mergeCell ref="E6:H6"/>
    <mergeCell ref="A22:A25"/>
    <mergeCell ref="A78:A82"/>
    <mergeCell ref="A73:A77"/>
    <mergeCell ref="A63:A67"/>
    <mergeCell ref="A68:A72"/>
    <mergeCell ref="A19:A21"/>
    <mergeCell ref="A58:A60"/>
  </mergeCells>
  <dataValidations count="8">
    <dataValidation type="decimal" allowBlank="1" showErrorMessage="1" errorTitle="Ошибка" error="Допускается ввод только неотрицательных чисел!" sqref="H29:Q30 H59:Q60 H69:Q72 H79:Q82 H74:Q77 H23:Q24 H20:Q20 I44:Q45 H56:Q57 H47:Q48 H50:Q51 H53:Q54 H35:Q36 H32:Q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8 F20 F73 F78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H11:Q11">
      <formula1>900</formula1>
    </dataValidation>
    <dataValidation type="decimal" allowBlank="1" showInputMessage="1" showErrorMessage="1" error="Введите значение от 0 до 100%" sqref="H38:Q39 H41:Q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Q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