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xlsBook"/>
  <bookViews>
    <workbookView xWindow="930" yWindow="240" windowWidth="13665" windowHeight="8010" tabRatio="887" firstSheet="1" activeTab="3"/>
  </bookViews>
  <sheets>
    <sheet name="modList00" sheetId="624"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ех" sheetId="613" state="veryHidden" r:id="rId7"/>
    <sheet name="Форма 2.2 | Т-тех" sheetId="530" state="veryHidden" r:id="rId8"/>
    <sheet name="Форма 1.0.1 | Т-транс" sheetId="614" state="veryHidden" r:id="rId9"/>
    <sheet name="Форма 2.2 | Т-транс" sheetId="567" state="veryHidden" r:id="rId10"/>
    <sheet name="Форма 1.0.1 | Т-подвоз" sheetId="615" state="veryHidden" r:id="rId11"/>
    <sheet name="Форма 2.2 | Т-подвоз" sheetId="559" state="veryHidden" r:id="rId12"/>
    <sheet name="Форма 1.0.1 | Т-пит" sheetId="616" r:id="rId13"/>
    <sheet name="Форма 2.2 | Т-пит" sheetId="560" r:id="rId14"/>
    <sheet name="Форма 1.0.1 | Т-подкл(инд)" sheetId="617" state="veryHidden" r:id="rId15"/>
    <sheet name="Форма 2.3 | Т-подкл(инд)" sheetId="598" state="veryHidden" r:id="rId16"/>
    <sheet name="Форма 1.0.1 | Т-подкл" sheetId="618" state="veryHidden" r:id="rId17"/>
    <sheet name="Форма 2.3 | Т-подкл" sheetId="566" state="veryHidden" r:id="rId18"/>
    <sheet name="Форма 1.0.1 | Форма 2.11" sheetId="622" r:id="rId19"/>
    <sheet name="Форма 2.11" sheetId="608" r:id="rId20"/>
    <sheet name="Форма 2.12" sheetId="610" state="veryHidden" r:id="rId21"/>
    <sheet name="Форма 1.0.2" sheetId="550" state="veryHidden" r:id="rId22"/>
    <sheet name="Сведения об изменении" sheetId="568" state="veryHidden" r:id="rId23"/>
    <sheet name="Форма 1.0.1 | Форма 2.12" sheetId="625" state="veryHidden" r:id="rId24"/>
    <sheet name="Комментарии" sheetId="431" r:id="rId25"/>
    <sheet name="Проверка" sheetId="546" r:id="rId26"/>
    <sheet name="modListTempFilter" sheetId="620" state="veryHidden" r:id="rId27"/>
    <sheet name="modCheckCyan" sheetId="612" state="veryHidden" r:id="rId28"/>
    <sheet name="REESTR_LINK" sheetId="602" state="veryHidden" r:id="rId29"/>
    <sheet name="REESTR_DS" sheetId="603" state="veryHidden" r:id="rId30"/>
    <sheet name="modHTTP" sheetId="604" state="veryHidden" r:id="rId31"/>
    <sheet name="modfrmRezimChoose" sheetId="609" state="veryHidden" r:id="rId32"/>
    <sheet name="modSheetMain" sheetId="599" state="veryHidden" r:id="rId33"/>
    <sheet name="REESTR_VT" sheetId="577" state="veryHidden" r:id="rId34"/>
    <sheet name="REESTR_VED" sheetId="579" state="veryHidden" r:id="rId35"/>
    <sheet name="modfrmReestrObj" sheetId="570" state="veryHidden" r:id="rId36"/>
    <sheet name="AllSheetsInThisWorkbook" sheetId="389" state="veryHidden" r:id="rId37"/>
    <sheet name="et_union_vert" sheetId="521" state="veryHidden" r:id="rId38"/>
    <sheet name="modInstruction" sheetId="605" state="veryHidden" r:id="rId39"/>
    <sheet name="modRegion" sheetId="528" state="veryHidden" r:id="rId40"/>
    <sheet name="modReestr" sheetId="433" state="veryHidden" r:id="rId41"/>
    <sheet name="modfrmReestr" sheetId="434" state="veryHidden" r:id="rId42"/>
    <sheet name="modUpdTemplMain" sheetId="424" state="veryHidden" r:id="rId43"/>
    <sheet name="REESTR_ORG" sheetId="390" state="veryHidden" r:id="rId44"/>
    <sheet name="modClassifierValidate" sheetId="400" state="veryHidden" r:id="rId45"/>
    <sheet name="modProv" sheetId="520" state="veryHidden" r:id="rId46"/>
    <sheet name="modHyp" sheetId="398" state="veryHidden" r:id="rId47"/>
    <sheet name="modServiceModule" sheetId="594" state="veryHidden" r:id="rId48"/>
    <sheet name="modList01" sheetId="551" state="veryHidden" r:id="rId49"/>
    <sheet name="modList02" sheetId="504" state="veryHidden" r:id="rId50"/>
    <sheet name="modList03" sheetId="549" state="veryHidden" r:id="rId51"/>
    <sheet name="et_union_hor" sheetId="471" state="veryHidden" r:id="rId52"/>
    <sheet name="REESTR_MO_FILTER" sheetId="621" state="veryHidden" r:id="rId53"/>
    <sheet name="REESTR_MO" sheetId="518" state="veryHidden" r:id="rId54"/>
    <sheet name="TEHSHEET" sheetId="205" state="veryHidden" r:id="rId55"/>
    <sheet name="modInfo" sheetId="513" state="veryHidden" r:id="rId56"/>
    <sheet name="modList05" sheetId="619" state="veryHidden" r:id="rId57"/>
    <sheet name="modList06" sheetId="553" state="veryHidden" r:id="rId58"/>
    <sheet name="modList07" sheetId="569" state="veryHidden" r:id="rId59"/>
    <sheet name="modList11" sheetId="539" state="veryHidden" r:id="rId60"/>
    <sheet name="modList12" sheetId="611" state="veryHidden" r:id="rId61"/>
    <sheet name="modfrmDateChoose" sheetId="517" state="veryHidden" r:id="rId62"/>
    <sheet name="modComm" sheetId="514" state="veryHidden" r:id="rId63"/>
    <sheet name="modThisWorkbook" sheetId="511" state="veryHidden" r:id="rId64"/>
    <sheet name="modfrmReestrMR" sheetId="519" state="veryHidden" r:id="rId65"/>
    <sheet name="modfrmCheckUpdates" sheetId="512" state="veryHidden" r:id="rId66"/>
  </sheets>
  <definedNames>
    <definedName name="_xlnm._FilterDatabase" localSheetId="25" hidden="1">Проверка!$B$4:$D$4</definedName>
    <definedName name="activity">'Перечень тарифов'!$F$20:$F$47</definedName>
    <definedName name="add_CS_List05_1">'Форма 1.0.1 | Т-тех'!$G$17</definedName>
    <definedName name="add_CS_List05_10">'Форма 1.0.1 | Т-подкл'!$G$17</definedName>
    <definedName name="add_CS_List05_2">'Форма 1.0.1 | Т-транс'!$G$17</definedName>
    <definedName name="add_CS_List05_3">'Форма 1.0.1 | Т-подвоз'!$G$17</definedName>
    <definedName name="add_CS_List05_9">'Форма 1.0.1 | Т-подкл(инд)'!$G$17</definedName>
    <definedName name="add_CT_1">'Форма 2.2 | Т-тех'!$M$28</definedName>
    <definedName name="add_CT_10">'Форма 2.3 | Т-подкл'!$M$28</definedName>
    <definedName name="add_CT_2">'Форма 2.2 | Т-транс'!$M$28</definedName>
    <definedName name="add_CT_3">'Форма 2.2 | Т-подвоз'!$M$28</definedName>
    <definedName name="add_CT_9">'Форма 2.3 | Т-подкл(инд)'!$M$28</definedName>
    <definedName name="add_MO_1">'Форма 2.2 | Т-тех'!$M$29</definedName>
    <definedName name="add_MO_10">'Форма 2.3 | Т-подкл'!$M$29</definedName>
    <definedName name="add_MO_2">'Форма 2.2 | Т-транс'!$M$29</definedName>
    <definedName name="add_MO_3">'Форма 2.2 | Т-подвоз'!$M$29</definedName>
    <definedName name="add_MO_9">'Форма 2.3 | Т-подкл(инд)'!$M$29</definedName>
    <definedName name="add_MO_List05_1">'Форма 1.0.1 | Т-тех'!$G$14</definedName>
    <definedName name="add_MO_List05_10">'Форма 1.0.1 | Т-подкл'!$G$14</definedName>
    <definedName name="add_MO_List05_2">'Форма 1.0.1 | Т-транс'!$G$14</definedName>
    <definedName name="add_MO_List05_3">'Форма 1.0.1 | Т-подвоз'!$G$14</definedName>
    <definedName name="add_MO_List05_9">'Форма 1.0.1 | Т-подкл(инд)'!$G$14</definedName>
    <definedName name="add_MR_List05_1">'Форма 1.0.1 | Т-тех'!$G$15</definedName>
    <definedName name="add_MR_List05_10">'Форма 1.0.1 | Т-подкл'!$G$15</definedName>
    <definedName name="add_MR_List05_2">'Форма 1.0.1 | Т-транс'!$G$15</definedName>
    <definedName name="add_MR_List05_3">'Форма 1.0.1 | Т-подвоз'!$G$15</definedName>
    <definedName name="add_MR_List05_9">'Форма 1.0.1 | Т-подкл(инд)'!$G$15</definedName>
    <definedName name="add_Rate_1">'Форма 2.2 | Т-тех'!$M$30</definedName>
    <definedName name="add_Rate_10">'Форма 2.3 | Т-подкл'!$M$30</definedName>
    <definedName name="add_Rate_2">'Форма 2.2 | Т-транс'!$M$30</definedName>
    <definedName name="add_Rate_3">'Форма 2.2 | Т-подвоз'!$M$30</definedName>
    <definedName name="add_Rate_9">'Форма 2.3 | Т-подкл(инд)'!$M$30</definedName>
    <definedName name="add_TER_List05_1">'Форма 1.0.1 | Т-тех'!$G$16</definedName>
    <definedName name="add_TER_List05_10">'Форма 1.0.1 | Т-подкл'!$G$16</definedName>
    <definedName name="add_TER_List05_2">'Форма 1.0.1 | Т-транс'!$G$16</definedName>
    <definedName name="add_TER_List05_3">'Форма 1.0.1 | Т-подвоз'!$G$16</definedName>
    <definedName name="add_TER_List05_9">'Форма 1.0.1 | Т-подкл(инд)'!$G$16</definedName>
    <definedName name="add_Warm_1">'Форма 2.2 | Т-тех'!$M$27</definedName>
    <definedName name="add_Warm_2">'Форма 2.2 | Т-транс'!$M$27</definedName>
    <definedName name="add_Warm_3">'Форма 2.2 | Т-подвоз'!$M$27</definedName>
    <definedName name="add_Warm_4">'Форма 2.2 | Т-пит'!$M$35</definedName>
    <definedName name="anscount" hidden="1">1</definedName>
    <definedName name="apr_10">'Форма 2.3 | Т-подкл'!$AC$7:$AI$12</definedName>
    <definedName name="apr_2">'Форма 2.2 | Т-транс'!$O$8:$T$11</definedName>
    <definedName name="apr_3">'Форма 2.2 | Т-подвоз'!$O$8:$T$11</definedName>
    <definedName name="apr_9">'Форма 2.3 | Т-подкл(инд)'!$AD$7:$AJ$12</definedName>
    <definedName name="CHECK_LINK_RANGE_1">"Калькуляция!$I$11:$I$132"</definedName>
    <definedName name="checkCell_List01">Территории!$D$48:$L$48</definedName>
    <definedName name="checkCell_List02">'Перечень тарифов'!$E$20:$S$47</definedName>
    <definedName name="checkCell_List06_1">'Форма 2.2 | Т-тех'!$M$18:$W$30</definedName>
    <definedName name="checkCell_List06_1_double_date">'Форма 2.2 | Т-тех'!$X$18:$X$30</definedName>
    <definedName name="checkCell_List06_1_unique_t">'Форма 2.2 | Т-тех'!$M$18:$M$30</definedName>
    <definedName name="checkCell_List06_1_unique_t1">'Форма 2.2 | Т-тех'!$Y$18:$Y$30</definedName>
    <definedName name="checkCell_List06_10">'Форма 2.3 | Т-подкл'!$M$19:$AL$30</definedName>
    <definedName name="checkCell_List06_10_double_date">'Форма 2.3 | Т-подкл'!$AM$19:$AM$30</definedName>
    <definedName name="checkCell_List06_10_plata1">'Форма 2.3 | Т-подкл'!$AC$15:$AD$30</definedName>
    <definedName name="checkCell_List06_10_plata2">'Форма 2.3 | Т-подкл'!$AE$15:$AF$30</definedName>
    <definedName name="checkCell_List06_10_unique">'Форма 2.3 | Т-подкл'!$AN$19:$AN$30</definedName>
    <definedName name="checkCell_List06_2">'Форма 2.2 | Т-транс'!$M$18:$W$30</definedName>
    <definedName name="checkCell_List06_2_double_date">'Форма 2.2 | Т-транс'!$X$18:$X$30</definedName>
    <definedName name="checkCell_List06_2_unique_t">'Форма 2.2 | Т-транс'!$M$18:$M$30</definedName>
    <definedName name="checkCell_List06_2_unique_t1">'Форма 2.2 | Т-транс'!$Y$18:$Y$30</definedName>
    <definedName name="checkCell_List06_3">'Форма 2.2 | Т-подвоз'!$M$18:$W$30</definedName>
    <definedName name="checkCell_List06_3_double_date">'Форма 2.2 | Т-подвоз'!$X$18:$X$30</definedName>
    <definedName name="checkCell_List06_3_unique_t">'Форма 2.2 | Т-подвоз'!$M$18:$M$30</definedName>
    <definedName name="checkCell_List06_3_unique_t1">'Форма 2.2 | Т-подвоз'!$Y$18:$Y$30</definedName>
    <definedName name="checkCell_List06_4">'Форма 2.2 | Т-пит'!$M$18:$CH$274</definedName>
    <definedName name="checkCell_List06_4_double_date">'Форма 2.2 | Т-пит'!$CI$18:$CI$274</definedName>
    <definedName name="checkCell_List06_4_unique_t">'Форма 2.2 | Т-пит'!$M$18:$M$274</definedName>
    <definedName name="checkCell_List06_4_unique_t1">'Форма 2.2 | Т-пит'!$CJ$18:$CJ$274</definedName>
    <definedName name="checkCell_List06_9">'Форма 2.3 | Т-подкл(инд)'!$M$19:$AM$30</definedName>
    <definedName name="checkCell_List06_9_double_date">'Форма 2.3 | Т-подкл(инд)'!$AN$19:$AN$30</definedName>
    <definedName name="checkCell_List06_9_unique">'Форма 2.3 | Т-подкл(инд)'!$AO$19:$AO$30</definedName>
    <definedName name="checkCell_List07">'Сведения об изменении'!$D$11:$E$13</definedName>
    <definedName name="checkCell_List11">'Форма 2.11'!$D$10:$G$16</definedName>
    <definedName name="checkCells_List05_1">'Форма 1.0.1 | Т-тех'!$F$7:$I$17</definedName>
    <definedName name="checkCells_List05_10">'Форма 1.0.1 | Т-подкл'!$F$7:$I$17</definedName>
    <definedName name="checkCells_List05_11">'Форма 1.0.1 | Форма 2.11'!$F$7:$I$79</definedName>
    <definedName name="checkCells_List05_2">'Форма 1.0.1 | Т-транс'!$F$7:$I$17</definedName>
    <definedName name="checkCells_List05_3">'Форма 1.0.1 | Т-подвоз'!$F$7:$I$17</definedName>
    <definedName name="checkCells_List05_4">'Форма 1.0.1 | Т-пит'!$F$7:$I$79</definedName>
    <definedName name="checkCells_List05_9">'Форма 1.0.1 | Т-подкл(инд)'!$F$7:$I$17</definedName>
    <definedName name="checkDEfCell_List01">Территории!$F$6</definedName>
    <definedName name="checkPeriodRange_List06_1">et_union_hor!$Q$35</definedName>
    <definedName name="checkPeriodRange_List06_10">et_union_hor!$Q$35</definedName>
    <definedName name="checkPeriodRange_List06_2">et_union_hor!$Q$35</definedName>
    <definedName name="checkPeriodRange_List06_3">et_union_hor!$Q$35</definedName>
    <definedName name="checkPeriodRange_List06_4">et_union_hor!$Q$35</definedName>
    <definedName name="checkPeriodRange_List06_5">et_union_hor!$V$98</definedName>
    <definedName name="checkPeriodRange_List06_6">et_union_hor!$Q$35</definedName>
    <definedName name="checkPeriodRange_List06_7">et_union_hor!$Q$35</definedName>
    <definedName name="checkPeriodRange_List06_8">et_union_hor!$Q$35</definedName>
    <definedName name="checkPeriodRange_List06_9">et_union_hor!$Q$35</definedName>
    <definedName name="chkGetUpdatesValue">Инструкция!$AA$100</definedName>
    <definedName name="chkNoUpdatesValue">Инструкция!$AA$102</definedName>
    <definedName name="code">Инструкция!$B$2</definedName>
    <definedName name="connection_flag">Титульный!$F$36</definedName>
    <definedName name="CURRENT_DATE">TEHSHEET!$H$29</definedName>
    <definedName name="data_List11">'Форма 2.11'!$F$12:$G$16</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4">et_union_hor!$M$154</definedName>
    <definedName name="default_val_6">et_union_hor!$M$98</definedName>
    <definedName name="DESCRIPTION_TERRITORY">REESTR_DS!$B$2:$B$14</definedName>
    <definedName name="et_Comm">et_union_hor!$4:$4</definedName>
    <definedName name="et_Component_comp">et_union_hor!$O$98</definedName>
    <definedName name="et_Component_comp_p">et_union_hor!$O$109</definedName>
    <definedName name="et_DS_range">et_union_hor!$AC$196</definedName>
    <definedName name="et_List00_00">et_union_hor!$224:$240</definedName>
    <definedName name="et_List00_01">et_union_hor!$224:$226</definedName>
    <definedName name="et_List00_02">et_union_hor!$228:$230</definedName>
    <definedName name="et_List00_03">et_union_hor!$232:$234</definedName>
    <definedName name="et_List00_04">et_union_hor!$236:$240</definedName>
    <definedName name="et_List01_0">et_union_hor!$249:$250</definedName>
    <definedName name="et_List01_1">et_union_hor!$254:$255</definedName>
    <definedName name="et_List01_2">et_union_hor!$259:$259</definedName>
    <definedName name="et_List02">et_union_hor!$9:$12</definedName>
    <definedName name="et_List02_1">et_union_hor!$9:$11</definedName>
    <definedName name="et_List02_1_wd">et_union_hor!$14:$16</definedName>
    <definedName name="et_List02_2">et_union_hor!$9:$10</definedName>
    <definedName name="et_List02_2_wd">et_union_hor!$14:$15</definedName>
    <definedName name="et_List02_3">et_union_hor!$9:$9</definedName>
    <definedName name="et_List02_3_wd">et_union_hor!$14:$14</definedName>
    <definedName name="et_List02_4">et_union_hor!$9:$9</definedName>
    <definedName name="et_List02_4_wd">et_union_hor!$14:$14</definedName>
    <definedName name="et_List02_changeColor_1">et_union_hor!$J$9:$J$11</definedName>
    <definedName name="et_List02_changeColor_1_wd">et_union_hor!$J$14:$J$16</definedName>
    <definedName name="et_List02_changeColor_2">et_union_hor!$N$9:$N$10</definedName>
    <definedName name="et_List02_changeColor_2_wd">et_union_hor!$N$14:$N$15</definedName>
    <definedName name="et_List02_changeColor_3">et_union_hor!$R$9</definedName>
    <definedName name="et_List02_changeColor_3_wd">et_union_hor!$R$14</definedName>
    <definedName name="et_List02_wd">et_union_hor!$14:$17</definedName>
    <definedName name="et_List03">et_union_hor!$244:$244</definedName>
    <definedName name="et_List05_1">et_union_hor!$294:$294</definedName>
    <definedName name="et_List05_1_FormulaVD">'Форма 1.0.1 | Т-тех'!$H$9</definedName>
    <definedName name="et_List05_10_FormulaVD">'Форма 1.0.1 | Т-подкл'!$H$9</definedName>
    <definedName name="et_List05_11_FormulaVD">'Форма 1.0.1 | Форма 2.11'!$H$9</definedName>
    <definedName name="et_List05_2">et_union_hor!$293:$295</definedName>
    <definedName name="et_List05_2_FormulaVD">'Форма 1.0.1 | Т-транс'!$H$9</definedName>
    <definedName name="et_List05_3">et_union_hor!$291:$296</definedName>
    <definedName name="et_List05_3_FormulaVD">'Форма 1.0.1 | Т-подвоз'!$H$9</definedName>
    <definedName name="et_List05_4">et_union_hor!$289:$297</definedName>
    <definedName name="et_List05_4_FormulaVD">'Форма 1.0.1 | Т-пит'!$H$9</definedName>
    <definedName name="et_List05_9_FormulaVD">'Форма 1.0.1 | Т-подкл(инд)'!$H$9</definedName>
    <definedName name="et_List05_FormulaVD">et_union_hor!$H$290</definedName>
    <definedName name="et_List06">et_union_hor!$212:$212</definedName>
    <definedName name="et_List06_1">et_union_hor!$30:$40</definedName>
    <definedName name="et_List06_1_1">et_union_hor!$34:$34</definedName>
    <definedName name="et_List06_1_2">et_union_hor!$33:$36</definedName>
    <definedName name="et_List06_1_3">et_union_hor!$32:$37</definedName>
    <definedName name="et_List06_1_4">et_union_hor!$32:$37</definedName>
    <definedName name="et_List06_1_5">et_union_hor!$31:$38</definedName>
    <definedName name="et_List06_1_6">et_union_hor!$30:$39</definedName>
    <definedName name="et_List06_1_7">et_union_hor!$29:$40</definedName>
    <definedName name="et_List06_1_MC">et_union_hor!$M$29:$M$40</definedName>
    <definedName name="et_List06_1_MC2">et_union_hor!$M$29:$M$35</definedName>
    <definedName name="et_List06_1_MC3">et_union_hor!$O$29:$V$33</definedName>
    <definedName name="et_List06_1_Period">et_union_hor!$O$29:$U$41</definedName>
    <definedName name="et_List06_10_1">et_union_hor!$184:$188</definedName>
    <definedName name="et_List06_10_1_K">et_union_hor!$Q$200:$AB$203</definedName>
    <definedName name="et_List06_10_2">et_union_hor!$184:$187</definedName>
    <definedName name="et_List06_10_3">et_union_hor!$184:$186</definedName>
    <definedName name="et_List06_10_4">et_union_hor!$184:$185</definedName>
    <definedName name="et_List06_10_5">et_union_hor!$183:$189</definedName>
    <definedName name="et_List06_10_6">et_union_hor!$182:$190</definedName>
    <definedName name="et_List06_10_7">et_union_hor!$181:$191</definedName>
    <definedName name="et_List06_10_8">et_union_hor!$184:$184</definedName>
    <definedName name="et_List06_10_MC">et_union_hor!$M$181:$M$190</definedName>
    <definedName name="et_List06_10_MC2">et_union_hor!$M$181:$M$184</definedName>
    <definedName name="et_List06_10_MC3">et_union_hor!$N$181:$AK$183</definedName>
    <definedName name="et_List06_10_MC4">et_union_hor!$AB$184:$AJ$185</definedName>
    <definedName name="et_List06_10_Period">et_union_hor!$AC$181:$AJ$190</definedName>
    <definedName name="et_List06_2">et_union_hor!$46:$56</definedName>
    <definedName name="et_List06_2_1">et_union_hor!$50:$50</definedName>
    <definedName name="et_List06_2_2">et_union_hor!$49:$52</definedName>
    <definedName name="et_List06_2_3">et_union_hor!$48:$53</definedName>
    <definedName name="et_List06_2_4">et_union_hor!$48:$53</definedName>
    <definedName name="et_List06_2_5">et_union_hor!$47:$54</definedName>
    <definedName name="et_List06_2_6">et_union_hor!$46:$55</definedName>
    <definedName name="et_List06_2_7">et_union_hor!$45:$56</definedName>
    <definedName name="et_List06_2_MC">et_union_hor!$M$45:$M$56</definedName>
    <definedName name="et_List06_2_MC2">et_union_hor!$M$45:$M$51</definedName>
    <definedName name="et_List06_2_MC3">et_union_hor!$O$45:$V$49</definedName>
    <definedName name="et_List06_2_Period">et_union_hor!$O$45:$U$56</definedName>
    <definedName name="et_List06_3">et_union_hor!$62:$72</definedName>
    <definedName name="et_List06_3_1">et_union_hor!$66:$66</definedName>
    <definedName name="et_List06_3_2">et_union_hor!$65:$68</definedName>
    <definedName name="et_List06_3_3">et_union_hor!$64:$69</definedName>
    <definedName name="et_List06_3_4">et_union_hor!$64:$69</definedName>
    <definedName name="et_List06_3_5">et_union_hor!$63:$70</definedName>
    <definedName name="et_List06_3_6">et_union_hor!$62:$71</definedName>
    <definedName name="et_List06_3_7">et_union_hor!$61:$72</definedName>
    <definedName name="et_List06_3_MC">et_union_hor!$M$61:$M$72</definedName>
    <definedName name="et_List06_3_MC2">et_union_hor!$M$61:$M$67</definedName>
    <definedName name="et_List06_3_MC3">et_union_hor!$O$61:$V$65</definedName>
    <definedName name="et_List06_3_Period">et_union_hor!$O$61:$U$72</definedName>
    <definedName name="et_List06_4">et_union_hor!$78:$88</definedName>
    <definedName name="et_List06_4_1">et_union_hor!$82:$82</definedName>
    <definedName name="et_List06_4_2">et_union_hor!$81:$84</definedName>
    <definedName name="et_List06_4_3">et_union_hor!$80:$85</definedName>
    <definedName name="et_List06_4_4">et_union_hor!$80:$85</definedName>
    <definedName name="et_List06_4_5">et_union_hor!$79:$86</definedName>
    <definedName name="et_List06_4_6">et_union_hor!$78:$87</definedName>
    <definedName name="et_List06_4_7">et_union_hor!$77:$88</definedName>
    <definedName name="et_List06_4_MC">et_union_hor!$M$77:$M$88</definedName>
    <definedName name="et_List06_4_MC2">et_union_hor!$M$77:$M$83</definedName>
    <definedName name="et_List06_4_MC3">et_union_hor!$O$77:$CG$81</definedName>
    <definedName name="et_List06_4_Period">et_union_hor!$O$77:$U$88</definedName>
    <definedName name="et_List06_5">et_union_hor!$93:$109</definedName>
    <definedName name="et_List06_5_0">et_union_hor!$100:$100</definedName>
    <definedName name="et_List06_5_0_first">et_union_hor!$109:$109</definedName>
    <definedName name="et_List06_5_1">et_union_hor!$98:$102</definedName>
    <definedName name="et_List06_5_1_changeColor">et_union_hor!$O$98:$Z$99</definedName>
    <definedName name="et_List06_5_1_delete">et_union_hor!$100:$102</definedName>
    <definedName name="et_List06_5_2">et_union_hor!$97:$103</definedName>
    <definedName name="et_List06_5_3">et_union_hor!$96:$104</definedName>
    <definedName name="et_List06_5_4">et_union_hor!$95:$105</definedName>
    <definedName name="et_List06_5_5">et_union_hor!$94:$106</definedName>
    <definedName name="et_List06_5_6">et_union_hor!$93:$107</definedName>
    <definedName name="et_List06_5_7">et_union_hor!$92:$109</definedName>
    <definedName name="et_List06_5_MC">et_union_hor!$M$92:$M$108</definedName>
    <definedName name="et_List06_5_MC2">et_union_hor!$M$92:$M$101</definedName>
    <definedName name="et_List06_5_MC3">et_union_hor!$O$92:$AA$97</definedName>
    <definedName name="et_List06_5_Period">et_union_hor!$O$92:$Z$109</definedName>
    <definedName name="et_List06_6">et_union_hor!$115:$127</definedName>
    <definedName name="et_List06_6_1">et_union_hor!$120:$120</definedName>
    <definedName name="et_List06_6_2">et_union_hor!$119:$122</definedName>
    <definedName name="et_List06_6_3">et_union_hor!$118:$123</definedName>
    <definedName name="et_List06_6_4">et_union_hor!$117:$124</definedName>
    <definedName name="et_List06_6_5">et_union_hor!$116:$125</definedName>
    <definedName name="et_List06_6_6">et_union_hor!$115:$126</definedName>
    <definedName name="et_List06_6_7">et_union_hor!$114:$127</definedName>
    <definedName name="et_List06_6_MC">et_union_hor!$M$114:$M$127</definedName>
    <definedName name="et_List06_6_MC2">et_union_hor!$M$114:$M$121</definedName>
    <definedName name="et_List06_6_MC3">et_union_hor!$O$114:$V$119</definedName>
    <definedName name="et_List06_6_Period">et_union_hor!$O$114:$U$127</definedName>
    <definedName name="et_List06_7">et_union_hor!$132:$144</definedName>
    <definedName name="et_List06_7_1">et_union_hor!$137:$137</definedName>
    <definedName name="et_List06_7_2">et_union_hor!$136:$139</definedName>
    <definedName name="et_List06_7_3">et_union_hor!$135:$140</definedName>
    <definedName name="et_List06_7_4">et_union_hor!$134:$141</definedName>
    <definedName name="et_List06_7_5">et_union_hor!$133:$142</definedName>
    <definedName name="et_List06_7_6">et_union_hor!$132:$143</definedName>
    <definedName name="et_List06_7_7">et_union_hor!$131:$144</definedName>
    <definedName name="et_List06_7_MC">et_union_hor!$M$131:$M$144</definedName>
    <definedName name="et_List06_7_MC2">et_union_hor!$M$131:$M$138</definedName>
    <definedName name="et_List06_7_MC3">et_union_hor!$O$131:$V$136</definedName>
    <definedName name="et_List06_7_Period">et_union_hor!$O$131:$U$144</definedName>
    <definedName name="et_List06_8">et_union_hor!$149:$161</definedName>
    <definedName name="et_List06_8_1">et_union_hor!$154:$154</definedName>
    <definedName name="et_List06_8_2">et_union_hor!$153:$156</definedName>
    <definedName name="et_List06_8_3">et_union_hor!$152:$157</definedName>
    <definedName name="et_List06_8_4">et_union_hor!$151:$158</definedName>
    <definedName name="et_List06_8_5">et_union_hor!$150:$159</definedName>
    <definedName name="et_List06_8_6">et_union_hor!$149:$160</definedName>
    <definedName name="et_List06_8_7">et_union_hor!$148:$161</definedName>
    <definedName name="et_List06_8_MC">et_union_hor!$M$148:$M$161</definedName>
    <definedName name="et_List06_8_MC2">et_union_hor!$M$148:$M$155</definedName>
    <definedName name="et_List06_8_MC3">et_union_hor!$O$148:$V$153</definedName>
    <definedName name="et_List06_8_Period">et_union_hor!$O$148:$U$161</definedName>
    <definedName name="et_List06_9_1">et_union_hor!$169:$173</definedName>
    <definedName name="et_List06_9_2">et_union_hor!$169:$172</definedName>
    <definedName name="et_List06_9_3">et_union_hor!$169:$171</definedName>
    <definedName name="et_List06_9_4">et_union_hor!$169:$170</definedName>
    <definedName name="et_List06_9_5">et_union_hor!$168:$174</definedName>
    <definedName name="et_List06_9_6">et_union_hor!$167:$175</definedName>
    <definedName name="et_List06_9_7">et_union_hor!$166:$176</definedName>
    <definedName name="et_List06_9_8">et_union_hor!$169:$169</definedName>
    <definedName name="et_List06_9_MC">et_union_hor!$M$166:$M$177</definedName>
    <definedName name="et_List06_9_MC2">et_union_hor!$M$166:$M$173</definedName>
    <definedName name="et_List06_9_MC3">et_union_hor!$N$166:$AL$168</definedName>
    <definedName name="et_List06_9_MC4">et_union_hor!$AC$169:$AK$170</definedName>
    <definedName name="et_List06_9_Period">et_union_hor!$AD$166:$AK$177</definedName>
    <definedName name="et_List07">et_union_hor!$208:$208</definedName>
    <definedName name="et_List08">et_union_hor!$220:$220</definedName>
    <definedName name="et_List11_1">et_union_hor!$264:$264</definedName>
    <definedName name="et_List12_1">et_union_hor!$269:$269</definedName>
    <definedName name="et_List12_2">et_union_hor!$274:$274</definedName>
    <definedName name="et_List12_3">et_union_hor!$279:$279</definedName>
    <definedName name="et_List12_4">et_union_hor!$284:$284</definedName>
    <definedName name="et_OneRates_1">et_union_hor!$O$34</definedName>
    <definedName name="et_OneRates_2">et_union_hor!$O$50</definedName>
    <definedName name="et_OneRates_3">et_union_hor!$O$66</definedName>
    <definedName name="et_OneRates_4">et_union_hor!$O$82</definedName>
    <definedName name="et_OneRates_5">et_union_hor!$Q$98</definedName>
    <definedName name="et_OneRates_5_comp">et_union_hor!$P$98</definedName>
    <definedName name="et_OneRates_5_comp_p">et_union_hor!$P$109</definedName>
    <definedName name="et_OneRates_5_p">et_union_hor!$Q$109</definedName>
    <definedName name="et_OneRates_6">et_union_hor!$O$120</definedName>
    <definedName name="et_OneRates_7">et_union_hor!$O$137</definedName>
    <definedName name="et_pIns_List06_1_Period">et_union_hor!$V$29:$V$41</definedName>
    <definedName name="et_pIns_List06_10_Period">et_union_hor!$AK$181:$AK$190</definedName>
    <definedName name="et_pIns_List06_2_Period">et_union_hor!$V$45:$V$56</definedName>
    <definedName name="et_pIns_List06_3_Period">et_union_hor!$V$61:$V$72</definedName>
    <definedName name="et_pIns_List06_4_Period">et_union_hor!$CG$77:$CG$88</definedName>
    <definedName name="et_pIns_List06_5_Period">et_union_hor!$AA$92:$AA$109</definedName>
    <definedName name="et_pIns_List06_6_Period">et_union_hor!$V$114:$V$127</definedName>
    <definedName name="et_pIns_List06_7_Period">et_union_hor!$V$131:$V$144</definedName>
    <definedName name="et_pIns_List06_8_Period">et_union_hor!$V$148:$V$161</definedName>
    <definedName name="et_pIns_List06_9_Period">et_union_hor!$AL$166:$AL$177</definedName>
    <definedName name="et_PN_range">et_union_hor!$Q$196</definedName>
    <definedName name="et_TN_range">et_union_hor!$U$196</definedName>
    <definedName name="et_TS_range">et_union_hor!$Y$196</definedName>
    <definedName name="et_TwoRates_1">et_union_hor!$P$34:$Q$34</definedName>
    <definedName name="et_TwoRates_2">et_union_hor!$P$50:$Q$50</definedName>
    <definedName name="et_TwoRates_3">et_union_hor!$P$66:$Q$66</definedName>
    <definedName name="et_TwoRates_4">et_union_hor!$P$82:$Q$82</definedName>
    <definedName name="et_TwoRates_5">et_union_hor!$R$98:$S$98</definedName>
    <definedName name="et_TwoRates_5_comp">et_union_hor!$T$98:$U$98</definedName>
    <definedName name="et_TwoRates_5_comp_p">et_union_hor!$T$109:$V$109</definedName>
    <definedName name="et_TwoRates_5_p">et_union_hor!$R$109:$S$109</definedName>
    <definedName name="et_TwoRates_6">et_union_hor!$P$120:$Q$120</definedName>
    <definedName name="et_TwoRates_7">et_union_hor!$P$137:$Q$137</definedName>
    <definedName name="fil">Титульный!$F$30</definedName>
    <definedName name="fil_flag">Титульный!$F$28</definedName>
    <definedName name="FirstLine">Инструкция!$A$6</definedName>
    <definedName name="flag_publication">Титульный!$F$9</definedName>
    <definedName name="flagMO">'Перечень тарифов'!$K$20:$K$47</definedName>
    <definedName name="flagST">'Перечень тарифов'!$O$20:$O$47</definedName>
    <definedName name="flagTwoTariff">'Перечень тарифов'!$G$20:$G$47</definedName>
    <definedName name="flagUsedTer_List01">Территории!$P$11:$P$48</definedName>
    <definedName name="group_rates">'Перечень тарифов'!$E$20:$E$47</definedName>
    <definedName name="header_1">'Форма 2.2 | Т-тех'!$L$5</definedName>
    <definedName name="header_10">'Форма 2.3 | Т-подкл'!$L$5</definedName>
    <definedName name="header_2">'Форма 2.2 | Т-транс'!$L$5</definedName>
    <definedName name="header_3">'Форма 2.2 | Т-подвоз'!$L$5</definedName>
    <definedName name="header_4">'Форма 2.2 | Т-пит'!$L$5</definedName>
    <definedName name="header_9">'Форма 2.3 | Т-подкл(инд)'!$L$5:$AJ$5</definedName>
    <definedName name="hlApr">'Перечень тарифов'!$G$10</definedName>
    <definedName name="id_rates">'Перечень тарифов'!$A$20:$A$47</definedName>
    <definedName name="IDtariff_List05_1">'Форма 1.0.1 | Т-тех'!$A$1</definedName>
    <definedName name="IDtariff_List05_10">'Форма 1.0.1 | Т-подкл'!$A$1</definedName>
    <definedName name="IDtariff_List05_11">'Форма 1.0.1 | Форма 2.11'!$A$1</definedName>
    <definedName name="IDtariff_List05_2">'Форма 1.0.1 | Т-транс'!$A$1</definedName>
    <definedName name="IDtariff_List05_3">'Форма 1.0.1 | Т-подвоз'!$A$1</definedName>
    <definedName name="IDtariff_List05_4">'Форма 1.0.1 | Т-пит'!$A$1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Sellers">'Перечень тарифов'!$G$11</definedName>
    <definedName name="IstPub">Титульный!$F$21</definedName>
    <definedName name="IstPub_ch">Титульный!$F$26</definedName>
    <definedName name="kind_group_rates">TEHSHEET!$X$2:$X$11</definedName>
    <definedName name="kind_group_rates_load">TEHSHEET!$AP$2:$AP$7</definedName>
    <definedName name="kind_group_rates_load_filter">TEHSHEET!$AQ$2:$AQ$6</definedName>
    <definedName name="kind_of_activity">REESTR_VED!$B$2:$B$8</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TEHSHEET!$AZ$2:$AZ$6</definedName>
    <definedName name="kind_of_fuel">TEHSHEET!$AK$2:$AK$9</definedName>
    <definedName name="kind_of_heat_transfer">TEHSHEET!$O$2:$O$13</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TEHSHEET!$BA$2:$BA$6</definedName>
    <definedName name="kind_of_NDS">TEHSHEET!$H$2:$H$4</definedName>
    <definedName name="kind_of_NDS_tariff">TEHSHEET!$H$7:$H$8</definedName>
    <definedName name="kind_of_NDS_tariff_people">TEHSHEET!$H$13:$H$14</definedName>
    <definedName name="kind_of_nets">TEHSHEET!$S$2:$S$4</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REESTR_MO!$A$2:$D$301</definedName>
    <definedName name="List01_CheckC">Территории!$D$11:$L$48</definedName>
    <definedName name="List01_NameCol">Территории!$K$1:$M$1</definedName>
    <definedName name="List01_REESTR_MO">Территории!$H$11:$L$48</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2.2 | Т-тех'!$11:$11</definedName>
    <definedName name="List06_1_MC">'Форма 2.2 | Т-тех'!$O$18:$O$30</definedName>
    <definedName name="List06_1_MC2">'Форма 2.2 | Т-тех'!$V$18:$V$30</definedName>
    <definedName name="List06_1_note">'Форма 2.2 | Т-тех'!$W$18:$W$30</definedName>
    <definedName name="List06_1_Period">'Форма 2.2 | Т-тех'!$O$18:$U$30</definedName>
    <definedName name="List06_10_DP">'Форма 2.3 | Т-подкл'!$12:$12</definedName>
    <definedName name="List06_10_flagDS">'Форма 2.3 | Т-подкл'!$Y$18:$Y$30</definedName>
    <definedName name="List06_10_flagTN">'Форма 2.3 | Т-подкл'!$Q$18:$T$30</definedName>
    <definedName name="List06_10_flagTS">'Форма 2.3 | Т-подкл'!$U$18:$X$30</definedName>
    <definedName name="List06_10_MC2">'Форма 2.3 | Т-подкл'!$AK$19:$AK$30</definedName>
    <definedName name="List06_10_note">'Форма 2.3 | Т-подкл'!$AL$19:$AL$30</definedName>
    <definedName name="List06_10_Period">'Форма 2.3 | Т-подкл'!$AC$19:$AJ$30</definedName>
    <definedName name="List06_10_pl">'Форма 2.3 | Т-подкл'!$11:$11</definedName>
    <definedName name="List06_10_region">'Форма 2.3 | Т-подкл'!$Q$22:$AB$24</definedName>
    <definedName name="List06_2_DP">'Форма 2.2 | Т-транс'!$11:$11</definedName>
    <definedName name="List06_2_MC">'Форма 2.2 | Т-транс'!$O$18:$O$30</definedName>
    <definedName name="List06_2_MC2">'Форма 2.2 | Т-транс'!$V$18:$V$30</definedName>
    <definedName name="List06_2_note">'Форма 2.2 | Т-транс'!$W$18:$W$30</definedName>
    <definedName name="List06_2_Period">'Форма 2.2 | Т-транс'!$O$18:$U$30</definedName>
    <definedName name="List06_3_DP">'Форма 2.2 | Т-подвоз'!$11:$11</definedName>
    <definedName name="List06_3_MC">'Форма 2.2 | Т-подвоз'!$O$18:$O$30</definedName>
    <definedName name="List06_3_MC2">'Форма 2.2 | Т-подвоз'!$V$18:$V$30</definedName>
    <definedName name="List06_3_note">'Форма 2.2 | Т-подвоз'!$W$18:$W$30</definedName>
    <definedName name="List06_3_Period">'Форма 2.2 | Т-подвоз'!$O$18:$U$30</definedName>
    <definedName name="List06_4_DP">'Форма 2.2 | Т-пит'!$11:$11</definedName>
    <definedName name="List06_4_MC2">'Форма 2.2 | Т-пит'!$CG$18:$CG$274</definedName>
    <definedName name="List06_4_note">'Форма 2.2 | Т-пит'!$CH$18:$CH$274</definedName>
    <definedName name="List06_4_Period">'Форма 2.2 | Т-пит'!$O$18:$U$274</definedName>
    <definedName name="List06_9_DP">'Форма 2.3 | Т-подкл(инд)'!$12:$12</definedName>
    <definedName name="List06_9_flagDS">'Форма 2.3 | Т-подкл(инд)'!$Z$18:$Z$30</definedName>
    <definedName name="List06_9_flagPN">'Форма 2.3 | Т-подкл(инд)'!$N$18:$N$30</definedName>
    <definedName name="List06_9_flagTN">'Форма 2.3 | Т-подкл(инд)'!$R$18:$U$30</definedName>
    <definedName name="List06_9_flagTS">'Форма 2.3 | Т-подкл(инд)'!$V$18:$Y$30</definedName>
    <definedName name="List06_9_MC2">'Форма 2.3 | Т-подкл(инд)'!$AL$19:$AL$30</definedName>
    <definedName name="List06_9_note">'Форма 2.3 | Т-подкл(инд)'!$AM$19:$AM$30</definedName>
    <definedName name="List06_9_Period">'Форма 2.3 | Т-подкл(инд)'!$AD$19:$AK$30</definedName>
    <definedName name="List06_9_pl">'Форма 2.3 | Т-подкл(инд)'!$11:$11</definedName>
    <definedName name="List06_9_region">'Форма 2.3 | Т-подкл(инд)'!$R$22:$AC$25</definedName>
    <definedName name="List11_GroundMaterials_1">'Форма 2.11'!$F$12:$F$16</definedName>
    <definedName name="List11_note">'Форма 2.11'!$G$10:$G$16</definedName>
    <definedName name="List12_Date">'Форма 2.12'!$G$11</definedName>
    <definedName name="List12_GroundMaterials_1">'Форма 2.12'!$H$11:$H$32</definedName>
    <definedName name="List12_note">'Форма 2.12'!$I$10:$I$32</definedName>
    <definedName name="ListForms">modSheetMain!$A:$A</definedName>
    <definedName name="logical">TEHSHEET!$D$2:$D$3</definedName>
    <definedName name="mo_List01">Территории!$K$11:$K$48</definedName>
    <definedName name="MODesc">'Перечень тарифов'!$N$20:$N$47</definedName>
    <definedName name="MONTH">TEHSHEET!$E$2:$E$13</definedName>
    <definedName name="mr_List01">Территории!$H$11:$H$48</definedName>
    <definedName name="mrCopy_List01">Территории!$M$11:$M$48</definedName>
    <definedName name="mrmoCopy_List01">Территории!$R$11:$R$48</definedName>
    <definedName name="nalog">Титульный!$F$34</definedName>
    <definedName name="name_rates">'Перечень тарифов'!$J$20:$J$47</definedName>
    <definedName name="name_rates_4">TEHSHEET!$AA$2:$AA$5</definedName>
    <definedName name="name_rates_4_filter">TEHSHEET!$AB$2:$AB$4</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2.2 | Т-тех'!$O$23</definedName>
    <definedName name="OneRates_2">'Форма 2.2 | Т-транс'!$O$23</definedName>
    <definedName name="OneRates_3">'Форма 2.2 | Т-подвоз'!$O$23</definedName>
    <definedName name="OneRates_4">'Форма 2.2 | Т-пит'!$O$23</definedName>
    <definedName name="org">Титульный!$F$29</definedName>
    <definedName name="Org_Address">Титульный!$F$38:$F$38</definedName>
    <definedName name="ORG_END_DATE">TEHSHEET!$F$29</definedName>
    <definedName name="Org_main">Титульный!$F$39</definedName>
    <definedName name="ORG_START_DATE">TEHSHEET!$E$29</definedName>
    <definedName name="otv_lico_name">Титульный!$F$41:$F$44</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1_1">'Форма 2.11'!$E$12:$E$13</definedName>
    <definedName name="pCng_List11_2">'Форма 2.11'!$E$15:$E$16</definedName>
    <definedName name="pCng_List12_1">'Форма 2.12'!$E$15:$E$16</definedName>
    <definedName name="pCng_List12_2">'Форма 2.12'!$E$18:$E$19</definedName>
    <definedName name="pCng_List12_6">'Форма 2.12'!$E$31:$E$32</definedName>
    <definedName name="pDbl_List12_5">'Форма 2.12'!$G$28:$G$29</definedName>
    <definedName name="pDbl_List12_5_copy">'Форма 2.12'!$L$28:$L$29</definedName>
    <definedName name="pDbl_List12_5_copy2">'Форма 2.12'!$K$28:$K$29</definedName>
    <definedName name="pDel_Comm">Комментарии!$C$11:$C$13</definedName>
    <definedName name="pDel_List01_0">Территории!$C$11:$C$48</definedName>
    <definedName name="pDel_List01_1">Территории!$F$11:$F$48</definedName>
    <definedName name="pDel_List01_2">Территории!$I$11:$I$48</definedName>
    <definedName name="pDel_List02">'Перечень тарифов'!$C$20:$C$47</definedName>
    <definedName name="pDel_List02_1">'Перечень тарифов'!$H$20:$H$47</definedName>
    <definedName name="pDel_List02_2">'Перечень тарифов'!$L$20:$L$47</definedName>
    <definedName name="pDel_List02_3">'Перечень тарифов'!$P$20:$P$47</definedName>
    <definedName name="pDel_List03">'Форма 1.0.2'!$C$12:$C$13</definedName>
    <definedName name="pDel_List06_1_1">'Форма 2.2 | Т-тех'!$I$18:$K$30</definedName>
    <definedName name="pDel_List06_10_3">'Форма 2.3 | Т-подкл'!$R$19:$R$30</definedName>
    <definedName name="pDel_List06_10_4">'Форма 2.3 | Т-подкл'!$V$19:$V$30</definedName>
    <definedName name="pDel_List06_10_5">'Форма 2.3 | Т-подкл'!$Z$19:$Z$30</definedName>
    <definedName name="pDel_List06_10_6">'Форма 2.3 | Т-подкл'!$K$19:$K$30</definedName>
    <definedName name="pDel_List06_10_7">'Форма 2.3 | Т-подкл'!$N$18:$N$30</definedName>
    <definedName name="pDel_List06_2_1">'Форма 2.2 | Т-транс'!$I$18:$K$30</definedName>
    <definedName name="pDel_List06_3_1">'Форма 2.2 | Т-подвоз'!$I$18:$K$30</definedName>
    <definedName name="pDel_List06_4_1">'Форма 2.2 | Т-пит'!$I$18:$K$275</definedName>
    <definedName name="pDel_List06_9_3">'Форма 2.3 | Т-подкл(инд)'!$S$19:$S$30</definedName>
    <definedName name="pDel_List06_9_4">'Форма 2.3 | Т-подкл(инд)'!$W$19:$W$30</definedName>
    <definedName name="pDel_List06_9_5">'Форма 2.3 | Т-подкл(инд)'!$AA$19:$AA$30</definedName>
    <definedName name="pDel_List06_9_6">'Форма 2.3 | Т-подкл(инд)'!$K$19:$K$30</definedName>
    <definedName name="pDel_List06_9_7">'Форма 2.3 | Т-подкл(инд)'!$O$18:$O$30</definedName>
    <definedName name="pDel_List07">'Сведения об изменении'!$C$11:$C$13</definedName>
    <definedName name="pDel_List11_1">'Форма 2.11'!$C$12:$C$13</definedName>
    <definedName name="pDel_List11_2">'Форма 2.11'!$C$15:$C$16</definedName>
    <definedName name="pDel_List12_1">'Форма 2.12'!$C$15:$C$16</definedName>
    <definedName name="pDel_List12_2">'Форма 2.12'!$C$18:$C$19</definedName>
    <definedName name="pDel_List12_3">'Форма 2.12'!$C$22:$C$23</definedName>
    <definedName name="pDel_List12_4">'Форма 2.12'!$C$25:$C$26</definedName>
    <definedName name="pDel_List12_5">'Форма 2.12'!$C$28:$C$29</definedName>
    <definedName name="pDel_List12_6">'Форма 2.12'!$C$31:$C$32</definedName>
    <definedName name="periodEnd">Титульный!$F$12</definedName>
    <definedName name="periodStart">Титульный!$F$11</definedName>
    <definedName name="pIns_Comm">Комментарии!$E$13</definedName>
    <definedName name="pIns_List01_0">Территории!$E$48</definedName>
    <definedName name="pIns_List02">'Перечень тарифов'!$E$47</definedName>
    <definedName name="pIns_List03">'Форма 1.0.2'!$E$13</definedName>
    <definedName name="pIns_List06_1_Period">'Форма 2.2 | Т-тех'!$V$14:$V$30</definedName>
    <definedName name="pIns_List06_10_Period">'Форма 2.3 | Т-подкл'!$AK$15:$AK$30</definedName>
    <definedName name="pIns_List06_2_Period">'Форма 2.2 | Т-транс'!$V$14:$V$30</definedName>
    <definedName name="pIns_List06_3_Period">'Форма 2.2 | Т-подвоз'!$V$14:$V$30</definedName>
    <definedName name="pIns_List06_4_Period">'Форма 2.2 | Т-пит'!$CG$18:$CG$274</definedName>
    <definedName name="pIns_List06_9_Period">'Форма 2.3 | Т-подкл(инд)'!$AL$19:$AL$30</definedName>
    <definedName name="pIns_List07">'Сведения об изменении'!$E$13</definedName>
    <definedName name="pIns_List11_1">'Форма 2.11'!$E$13</definedName>
    <definedName name="pIns_List11_2">'Форма 2.11'!$E$16</definedName>
    <definedName name="pIns_List12_1">'Форма 2.12'!$E$16</definedName>
    <definedName name="pIns_List12_2">'Форма 2.12'!$E$19</definedName>
    <definedName name="pIns_List12_3">'Форма 2.12'!$E$23</definedName>
    <definedName name="pIns_List12_4">'Форма 2.12'!$E$26</definedName>
    <definedName name="pIns_List12_5">'Форма 2.12'!$E$29</definedName>
    <definedName name="pIns_List12_6">'Форма 2.12'!$E$32</definedName>
    <definedName name="PROT_22">P3_PROT_22,P4_PROT_22,P5_PROT_22</definedName>
    <definedName name="pVDel_List06_1">'Форма 2.2 | Т-тех'!$12:$12</definedName>
    <definedName name="pVDel_List06_10">'Форма 2.3 | Т-подкл'!$13:$13</definedName>
    <definedName name="pVDel_List06_2">'Форма 2.2 | Т-транс'!$12:$12</definedName>
    <definedName name="pVDel_List06_3">'Форма 2.2 | Т-подвоз'!$12:$12</definedName>
    <definedName name="pVDel_List06_4">'Форма 2.2 | Т-пит'!$12:$12</definedName>
    <definedName name="pVDel_List06_9">'Форма 2.3 | Т-подкл(инд)'!$13:$13</definedName>
    <definedName name="QUARTER">TEHSHEET!$F$2:$F$5</definedName>
    <definedName name="REESTR_LINK_RANGE">REESTR_LINK!$A$2:$C$3</definedName>
    <definedName name="REESTR_ORG_RANGE">REESTR_ORG!$A$2:$J$92</definedName>
    <definedName name="REESTR_VED_RANGE">REESTR_VED!$A$2:$B$8</definedName>
    <definedName name="REESTR_VT_RANGE">REESTR_VT!$A$2:$B$7</definedName>
    <definedName name="RegExc_clear_1">et_union_hor!$L$118:$W$118,et_union_hor!$L$124:$W$124</definedName>
    <definedName name="RegExc_Clear_2">et_union_hor!$L$135:$W$135,et_union_hor!$L$141:$W$141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KI_number">TEHSHEET!$I$2:$I$21</definedName>
    <definedName name="tariffDesc">'Перечень тарифов'!$R$20:$R$47</definedName>
    <definedName name="TECH_ORG_ID">Титульный!$F$1</definedName>
    <definedName name="ter_List01">Территории!$E$11:$E$48</definedName>
    <definedName name="terCopy_List01">Территории!$Q$11:$Q$48</definedName>
    <definedName name="TitlePr_ch">Титульный!$F$22</definedName>
    <definedName name="TwoRates_1">'Форма 2.2 | Т-тех'!$P$23:$Q$23</definedName>
    <definedName name="TwoRates_2">'Форма 2.2 | Т-транс'!$P$23:$Q$23</definedName>
    <definedName name="TwoRates_3">'Форма 2.2 | Т-подвоз'!$P$23:$Q$23</definedName>
    <definedName name="TwoRates_4">'Форма 2.2 | Т-пит'!$P$23:$Q$23</definedName>
    <definedName name="UpdStatus">Инструкция!$AA$1</definedName>
    <definedName name="VDET_END_DATE">TEHSHEET!$F$32</definedName>
    <definedName name="VDET_START_DATE">TEHSHEET!$E$32</definedName>
    <definedName name="version">Инструкция!$B$3</definedName>
    <definedName name="vid_teplnos_1">'Форма 2.2 | Т-тех'!$M$23</definedName>
    <definedName name="vid_teplnos_10">et_union_hor!$M$137</definedName>
    <definedName name="vid_teplnos_11">'Форма 2.2 | Т-пит'!$M$23</definedName>
    <definedName name="vid_teplnos_12">et_union_hor!$M$82</definedName>
    <definedName name="vid_teplnos_2">'Форма 2.2 | Т-транс'!$M$23</definedName>
    <definedName name="vid_teplnos_3">'Форма 2.2 | Т-подвоз'!$M$23</definedName>
    <definedName name="vid_teplnos_6">et_union_hor!$M$34</definedName>
    <definedName name="vid_teplnos_7">et_union_hor!$M$50</definedName>
    <definedName name="vid_teplnos_8">et_union_hor!$M$66</definedName>
    <definedName name="vid_teplnos_9">et_union_hor!$M$120</definedName>
    <definedName name="VidTopl">'Перечень тарифов'!$G$13</definedName>
    <definedName name="VidTopl_2">'Форма 2.2 | Т-транс'!$M$8</definedName>
    <definedName name="VidTopl_3">'Форма 2.2 | Т-подвоз'!$M$8</definedName>
    <definedName name="warmNote">'Перечень тарифов'!$S$20:$S$47</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M7" i="560" l="1"/>
  <c r="O7" i="560"/>
  <c r="M8" i="560"/>
  <c r="O8" i="560"/>
  <c r="M9" i="560"/>
  <c r="O9" i="560"/>
  <c r="O10" i="560"/>
  <c r="O17" i="560"/>
  <c r="P17" i="560" s="1"/>
  <c r="Q17" i="560" s="1"/>
  <c r="R17" i="560" s="1"/>
  <c r="S17" i="560" s="1"/>
  <c r="U17" i="560" s="1"/>
  <c r="V17" i="560" s="1"/>
  <c r="W17" i="560" s="1"/>
  <c r="X17" i="560" s="1"/>
  <c r="Y17" i="560" s="1"/>
  <c r="Z17" i="560" s="1"/>
  <c r="AB17" i="560" s="1"/>
  <c r="AC17" i="560" s="1"/>
  <c r="AD17" i="560" s="1"/>
  <c r="AE17" i="560" s="1"/>
  <c r="AF17" i="560" s="1"/>
  <c r="AG17" i="560" s="1"/>
  <c r="AI17" i="560" s="1"/>
  <c r="AJ17" i="560" s="1"/>
  <c r="AK17" i="560" s="1"/>
  <c r="AL17" i="560" s="1"/>
  <c r="AM17" i="560" s="1"/>
  <c r="AN17" i="560" s="1"/>
  <c r="AP17" i="560" s="1"/>
  <c r="AQ17" i="560" s="1"/>
  <c r="AR17" i="560" s="1"/>
  <c r="AS17" i="560" s="1"/>
  <c r="AT17" i="560" s="1"/>
  <c r="AU17" i="560" s="1"/>
  <c r="AW17" i="560" s="1"/>
  <c r="AX17" i="560" s="1"/>
  <c r="AY17" i="560" s="1"/>
  <c r="AZ17" i="560" s="1"/>
  <c r="BA17" i="560" s="1"/>
  <c r="BB17" i="560" s="1"/>
  <c r="BD17" i="560" s="1"/>
  <c r="BE17" i="560" s="1"/>
  <c r="BF17" i="560" s="1"/>
  <c r="BG17" i="560" s="1"/>
  <c r="BH17" i="560" s="1"/>
  <c r="BI17" i="560" s="1"/>
  <c r="BK17" i="560" s="1"/>
  <c r="BL17" i="560" s="1"/>
  <c r="BM17" i="560" s="1"/>
  <c r="BN17" i="560" s="1"/>
  <c r="BO17" i="560" s="1"/>
  <c r="BP17" i="560" s="1"/>
  <c r="BR17" i="560" s="1"/>
  <c r="BS17" i="560" s="1"/>
  <c r="BT17" i="560" s="1"/>
  <c r="BU17" i="560" s="1"/>
  <c r="BV17" i="560" s="1"/>
  <c r="BW17" i="560" s="1"/>
  <c r="BY17" i="560" s="1"/>
  <c r="BZ17" i="560" s="1"/>
  <c r="CA17" i="560" s="1"/>
  <c r="CB17" i="560" s="1"/>
  <c r="CC17" i="560" s="1"/>
  <c r="CD17" i="560" s="1"/>
  <c r="CF17" i="560" s="1"/>
  <c r="CG17" i="560" s="1"/>
  <c r="CH17" i="560" s="1"/>
  <c r="L18" i="560"/>
  <c r="O18" i="560"/>
  <c r="L19" i="560"/>
  <c r="O19" i="560"/>
  <c r="L20" i="560"/>
  <c r="L21" i="560"/>
  <c r="L22" i="560"/>
  <c r="L23" i="560"/>
  <c r="CK23" i="560"/>
  <c r="Q24" i="560"/>
  <c r="X24" i="560"/>
  <c r="AE24" i="560"/>
  <c r="AL24" i="560"/>
  <c r="AS24" i="560"/>
  <c r="AZ24" i="560"/>
  <c r="BG24" i="560"/>
  <c r="BN24" i="560"/>
  <c r="BU24" i="560"/>
  <c r="CB24" i="560"/>
  <c r="CJ22" i="560"/>
  <c r="CI23" i="560"/>
  <c r="L26" i="560"/>
  <c r="L27" i="560"/>
  <c r="CK27" i="560"/>
  <c r="Q28" i="560"/>
  <c r="X28" i="560"/>
  <c r="AE28" i="560"/>
  <c r="AL28" i="560"/>
  <c r="AS28" i="560"/>
  <c r="AZ28" i="560"/>
  <c r="BG28" i="560"/>
  <c r="BN28" i="560"/>
  <c r="BU28" i="560"/>
  <c r="CB28" i="560"/>
  <c r="CJ26" i="560"/>
  <c r="CI27" i="560"/>
  <c r="L30" i="560"/>
  <c r="L31" i="560"/>
  <c r="CK31" i="560"/>
  <c r="Q32" i="560"/>
  <c r="X32" i="560"/>
  <c r="AE32" i="560"/>
  <c r="AL32" i="560"/>
  <c r="AS32" i="560"/>
  <c r="AZ32" i="560"/>
  <c r="BG32" i="560"/>
  <c r="BN32" i="560"/>
  <c r="BU32" i="560"/>
  <c r="CB32" i="560"/>
  <c r="CJ30" i="560"/>
  <c r="CI31" i="560"/>
  <c r="L36" i="560"/>
  <c r="O36" i="560"/>
  <c r="L37" i="560"/>
  <c r="L38" i="560"/>
  <c r="L39" i="560"/>
  <c r="L40" i="560"/>
  <c r="CK40" i="560"/>
  <c r="Q41" i="560"/>
  <c r="X41" i="560"/>
  <c r="AE41" i="560"/>
  <c r="AL41" i="560"/>
  <c r="AS41" i="560"/>
  <c r="AZ41" i="560"/>
  <c r="BG41" i="560"/>
  <c r="BN41" i="560"/>
  <c r="BU41" i="560"/>
  <c r="CB41" i="560"/>
  <c r="CJ39" i="560"/>
  <c r="CI40" i="560"/>
  <c r="L43" i="560"/>
  <c r="L44" i="560"/>
  <c r="CK44" i="560"/>
  <c r="Q45" i="560"/>
  <c r="X45" i="560"/>
  <c r="AE45" i="560"/>
  <c r="AL45" i="560"/>
  <c r="AS45" i="560"/>
  <c r="AZ45" i="560"/>
  <c r="BG45" i="560"/>
  <c r="BN45" i="560"/>
  <c r="BU45" i="560"/>
  <c r="CB45" i="560"/>
  <c r="CJ43" i="560"/>
  <c r="CI44" i="560"/>
  <c r="L47" i="560"/>
  <c r="L48" i="560"/>
  <c r="CK48" i="560"/>
  <c r="Q49" i="560"/>
  <c r="X49" i="560"/>
  <c r="AE49" i="560"/>
  <c r="AL49" i="560"/>
  <c r="AS49" i="560"/>
  <c r="AZ49" i="560"/>
  <c r="BG49" i="560"/>
  <c r="BN49" i="560"/>
  <c r="BU49" i="560"/>
  <c r="CB49" i="560"/>
  <c r="CJ47" i="560"/>
  <c r="CI48" i="560"/>
  <c r="L53" i="560"/>
  <c r="O53" i="560"/>
  <c r="L54" i="560"/>
  <c r="L55" i="560"/>
  <c r="L56" i="560"/>
  <c r="L57" i="560"/>
  <c r="CK57" i="560"/>
  <c r="Q58" i="560"/>
  <c r="X58" i="560"/>
  <c r="AE58" i="560"/>
  <c r="AL58" i="560"/>
  <c r="AS58" i="560"/>
  <c r="AZ58" i="560"/>
  <c r="BG58" i="560"/>
  <c r="BN58" i="560"/>
  <c r="BU58" i="560"/>
  <c r="CB58" i="560"/>
  <c r="CJ56" i="560"/>
  <c r="CI57" i="560"/>
  <c r="L60" i="560"/>
  <c r="L61" i="560"/>
  <c r="CK61" i="560"/>
  <c r="Q62" i="560"/>
  <c r="X62" i="560"/>
  <c r="AE62" i="560"/>
  <c r="AL62" i="560"/>
  <c r="AS62" i="560"/>
  <c r="AZ62" i="560"/>
  <c r="BG62" i="560"/>
  <c r="BN62" i="560"/>
  <c r="BU62" i="560"/>
  <c r="CB62" i="560"/>
  <c r="CJ60" i="560"/>
  <c r="CI61" i="560"/>
  <c r="L64" i="560"/>
  <c r="L65" i="560"/>
  <c r="CK65" i="560"/>
  <c r="Q66" i="560"/>
  <c r="X66" i="560"/>
  <c r="AE66" i="560"/>
  <c r="AL66" i="560"/>
  <c r="AS66" i="560"/>
  <c r="AZ66" i="560"/>
  <c r="BG66" i="560"/>
  <c r="BN66" i="560"/>
  <c r="BU66" i="560"/>
  <c r="CB66" i="560"/>
  <c r="CJ64" i="560"/>
  <c r="CI65" i="560"/>
  <c r="L69" i="560"/>
  <c r="L70" i="560"/>
  <c r="L71" i="560"/>
  <c r="CK71" i="560"/>
  <c r="Q72" i="560"/>
  <c r="X72" i="560"/>
  <c r="AE72" i="560"/>
  <c r="AL72" i="560"/>
  <c r="AS72" i="560"/>
  <c r="AZ72" i="560"/>
  <c r="BG72" i="560"/>
  <c r="BN72" i="560"/>
  <c r="BU72" i="560"/>
  <c r="CB72" i="560"/>
  <c r="CJ70" i="560"/>
  <c r="CI71" i="560"/>
  <c r="L74" i="560"/>
  <c r="L75" i="560"/>
  <c r="CK75" i="560"/>
  <c r="Q76" i="560"/>
  <c r="X76" i="560"/>
  <c r="AE76" i="560"/>
  <c r="AL76" i="560"/>
  <c r="AS76" i="560"/>
  <c r="AZ76" i="560"/>
  <c r="BG76" i="560"/>
  <c r="BN76" i="560"/>
  <c r="BU76" i="560"/>
  <c r="CB76" i="560"/>
  <c r="CJ74" i="560"/>
  <c r="CI75" i="560"/>
  <c r="L80" i="560"/>
  <c r="O80" i="560"/>
  <c r="L81" i="560"/>
  <c r="L82" i="560"/>
  <c r="L83" i="560"/>
  <c r="L84" i="560"/>
  <c r="CK84" i="560"/>
  <c r="Q85" i="560"/>
  <c r="X85" i="560"/>
  <c r="AE85" i="560"/>
  <c r="AL85" i="560"/>
  <c r="AS85" i="560"/>
  <c r="AZ85" i="560"/>
  <c r="BG85" i="560"/>
  <c r="BN85" i="560"/>
  <c r="BU85" i="560"/>
  <c r="CB85" i="560"/>
  <c r="CJ83" i="560"/>
  <c r="CI84" i="560"/>
  <c r="L87" i="560"/>
  <c r="L88" i="560"/>
  <c r="CK88" i="560"/>
  <c r="Q89" i="560"/>
  <c r="X89" i="560"/>
  <c r="AE89" i="560"/>
  <c r="AL89" i="560"/>
  <c r="AS89" i="560"/>
  <c r="AZ89" i="560"/>
  <c r="BG89" i="560"/>
  <c r="BN89" i="560"/>
  <c r="BU89" i="560"/>
  <c r="CB89" i="560"/>
  <c r="CJ87" i="560"/>
  <c r="CI88" i="560"/>
  <c r="L91" i="560"/>
  <c r="L92" i="560"/>
  <c r="CK92" i="560"/>
  <c r="Q93" i="560"/>
  <c r="X93" i="560"/>
  <c r="AE93" i="560"/>
  <c r="AL93" i="560"/>
  <c r="AS93" i="560"/>
  <c r="AZ93" i="560"/>
  <c r="BG93" i="560"/>
  <c r="BN93" i="560"/>
  <c r="BU93" i="560"/>
  <c r="CB93" i="560"/>
  <c r="CJ91" i="560"/>
  <c r="CI92" i="560"/>
  <c r="L97" i="560"/>
  <c r="O97" i="560"/>
  <c r="L98" i="560"/>
  <c r="L99" i="560"/>
  <c r="L100" i="560"/>
  <c r="L101" i="560"/>
  <c r="CK101" i="560"/>
  <c r="Q102" i="560"/>
  <c r="X102" i="560"/>
  <c r="AE102" i="560"/>
  <c r="AL102" i="560"/>
  <c r="AS102" i="560"/>
  <c r="AZ102" i="560"/>
  <c r="BG102" i="560"/>
  <c r="BN102" i="560"/>
  <c r="BU102" i="560"/>
  <c r="CB102" i="560"/>
  <c r="CJ100" i="560"/>
  <c r="CI101" i="560"/>
  <c r="L104" i="560"/>
  <c r="L105" i="560"/>
  <c r="CK105" i="560"/>
  <c r="Q106" i="560"/>
  <c r="X106" i="560"/>
  <c r="AE106" i="560"/>
  <c r="AL106" i="560"/>
  <c r="AS106" i="560"/>
  <c r="AZ106" i="560"/>
  <c r="BG106" i="560"/>
  <c r="BN106" i="560"/>
  <c r="BU106" i="560"/>
  <c r="CB106" i="560"/>
  <c r="CJ104" i="560"/>
  <c r="CI105" i="560"/>
  <c r="L108" i="560"/>
  <c r="L109" i="560"/>
  <c r="CK109" i="560"/>
  <c r="Q110" i="560"/>
  <c r="X110" i="560"/>
  <c r="AE110" i="560"/>
  <c r="AL110" i="560"/>
  <c r="AS110" i="560"/>
  <c r="AZ110" i="560"/>
  <c r="BG110" i="560"/>
  <c r="BN110" i="560"/>
  <c r="BU110" i="560"/>
  <c r="CB110" i="560"/>
  <c r="CJ108" i="560"/>
  <c r="CI109" i="560"/>
  <c r="L114" i="560"/>
  <c r="O114" i="560"/>
  <c r="L115" i="560"/>
  <c r="L116" i="560"/>
  <c r="L117" i="560"/>
  <c r="L118" i="560"/>
  <c r="CK118" i="560"/>
  <c r="Q119" i="560"/>
  <c r="X119" i="560"/>
  <c r="AE119" i="560"/>
  <c r="AL119" i="560"/>
  <c r="AS119" i="560"/>
  <c r="AZ119" i="560"/>
  <c r="BG119" i="560"/>
  <c r="BN119" i="560"/>
  <c r="BU119" i="560"/>
  <c r="CB119" i="560"/>
  <c r="CJ117" i="560"/>
  <c r="CI118" i="560"/>
  <c r="L121" i="560"/>
  <c r="L122" i="560"/>
  <c r="CK122" i="560"/>
  <c r="Q123" i="560"/>
  <c r="X123" i="560"/>
  <c r="AE123" i="560"/>
  <c r="AL123" i="560"/>
  <c r="AS123" i="560"/>
  <c r="AZ123" i="560"/>
  <c r="BG123" i="560"/>
  <c r="BN123" i="560"/>
  <c r="BU123" i="560"/>
  <c r="CB123" i="560"/>
  <c r="CJ121" i="560"/>
  <c r="CI122" i="560"/>
  <c r="L125" i="560"/>
  <c r="L126" i="560"/>
  <c r="CK126" i="560"/>
  <c r="Q127" i="560"/>
  <c r="X127" i="560"/>
  <c r="AE127" i="560"/>
  <c r="AL127" i="560"/>
  <c r="AS127" i="560"/>
  <c r="AZ127" i="560"/>
  <c r="BG127" i="560"/>
  <c r="BN127" i="560"/>
  <c r="BU127" i="560"/>
  <c r="CB127" i="560"/>
  <c r="CJ125" i="560"/>
  <c r="CI126" i="560"/>
  <c r="L131" i="560"/>
  <c r="O131" i="560"/>
  <c r="L132" i="560"/>
  <c r="L133" i="560"/>
  <c r="L134" i="560"/>
  <c r="L135" i="560"/>
  <c r="CK135" i="560"/>
  <c r="Q136" i="560"/>
  <c r="X136" i="560"/>
  <c r="AE136" i="560"/>
  <c r="AL136" i="560"/>
  <c r="AS136" i="560"/>
  <c r="AZ136" i="560"/>
  <c r="BG136" i="560"/>
  <c r="BN136" i="560"/>
  <c r="BU136" i="560"/>
  <c r="CB136" i="560"/>
  <c r="CJ134" i="560"/>
  <c r="CI135" i="560"/>
  <c r="L138" i="560"/>
  <c r="L139" i="560"/>
  <c r="CK139" i="560"/>
  <c r="Q140" i="560"/>
  <c r="X140" i="560"/>
  <c r="AE140" i="560"/>
  <c r="AL140" i="560"/>
  <c r="AS140" i="560"/>
  <c r="AZ140" i="560"/>
  <c r="BG140" i="560"/>
  <c r="BN140" i="560"/>
  <c r="BU140" i="560"/>
  <c r="CB140" i="560"/>
  <c r="CJ138" i="560"/>
  <c r="CI139" i="560"/>
  <c r="L142" i="560"/>
  <c r="L143" i="560"/>
  <c r="CK143" i="560"/>
  <c r="Q144" i="560"/>
  <c r="X144" i="560"/>
  <c r="AE144" i="560"/>
  <c r="AL144" i="560"/>
  <c r="AS144" i="560"/>
  <c r="AZ144" i="560"/>
  <c r="BG144" i="560"/>
  <c r="BN144" i="560"/>
  <c r="BU144" i="560"/>
  <c r="CB144" i="560"/>
  <c r="CJ142" i="560"/>
  <c r="CI143" i="560"/>
  <c r="L147" i="560"/>
  <c r="L148" i="560"/>
  <c r="L149" i="560"/>
  <c r="CK149" i="560"/>
  <c r="Q150" i="560"/>
  <c r="X150" i="560"/>
  <c r="AE150" i="560"/>
  <c r="AL150" i="560"/>
  <c r="AS150" i="560"/>
  <c r="AZ150" i="560"/>
  <c r="BG150" i="560"/>
  <c r="BN150" i="560"/>
  <c r="BU150" i="560"/>
  <c r="CB150" i="560"/>
  <c r="CJ148" i="560"/>
  <c r="CI149" i="560"/>
  <c r="L152" i="560"/>
  <c r="L153" i="560"/>
  <c r="CK153" i="560"/>
  <c r="Q154" i="560"/>
  <c r="X154" i="560"/>
  <c r="AE154" i="560"/>
  <c r="AL154" i="560"/>
  <c r="AS154" i="560"/>
  <c r="AZ154" i="560"/>
  <c r="BG154" i="560"/>
  <c r="BN154" i="560"/>
  <c r="BU154" i="560"/>
  <c r="CB154" i="560"/>
  <c r="CJ152" i="560"/>
  <c r="CI153" i="560"/>
  <c r="L156" i="560"/>
  <c r="L157" i="560"/>
  <c r="CK157" i="560"/>
  <c r="Q158" i="560"/>
  <c r="X158" i="560"/>
  <c r="AE158" i="560"/>
  <c r="AL158" i="560"/>
  <c r="AS158" i="560"/>
  <c r="AZ158" i="560"/>
  <c r="BG158" i="560"/>
  <c r="BN158" i="560"/>
  <c r="BU158" i="560"/>
  <c r="CB158" i="560"/>
  <c r="CJ156" i="560"/>
  <c r="CI157" i="560"/>
  <c r="L162" i="560"/>
  <c r="O162" i="560"/>
  <c r="L163" i="560"/>
  <c r="L164" i="560"/>
  <c r="L165" i="560"/>
  <c r="L166" i="560"/>
  <c r="CK166" i="560"/>
  <c r="Q167" i="560"/>
  <c r="X167" i="560"/>
  <c r="AE167" i="560"/>
  <c r="AL167" i="560"/>
  <c r="AS167" i="560"/>
  <c r="AZ167" i="560"/>
  <c r="BG167" i="560"/>
  <c r="BN167" i="560"/>
  <c r="BU167" i="560"/>
  <c r="CB167" i="560"/>
  <c r="CJ165" i="560"/>
  <c r="CI166" i="560"/>
  <c r="L169" i="560"/>
  <c r="L170" i="560"/>
  <c r="CK170" i="560"/>
  <c r="Q171" i="560"/>
  <c r="X171" i="560"/>
  <c r="AE171" i="560"/>
  <c r="AL171" i="560"/>
  <c r="AS171" i="560"/>
  <c r="AZ171" i="560"/>
  <c r="BG171" i="560"/>
  <c r="BN171" i="560"/>
  <c r="BU171" i="560"/>
  <c r="CB171" i="560"/>
  <c r="CJ169" i="560"/>
  <c r="CI170" i="560"/>
  <c r="L173" i="560"/>
  <c r="L174" i="560"/>
  <c r="CK174" i="560"/>
  <c r="Q175" i="560"/>
  <c r="X175" i="560"/>
  <c r="AE175" i="560"/>
  <c r="AL175" i="560"/>
  <c r="AS175" i="560"/>
  <c r="AZ175" i="560"/>
  <c r="BG175" i="560"/>
  <c r="BN175" i="560"/>
  <c r="BU175" i="560"/>
  <c r="CB175" i="560"/>
  <c r="CJ173" i="560"/>
  <c r="CI174" i="560"/>
  <c r="L179" i="560"/>
  <c r="O179" i="560"/>
  <c r="L180" i="560"/>
  <c r="L181" i="560"/>
  <c r="L182" i="560"/>
  <c r="L183" i="560"/>
  <c r="CK183" i="560"/>
  <c r="Q184" i="560"/>
  <c r="X184" i="560"/>
  <c r="AE184" i="560"/>
  <c r="AL184" i="560"/>
  <c r="AS184" i="560"/>
  <c r="AZ184" i="560"/>
  <c r="BG184" i="560"/>
  <c r="BN184" i="560"/>
  <c r="BU184" i="560"/>
  <c r="CB184" i="560"/>
  <c r="CJ182" i="560"/>
  <c r="CI183" i="560"/>
  <c r="L186" i="560"/>
  <c r="L187" i="560"/>
  <c r="CK187" i="560"/>
  <c r="Q188" i="560"/>
  <c r="X188" i="560"/>
  <c r="AE188" i="560"/>
  <c r="AL188" i="560"/>
  <c r="AS188" i="560"/>
  <c r="AZ188" i="560"/>
  <c r="BG188" i="560"/>
  <c r="BN188" i="560"/>
  <c r="BU188" i="560"/>
  <c r="CB188" i="560"/>
  <c r="CJ186" i="560"/>
  <c r="CI187" i="560"/>
  <c r="L190" i="560"/>
  <c r="L191" i="560"/>
  <c r="CK191" i="560"/>
  <c r="Q192" i="560"/>
  <c r="X192" i="560"/>
  <c r="AE192" i="560"/>
  <c r="AL192" i="560"/>
  <c r="AS192" i="560"/>
  <c r="AZ192" i="560"/>
  <c r="BG192" i="560"/>
  <c r="BN192" i="560"/>
  <c r="BU192" i="560"/>
  <c r="CB192" i="560"/>
  <c r="CJ190" i="560"/>
  <c r="CI191" i="560"/>
  <c r="L195" i="560"/>
  <c r="L196" i="560"/>
  <c r="L197" i="560"/>
  <c r="CK197" i="560"/>
  <c r="Q198" i="560"/>
  <c r="X198" i="560"/>
  <c r="AE198" i="560"/>
  <c r="AL198" i="560"/>
  <c r="AS198" i="560"/>
  <c r="AZ198" i="560"/>
  <c r="BG198" i="560"/>
  <c r="BN198" i="560"/>
  <c r="BU198" i="560"/>
  <c r="CB198" i="560"/>
  <c r="CJ196" i="560"/>
  <c r="CI197" i="560"/>
  <c r="L200" i="560"/>
  <c r="L201" i="560"/>
  <c r="CK201" i="560"/>
  <c r="Q202" i="560"/>
  <c r="X202" i="560"/>
  <c r="AE202" i="560"/>
  <c r="AL202" i="560"/>
  <c r="AS202" i="560"/>
  <c r="AZ202" i="560"/>
  <c r="BG202" i="560"/>
  <c r="BN202" i="560"/>
  <c r="BU202" i="560"/>
  <c r="CB202" i="560"/>
  <c r="CJ200" i="560"/>
  <c r="CI201" i="560"/>
  <c r="L204" i="560"/>
  <c r="L205" i="560"/>
  <c r="CK205" i="560"/>
  <c r="Q206" i="560"/>
  <c r="X206" i="560"/>
  <c r="AE206" i="560"/>
  <c r="AL206" i="560"/>
  <c r="AS206" i="560"/>
  <c r="AZ206" i="560"/>
  <c r="BG206" i="560"/>
  <c r="BN206" i="560"/>
  <c r="BU206" i="560"/>
  <c r="CB206" i="560"/>
  <c r="CJ204" i="560"/>
  <c r="CI205" i="560"/>
  <c r="L210" i="560"/>
  <c r="O210" i="560"/>
  <c r="L211" i="560"/>
  <c r="L212" i="560"/>
  <c r="L213" i="560"/>
  <c r="L214" i="560"/>
  <c r="CK214" i="560"/>
  <c r="Q215" i="560"/>
  <c r="X215" i="560"/>
  <c r="AE215" i="560"/>
  <c r="AL215" i="560"/>
  <c r="AS215" i="560"/>
  <c r="AZ215" i="560"/>
  <c r="BG215" i="560"/>
  <c r="BN215" i="560"/>
  <c r="BU215" i="560"/>
  <c r="CB215" i="560"/>
  <c r="CJ213" i="560"/>
  <c r="CI214" i="560"/>
  <c r="L217" i="560"/>
  <c r="L218" i="560"/>
  <c r="CK218" i="560"/>
  <c r="Q219" i="560"/>
  <c r="X219" i="560"/>
  <c r="AE219" i="560"/>
  <c r="AL219" i="560"/>
  <c r="AS219" i="560"/>
  <c r="AZ219" i="560"/>
  <c r="BG219" i="560"/>
  <c r="BN219" i="560"/>
  <c r="BU219" i="560"/>
  <c r="CB219" i="560"/>
  <c r="CJ217" i="560"/>
  <c r="CI218" i="560"/>
  <c r="L221" i="560"/>
  <c r="L222" i="560"/>
  <c r="CK222" i="560"/>
  <c r="Q223" i="560"/>
  <c r="X223" i="560"/>
  <c r="AE223" i="560"/>
  <c r="AL223" i="560"/>
  <c r="AS223" i="560"/>
  <c r="AZ223" i="560"/>
  <c r="BG223" i="560"/>
  <c r="BN223" i="560"/>
  <c r="BU223" i="560"/>
  <c r="CB223" i="560"/>
  <c r="CJ221" i="560"/>
  <c r="CI222" i="560"/>
  <c r="L227" i="560"/>
  <c r="O227" i="560"/>
  <c r="L228" i="560"/>
  <c r="L229" i="560"/>
  <c r="L230" i="560"/>
  <c r="L231" i="560"/>
  <c r="CK231" i="560"/>
  <c r="Q232" i="560"/>
  <c r="X232" i="560"/>
  <c r="AE232" i="560"/>
  <c r="AL232" i="560"/>
  <c r="AS232" i="560"/>
  <c r="AZ232" i="560"/>
  <c r="BG232" i="560"/>
  <c r="BN232" i="560"/>
  <c r="BU232" i="560"/>
  <c r="CB232" i="560"/>
  <c r="CJ230" i="560"/>
  <c r="CI231" i="560"/>
  <c r="L234" i="560"/>
  <c r="L235" i="560"/>
  <c r="CK235" i="560"/>
  <c r="Q236" i="560"/>
  <c r="X236" i="560"/>
  <c r="AE236" i="560"/>
  <c r="AL236" i="560"/>
  <c r="AS236" i="560"/>
  <c r="AZ236" i="560"/>
  <c r="BG236" i="560"/>
  <c r="BN236" i="560"/>
  <c r="BU236" i="560"/>
  <c r="CB236" i="560"/>
  <c r="CJ234" i="560"/>
  <c r="CI235" i="560"/>
  <c r="L238" i="560"/>
  <c r="L239" i="560"/>
  <c r="CK239" i="560"/>
  <c r="Q240" i="560"/>
  <c r="X240" i="560"/>
  <c r="AE240" i="560"/>
  <c r="AL240" i="560"/>
  <c r="AS240" i="560"/>
  <c r="AZ240" i="560"/>
  <c r="BG240" i="560"/>
  <c r="BN240" i="560"/>
  <c r="BU240" i="560"/>
  <c r="CB240" i="560"/>
  <c r="CJ238" i="560"/>
  <c r="CI239" i="560"/>
  <c r="L243" i="560"/>
  <c r="L244" i="560"/>
  <c r="L245" i="560"/>
  <c r="CK245" i="560"/>
  <c r="Q246" i="560"/>
  <c r="X246" i="560"/>
  <c r="AE246" i="560"/>
  <c r="AL246" i="560"/>
  <c r="AS246" i="560"/>
  <c r="AZ246" i="560"/>
  <c r="BG246" i="560"/>
  <c r="BN246" i="560"/>
  <c r="BU246" i="560"/>
  <c r="CB246" i="560"/>
  <c r="CJ244" i="560"/>
  <c r="CI245" i="560"/>
  <c r="L248" i="560"/>
  <c r="L249" i="560"/>
  <c r="CK249" i="560"/>
  <c r="Q250" i="560"/>
  <c r="X250" i="560"/>
  <c r="AE250" i="560"/>
  <c r="AL250" i="560"/>
  <c r="AS250" i="560"/>
  <c r="AZ250" i="560"/>
  <c r="BG250" i="560"/>
  <c r="BN250" i="560"/>
  <c r="BU250" i="560"/>
  <c r="CB250" i="560"/>
  <c r="CJ248" i="560"/>
  <c r="CI249" i="560"/>
  <c r="L252" i="560"/>
  <c r="L253" i="560"/>
  <c r="CK253" i="560"/>
  <c r="Q254" i="560"/>
  <c r="X254" i="560"/>
  <c r="AE254" i="560"/>
  <c r="AL254" i="560"/>
  <c r="AS254" i="560"/>
  <c r="AZ254" i="560"/>
  <c r="BG254" i="560"/>
  <c r="BN254" i="560"/>
  <c r="BU254" i="560"/>
  <c r="CB254" i="560"/>
  <c r="CJ252" i="560"/>
  <c r="CI253" i="560"/>
  <c r="L258" i="560"/>
  <c r="O258" i="560"/>
  <c r="L259" i="560"/>
  <c r="L260" i="560"/>
  <c r="L261" i="560"/>
  <c r="L262" i="560"/>
  <c r="CK262" i="560"/>
  <c r="Q263" i="560"/>
  <c r="X263" i="560"/>
  <c r="AE263" i="560"/>
  <c r="AL263" i="560"/>
  <c r="AS263" i="560"/>
  <c r="AZ263" i="560"/>
  <c r="BG263" i="560"/>
  <c r="BN263" i="560"/>
  <c r="BU263" i="560"/>
  <c r="CB263" i="560"/>
  <c r="CJ261" i="560"/>
  <c r="CI262" i="560"/>
  <c r="L265" i="560"/>
  <c r="L266" i="560"/>
  <c r="CK266" i="560"/>
  <c r="Q267" i="560"/>
  <c r="X267" i="560"/>
  <c r="AE267" i="560"/>
  <c r="AL267" i="560"/>
  <c r="AS267" i="560"/>
  <c r="AZ267" i="560"/>
  <c r="BG267" i="560"/>
  <c r="BN267" i="560"/>
  <c r="BU267" i="560"/>
  <c r="CB267" i="560"/>
  <c r="CJ265" i="560"/>
  <c r="CI266" i="560"/>
  <c r="L269" i="560"/>
  <c r="L270" i="560"/>
  <c r="CK270" i="560"/>
  <c r="Q271" i="560"/>
  <c r="X271" i="560"/>
  <c r="AE271" i="560"/>
  <c r="AL271" i="560"/>
  <c r="AS271" i="560"/>
  <c r="AZ271" i="560"/>
  <c r="BG271" i="560"/>
  <c r="BN271" i="560"/>
  <c r="BU271" i="560"/>
  <c r="CB271" i="560"/>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175" i="612"/>
  <c r="A176" i="612"/>
  <c r="A177" i="612"/>
  <c r="A178" i="612"/>
  <c r="A179" i="612"/>
  <c r="A180" i="612"/>
  <c r="A181" i="612"/>
  <c r="A182" i="612"/>
  <c r="A183" i="612"/>
  <c r="A184" i="612"/>
  <c r="A185" i="612"/>
  <c r="A186" i="612"/>
  <c r="A187" i="612"/>
  <c r="A188" i="612"/>
  <c r="A189" i="612"/>
  <c r="A190" i="612"/>
  <c r="A191" i="612"/>
  <c r="A192" i="612"/>
  <c r="A193" i="612"/>
  <c r="A194" i="612"/>
  <c r="A195" i="612"/>
  <c r="A196" i="612"/>
  <c r="A197" i="612"/>
  <c r="A198" i="612"/>
  <c r="A199" i="612"/>
  <c r="A200" i="612"/>
  <c r="A201" i="612"/>
  <c r="A202" i="612"/>
  <c r="A203" i="612"/>
  <c r="A204" i="612"/>
  <c r="A205" i="612"/>
  <c r="A206" i="612"/>
  <c r="A207" i="612"/>
  <c r="A208" i="612"/>
  <c r="A209" i="612"/>
  <c r="A210" i="612"/>
  <c r="A211" i="612"/>
  <c r="A212" i="612"/>
  <c r="A213" i="612"/>
  <c r="A214" i="612"/>
  <c r="A215" i="612"/>
  <c r="A216" i="612"/>
  <c r="A217" i="612"/>
  <c r="A218" i="612"/>
  <c r="A219" i="612"/>
  <c r="A220" i="612"/>
  <c r="A221" i="612"/>
  <c r="A222" i="612"/>
  <c r="A223" i="612"/>
  <c r="A224" i="612"/>
  <c r="A225" i="612"/>
  <c r="A226" i="612"/>
  <c r="A227" i="612"/>
  <c r="A228" i="612"/>
  <c r="A229" i="612"/>
  <c r="A230" i="612"/>
  <c r="A231" i="612"/>
  <c r="A232" i="612"/>
  <c r="A233" i="612"/>
  <c r="A234" i="612"/>
  <c r="A235" i="612"/>
  <c r="A236" i="612"/>
  <c r="A237" i="612"/>
  <c r="A238" i="612"/>
  <c r="A239" i="612"/>
  <c r="A240" i="612"/>
  <c r="A241" i="612"/>
  <c r="A242" i="612"/>
  <c r="A243" i="612"/>
  <c r="A244" i="612"/>
  <c r="A245" i="612"/>
  <c r="A246" i="612"/>
  <c r="A247" i="612"/>
  <c r="A248" i="612"/>
  <c r="A249" i="612"/>
  <c r="A250" i="612"/>
  <c r="A251" i="612"/>
  <c r="A252" i="612"/>
  <c r="A253" i="612"/>
  <c r="A254" i="612"/>
  <c r="A255" i="612"/>
  <c r="A256" i="612"/>
  <c r="A257" i="612"/>
  <c r="A258" i="612"/>
  <c r="A259" i="612"/>
  <c r="A260" i="612"/>
  <c r="A261" i="612"/>
  <c r="A262" i="612"/>
  <c r="A263" i="612"/>
  <c r="A264" i="612"/>
  <c r="A265" i="612"/>
  <c r="A266" i="612"/>
  <c r="A267" i="612"/>
  <c r="A268" i="612"/>
  <c r="A269" i="612"/>
  <c r="A270" i="612"/>
  <c r="A271" i="612"/>
  <c r="A272" i="612"/>
  <c r="A273" i="612"/>
  <c r="A274" i="612"/>
  <c r="A275" i="612"/>
  <c r="A276" i="612"/>
  <c r="A277" i="612"/>
  <c r="A278" i="612"/>
  <c r="A279" i="612"/>
  <c r="A280" i="612"/>
  <c r="A281" i="612"/>
  <c r="A282" i="612"/>
  <c r="A283" i="612"/>
  <c r="A284" i="612"/>
  <c r="A285" i="612"/>
  <c r="A286" i="612"/>
  <c r="A287" i="612"/>
  <c r="A288" i="612"/>
  <c r="A289" i="612"/>
  <c r="A290" i="612"/>
  <c r="A291" i="612"/>
  <c r="A292" i="612"/>
  <c r="A293" i="612"/>
  <c r="A294" i="612"/>
  <c r="A295" i="612"/>
  <c r="A296" i="612"/>
  <c r="A297" i="612"/>
  <c r="A298" i="612"/>
  <c r="A299" i="612"/>
  <c r="A300" i="612"/>
  <c r="A301" i="612"/>
  <c r="A302" i="612"/>
  <c r="A303" i="612"/>
  <c r="A304" i="612"/>
  <c r="A305" i="612"/>
  <c r="A306" i="612"/>
  <c r="A307" i="612"/>
  <c r="A308" i="612"/>
  <c r="A309" i="612"/>
  <c r="A310" i="612"/>
  <c r="A311" i="612"/>
  <c r="A312" i="612"/>
  <c r="A313" i="612"/>
  <c r="A314" i="612"/>
  <c r="A315" i="612"/>
  <c r="A316" i="612"/>
  <c r="A317" i="612"/>
  <c r="A318" i="612"/>
  <c r="A319" i="612"/>
  <c r="A320" i="612"/>
  <c r="A321" i="612"/>
  <c r="A322" i="612"/>
  <c r="A323" i="612"/>
  <c r="A324" i="612"/>
  <c r="A325" i="612"/>
  <c r="A326" i="612"/>
  <c r="A327" i="612"/>
  <c r="A328" i="612"/>
  <c r="A329" i="612"/>
  <c r="A330" i="612"/>
  <c r="A331" i="612"/>
  <c r="A332" i="612"/>
  <c r="A333" i="612"/>
  <c r="A334" i="612"/>
  <c r="A335" i="612"/>
  <c r="A336" i="612"/>
  <c r="A337" i="612"/>
  <c r="A338" i="612"/>
  <c r="A339" i="612"/>
  <c r="A340" i="612"/>
  <c r="A341" i="612"/>
  <c r="A342" i="612"/>
  <c r="A343" i="612"/>
  <c r="A344" i="612"/>
  <c r="A345" i="612"/>
  <c r="A346" i="612"/>
  <c r="A347" i="612"/>
  <c r="A348" i="612"/>
  <c r="A349" i="612"/>
  <c r="A350" i="612"/>
  <c r="A351" i="612"/>
  <c r="A352" i="612"/>
  <c r="A353" i="612"/>
  <c r="A354" i="612"/>
  <c r="A355" i="612"/>
  <c r="A356" i="612"/>
  <c r="A357" i="612"/>
  <c r="A358" i="612"/>
  <c r="A359" i="612"/>
  <c r="A360" i="612"/>
  <c r="A361" i="612"/>
  <c r="A362" i="612"/>
  <c r="A363" i="612"/>
  <c r="A364" i="612"/>
  <c r="A365" i="612"/>
  <c r="A366" i="612"/>
  <c r="A367" i="612"/>
  <c r="A368" i="612"/>
  <c r="A369" i="612"/>
  <c r="A370" i="612"/>
  <c r="A371" i="612"/>
  <c r="A372" i="612"/>
  <c r="A373" i="612"/>
  <c r="A374" i="612"/>
  <c r="A375" i="612"/>
  <c r="A376" i="612"/>
  <c r="A377" i="612"/>
  <c r="A378" i="612"/>
  <c r="A379" i="612"/>
  <c r="A380" i="612"/>
  <c r="A381" i="612"/>
  <c r="A382" i="612"/>
  <c r="A383" i="612"/>
  <c r="A384" i="612"/>
  <c r="A385" i="612"/>
  <c r="A386" i="612"/>
  <c r="A387" i="612"/>
  <c r="A388" i="612"/>
  <c r="A389" i="612"/>
  <c r="A390" i="612"/>
  <c r="A391" i="612"/>
  <c r="A392" i="612"/>
  <c r="A393" i="612"/>
  <c r="A394" i="612"/>
  <c r="A395" i="612"/>
  <c r="A396" i="612"/>
  <c r="A397" i="612"/>
  <c r="A398" i="612"/>
  <c r="A399" i="612"/>
  <c r="A400" i="612"/>
  <c r="A401" i="612"/>
  <c r="A402" i="612"/>
  <c r="A403" i="612"/>
  <c r="A404" i="612"/>
  <c r="A405" i="612"/>
  <c r="A406" i="612"/>
  <c r="A407" i="612"/>
  <c r="A408" i="612"/>
  <c r="A409" i="612"/>
  <c r="A410" i="612"/>
  <c r="A411" i="612"/>
  <c r="A412" i="612"/>
  <c r="A413" i="612"/>
  <c r="A414" i="612"/>
  <c r="A415" i="612"/>
  <c r="A416" i="612"/>
  <c r="A417" i="612"/>
  <c r="A418" i="612"/>
  <c r="A419" i="612"/>
  <c r="A420" i="612"/>
  <c r="A421" i="612"/>
  <c r="A422" i="612"/>
  <c r="A423" i="612"/>
  <c r="A424" i="612"/>
  <c r="A425" i="612"/>
  <c r="A426" i="612"/>
  <c r="A427" i="612"/>
  <c r="A428" i="612"/>
  <c r="A429" i="612"/>
  <c r="A430" i="612"/>
  <c r="A431" i="612"/>
  <c r="A432" i="612"/>
  <c r="A433" i="612"/>
  <c r="A434" i="612"/>
  <c r="A435" i="612"/>
  <c r="A436" i="612"/>
  <c r="A437" i="612"/>
  <c r="A438" i="612"/>
  <c r="A439" i="612"/>
  <c r="A440" i="612"/>
  <c r="A441" i="612"/>
  <c r="A442" i="612"/>
  <c r="A443" i="612"/>
  <c r="A444" i="612"/>
  <c r="A445" i="612"/>
  <c r="A446" i="612"/>
  <c r="A447" i="612"/>
  <c r="A448" i="612"/>
  <c r="A449" i="612"/>
  <c r="A450" i="612"/>
  <c r="A451" i="612"/>
  <c r="A452" i="612"/>
  <c r="A453" i="612"/>
  <c r="A454" i="612"/>
  <c r="A455" i="612"/>
  <c r="A456" i="612"/>
  <c r="A457" i="612"/>
  <c r="A458" i="612"/>
  <c r="A459" i="612"/>
  <c r="A460" i="612"/>
  <c r="A461" i="612"/>
  <c r="A462" i="612"/>
  <c r="A463" i="612"/>
  <c r="A464" i="612"/>
  <c r="A465" i="612"/>
  <c r="A466" i="612"/>
  <c r="A467" i="612"/>
  <c r="A468" i="612"/>
  <c r="A469" i="612"/>
  <c r="A470" i="612"/>
  <c r="A471" i="612"/>
  <c r="A472" i="612"/>
  <c r="A473" i="612"/>
  <c r="A474" i="612"/>
  <c r="A475" i="612"/>
  <c r="A476" i="612"/>
  <c r="A477" i="612"/>
  <c r="A478" i="612"/>
  <c r="A479" i="612"/>
  <c r="A480" i="612"/>
  <c r="A481" i="612"/>
  <c r="A482" i="612"/>
  <c r="A483" i="612"/>
  <c r="A484" i="612"/>
  <c r="A485" i="612"/>
  <c r="A486" i="612"/>
  <c r="A487" i="612"/>
  <c r="A488" i="612"/>
  <c r="A489" i="612"/>
  <c r="A490" i="612"/>
  <c r="A491" i="612"/>
  <c r="A492" i="612"/>
  <c r="A493" i="612"/>
  <c r="A494" i="612"/>
  <c r="A495" i="612"/>
  <c r="A496" i="612"/>
  <c r="A497" i="612"/>
  <c r="A498" i="612"/>
  <c r="A499" i="612"/>
  <c r="A500" i="612"/>
  <c r="A501" i="612"/>
  <c r="A502" i="612"/>
  <c r="A503" i="612"/>
  <c r="A504" i="612"/>
  <c r="A505" i="612"/>
  <c r="A506" i="612"/>
  <c r="A507" i="612"/>
  <c r="A508" i="612"/>
  <c r="A509" i="612"/>
  <c r="A510" i="612"/>
  <c r="A511" i="612"/>
  <c r="A512" i="612"/>
  <c r="A513" i="612"/>
  <c r="A514" i="612"/>
  <c r="A515" i="612"/>
  <c r="A516" i="612"/>
  <c r="A517" i="612"/>
  <c r="A518" i="612"/>
  <c r="A519" i="612"/>
  <c r="A520" i="612"/>
  <c r="A521" i="612"/>
  <c r="A522" i="612"/>
  <c r="A523" i="612"/>
  <c r="A524" i="612"/>
  <c r="A525" i="612"/>
  <c r="A526" i="612"/>
  <c r="A527" i="612"/>
  <c r="A528" i="612"/>
  <c r="A529" i="612"/>
  <c r="A530" i="612"/>
  <c r="A531" i="612"/>
  <c r="A532" i="612"/>
  <c r="A533" i="612"/>
  <c r="A534" i="612"/>
  <c r="A535" i="612"/>
  <c r="A536" i="612"/>
  <c r="A537" i="612"/>
  <c r="A538" i="612"/>
  <c r="A539" i="612"/>
  <c r="A540" i="612"/>
  <c r="A541" i="612"/>
  <c r="A542" i="612"/>
  <c r="A543" i="612"/>
  <c r="A544" i="612"/>
  <c r="A545" i="612"/>
  <c r="A546" i="612"/>
  <c r="A547" i="612"/>
  <c r="A548" i="612"/>
  <c r="A549" i="612"/>
  <c r="A550" i="612"/>
  <c r="A551" i="612"/>
  <c r="A552" i="612"/>
  <c r="A553" i="612"/>
  <c r="A554" i="612"/>
  <c r="A555" i="612"/>
  <c r="A556" i="612"/>
  <c r="A557" i="612"/>
  <c r="A558" i="612"/>
  <c r="A559" i="612"/>
  <c r="A560" i="612"/>
  <c r="A561" i="612"/>
  <c r="A562" i="612"/>
  <c r="A563" i="612"/>
  <c r="A564" i="612"/>
  <c r="A565" i="612"/>
  <c r="A566" i="612"/>
  <c r="A567" i="612"/>
  <c r="A568" i="612"/>
  <c r="A569" i="612"/>
  <c r="A570" i="612"/>
  <c r="A571" i="612"/>
  <c r="A572" i="612"/>
  <c r="A573" i="612"/>
  <c r="A574" i="612"/>
  <c r="A575" i="612"/>
  <c r="A576" i="612"/>
  <c r="A577" i="612"/>
  <c r="A578" i="612"/>
  <c r="A579" i="612"/>
  <c r="A580" i="612"/>
  <c r="A581" i="612"/>
  <c r="A582" i="612"/>
  <c r="A583" i="612"/>
  <c r="A584" i="612"/>
  <c r="A585" i="612"/>
  <c r="A586" i="612"/>
  <c r="A587" i="612"/>
  <c r="A588" i="612"/>
  <c r="A589" i="612"/>
  <c r="A590" i="612"/>
  <c r="A591" i="612"/>
  <c r="A592" i="612"/>
  <c r="A593" i="612"/>
  <c r="A594" i="612"/>
  <c r="A595" i="612"/>
  <c r="A596" i="612"/>
  <c r="A597" i="612"/>
  <c r="A598" i="612"/>
  <c r="A599" i="612"/>
  <c r="A600" i="612"/>
  <c r="A601" i="612"/>
  <c r="A602" i="612"/>
  <c r="A603" i="612"/>
  <c r="A604" i="612"/>
  <c r="A605" i="612"/>
  <c r="A606" i="612"/>
  <c r="A607" i="612"/>
  <c r="A608" i="612"/>
  <c r="A609" i="612"/>
  <c r="A610" i="612"/>
  <c r="A611" i="612"/>
  <c r="A612" i="612"/>
  <c r="A613" i="612"/>
  <c r="A614" i="612"/>
  <c r="A615" i="612"/>
  <c r="A616" i="612"/>
  <c r="A617" i="612"/>
  <c r="A618" i="612"/>
  <c r="A619" i="612"/>
  <c r="A620" i="612"/>
  <c r="A621" i="612"/>
  <c r="A622" i="612"/>
  <c r="A623" i="612"/>
  <c r="A624" i="612"/>
  <c r="A625" i="612"/>
  <c r="A626" i="612"/>
  <c r="A627" i="612"/>
  <c r="A628" i="612"/>
  <c r="A629" i="612"/>
  <c r="A630" i="612"/>
  <c r="A631" i="612"/>
  <c r="A632" i="612"/>
  <c r="A633" i="612"/>
  <c r="A634" i="612"/>
  <c r="A635" i="612"/>
  <c r="A636" i="612"/>
  <c r="A637" i="612"/>
  <c r="A638" i="612"/>
  <c r="A639" i="612"/>
  <c r="A640" i="612"/>
  <c r="A641" i="612"/>
  <c r="A642" i="612"/>
  <c r="A643" i="612"/>
  <c r="A644" i="612"/>
  <c r="A645" i="612"/>
  <c r="A646" i="612"/>
  <c r="A647" i="612"/>
  <c r="A648" i="612"/>
  <c r="A649" i="612"/>
  <c r="A650" i="612"/>
  <c r="A651" i="612"/>
  <c r="A652" i="612"/>
  <c r="A653" i="612"/>
  <c r="A654" i="612"/>
  <c r="A655" i="612"/>
  <c r="A656" i="612"/>
  <c r="A657" i="612"/>
  <c r="A658" i="612"/>
  <c r="A659" i="612"/>
  <c r="A660" i="612"/>
  <c r="A661" i="612"/>
  <c r="A662" i="612"/>
  <c r="A663" i="612"/>
  <c r="A664" i="612"/>
  <c r="A665" i="612"/>
  <c r="A666" i="612"/>
  <c r="A667" i="612"/>
  <c r="A668" i="612"/>
  <c r="A669" i="612"/>
  <c r="A670" i="612"/>
  <c r="A671" i="612"/>
  <c r="A672" i="612"/>
  <c r="A673" i="612"/>
  <c r="A674" i="612"/>
  <c r="A675" i="612"/>
  <c r="A676" i="612"/>
  <c r="A677" i="612"/>
  <c r="A678" i="612"/>
  <c r="A679" i="612"/>
  <c r="A680" i="612"/>
  <c r="A681" i="612"/>
  <c r="A682" i="612"/>
  <c r="A683" i="612"/>
  <c r="A684" i="612"/>
  <c r="A685" i="612"/>
  <c r="A686" i="612"/>
  <c r="A687" i="612"/>
  <c r="A688" i="612"/>
  <c r="A689" i="612"/>
  <c r="A690" i="612"/>
  <c r="A691" i="612"/>
  <c r="A692" i="612"/>
  <c r="A693" i="612"/>
  <c r="A694" i="612"/>
  <c r="A695" i="612"/>
  <c r="A696" i="612"/>
  <c r="A697" i="612"/>
  <c r="A698" i="612"/>
  <c r="A699" i="612"/>
  <c r="A700" i="612"/>
  <c r="A701" i="612"/>
  <c r="A702" i="612"/>
  <c r="A703" i="612"/>
  <c r="A704" i="612"/>
  <c r="A705" i="612"/>
  <c r="A706" i="612"/>
  <c r="A707" i="612"/>
  <c r="A708" i="612"/>
  <c r="A709" i="612"/>
  <c r="A710" i="612"/>
  <c r="A711" i="612"/>
  <c r="A712" i="612"/>
  <c r="A713" i="612"/>
  <c r="A714" i="612"/>
  <c r="A715" i="612"/>
  <c r="A716" i="612"/>
  <c r="A717" i="612"/>
  <c r="A718" i="612"/>
  <c r="A719" i="612"/>
  <c r="A720" i="612"/>
  <c r="A721" i="612"/>
  <c r="A722" i="612"/>
  <c r="A723" i="612"/>
  <c r="A724" i="612"/>
  <c r="A725" i="612"/>
  <c r="A726" i="612"/>
  <c r="A727" i="612"/>
  <c r="A728" i="612"/>
  <c r="A729" i="612"/>
  <c r="A730" i="612"/>
  <c r="A731" i="612"/>
  <c r="A732" i="612"/>
  <c r="A733" i="612"/>
  <c r="A734" i="612"/>
  <c r="A735" i="612"/>
  <c r="A736" i="612"/>
  <c r="A737" i="612"/>
  <c r="A738" i="612"/>
  <c r="A739" i="612"/>
  <c r="A740" i="612"/>
  <c r="A741" i="612"/>
  <c r="A742" i="612"/>
  <c r="A743" i="612"/>
  <c r="A744" i="612"/>
  <c r="A745" i="612"/>
  <c r="A746" i="612"/>
  <c r="A747" i="612"/>
  <c r="A748" i="612"/>
  <c r="A749" i="612"/>
  <c r="A750" i="612"/>
  <c r="A751" i="612"/>
  <c r="A752" i="612"/>
  <c r="A753" i="612"/>
  <c r="A754" i="612"/>
  <c r="A755" i="612"/>
  <c r="A756" i="612"/>
  <c r="A757" i="612"/>
  <c r="A758" i="612"/>
  <c r="A759" i="612"/>
  <c r="A760" i="612"/>
  <c r="A761" i="612"/>
  <c r="A762" i="612"/>
  <c r="A763" i="612"/>
  <c r="A764" i="612"/>
  <c r="A765" i="612"/>
  <c r="A766" i="612"/>
  <c r="A767" i="612"/>
  <c r="A768" i="612"/>
  <c r="A769" i="612"/>
  <c r="A770" i="612"/>
  <c r="A771" i="612"/>
  <c r="A772" i="612"/>
  <c r="A773" i="612"/>
  <c r="A774" i="612"/>
  <c r="A775" i="612"/>
  <c r="A776" i="612"/>
  <c r="A777" i="612"/>
  <c r="A778" i="612"/>
  <c r="A779" i="612"/>
  <c r="A780" i="612"/>
  <c r="A781" i="612"/>
  <c r="A782" i="612"/>
  <c r="A783" i="612"/>
  <c r="A784" i="612"/>
  <c r="A785" i="612"/>
  <c r="A786" i="612"/>
  <c r="A787" i="612"/>
  <c r="A788" i="612"/>
  <c r="A789" i="612"/>
  <c r="A790" i="612"/>
  <c r="A791" i="612"/>
  <c r="A792" i="612"/>
  <c r="A793" i="612"/>
  <c r="A794" i="612"/>
  <c r="A795" i="612"/>
  <c r="A796" i="612"/>
  <c r="A797" i="612"/>
  <c r="A798" i="612"/>
  <c r="A799" i="612"/>
  <c r="A800" i="612"/>
  <c r="A801" i="612"/>
  <c r="A802" i="612"/>
  <c r="A803" i="612"/>
  <c r="A804" i="612"/>
  <c r="A805" i="612"/>
  <c r="A806" i="612"/>
  <c r="A807" i="612"/>
  <c r="A808" i="612"/>
  <c r="A809" i="612"/>
  <c r="A810" i="612"/>
  <c r="A811" i="612"/>
  <c r="A812" i="612"/>
  <c r="A813" i="612"/>
  <c r="A814" i="612"/>
  <c r="A815" i="612"/>
  <c r="A816" i="612"/>
  <c r="A817" i="612"/>
  <c r="A818" i="612"/>
  <c r="A819" i="612"/>
  <c r="A820" i="612"/>
  <c r="A821" i="612"/>
  <c r="A822" i="612"/>
  <c r="A823" i="612"/>
  <c r="A824" i="612"/>
  <c r="A825" i="612"/>
  <c r="A826" i="612"/>
  <c r="A827" i="612"/>
  <c r="A828" i="612"/>
  <c r="A829" i="612"/>
  <c r="A830" i="612"/>
  <c r="A831" i="612"/>
  <c r="A832" i="612"/>
  <c r="A833" i="612"/>
  <c r="A834" i="612"/>
  <c r="A835" i="612"/>
  <c r="A836" i="612"/>
  <c r="A837" i="612"/>
  <c r="A838" i="612"/>
  <c r="A839" i="612"/>
  <c r="A840" i="612"/>
  <c r="A841" i="612"/>
  <c r="A842" i="612"/>
  <c r="A843" i="612"/>
  <c r="A844" i="612"/>
  <c r="A845" i="612"/>
  <c r="A846" i="612"/>
  <c r="A847" i="612"/>
  <c r="A848" i="612"/>
  <c r="A849" i="612"/>
  <c r="A850" i="612"/>
  <c r="A851" i="612"/>
  <c r="A852" i="612"/>
  <c r="A853" i="612"/>
  <c r="A854" i="612"/>
  <c r="A855" i="612"/>
  <c r="A856" i="612"/>
  <c r="A857" i="612"/>
  <c r="A858" i="612"/>
  <c r="A859" i="612"/>
  <c r="A860" i="612"/>
  <c r="A861" i="612"/>
  <c r="A862" i="612"/>
  <c r="A863" i="612"/>
  <c r="A864" i="612"/>
  <c r="A865" i="612"/>
  <c r="A866" i="612"/>
  <c r="A867" i="612"/>
  <c r="A868" i="612"/>
  <c r="A869" i="612"/>
  <c r="A870" i="612"/>
  <c r="A871" i="612"/>
  <c r="A872" i="612"/>
  <c r="A873" i="612"/>
  <c r="A874" i="612"/>
  <c r="A875" i="612"/>
  <c r="A876" i="612"/>
  <c r="A877" i="612"/>
  <c r="A878" i="612"/>
  <c r="A879" i="612"/>
  <c r="A880" i="612"/>
  <c r="A881" i="612"/>
  <c r="A882" i="612"/>
  <c r="A883" i="612"/>
  <c r="A884" i="612"/>
  <c r="A885" i="612"/>
  <c r="A886" i="612"/>
  <c r="A887" i="612"/>
  <c r="A888" i="612"/>
  <c r="A889" i="612"/>
  <c r="A890" i="612"/>
  <c r="A891" i="612"/>
  <c r="A892" i="612"/>
  <c r="A893" i="612"/>
  <c r="A894" i="612"/>
  <c r="A895" i="612"/>
  <c r="A896" i="612"/>
  <c r="A897" i="612"/>
  <c r="A898" i="612"/>
  <c r="A899" i="612"/>
  <c r="A900" i="612"/>
  <c r="A901" i="612"/>
  <c r="A902" i="612"/>
  <c r="A903" i="612"/>
  <c r="A904" i="612"/>
  <c r="A905" i="612"/>
  <c r="A906" i="612"/>
  <c r="A907" i="612"/>
  <c r="A908" i="612"/>
  <c r="A909" i="612"/>
  <c r="A910" i="612"/>
  <c r="A911" i="612"/>
  <c r="A912" i="612"/>
  <c r="A913" i="612"/>
  <c r="A914" i="612"/>
  <c r="A915" i="612"/>
  <c r="A916" i="612"/>
  <c r="A917" i="612"/>
  <c r="A918" i="612"/>
  <c r="A919" i="612"/>
  <c r="A920" i="612"/>
  <c r="A921" i="612"/>
  <c r="A922" i="612"/>
  <c r="A923" i="612"/>
  <c r="A924" i="612"/>
  <c r="A925" i="612"/>
  <c r="A926" i="612"/>
  <c r="A927" i="612"/>
  <c r="A928" i="612"/>
  <c r="A929" i="612"/>
  <c r="A930" i="612"/>
  <c r="A931" i="612"/>
  <c r="A932" i="612"/>
  <c r="A933" i="612"/>
  <c r="A934" i="612"/>
  <c r="A935" i="612"/>
  <c r="A936" i="612"/>
  <c r="A937" i="612"/>
  <c r="A938" i="612"/>
  <c r="A939" i="612"/>
  <c r="A940" i="612"/>
  <c r="A941" i="612"/>
  <c r="A942" i="612"/>
  <c r="A943" i="612"/>
  <c r="A944" i="612"/>
  <c r="A945" i="612"/>
  <c r="A946" i="612"/>
  <c r="A947" i="612"/>
  <c r="A948" i="612"/>
  <c r="A949" i="612"/>
  <c r="A950" i="612"/>
  <c r="A951" i="612"/>
  <c r="A952" i="612"/>
  <c r="A953" i="612"/>
  <c r="A954" i="612"/>
  <c r="A955" i="612"/>
  <c r="A956" i="612"/>
  <c r="A957" i="612"/>
  <c r="A958" i="612"/>
  <c r="A959" i="612"/>
  <c r="A960" i="612"/>
  <c r="A961" i="612"/>
  <c r="A962" i="612"/>
  <c r="A963" i="612"/>
  <c r="A964" i="612"/>
  <c r="A965" i="612"/>
  <c r="A966" i="612"/>
  <c r="A967" i="612"/>
  <c r="A968" i="612"/>
  <c r="A969" i="612"/>
  <c r="A970" i="612"/>
  <c r="A971" i="612"/>
  <c r="A972" i="612"/>
  <c r="A973" i="612"/>
  <c r="A974" i="612"/>
  <c r="A975" i="612"/>
  <c r="A976" i="612"/>
  <c r="A977" i="612"/>
  <c r="A978" i="612"/>
  <c r="A979" i="612"/>
  <c r="A980" i="612"/>
  <c r="A981" i="612"/>
  <c r="A982" i="612"/>
  <c r="A983" i="612"/>
  <c r="A984" i="612"/>
  <c r="A985" i="612"/>
  <c r="A986" i="612"/>
  <c r="A987" i="612"/>
  <c r="A988" i="612"/>
  <c r="A989" i="612"/>
  <c r="A990" i="612"/>
  <c r="A991" i="612"/>
  <c r="A992" i="612"/>
  <c r="A993" i="612"/>
  <c r="A994" i="612"/>
  <c r="A995" i="612"/>
  <c r="A996" i="612"/>
  <c r="A997" i="612"/>
  <c r="A998" i="612"/>
  <c r="A999" i="612"/>
  <c r="A1000" i="612"/>
  <c r="A1001" i="612"/>
  <c r="A1002" i="612"/>
  <c r="A1003" i="612"/>
  <c r="A1004" i="612"/>
  <c r="A1005" i="612"/>
  <c r="A1006" i="612"/>
  <c r="A1007" i="612"/>
  <c r="A1008" i="612"/>
  <c r="A1009" i="612"/>
  <c r="A1010" i="612"/>
  <c r="A1011" i="612"/>
  <c r="A1012" i="612"/>
  <c r="A1013" i="612"/>
  <c r="A1014" i="612"/>
  <c r="A1015" i="612"/>
  <c r="A1016" i="612"/>
  <c r="A1017" i="612"/>
  <c r="A1018" i="612"/>
  <c r="A1019" i="612"/>
  <c r="A1020" i="612"/>
  <c r="A1021" i="612"/>
  <c r="A1022" i="612"/>
  <c r="A1023" i="612"/>
  <c r="A1024" i="612"/>
  <c r="A1025" i="612"/>
  <c r="A1026" i="612"/>
  <c r="A1027" i="612"/>
  <c r="A1028" i="612"/>
  <c r="A1029" i="612"/>
  <c r="A1030" i="612"/>
  <c r="A1031" i="612"/>
  <c r="A1032" i="612"/>
  <c r="A1033" i="612"/>
  <c r="A1034" i="612"/>
  <c r="A1035" i="612"/>
  <c r="A1036" i="612"/>
  <c r="A1037" i="612"/>
  <c r="A1038" i="612"/>
  <c r="A1039" i="612"/>
  <c r="A1040" i="612"/>
  <c r="A1041" i="612"/>
  <c r="A1042" i="612"/>
  <c r="A1043" i="612"/>
  <c r="A1044" i="612"/>
  <c r="A1045" i="612"/>
  <c r="A1046" i="612"/>
  <c r="A1047" i="612"/>
  <c r="A1048" i="612"/>
  <c r="A1049" i="612"/>
  <c r="A1050" i="612"/>
  <c r="A1051" i="612"/>
  <c r="A1052" i="612"/>
  <c r="A1053" i="612"/>
  <c r="A1054" i="612"/>
  <c r="A1055" i="612"/>
  <c r="A1056" i="612"/>
  <c r="A1057" i="612"/>
  <c r="A1058" i="612"/>
  <c r="A1059" i="612"/>
  <c r="A1060" i="612"/>
  <c r="A1061" i="612"/>
  <c r="A1062" i="612"/>
  <c r="A1063" i="612"/>
  <c r="A1064" i="612"/>
  <c r="A1065" i="612"/>
  <c r="A1066" i="612"/>
  <c r="A1067" i="612"/>
  <c r="A1068" i="612"/>
  <c r="A1069" i="612"/>
  <c r="A1070" i="612"/>
  <c r="A1071" i="612"/>
  <c r="A1072" i="612"/>
  <c r="A1073" i="612"/>
  <c r="A1074" i="612"/>
  <c r="A1075" i="612"/>
  <c r="A1076" i="612"/>
  <c r="A1077" i="612"/>
  <c r="A1078" i="612"/>
  <c r="A1079" i="612"/>
  <c r="A1080" i="612"/>
  <c r="A1081" i="612"/>
  <c r="A1082" i="612"/>
  <c r="A1083" i="612"/>
  <c r="A1084" i="612"/>
  <c r="A1085" i="612"/>
  <c r="A1086" i="612"/>
  <c r="A1087" i="612"/>
  <c r="A1088" i="612"/>
  <c r="A1089" i="612"/>
  <c r="A1090" i="612"/>
  <c r="A1091" i="612"/>
  <c r="A1092" i="612"/>
  <c r="A1093" i="612"/>
  <c r="A1094" i="612"/>
  <c r="A1095" i="612"/>
  <c r="A1096" i="612"/>
  <c r="A1097" i="612"/>
  <c r="A1098" i="612"/>
  <c r="A1099" i="612"/>
  <c r="A1100" i="612"/>
  <c r="A1101" i="612"/>
  <c r="A1102" i="612"/>
  <c r="A1103" i="612"/>
  <c r="A1104" i="612"/>
  <c r="A1105" i="612"/>
  <c r="A1106" i="612"/>
  <c r="A1107" i="612"/>
  <c r="A1108" i="612"/>
  <c r="A1109" i="612"/>
  <c r="A1110" i="612"/>
  <c r="A1111" i="612"/>
  <c r="A1112" i="612"/>
  <c r="A1113" i="612"/>
  <c r="A1114" i="612"/>
  <c r="A1115" i="612"/>
  <c r="A1116" i="612"/>
  <c r="A1117" i="612"/>
  <c r="A1118" i="612"/>
  <c r="A1119" i="612"/>
  <c r="A1120" i="612"/>
  <c r="A1121" i="612"/>
  <c r="A1122" i="612"/>
  <c r="A1123" i="612"/>
  <c r="A1124" i="612"/>
  <c r="A1125" i="612"/>
  <c r="A1126" i="612"/>
  <c r="A1127" i="612"/>
  <c r="A1128" i="612"/>
  <c r="A1129" i="612"/>
  <c r="A1130" i="612"/>
  <c r="A1131" i="612"/>
  <c r="A1132" i="612"/>
  <c r="A1133" i="612"/>
  <c r="A1134" i="612"/>
  <c r="A1135" i="612"/>
  <c r="A1136" i="612"/>
  <c r="A1137" i="612"/>
  <c r="A1138" i="612"/>
  <c r="A1139" i="612"/>
  <c r="A1140" i="612"/>
  <c r="A1141" i="612"/>
  <c r="A1142" i="612"/>
  <c r="A1143" i="612"/>
  <c r="A1144" i="612"/>
  <c r="A1145" i="612"/>
  <c r="A1146" i="612"/>
  <c r="A1147" i="612"/>
  <c r="A1148" i="612"/>
  <c r="A1149" i="612"/>
  <c r="A1150" i="612"/>
  <c r="A1151" i="612"/>
  <c r="A1152" i="612"/>
  <c r="A1153" i="612"/>
  <c r="A1154" i="612"/>
  <c r="A1155" i="612"/>
  <c r="A1156" i="612"/>
  <c r="A1157" i="612"/>
  <c r="A1158" i="612"/>
  <c r="A1159" i="612"/>
  <c r="A1160" i="612"/>
  <c r="A1161" i="612"/>
  <c r="A1162" i="612"/>
  <c r="A1163" i="612"/>
  <c r="A1164" i="612"/>
  <c r="A1165" i="612"/>
  <c r="A1166" i="612"/>
  <c r="A1167" i="612"/>
  <c r="A1168" i="612"/>
  <c r="A1169" i="612"/>
  <c r="A1170" i="612"/>
  <c r="A1171" i="612"/>
  <c r="A1172" i="612"/>
  <c r="A1173" i="612"/>
  <c r="A1174" i="612"/>
  <c r="A1175" i="612"/>
  <c r="A1176" i="612"/>
  <c r="A1177" i="612"/>
  <c r="A1178" i="612"/>
  <c r="A1179" i="612"/>
  <c r="A1180" i="612"/>
  <c r="A1181" i="612"/>
  <c r="A1182" i="612"/>
  <c r="A1183" i="612"/>
  <c r="A1184" i="612"/>
  <c r="A1185" i="612"/>
  <c r="A1186" i="612"/>
  <c r="A1187" i="612"/>
  <c r="A1188" i="612"/>
  <c r="A1189" i="612"/>
  <c r="A1190" i="612"/>
  <c r="A1191" i="612"/>
  <c r="A1192" i="612"/>
  <c r="A1193" i="612"/>
  <c r="A1194" i="612"/>
  <c r="A1195" i="612"/>
  <c r="A1196" i="612"/>
  <c r="A1197" i="612"/>
  <c r="A1198" i="612"/>
  <c r="A1199" i="612"/>
  <c r="A1200" i="612"/>
  <c r="A1201" i="612"/>
  <c r="A1202" i="612"/>
  <c r="A1203" i="612"/>
  <c r="A1204" i="612"/>
  <c r="A1205" i="612"/>
  <c r="A1206" i="612"/>
  <c r="A1207" i="612"/>
  <c r="A1208" i="612"/>
  <c r="A1209" i="612"/>
  <c r="A1210" i="612"/>
  <c r="A1211" i="612"/>
  <c r="A1212" i="612"/>
  <c r="A1213" i="612"/>
  <c r="A1214" i="612"/>
  <c r="A1215" i="612"/>
  <c r="A1216" i="612"/>
  <c r="A1217" i="612"/>
  <c r="A1218" i="612"/>
  <c r="A1219" i="612"/>
  <c r="A1220" i="612"/>
  <c r="A1221" i="612"/>
  <c r="A1222" i="612"/>
  <c r="A1223" i="612"/>
  <c r="A1224" i="612"/>
  <c r="A1225" i="612"/>
  <c r="A1226" i="612"/>
  <c r="A1227" i="612"/>
  <c r="A1228" i="612"/>
  <c r="A1229" i="612"/>
  <c r="A1230" i="612"/>
  <c r="A1231" i="612"/>
  <c r="A1232" i="612"/>
  <c r="A1233" i="612"/>
  <c r="A1234" i="612"/>
  <c r="A1235" i="612"/>
  <c r="A1236" i="612"/>
  <c r="A1237" i="612"/>
  <c r="A1238" i="612"/>
  <c r="A1239" i="612"/>
  <c r="A1240" i="612"/>
  <c r="A1241" i="612"/>
  <c r="A1242" i="612"/>
  <c r="A1243" i="612"/>
  <c r="A1244" i="612"/>
  <c r="A1245" i="612"/>
  <c r="A1246" i="612"/>
  <c r="A1247" i="612"/>
  <c r="A1248" i="612"/>
  <c r="A1249" i="612"/>
  <c r="A1250" i="612"/>
  <c r="A1251" i="612"/>
  <c r="A1252" i="612"/>
  <c r="A1253" i="612"/>
  <c r="A1254" i="612"/>
  <c r="A1255" i="612"/>
  <c r="A1256" i="612"/>
  <c r="A1257" i="612"/>
  <c r="A1258" i="612"/>
  <c r="A1259" i="612"/>
  <c r="A1260" i="612"/>
  <c r="A1261" i="612"/>
  <c r="A1262" i="612"/>
  <c r="A1263" i="612"/>
  <c r="A1264" i="612"/>
  <c r="A1265" i="612"/>
  <c r="A1266" i="612"/>
  <c r="A1267" i="612"/>
  <c r="A1268" i="612"/>
  <c r="A1269" i="612"/>
  <c r="A1270" i="612"/>
  <c r="A1271" i="612"/>
  <c r="A1272" i="612"/>
  <c r="A1273" i="612"/>
  <c r="A1274" i="612"/>
  <c r="A1275" i="612"/>
  <c r="A1276" i="612"/>
  <c r="A1277" i="612"/>
  <c r="A1278" i="612"/>
  <c r="A1279" i="612"/>
  <c r="A1280" i="612"/>
  <c r="A1281" i="612"/>
  <c r="A1282" i="612"/>
  <c r="A1283" i="612"/>
  <c r="A1284" i="612"/>
  <c r="A1285" i="612"/>
  <c r="A1286" i="612"/>
  <c r="A1287" i="612"/>
  <c r="A1288" i="612"/>
  <c r="A1289" i="612"/>
  <c r="A1290" i="612"/>
  <c r="A1291" i="612"/>
  <c r="A1292" i="612"/>
  <c r="A1293" i="612"/>
  <c r="A1294" i="612"/>
  <c r="A1295" i="612"/>
  <c r="A1296" i="612"/>
  <c r="A1297" i="612"/>
  <c r="A1298" i="612"/>
  <c r="A1299" i="612"/>
  <c r="A1300" i="612"/>
  <c r="A1301" i="612"/>
  <c r="A1302" i="612"/>
  <c r="A1303" i="612"/>
  <c r="A1304" i="612"/>
  <c r="A1305" i="612"/>
  <c r="A1306" i="612"/>
  <c r="A1307" i="612"/>
  <c r="A1308" i="612"/>
  <c r="A1309" i="612"/>
  <c r="A1310" i="612"/>
  <c r="A1311" i="612"/>
  <c r="A1312" i="612"/>
  <c r="A1313" i="612"/>
  <c r="A1314" i="612"/>
  <c r="A1315" i="612"/>
  <c r="A1316" i="612"/>
  <c r="A1317" i="612"/>
  <c r="A1318" i="612"/>
  <c r="A1319" i="612"/>
  <c r="A1320" i="612"/>
  <c r="A1321" i="612"/>
  <c r="A1322" i="612"/>
  <c r="A1323" i="612"/>
  <c r="A1324" i="612"/>
  <c r="A1325" i="612"/>
  <c r="A1326" i="612"/>
  <c r="A1327" i="612"/>
  <c r="A1328" i="612"/>
  <c r="A1329" i="612"/>
  <c r="A1330" i="612"/>
  <c r="A1331" i="612"/>
  <c r="A1332" i="612"/>
  <c r="A1333" i="612"/>
  <c r="A1334" i="612"/>
  <c r="A1335" i="612"/>
  <c r="A1336" i="612"/>
  <c r="A1337" i="612"/>
  <c r="A1338" i="612"/>
  <c r="A1339" i="612"/>
  <c r="A1340" i="612"/>
  <c r="A1341" i="612"/>
  <c r="A1342" i="612"/>
  <c r="A1343" i="612"/>
  <c r="A1344" i="612"/>
  <c r="A1345" i="612"/>
  <c r="A1346" i="612"/>
  <c r="A1347" i="612"/>
  <c r="A1348" i="612"/>
  <c r="A1349" i="612"/>
  <c r="A1350" i="612"/>
  <c r="A1351" i="612"/>
  <c r="A1352" i="612"/>
  <c r="A1353" i="612"/>
  <c r="A1354" i="612"/>
  <c r="A1355" i="612"/>
  <c r="A1356" i="612"/>
  <c r="A1357" i="612"/>
  <c r="A1358" i="612"/>
  <c r="A1359" i="612"/>
  <c r="A1360" i="612"/>
  <c r="A1361" i="612"/>
  <c r="A1362" i="612"/>
  <c r="A1363" i="612"/>
  <c r="A1364" i="612"/>
  <c r="A1365" i="612"/>
  <c r="A1366" i="612"/>
  <c r="A1367" i="612"/>
  <c r="A1368" i="612"/>
  <c r="A1369" i="612"/>
  <c r="A1370" i="612"/>
  <c r="A1371" i="612"/>
  <c r="A1372" i="612"/>
  <c r="A1373" i="612"/>
  <c r="A1374" i="612"/>
  <c r="A1375" i="612"/>
  <c r="A1376" i="612"/>
  <c r="A1377" i="612"/>
  <c r="A1378" i="612"/>
  <c r="A1379" i="612"/>
  <c r="A1380" i="612"/>
  <c r="A1381" i="612"/>
  <c r="A1382" i="612"/>
  <c r="A1383" i="612"/>
  <c r="A1384" i="612"/>
  <c r="A1385" i="612"/>
  <c r="A1386" i="612"/>
  <c r="A1387" i="612"/>
  <c r="A1388" i="612"/>
  <c r="A1389" i="612"/>
  <c r="A1390" i="612"/>
  <c r="A1391" i="612"/>
  <c r="A1392" i="612"/>
  <c r="A1393" i="612"/>
  <c r="A1394" i="612"/>
  <c r="A1395" i="612"/>
  <c r="A1396" i="612"/>
  <c r="A1397" i="612"/>
  <c r="A1398" i="612"/>
  <c r="A1399" i="612"/>
  <c r="A1400" i="612"/>
  <c r="A1401" i="612"/>
  <c r="A1402" i="612"/>
  <c r="A1403" i="612"/>
  <c r="A1404" i="612"/>
  <c r="A1405" i="612"/>
  <c r="A1406" i="612"/>
  <c r="A1407" i="612"/>
  <c r="A1408" i="612"/>
  <c r="A1409" i="612"/>
  <c r="A1410" i="612"/>
  <c r="A1411" i="612"/>
  <c r="A1412" i="612"/>
  <c r="A1413" i="612"/>
  <c r="A1414" i="612"/>
  <c r="A1415" i="612"/>
  <c r="A1416" i="612"/>
  <c r="A1417" i="612"/>
  <c r="A1418" i="612"/>
  <c r="A1419" i="612"/>
  <c r="A1420" i="612"/>
  <c r="A1421" i="612"/>
  <c r="A1422" i="612"/>
  <c r="A1423" i="612"/>
  <c r="A1424" i="612"/>
  <c r="A1425" i="612"/>
  <c r="A1426" i="612"/>
  <c r="A1427" i="612"/>
  <c r="A1428" i="612"/>
  <c r="A1429" i="612"/>
  <c r="A1430" i="612"/>
  <c r="A1431" i="612"/>
  <c r="A1432" i="612"/>
  <c r="A1433" i="612"/>
  <c r="A1434" i="612"/>
  <c r="A1435" i="612"/>
  <c r="A1436" i="612"/>
  <c r="A1437" i="612"/>
  <c r="A1438" i="612"/>
  <c r="A1439" i="612"/>
  <c r="A1440" i="612"/>
  <c r="A1441" i="612"/>
  <c r="A1442" i="612"/>
  <c r="A1443" i="612"/>
  <c r="A1444" i="612"/>
  <c r="A1445" i="612"/>
  <c r="A1446" i="612"/>
  <c r="A1447" i="612"/>
  <c r="A1448" i="612"/>
  <c r="A1449" i="612"/>
  <c r="A1450" i="612"/>
  <c r="A1451" i="612"/>
  <c r="A1452" i="612"/>
  <c r="A1453" i="612"/>
  <c r="A1454" i="612"/>
  <c r="A1455" i="612"/>
  <c r="A1456" i="612"/>
  <c r="A1457" i="612"/>
  <c r="A1458" i="612"/>
  <c r="A1459" i="612"/>
  <c r="A1460" i="612"/>
  <c r="A1461" i="612"/>
  <c r="A1462" i="612"/>
  <c r="A1463" i="612"/>
  <c r="A1464" i="612"/>
  <c r="A1465" i="612"/>
  <c r="A1466" i="612"/>
  <c r="A1467" i="612"/>
  <c r="A1468" i="612"/>
  <c r="A1469" i="612"/>
  <c r="A1470" i="612"/>
  <c r="A1471" i="612"/>
  <c r="A1472" i="612"/>
  <c r="A1473" i="612"/>
  <c r="A1474" i="612"/>
  <c r="A1475" i="612"/>
  <c r="A1476" i="612"/>
  <c r="A1477" i="612"/>
  <c r="A1478" i="612"/>
  <c r="A1479" i="612"/>
  <c r="A1480" i="612"/>
  <c r="A1481" i="612"/>
  <c r="A1482" i="612"/>
  <c r="A1483" i="612"/>
  <c r="A1484" i="612"/>
  <c r="A1485" i="612"/>
  <c r="A1486" i="612"/>
  <c r="A1487" i="612"/>
  <c r="A1488" i="612"/>
  <c r="A1489" i="612"/>
  <c r="A1490" i="612"/>
  <c r="A1491" i="612"/>
  <c r="A1492" i="612"/>
  <c r="A1493" i="612"/>
  <c r="A1494" i="612"/>
  <c r="A1495" i="612"/>
  <c r="A1496" i="612"/>
  <c r="A1497" i="612"/>
  <c r="A1498" i="612"/>
  <c r="A1499" i="612"/>
  <c r="A1500" i="612"/>
  <c r="A1501" i="612"/>
  <c r="A1502" i="612"/>
  <c r="A1503" i="612"/>
  <c r="A1504" i="612"/>
  <c r="A1505" i="612"/>
  <c r="A1506" i="612"/>
  <c r="A1507" i="612"/>
  <c r="A1508" i="612"/>
  <c r="A1509" i="612"/>
  <c r="A1510" i="612"/>
  <c r="A1511" i="612"/>
  <c r="A1512" i="612"/>
  <c r="A1513" i="612"/>
  <c r="A1514" i="612"/>
  <c r="A1515" i="612"/>
  <c r="A1516" i="612"/>
  <c r="A1517" i="612"/>
  <c r="A1518" i="612"/>
  <c r="A1519" i="612"/>
  <c r="A1520" i="612"/>
  <c r="A1521" i="612"/>
  <c r="A1522" i="612"/>
  <c r="A1523" i="612"/>
  <c r="A1524" i="612"/>
  <c r="A1525" i="612"/>
  <c r="A1526" i="612"/>
  <c r="A1527" i="612"/>
  <c r="A1528" i="612"/>
  <c r="A1529" i="612"/>
  <c r="A1530" i="612"/>
  <c r="A1531" i="612"/>
  <c r="A1532" i="612"/>
  <c r="A1533" i="612"/>
  <c r="A1534" i="612"/>
  <c r="A1535" i="612"/>
  <c r="A1536" i="612"/>
  <c r="A1537" i="612"/>
  <c r="A1538" i="612"/>
  <c r="A1539" i="612"/>
  <c r="A1540" i="612"/>
  <c r="A1541" i="612"/>
  <c r="A1542" i="612"/>
  <c r="A1543" i="612"/>
  <c r="A1544" i="612"/>
  <c r="A1545" i="612"/>
  <c r="A1546" i="612"/>
  <c r="A1547" i="612"/>
  <c r="A1548" i="612"/>
  <c r="A1549" i="612"/>
  <c r="A1550" i="612"/>
  <c r="A1551" i="612"/>
  <c r="A1552" i="612"/>
  <c r="A1553" i="612"/>
  <c r="A1554" i="612"/>
  <c r="A1555" i="612"/>
  <c r="A1556" i="612"/>
  <c r="A1557" i="612"/>
  <c r="A1558" i="612"/>
  <c r="A1559" i="612"/>
  <c r="A1560" i="612"/>
  <c r="A1561" i="612"/>
  <c r="A1562" i="612"/>
  <c r="A1563" i="612"/>
  <c r="A1564" i="612"/>
  <c r="A1565" i="612"/>
  <c r="A1566" i="612"/>
  <c r="A1567" i="612"/>
  <c r="A1568" i="612"/>
  <c r="A1569" i="612"/>
  <c r="A1570" i="612"/>
  <c r="A1571" i="612"/>
  <c r="A1572" i="612"/>
  <c r="A1573" i="612"/>
  <c r="A1574" i="612"/>
  <c r="A1575" i="612"/>
  <c r="A1576" i="612"/>
  <c r="A1577" i="612"/>
  <c r="A1578" i="612"/>
  <c r="A1579" i="612"/>
  <c r="A1580" i="612"/>
  <c r="A1581" i="612"/>
  <c r="A1582" i="612"/>
  <c r="A1583" i="612"/>
  <c r="A1584" i="612"/>
  <c r="A1585" i="612"/>
  <c r="A1586" i="612"/>
  <c r="A1587" i="612"/>
  <c r="A1588" i="612"/>
  <c r="A1589" i="612"/>
  <c r="A1590" i="612"/>
  <c r="A1591" i="612"/>
  <c r="A1592" i="612"/>
  <c r="A1593" i="612"/>
  <c r="A1594" i="612"/>
  <c r="A1595" i="612"/>
  <c r="A1596" i="612"/>
  <c r="A1597" i="612"/>
  <c r="A1598" i="612"/>
  <c r="A1599" i="612"/>
  <c r="A1600" i="612"/>
  <c r="A1601" i="612"/>
  <c r="A1602" i="612"/>
  <c r="A1603" i="612"/>
  <c r="A1604" i="612"/>
  <c r="A1605" i="612"/>
  <c r="A1606" i="612"/>
  <c r="A1607" i="612"/>
  <c r="A1608" i="612"/>
  <c r="A1609" i="612"/>
  <c r="A1610" i="612"/>
  <c r="A1611" i="612"/>
  <c r="A1612" i="612"/>
  <c r="A1613" i="612"/>
  <c r="A1614" i="612"/>
  <c r="A1615" i="612"/>
  <c r="A1616" i="612"/>
  <c r="A1617" i="612"/>
  <c r="A1618" i="612"/>
  <c r="A1619" i="612"/>
  <c r="A1620" i="612"/>
  <c r="A1621" i="612"/>
  <c r="A1622" i="612"/>
  <c r="A1623" i="612"/>
  <c r="A1624" i="612"/>
  <c r="A1625" i="612"/>
  <c r="A1626" i="612"/>
  <c r="A1627" i="612"/>
  <c r="A1628" i="612"/>
  <c r="A1629" i="612"/>
  <c r="A1630" i="612"/>
  <c r="A1631" i="612"/>
  <c r="A1632" i="612"/>
  <c r="A1633" i="612"/>
  <c r="A1634" i="612"/>
  <c r="A1635" i="612"/>
  <c r="A1636" i="612"/>
  <c r="A1637" i="612"/>
  <c r="A1638" i="612"/>
  <c r="A1639" i="612"/>
  <c r="A1640" i="612"/>
  <c r="A1641" i="612"/>
  <c r="A1642" i="612"/>
  <c r="A1643" i="612"/>
  <c r="A1644" i="612"/>
  <c r="A1645" i="612"/>
  <c r="A1646" i="612"/>
  <c r="A1647" i="612"/>
  <c r="A1648" i="612"/>
  <c r="A1649" i="612"/>
  <c r="A1650" i="612"/>
  <c r="A1651" i="612"/>
  <c r="A1652" i="612"/>
  <c r="A1653" i="612"/>
  <c r="A1654" i="612"/>
  <c r="A1655" i="612"/>
  <c r="A1656" i="612"/>
  <c r="A1657" i="612"/>
  <c r="A1658" i="612"/>
  <c r="A1659" i="612"/>
  <c r="A1660" i="612"/>
  <c r="A1661" i="612"/>
  <c r="A1662" i="612"/>
  <c r="A1663" i="612"/>
  <c r="A1664" i="612"/>
  <c r="A1665" i="612"/>
  <c r="A1666" i="612"/>
  <c r="A1667" i="612"/>
  <c r="A1668" i="612"/>
  <c r="A1669" i="612"/>
  <c r="A1670" i="612"/>
  <c r="A1671" i="612"/>
  <c r="A1672" i="612"/>
  <c r="A1673" i="612"/>
  <c r="A1674" i="612"/>
  <c r="A1675" i="612"/>
  <c r="A1676" i="612"/>
  <c r="A1677" i="612"/>
  <c r="A1678" i="612"/>
  <c r="A1679" i="612"/>
  <c r="A1680" i="612"/>
  <c r="A1681" i="612"/>
  <c r="A1682" i="612"/>
  <c r="A1683" i="612"/>
  <c r="A1684" i="612"/>
  <c r="A1685" i="612"/>
  <c r="A1686" i="612"/>
  <c r="A1687" i="612"/>
  <c r="A1688" i="612"/>
  <c r="A1689" i="612"/>
  <c r="A1690" i="612"/>
  <c r="A1691" i="612"/>
  <c r="A1692" i="612"/>
  <c r="A1693" i="612"/>
  <c r="A1694" i="612"/>
  <c r="A1695" i="612"/>
  <c r="A1696" i="612"/>
  <c r="A1697" i="612"/>
  <c r="A1698" i="612"/>
  <c r="A1699" i="612"/>
  <c r="A1700" i="612"/>
  <c r="A1701" i="612"/>
  <c r="A1702" i="612"/>
  <c r="A1703" i="612"/>
  <c r="A1704" i="612"/>
  <c r="A1705" i="612"/>
  <c r="A1706" i="612"/>
  <c r="A1707" i="612"/>
  <c r="A1708" i="612"/>
  <c r="A1709" i="612"/>
  <c r="A1710" i="612"/>
  <c r="A1711" i="612"/>
  <c r="A1712" i="612"/>
  <c r="A1713" i="612"/>
  <c r="A1714" i="612"/>
  <c r="A1715" i="612"/>
  <c r="A1716" i="612"/>
  <c r="A1717" i="612"/>
  <c r="A1718" i="612"/>
  <c r="A1719" i="612"/>
  <c r="A1720" i="612"/>
  <c r="A1721" i="612"/>
  <c r="A1722" i="612"/>
  <c r="A1723" i="612"/>
  <c r="A1724" i="612"/>
  <c r="A1725" i="612"/>
  <c r="A1726" i="612"/>
  <c r="A1727" i="612"/>
  <c r="A1728" i="612"/>
  <c r="A1729" i="612"/>
  <c r="A1730" i="612"/>
  <c r="A1731" i="612"/>
  <c r="A1732" i="612"/>
  <c r="A1733" i="612"/>
  <c r="A1734" i="612"/>
  <c r="A1735" i="612"/>
  <c r="A1736" i="612"/>
  <c r="A1737" i="612"/>
  <c r="A1738" i="612"/>
  <c r="A1739" i="612"/>
  <c r="A1740" i="612"/>
  <c r="A1741" i="612"/>
  <c r="A1742" i="612"/>
  <c r="A1743" i="612"/>
  <c r="A1744" i="612"/>
  <c r="A1745" i="612"/>
  <c r="A1746" i="612"/>
  <c r="A1747" i="612"/>
  <c r="A1748" i="612"/>
  <c r="A1749" i="612"/>
  <c r="A1750" i="612"/>
  <c r="A1751" i="612"/>
  <c r="A1752" i="612"/>
  <c r="A1753" i="612"/>
  <c r="A1754" i="612"/>
  <c r="A1755" i="612"/>
  <c r="A1756" i="612"/>
  <c r="A1757" i="612"/>
  <c r="A1758" i="612"/>
  <c r="A1759" i="612"/>
  <c r="A1760" i="612"/>
  <c r="A1761" i="612"/>
  <c r="A1762" i="612"/>
  <c r="A1763" i="612"/>
  <c r="A1764" i="612"/>
  <c r="A1765" i="612"/>
  <c r="A1766" i="612"/>
  <c r="A1767" i="612"/>
  <c r="A1768" i="612"/>
  <c r="A1769" i="612"/>
  <c r="A1770" i="612"/>
  <c r="A1771" i="612"/>
  <c r="A1772" i="612"/>
  <c r="A1773" i="612"/>
  <c r="A1774" i="612"/>
  <c r="A1775" i="612"/>
  <c r="A1776" i="612"/>
  <c r="A1777" i="612"/>
  <c r="A1778" i="612"/>
  <c r="A1779" i="612"/>
  <c r="A1780" i="612"/>
  <c r="A1781" i="612"/>
  <c r="A1782" i="612"/>
  <c r="A1783" i="612"/>
  <c r="A1784" i="612"/>
  <c r="A1785" i="612"/>
  <c r="A1786" i="612"/>
  <c r="A1787" i="612"/>
  <c r="A1788" i="612"/>
  <c r="A1789" i="612"/>
  <c r="A1790" i="612"/>
  <c r="A1791" i="612"/>
  <c r="A1792" i="612"/>
  <c r="A1793" i="612"/>
  <c r="A1794" i="612"/>
  <c r="A1795" i="612"/>
  <c r="A1796" i="612"/>
  <c r="A1797" i="612"/>
  <c r="A1798" i="612"/>
  <c r="A1799" i="612"/>
  <c r="A1800" i="612"/>
  <c r="A1801" i="612"/>
  <c r="A1802" i="612"/>
  <c r="A1803" i="612"/>
  <c r="A1804" i="612"/>
  <c r="A1805" i="612"/>
  <c r="A1806" i="612"/>
  <c r="A1807" i="612"/>
  <c r="A1808" i="612"/>
  <c r="A1809" i="612"/>
  <c r="A1810" i="612"/>
  <c r="A1811" i="612"/>
  <c r="A1812" i="612"/>
  <c r="A1813" i="612"/>
  <c r="A1814" i="612"/>
  <c r="A1815" i="612"/>
  <c r="A1816" i="612"/>
  <c r="A1817" i="612"/>
  <c r="A1818" i="612"/>
  <c r="A1819" i="612"/>
  <c r="A1820" i="612"/>
  <c r="A1821" i="612"/>
  <c r="A1822" i="612"/>
  <c r="A1823" i="612"/>
  <c r="A1824" i="612"/>
  <c r="A1825" i="612"/>
  <c r="A1826" i="612"/>
  <c r="A1827" i="612"/>
  <c r="A1828" i="612"/>
  <c r="A1829" i="612"/>
  <c r="A1830" i="612"/>
  <c r="A1831" i="612"/>
  <c r="A1832" i="612"/>
  <c r="A1833" i="612"/>
  <c r="A1834" i="612"/>
  <c r="A1835" i="612"/>
  <c r="A1836" i="612"/>
  <c r="A1837" i="612"/>
  <c r="A1838" i="612"/>
  <c r="A1839" i="612"/>
  <c r="A1840" i="612"/>
  <c r="A1841" i="612"/>
  <c r="A1842" i="612"/>
  <c r="A1843" i="612"/>
  <c r="A1844" i="612"/>
  <c r="A1845" i="612"/>
  <c r="A1846" i="612"/>
  <c r="A1847" i="612"/>
  <c r="A1848" i="612"/>
  <c r="A1849" i="612"/>
  <c r="A1850" i="612"/>
  <c r="A1851" i="612"/>
  <c r="A1852" i="612"/>
  <c r="A1853" i="612"/>
  <c r="A1854" i="612"/>
  <c r="A1855" i="612"/>
  <c r="A1856" i="612"/>
  <c r="A1857" i="612"/>
  <c r="A1858" i="612"/>
  <c r="A1859" i="612"/>
  <c r="A1860" i="612"/>
  <c r="A1861" i="612"/>
  <c r="A1862" i="612"/>
  <c r="A1863" i="612"/>
  <c r="A1864" i="612"/>
  <c r="A1865" i="612"/>
  <c r="A1866" i="612"/>
  <c r="A1867" i="612"/>
  <c r="A1868" i="612"/>
  <c r="A1869" i="612"/>
  <c r="A1870" i="612"/>
  <c r="A1871" i="612"/>
  <c r="A1872" i="612"/>
  <c r="A1873" i="612"/>
  <c r="A1874" i="612"/>
  <c r="A1875" i="612"/>
  <c r="A1876" i="612"/>
  <c r="A1877" i="612"/>
  <c r="A1878" i="612"/>
  <c r="A1879" i="612"/>
  <c r="A1880" i="612"/>
  <c r="A1881" i="612"/>
  <c r="A1882" i="612"/>
  <c r="A1883" i="612"/>
  <c r="A1884" i="612"/>
  <c r="A1885" i="612"/>
  <c r="A1886" i="612"/>
  <c r="A1887" i="612"/>
  <c r="A1888" i="612"/>
  <c r="A1889" i="612"/>
  <c r="A1890" i="612"/>
  <c r="A1891" i="612"/>
  <c r="A1892" i="612"/>
  <c r="A1893" i="612"/>
  <c r="A1894" i="612"/>
  <c r="A1895" i="612"/>
  <c r="A1896" i="612"/>
  <c r="A1897" i="612"/>
  <c r="A1898" i="612"/>
  <c r="A1899" i="612"/>
  <c r="A1900" i="612"/>
  <c r="A1901" i="612"/>
  <c r="A1902" i="612"/>
  <c r="A1903" i="612"/>
  <c r="A1904" i="612"/>
  <c r="A1905" i="612"/>
  <c r="A1906" i="612"/>
  <c r="A1907" i="612"/>
  <c r="A1908" i="612"/>
  <c r="A1909" i="612"/>
  <c r="A1910" i="612"/>
  <c r="A1911" i="612"/>
  <c r="A1912" i="612"/>
  <c r="A1913" i="612"/>
  <c r="A1914" i="612"/>
  <c r="A1915" i="612"/>
  <c r="A1916" i="612"/>
  <c r="A1917" i="612"/>
  <c r="A1918" i="612"/>
  <c r="A1919" i="612"/>
  <c r="A1920" i="612"/>
  <c r="A1921" i="612"/>
  <c r="A1922" i="612"/>
  <c r="A1923" i="612"/>
  <c r="A1924" i="612"/>
  <c r="A1925" i="612"/>
  <c r="A1926" i="612"/>
  <c r="A1927" i="612"/>
  <c r="A1928" i="612"/>
  <c r="A1929" i="612"/>
  <c r="A1930" i="612"/>
  <c r="A1931" i="612"/>
  <c r="A1932" i="612"/>
  <c r="A1933" i="612"/>
  <c r="A1934" i="612"/>
  <c r="A1935" i="612"/>
  <c r="A1936" i="612"/>
  <c r="A1937" i="612"/>
  <c r="A1938" i="612"/>
  <c r="A1939" i="612"/>
  <c r="A1940" i="612"/>
  <c r="A1941" i="612"/>
  <c r="A1942" i="612"/>
  <c r="A1943" i="612"/>
  <c r="A1944" i="612"/>
  <c r="A1945" i="612"/>
  <c r="A1946" i="612"/>
  <c r="A1947" i="612"/>
  <c r="A1948" i="612"/>
  <c r="A1949" i="612"/>
  <c r="A1950" i="612"/>
  <c r="A1951" i="612"/>
  <c r="A1952" i="612"/>
  <c r="A1953" i="612"/>
  <c r="A1954" i="612"/>
  <c r="A1955" i="612"/>
  <c r="A1956" i="612"/>
  <c r="A1957" i="612"/>
  <c r="A1958" i="612"/>
  <c r="A1959" i="612"/>
  <c r="A1960" i="612"/>
  <c r="A1961" i="612"/>
  <c r="A1962" i="612"/>
  <c r="A1963" i="612"/>
  <c r="A1964" i="612"/>
  <c r="A1965" i="612"/>
  <c r="A1966" i="612"/>
  <c r="A1967" i="612"/>
  <c r="A1968" i="612"/>
  <c r="A1969" i="612"/>
  <c r="A1970" i="612"/>
  <c r="A1971" i="612"/>
  <c r="A1972" i="612"/>
  <c r="A1973" i="612"/>
  <c r="A1974" i="612"/>
  <c r="A1975" i="612"/>
  <c r="A1976" i="612"/>
  <c r="A1977" i="612"/>
  <c r="A1978" i="612"/>
  <c r="A1979" i="612"/>
  <c r="A1980" i="612"/>
  <c r="A1981" i="612"/>
  <c r="A1982" i="612"/>
  <c r="A1983" i="612"/>
  <c r="A1984" i="612"/>
  <c r="A1985" i="612"/>
  <c r="A1986" i="612"/>
  <c r="A1987" i="612"/>
  <c r="A1988" i="612"/>
  <c r="A1989" i="612"/>
  <c r="A1990" i="612"/>
  <c r="A1991" i="612"/>
  <c r="A1992" i="612"/>
  <c r="A1993" i="612"/>
  <c r="A1994" i="612"/>
  <c r="A1995" i="612"/>
  <c r="A1996" i="612"/>
  <c r="A1997" i="612"/>
  <c r="A1998" i="612"/>
  <c r="A1999" i="612"/>
  <c r="A2000" i="612"/>
  <c r="A2001" i="612"/>
  <c r="A2002" i="612"/>
  <c r="A2003" i="612"/>
  <c r="A2004" i="612"/>
  <c r="A2005" i="612"/>
  <c r="A2006" i="612"/>
  <c r="A2007" i="612"/>
  <c r="A2008" i="612"/>
  <c r="A2009" i="612"/>
  <c r="A2010" i="612"/>
  <c r="A2011" i="612"/>
  <c r="A2012" i="612"/>
  <c r="A2013" i="612"/>
  <c r="A2014" i="612"/>
  <c r="A2015" i="612"/>
  <c r="A2016" i="612"/>
  <c r="A2017" i="612"/>
  <c r="A2018" i="612"/>
  <c r="A2019" i="612"/>
  <c r="A2020" i="612"/>
  <c r="A2021" i="612"/>
  <c r="A2022" i="612"/>
  <c r="A2023" i="612"/>
  <c r="A2024" i="612"/>
  <c r="A2025" i="612"/>
  <c r="A2026" i="612"/>
  <c r="A2027" i="612"/>
  <c r="A2028" i="612"/>
  <c r="A2029" i="612"/>
  <c r="A2030" i="612"/>
  <c r="A2031" i="612"/>
  <c r="A2032" i="612"/>
  <c r="A2033" i="612"/>
  <c r="A2034" i="612"/>
  <c r="A2035" i="612"/>
  <c r="A2036" i="612"/>
  <c r="A2037" i="612"/>
  <c r="A2038" i="612"/>
  <c r="A2039" i="612"/>
  <c r="A2040" i="612"/>
  <c r="A2041" i="612"/>
  <c r="A2042" i="612"/>
  <c r="A2043" i="612"/>
  <c r="A2044" i="612"/>
  <c r="A2045" i="612"/>
  <c r="A2046" i="612"/>
  <c r="A2047" i="612"/>
  <c r="A2048" i="612"/>
  <c r="A2049" i="612"/>
  <c r="A2050" i="612"/>
  <c r="A2051" i="612"/>
  <c r="A2052" i="612"/>
  <c r="A2053" i="612"/>
  <c r="A2054" i="612"/>
  <c r="A2055" i="612"/>
  <c r="A2056" i="612"/>
  <c r="A2057" i="612"/>
  <c r="A2058" i="612"/>
  <c r="A2059" i="612"/>
  <c r="A2060" i="612"/>
  <c r="A2061" i="612"/>
  <c r="A2062" i="612"/>
  <c r="A2063" i="612"/>
  <c r="A2064" i="612"/>
  <c r="A2065" i="612"/>
  <c r="A2066" i="612"/>
  <c r="A2067" i="612"/>
  <c r="A2068" i="612"/>
  <c r="A2069" i="612"/>
  <c r="A2070" i="612"/>
  <c r="A2071" i="612"/>
  <c r="A2072" i="612"/>
  <c r="A2073" i="612"/>
  <c r="A2074" i="612"/>
  <c r="A2075" i="612"/>
  <c r="A2076" i="612"/>
  <c r="A2077" i="612"/>
  <c r="A2078" i="612"/>
  <c r="A2079" i="612"/>
  <c r="A2080" i="612"/>
  <c r="A2081" i="612"/>
  <c r="A2082" i="612"/>
  <c r="A2083" i="612"/>
  <c r="A2084" i="612"/>
  <c r="A2085" i="612"/>
  <c r="A2086" i="612"/>
  <c r="A2087" i="612"/>
  <c r="A2088" i="612"/>
  <c r="A2089" i="612"/>
  <c r="A2090" i="612"/>
  <c r="A2091" i="612"/>
  <c r="A2092" i="612"/>
  <c r="A2093" i="612"/>
  <c r="A2094" i="612"/>
  <c r="A2095" i="612"/>
  <c r="A2096" i="612"/>
  <c r="A2097" i="612"/>
  <c r="A2098" i="612"/>
  <c r="A2099" i="612"/>
  <c r="A2100" i="612"/>
  <c r="A2101" i="612"/>
  <c r="A2102" i="612"/>
  <c r="A2103" i="612"/>
  <c r="A2104" i="612"/>
  <c r="A2105" i="612"/>
  <c r="A2106" i="612"/>
  <c r="A2107" i="612"/>
  <c r="A2108" i="612"/>
  <c r="A2109" i="612"/>
  <c r="A2110" i="612"/>
  <c r="A2111" i="612"/>
  <c r="A2112" i="612"/>
  <c r="A2113" i="612"/>
  <c r="A2114" i="612"/>
  <c r="A2115" i="612"/>
  <c r="A2116" i="612"/>
  <c r="A2117" i="612"/>
  <c r="A2118" i="612"/>
  <c r="A2119" i="612"/>
  <c r="A2120" i="612"/>
  <c r="A2121" i="612"/>
  <c r="A2122" i="612"/>
  <c r="A2123" i="612"/>
  <c r="A2124" i="612"/>
  <c r="A2125" i="612"/>
  <c r="A2126" i="612"/>
  <c r="A2127" i="612"/>
  <c r="A2128" i="612"/>
  <c r="A2129" i="612"/>
  <c r="A2130" i="612"/>
  <c r="A2131" i="612"/>
  <c r="A2132" i="612"/>
  <c r="A2133" i="612"/>
  <c r="A2134" i="612"/>
  <c r="A2135" i="612"/>
  <c r="A2136" i="612"/>
  <c r="A2137" i="612"/>
  <c r="A2138" i="612"/>
  <c r="A2139" i="612"/>
  <c r="A2140" i="612"/>
  <c r="A2141" i="612"/>
  <c r="A2142" i="612"/>
  <c r="A2143" i="612"/>
  <c r="A2144" i="612"/>
  <c r="A2145" i="612"/>
  <c r="A2146" i="612"/>
  <c r="A2147" i="612"/>
  <c r="A2148" i="612"/>
  <c r="A2149" i="612"/>
  <c r="A2150" i="612"/>
  <c r="A2151" i="612"/>
  <c r="A2152" i="612"/>
  <c r="A2153" i="612"/>
  <c r="A2154" i="612"/>
  <c r="A2155" i="612"/>
  <c r="A2156" i="612"/>
  <c r="A2157" i="612"/>
  <c r="A2158" i="612"/>
  <c r="A2159" i="612"/>
  <c r="A2160" i="612"/>
  <c r="A2161" i="612"/>
  <c r="A2162" i="612"/>
  <c r="A2163" i="612"/>
  <c r="A2164" i="612"/>
  <c r="A2165" i="612"/>
  <c r="A2166" i="612"/>
  <c r="A2167" i="612"/>
  <c r="A2168" i="612"/>
  <c r="A2169" i="612"/>
  <c r="A2170" i="612"/>
  <c r="A2171" i="612"/>
  <c r="A2172" i="612"/>
  <c r="A2173" i="612"/>
  <c r="A2174" i="612"/>
  <c r="A2175" i="612"/>
  <c r="A2176" i="612"/>
  <c r="A2177" i="612"/>
  <c r="A2178" i="612"/>
  <c r="A2179" i="612"/>
  <c r="A2180" i="612"/>
  <c r="A2181" i="612"/>
  <c r="A2182" i="612"/>
  <c r="A2183" i="612"/>
  <c r="A2184" i="612"/>
  <c r="A2185" i="612"/>
  <c r="A2186" i="612"/>
  <c r="A2187" i="612"/>
  <c r="A2188" i="612"/>
  <c r="A2189" i="612"/>
  <c r="A2190" i="612"/>
  <c r="A2191" i="612"/>
  <c r="A2192" i="612"/>
  <c r="A2193" i="612"/>
  <c r="A2194" i="612"/>
  <c r="A2195" i="612"/>
  <c r="A2196" i="612"/>
  <c r="A2197" i="612"/>
  <c r="A2198" i="612"/>
  <c r="A2199" i="612"/>
  <c r="A2200" i="612"/>
  <c r="A2201" i="612"/>
  <c r="A2202" i="612"/>
  <c r="A2203" i="612"/>
  <c r="A2204" i="612"/>
  <c r="A2205" i="612"/>
  <c r="A2206" i="612"/>
  <c r="A2207" i="612"/>
  <c r="A2208" i="612"/>
  <c r="A2209" i="612"/>
  <c r="A2210" i="612"/>
  <c r="A2211" i="612"/>
  <c r="A2212" i="612"/>
  <c r="A2213" i="612"/>
  <c r="A2214" i="612"/>
  <c r="A2215" i="612"/>
  <c r="A2216" i="612"/>
  <c r="A2217" i="612"/>
  <c r="A2218" i="612"/>
  <c r="A2219" i="612"/>
  <c r="A2220" i="612"/>
  <c r="A2221" i="612"/>
  <c r="A2222" i="612"/>
  <c r="A2223" i="612"/>
  <c r="A2224" i="612"/>
  <c r="A2225" i="612"/>
  <c r="A2226" i="612"/>
  <c r="A2227" i="612"/>
  <c r="A2228" i="612"/>
  <c r="A2229" i="612"/>
  <c r="A2230" i="612"/>
  <c r="A2231" i="612"/>
  <c r="A2232" i="612"/>
  <c r="A2233" i="612"/>
  <c r="A2234" i="612"/>
  <c r="A2235" i="612"/>
  <c r="A2236" i="612"/>
  <c r="A2237" i="612"/>
  <c r="A2238" i="612"/>
  <c r="A2239" i="612"/>
  <c r="A2240" i="612"/>
  <c r="A2241" i="612"/>
  <c r="A2242" i="612"/>
  <c r="A2243" i="612"/>
  <c r="A2244" i="612"/>
  <c r="A2245" i="612"/>
  <c r="A2246" i="612"/>
  <c r="A2247" i="612"/>
  <c r="A2248" i="612"/>
  <c r="A2249" i="612"/>
  <c r="A2250" i="612"/>
  <c r="A2251" i="612"/>
  <c r="A2252" i="612"/>
  <c r="A2253" i="612"/>
  <c r="A2254" i="612"/>
  <c r="A2255" i="612"/>
  <c r="A2256" i="612"/>
  <c r="A2257" i="612"/>
  <c r="A2258" i="612"/>
  <c r="A2259" i="612"/>
  <c r="A2260" i="612"/>
  <c r="A2261" i="612"/>
  <c r="A2262" i="612"/>
  <c r="A2263" i="612"/>
  <c r="A2264" i="612"/>
  <c r="A2265" i="612"/>
  <c r="A2266" i="612"/>
  <c r="A2267" i="612"/>
  <c r="A2268" i="612"/>
  <c r="A2269" i="612"/>
  <c r="A2270" i="612"/>
  <c r="A2271" i="612"/>
  <c r="A2272" i="612"/>
  <c r="A2273" i="612"/>
  <c r="A2274" i="612"/>
  <c r="A2275" i="612"/>
  <c r="A2276" i="612"/>
  <c r="A2277" i="612"/>
  <c r="A2278" i="612"/>
  <c r="A2279" i="612"/>
  <c r="A2280" i="612"/>
  <c r="A2281" i="612"/>
  <c r="A2282" i="612"/>
  <c r="A2283" i="612"/>
  <c r="A2284" i="612"/>
  <c r="A2285" i="612"/>
  <c r="A2286" i="612"/>
  <c r="A2287" i="612"/>
  <c r="A2288" i="612"/>
  <c r="A2289" i="612"/>
  <c r="A2290" i="612"/>
  <c r="A2291" i="612"/>
  <c r="A2292" i="612"/>
  <c r="A2293" i="612"/>
  <c r="A2294" i="612"/>
  <c r="A2295" i="612"/>
  <c r="A2296" i="612"/>
  <c r="A2297" i="612"/>
  <c r="A2298" i="612"/>
  <c r="A2299" i="612"/>
  <c r="A2300" i="612"/>
  <c r="A2301" i="612"/>
  <c r="A2302" i="612"/>
  <c r="A2303" i="612"/>
  <c r="A2304" i="612"/>
  <c r="A2305" i="612"/>
  <c r="A2306" i="612"/>
  <c r="A2307" i="612"/>
  <c r="A2308" i="612"/>
  <c r="A2309" i="612"/>
  <c r="A2310" i="612"/>
  <c r="A2311" i="612"/>
  <c r="A2312" i="612"/>
  <c r="A2313" i="612"/>
  <c r="A2314" i="612"/>
  <c r="A2315" i="612"/>
  <c r="A2316" i="612"/>
  <c r="A2317" i="612"/>
  <c r="A2318" i="612"/>
  <c r="A2319" i="612"/>
  <c r="A2320" i="612"/>
  <c r="A2321" i="612"/>
  <c r="A2322" i="612"/>
  <c r="A2323" i="612"/>
  <c r="A2324" i="612"/>
  <c r="A2325" i="612"/>
  <c r="A2326" i="612"/>
  <c r="A2327" i="612"/>
  <c r="A2328" i="612"/>
  <c r="A2329" i="612"/>
  <c r="A2330" i="612"/>
  <c r="A2331" i="612"/>
  <c r="A2332" i="612"/>
  <c r="A2333" i="612"/>
  <c r="A2334" i="612"/>
  <c r="A2335" i="612"/>
  <c r="A2336" i="612"/>
  <c r="A2337" i="612"/>
  <c r="A2338" i="612"/>
  <c r="A2339" i="612"/>
  <c r="A2340" i="612"/>
  <c r="A2341" i="612"/>
  <c r="A2342" i="612"/>
  <c r="A2343" i="612"/>
  <c r="A2344" i="612"/>
  <c r="A2345" i="612"/>
  <c r="A2346" i="612"/>
  <c r="A2347" i="612"/>
  <c r="A2348" i="612"/>
  <c r="A2349" i="612"/>
  <c r="A2350" i="612"/>
  <c r="A2351" i="612"/>
  <c r="A2352" i="612"/>
  <c r="A2353" i="612"/>
  <c r="A2354" i="612"/>
  <c r="A2355" i="612"/>
  <c r="A2356" i="612"/>
  <c r="A2357" i="612"/>
  <c r="A2358" i="612"/>
  <c r="A2359" i="612"/>
  <c r="A2360" i="612"/>
  <c r="A2361" i="612"/>
  <c r="A2362" i="612"/>
  <c r="A2363" i="612"/>
  <c r="A2364" i="612"/>
  <c r="A2365" i="612"/>
  <c r="A2366" i="612"/>
  <c r="A2367" i="612"/>
  <c r="A2368" i="612"/>
  <c r="A2369" i="612"/>
  <c r="A2370" i="612"/>
  <c r="A2371" i="612"/>
  <c r="A2372" i="612"/>
  <c r="A2373" i="612"/>
  <c r="A2374" i="612"/>
  <c r="A2375" i="612"/>
  <c r="A2376" i="612"/>
  <c r="A2377" i="612"/>
  <c r="A2378" i="612"/>
  <c r="A2379" i="612"/>
  <c r="A2380" i="612"/>
  <c r="A2381" i="612"/>
  <c r="A2382" i="612"/>
  <c r="A2383" i="612"/>
  <c r="A2384" i="612"/>
  <c r="A2385" i="612"/>
  <c r="A2386" i="612"/>
  <c r="A2387" i="612"/>
  <c r="A2388" i="612"/>
  <c r="A2389" i="612"/>
  <c r="A2390" i="612"/>
  <c r="A2391" i="612"/>
  <c r="A2392" i="612"/>
  <c r="A2393" i="612"/>
  <c r="A2394" i="612"/>
  <c r="A2395" i="612"/>
  <c r="A2396" i="612"/>
  <c r="A2397" i="612"/>
  <c r="A2398" i="612"/>
  <c r="A2399" i="612"/>
  <c r="A2400" i="612"/>
  <c r="A2401" i="612"/>
  <c r="A2402" i="612"/>
  <c r="A2403" i="612"/>
  <c r="A2404" i="612"/>
  <c r="A2405" i="612"/>
  <c r="A2406" i="612"/>
  <c r="A2407" i="612"/>
  <c r="A2408" i="612"/>
  <c r="A2409" i="612"/>
  <c r="A2410" i="612"/>
  <c r="A2411" i="612"/>
  <c r="A2412" i="612"/>
  <c r="A2413" i="612"/>
  <c r="A2414" i="612"/>
  <c r="A2415" i="612"/>
  <c r="A2416" i="612"/>
  <c r="A2417" i="612"/>
  <c r="A2418" i="612"/>
  <c r="A2419" i="612"/>
  <c r="A2420" i="612"/>
  <c r="A2421" i="612"/>
  <c r="A2422" i="612"/>
  <c r="A2423" i="612"/>
  <c r="A2424" i="612"/>
  <c r="A2425" i="612"/>
  <c r="A2426" i="612"/>
  <c r="A2427" i="612"/>
  <c r="A2428" i="612"/>
  <c r="A2429" i="612"/>
  <c r="A2430" i="612"/>
  <c r="A2431" i="612"/>
  <c r="A2432" i="612"/>
  <c r="A2433" i="612"/>
  <c r="A2434" i="612"/>
  <c r="A2435" i="612"/>
  <c r="A2436" i="612"/>
  <c r="A2437" i="612"/>
  <c r="A2438" i="612"/>
  <c r="A2439" i="612"/>
  <c r="A2440" i="612"/>
  <c r="A2441" i="612"/>
  <c r="A2442" i="612"/>
  <c r="A2443" i="612"/>
  <c r="A2444" i="612"/>
  <c r="A2445" i="612"/>
  <c r="A2446" i="612"/>
  <c r="A2447" i="612"/>
  <c r="A2448" i="612"/>
  <c r="A2449" i="612"/>
  <c r="A2450" i="612"/>
  <c r="A2451" i="612"/>
  <c r="A2452" i="612"/>
  <c r="A2453" i="612"/>
  <c r="A2454" i="612"/>
  <c r="A2455" i="612"/>
  <c r="A2456" i="612"/>
  <c r="A2457" i="612"/>
  <c r="A2458" i="612"/>
  <c r="A2459" i="612"/>
  <c r="A2460" i="612"/>
  <c r="A2461" i="612"/>
  <c r="A2462" i="612"/>
  <c r="A2463" i="612"/>
  <c r="A2464" i="612"/>
  <c r="A2465" i="612"/>
  <c r="A2466" i="612"/>
  <c r="A2467" i="612"/>
  <c r="A2468" i="612"/>
  <c r="A2469" i="612"/>
  <c r="A2470" i="612"/>
  <c r="A2471" i="612"/>
  <c r="A2472" i="612"/>
  <c r="A2473" i="612"/>
  <c r="A2474" i="612"/>
  <c r="A2475" i="612"/>
  <c r="A2476" i="612"/>
  <c r="A2477" i="612"/>
  <c r="A2478" i="612"/>
  <c r="A2479" i="612"/>
  <c r="A2480" i="612"/>
  <c r="A2481" i="612"/>
  <c r="A2482" i="612"/>
  <c r="A2483" i="612"/>
  <c r="A2484" i="612"/>
  <c r="A2485" i="612"/>
  <c r="A2486" i="612"/>
  <c r="A2487" i="612"/>
  <c r="A2488" i="612"/>
  <c r="A2489" i="612"/>
  <c r="A2490" i="612"/>
  <c r="A2491" i="612"/>
  <c r="A2492" i="612"/>
  <c r="A2493" i="612"/>
  <c r="A2494" i="612"/>
  <c r="A2495" i="612"/>
  <c r="A2496" i="612"/>
  <c r="A2497" i="612"/>
  <c r="A2498" i="612"/>
  <c r="A2499" i="612"/>
  <c r="CB83" i="471"/>
  <c r="BU83" i="471"/>
  <c r="BN83" i="471"/>
  <c r="BG83" i="471"/>
  <c r="AZ83" i="471"/>
  <c r="AS83" i="471"/>
  <c r="AL83" i="471"/>
  <c r="AE83" i="471"/>
  <c r="X83" i="471"/>
  <c r="CJ269" i="560"/>
  <c r="CI270" i="560"/>
  <c r="H78" i="625" l="1"/>
  <c r="H77" i="625"/>
  <c r="H75" i="625"/>
  <c r="H74" i="625"/>
  <c r="H72" i="625"/>
  <c r="H71" i="625"/>
  <c r="H69" i="625"/>
  <c r="H68" i="625"/>
  <c r="H66" i="625"/>
  <c r="H65" i="625"/>
  <c r="H63" i="625"/>
  <c r="H62" i="625"/>
  <c r="H60" i="625"/>
  <c r="H59" i="625"/>
  <c r="H57" i="625"/>
  <c r="H56" i="625"/>
  <c r="H54" i="625"/>
  <c r="H53" i="625"/>
  <c r="H51" i="625"/>
  <c r="H50" i="625"/>
  <c r="H48" i="625"/>
  <c r="H47" i="625"/>
  <c r="H45" i="625"/>
  <c r="H44" i="625"/>
  <c r="H42" i="625"/>
  <c r="H41" i="625"/>
  <c r="H39" i="625"/>
  <c r="H38" i="625"/>
  <c r="H36" i="625"/>
  <c r="H35" i="625"/>
  <c r="H33" i="625"/>
  <c r="H32" i="625"/>
  <c r="H30" i="625"/>
  <c r="H29" i="625"/>
  <c r="H27" i="625"/>
  <c r="H26" i="625"/>
  <c r="H24" i="625"/>
  <c r="H23" i="625"/>
  <c r="H21" i="625"/>
  <c r="H20" i="625"/>
  <c r="H18" i="625"/>
  <c r="H17" i="625"/>
  <c r="H15" i="625"/>
  <c r="H14" i="625"/>
  <c r="H12" i="625"/>
  <c r="H11" i="625"/>
  <c r="H9" i="625"/>
  <c r="H8" i="625"/>
  <c r="H7" i="625"/>
  <c r="H78" i="622"/>
  <c r="H75" i="622"/>
  <c r="H74" i="622"/>
  <c r="H77" i="622"/>
  <c r="H72" i="622"/>
  <c r="H69" i="622"/>
  <c r="H68" i="622"/>
  <c r="H71" i="622"/>
  <c r="H66" i="622"/>
  <c r="H63" i="622"/>
  <c r="H62" i="622"/>
  <c r="H65" i="622"/>
  <c r="H60" i="622"/>
  <c r="H57" i="622"/>
  <c r="H56" i="622"/>
  <c r="H59" i="622"/>
  <c r="H54" i="622"/>
  <c r="H51" i="622"/>
  <c r="H50" i="622"/>
  <c r="H53" i="622"/>
  <c r="H48" i="622"/>
  <c r="H45" i="622"/>
  <c r="H44" i="622"/>
  <c r="H47" i="622"/>
  <c r="H42" i="622"/>
  <c r="H39" i="622"/>
  <c r="H38" i="622"/>
  <c r="H41" i="622"/>
  <c r="H36" i="622"/>
  <c r="H33" i="622"/>
  <c r="H32" i="622"/>
  <c r="H35" i="622"/>
  <c r="H30" i="622"/>
  <c r="H27" i="622"/>
  <c r="H26" i="622"/>
  <c r="H29" i="622"/>
  <c r="H24" i="622"/>
  <c r="H21" i="622"/>
  <c r="H20" i="622"/>
  <c r="H23" i="622"/>
  <c r="H18" i="622"/>
  <c r="H15" i="622"/>
  <c r="H14" i="622"/>
  <c r="H17" i="622"/>
  <c r="H12" i="622"/>
  <c r="H9" i="622"/>
  <c r="H8" i="622"/>
  <c r="H78" i="616"/>
  <c r="H75" i="616"/>
  <c r="H74" i="616"/>
  <c r="H77" i="616"/>
  <c r="H72" i="616"/>
  <c r="H69" i="616"/>
  <c r="H68" i="616"/>
  <c r="H71" i="616"/>
  <c r="H66" i="616"/>
  <c r="H63" i="616"/>
  <c r="H62" i="616"/>
  <c r="H65" i="616"/>
  <c r="H60" i="616"/>
  <c r="H57" i="616"/>
  <c r="H56" i="616"/>
  <c r="H59" i="616"/>
  <c r="H54" i="616"/>
  <c r="H51" i="616"/>
  <c r="H50" i="616"/>
  <c r="H53" i="616"/>
  <c r="H48" i="616"/>
  <c r="H45" i="616"/>
  <c r="H44" i="616"/>
  <c r="H47" i="616"/>
  <c r="H42" i="616"/>
  <c r="H39" i="616"/>
  <c r="H38" i="616"/>
  <c r="H41" i="616"/>
  <c r="H36" i="616"/>
  <c r="H33" i="616"/>
  <c r="H32" i="616"/>
  <c r="H35" i="616"/>
  <c r="H30" i="616"/>
  <c r="H27" i="616"/>
  <c r="H26" i="616"/>
  <c r="H29" i="616"/>
  <c r="H24" i="616"/>
  <c r="H21" i="616"/>
  <c r="H20" i="616"/>
  <c r="H23" i="616"/>
  <c r="H18" i="616"/>
  <c r="H15" i="616"/>
  <c r="H14" i="616"/>
  <c r="H17" i="616"/>
  <c r="H12" i="616"/>
  <c r="H9" i="616"/>
  <c r="H8" i="616"/>
  <c r="F75" i="625"/>
  <c r="F71" i="625"/>
  <c r="F62" i="625"/>
  <c r="F49" i="625"/>
  <c r="F40" i="625"/>
  <c r="F36" i="625"/>
  <c r="F27" i="625"/>
  <c r="F23" i="625"/>
  <c r="F14" i="625"/>
  <c r="F25" i="625"/>
  <c r="F42" i="625"/>
  <c r="F63" i="625"/>
  <c r="F37" i="625"/>
  <c r="F67" i="625"/>
  <c r="F45" i="625"/>
  <c r="F79" i="625"/>
  <c r="F70" i="625"/>
  <c r="F66" i="625"/>
  <c r="F57" i="625"/>
  <c r="F53" i="625"/>
  <c r="F44" i="625"/>
  <c r="F31" i="625"/>
  <c r="F22" i="625"/>
  <c r="F18" i="625"/>
  <c r="F9" i="625"/>
  <c r="F60" i="625"/>
  <c r="F16" i="625"/>
  <c r="F68" i="625"/>
  <c r="F55" i="625"/>
  <c r="F29" i="625"/>
  <c r="F15" i="625"/>
  <c r="F32" i="625"/>
  <c r="F19" i="625"/>
  <c r="F10" i="625"/>
  <c r="F74" i="625"/>
  <c r="F61" i="625"/>
  <c r="F52" i="625"/>
  <c r="F48" i="625"/>
  <c r="F39" i="625"/>
  <c r="F35" i="625"/>
  <c r="F26" i="625"/>
  <c r="F13" i="625"/>
  <c r="F51" i="625"/>
  <c r="F12" i="625"/>
  <c r="F46" i="625"/>
  <c r="F33" i="625"/>
  <c r="F72" i="625"/>
  <c r="F28" i="625"/>
  <c r="F11" i="625"/>
  <c r="F54" i="625"/>
  <c r="F41" i="625"/>
  <c r="F78" i="625"/>
  <c r="F69" i="625"/>
  <c r="F65" i="625"/>
  <c r="F56" i="625"/>
  <c r="F43" i="625"/>
  <c r="F34" i="625"/>
  <c r="F30" i="625"/>
  <c r="F21" i="625"/>
  <c r="F17" i="625"/>
  <c r="F8" i="625"/>
  <c r="F73" i="625"/>
  <c r="F64" i="625"/>
  <c r="F47" i="625"/>
  <c r="F38" i="625"/>
  <c r="F77" i="625"/>
  <c r="F20" i="625"/>
  <c r="F76" i="625"/>
  <c r="F59" i="625"/>
  <c r="F50" i="625"/>
  <c r="F24" i="625"/>
  <c r="F58" i="625"/>
  <c r="F74" i="622"/>
  <c r="F75" i="622"/>
  <c r="F76" i="622"/>
  <c r="F77" i="622"/>
  <c r="F78" i="622"/>
  <c r="F79" i="622"/>
  <c r="F68" i="622"/>
  <c r="F70" i="622"/>
  <c r="F69" i="622"/>
  <c r="F71" i="622"/>
  <c r="F73" i="622"/>
  <c r="F72" i="622"/>
  <c r="F62" i="622"/>
  <c r="F63" i="622"/>
  <c r="F64" i="622"/>
  <c r="F65" i="622"/>
  <c r="F66" i="622"/>
  <c r="F67" i="622"/>
  <c r="F56" i="622"/>
  <c r="F61" i="622"/>
  <c r="F57" i="622"/>
  <c r="F58" i="622"/>
  <c r="F59" i="622"/>
  <c r="F60" i="622"/>
  <c r="F50" i="622"/>
  <c r="F51" i="622"/>
  <c r="F52" i="622"/>
  <c r="F53" i="622"/>
  <c r="F54" i="622"/>
  <c r="F55" i="622"/>
  <c r="F44" i="622"/>
  <c r="F46" i="622"/>
  <c r="F45" i="622"/>
  <c r="F47" i="622"/>
  <c r="F49" i="622"/>
  <c r="F48" i="622"/>
  <c r="F38" i="622"/>
  <c r="F39" i="622"/>
  <c r="F40" i="622"/>
  <c r="F41" i="622"/>
  <c r="F43" i="622"/>
  <c r="F42" i="622"/>
  <c r="F32" i="622"/>
  <c r="F34" i="622"/>
  <c r="F33" i="622"/>
  <c r="F35" i="622"/>
  <c r="F36" i="622"/>
  <c r="F37" i="622"/>
  <c r="F26" i="622"/>
  <c r="F28" i="622"/>
  <c r="F27" i="622"/>
  <c r="F29" i="622"/>
  <c r="F30" i="622"/>
  <c r="F31" i="622"/>
  <c r="F20" i="622"/>
  <c r="F23" i="622"/>
  <c r="F25" i="622"/>
  <c r="F21" i="622"/>
  <c r="F22" i="622"/>
  <c r="F24" i="622"/>
  <c r="F14" i="622"/>
  <c r="F15" i="622"/>
  <c r="F16" i="622"/>
  <c r="F17" i="622"/>
  <c r="F18" i="622"/>
  <c r="F19" i="622"/>
  <c r="F74" i="616"/>
  <c r="F76" i="616"/>
  <c r="F75" i="616"/>
  <c r="F77" i="616"/>
  <c r="F78" i="616"/>
  <c r="F79" i="616"/>
  <c r="F68" i="616"/>
  <c r="F70" i="616"/>
  <c r="F69" i="616"/>
  <c r="F71" i="616"/>
  <c r="F72" i="616"/>
  <c r="F73" i="616"/>
  <c r="F62" i="616"/>
  <c r="F64" i="616"/>
  <c r="F63" i="616"/>
  <c r="F65" i="616"/>
  <c r="F66" i="616"/>
  <c r="F67" i="616"/>
  <c r="F56" i="616"/>
  <c r="F58" i="616"/>
  <c r="F57" i="616"/>
  <c r="F59" i="616"/>
  <c r="F60" i="616"/>
  <c r="F61" i="616"/>
  <c r="F50" i="616"/>
  <c r="F51" i="616"/>
  <c r="F52" i="616"/>
  <c r="F53" i="616"/>
  <c r="F55" i="616"/>
  <c r="F54" i="616"/>
  <c r="F44" i="616"/>
  <c r="F45" i="616"/>
  <c r="F46" i="616"/>
  <c r="F47" i="616"/>
  <c r="F49" i="616"/>
  <c r="F48" i="616"/>
  <c r="F38" i="616"/>
  <c r="F43" i="616"/>
  <c r="F39" i="616"/>
  <c r="F40" i="616"/>
  <c r="F41" i="616"/>
  <c r="F42" i="616"/>
  <c r="F32" i="616"/>
  <c r="F35" i="616"/>
  <c r="F33" i="616"/>
  <c r="F34" i="616"/>
  <c r="F37" i="616"/>
  <c r="F36" i="616"/>
  <c r="F26" i="616"/>
  <c r="F28" i="616"/>
  <c r="F27" i="616"/>
  <c r="F29" i="616"/>
  <c r="F30" i="616"/>
  <c r="F31" i="616"/>
  <c r="F20" i="616"/>
  <c r="F25" i="616"/>
  <c r="F21" i="616"/>
  <c r="F22" i="616"/>
  <c r="F23" i="616"/>
  <c r="F24" i="616"/>
  <c r="F14" i="616"/>
  <c r="F16" i="616"/>
  <c r="F15" i="616"/>
  <c r="F17" i="616"/>
  <c r="F18" i="616"/>
  <c r="F19" i="616"/>
  <c r="R47" i="601" l="1"/>
  <c r="R46" i="601"/>
  <c r="R45" i="601"/>
  <c r="P45" i="601"/>
  <c r="R44" i="601"/>
  <c r="R43" i="601"/>
  <c r="R42" i="601"/>
  <c r="P42" i="601"/>
  <c r="R41" i="601"/>
  <c r="R40" i="601"/>
  <c r="R39" i="601"/>
  <c r="P39" i="601"/>
  <c r="R38" i="601"/>
  <c r="R37" i="601"/>
  <c r="R36" i="601"/>
  <c r="P36" i="601"/>
  <c r="R35" i="601"/>
  <c r="R34" i="601"/>
  <c r="R33" i="601"/>
  <c r="P33" i="601"/>
  <c r="R32" i="601"/>
  <c r="R31" i="601"/>
  <c r="R30" i="601"/>
  <c r="P30" i="601"/>
  <c r="R29" i="601"/>
  <c r="R28" i="601"/>
  <c r="R27" i="601"/>
  <c r="P27" i="601"/>
  <c r="R26" i="601"/>
  <c r="R25" i="601"/>
  <c r="R24" i="601"/>
  <c r="P24" i="601"/>
  <c r="R23" i="601"/>
  <c r="R22" i="601"/>
  <c r="R21" i="601"/>
  <c r="P21" i="601"/>
  <c r="R20" i="601"/>
  <c r="R19" i="601"/>
  <c r="R18" i="601"/>
  <c r="P18" i="601"/>
  <c r="R17" i="601"/>
  <c r="R16" i="601"/>
  <c r="R15" i="601"/>
  <c r="P15" i="601"/>
  <c r="R14" i="601"/>
  <c r="R13" i="601"/>
  <c r="R12" i="601"/>
  <c r="P12" i="601"/>
  <c r="M47" i="601"/>
  <c r="M46" i="601"/>
  <c r="M45" i="601"/>
  <c r="M44" i="601"/>
  <c r="M43" i="601"/>
  <c r="M42" i="601"/>
  <c r="M41" i="601"/>
  <c r="M40" i="601"/>
  <c r="M39" i="601"/>
  <c r="M38" i="601"/>
  <c r="M37" i="601"/>
  <c r="M36" i="601"/>
  <c r="M35" i="601"/>
  <c r="M34" i="601"/>
  <c r="M33" i="601"/>
  <c r="M32" i="601"/>
  <c r="M31" i="601"/>
  <c r="M30" i="601"/>
  <c r="M29" i="601"/>
  <c r="M28" i="601"/>
  <c r="M27" i="601"/>
  <c r="M26" i="601"/>
  <c r="M25" i="601"/>
  <c r="M24" i="601"/>
  <c r="M23" i="601"/>
  <c r="M22" i="601"/>
  <c r="M21" i="601"/>
  <c r="M20" i="601"/>
  <c r="M19" i="601"/>
  <c r="M18" i="601"/>
  <c r="M17" i="601"/>
  <c r="M16" i="601"/>
  <c r="M15" i="601"/>
  <c r="M14" i="601"/>
  <c r="M13" i="601"/>
  <c r="M12" i="601"/>
  <c r="H13" i="622" l="1"/>
  <c r="H13" i="616"/>
  <c r="H13" i="625"/>
  <c r="H25" i="622"/>
  <c r="H25" i="625"/>
  <c r="H25" i="616"/>
  <c r="H37" i="622"/>
  <c r="H37" i="616"/>
  <c r="H37" i="625"/>
  <c r="H49" i="616"/>
  <c r="H49" i="622"/>
  <c r="H49" i="625"/>
  <c r="H61" i="616"/>
  <c r="H61" i="625"/>
  <c r="H61" i="622"/>
  <c r="H73" i="622"/>
  <c r="H73" i="616"/>
  <c r="H73" i="625"/>
  <c r="H19" i="622"/>
  <c r="H19" i="616"/>
  <c r="H19" i="625"/>
  <c r="H31" i="625"/>
  <c r="H31" i="616"/>
  <c r="H31" i="622"/>
  <c r="H43" i="625"/>
  <c r="H43" i="622"/>
  <c r="H43" i="616"/>
  <c r="H55" i="616"/>
  <c r="H55" i="622"/>
  <c r="H55" i="625"/>
  <c r="H67" i="622"/>
  <c r="H67" i="625"/>
  <c r="H67" i="616"/>
  <c r="H79" i="625"/>
  <c r="H79" i="616"/>
  <c r="H79" i="622"/>
  <c r="M9" i="566"/>
  <c r="M8" i="566"/>
  <c r="M9" i="598"/>
  <c r="M8" i="598"/>
  <c r="M9" i="559"/>
  <c r="M8" i="559"/>
  <c r="M9" i="567"/>
  <c r="M8" i="567"/>
  <c r="M9" i="530"/>
  <c r="M8" i="530"/>
  <c r="B2" i="525"/>
  <c r="B3" i="525"/>
  <c r="N10" i="566" l="1"/>
  <c r="N9" i="566"/>
  <c r="N8" i="566"/>
  <c r="N7" i="566"/>
  <c r="N10" i="598"/>
  <c r="N9" i="598"/>
  <c r="N8" i="598"/>
  <c r="N7" i="598"/>
  <c r="M7" i="566"/>
  <c r="M7" i="598"/>
  <c r="O10" i="559"/>
  <c r="O9" i="559"/>
  <c r="O8" i="559"/>
  <c r="O7" i="559"/>
  <c r="M7" i="559"/>
  <c r="O10" i="567"/>
  <c r="O9" i="567"/>
  <c r="O8" i="567"/>
  <c r="O7" i="567"/>
  <c r="M7" i="567"/>
  <c r="O10" i="530"/>
  <c r="O9" i="530"/>
  <c r="M7" i="530"/>
  <c r="O8" i="530"/>
  <c r="O7" i="530"/>
  <c r="M12" i="550" l="1"/>
  <c r="M244" i="471"/>
  <c r="R259" i="471"/>
  <c r="H11" i="622"/>
  <c r="H7" i="622"/>
  <c r="N18" i="598"/>
  <c r="R18" i="598" s="1"/>
  <c r="V18" i="598" s="1"/>
  <c r="AB18" i="598" s="1"/>
  <c r="AC18" i="598" s="1"/>
  <c r="AD18" i="598" s="1"/>
  <c r="AE18" i="598" s="1"/>
  <c r="AF18" i="598" s="1"/>
  <c r="AG18" i="598" s="1"/>
  <c r="AH18" i="598" s="1"/>
  <c r="AI18" i="598" s="1"/>
  <c r="AJ18" i="598" s="1"/>
  <c r="AK18" i="598" s="1"/>
  <c r="AO22" i="598"/>
  <c r="AG23" i="598"/>
  <c r="N18" i="566"/>
  <c r="Q18" i="566" s="1"/>
  <c r="U18" i="566" s="1"/>
  <c r="AA18" i="566" s="1"/>
  <c r="AB18" i="566" s="1"/>
  <c r="AC18" i="566" s="1"/>
  <c r="AD18" i="566" s="1"/>
  <c r="AE18" i="566" s="1"/>
  <c r="AF18" i="566" s="1"/>
  <c r="AG18" i="566" s="1"/>
  <c r="AH18" i="566" s="1"/>
  <c r="AI18" i="566" s="1"/>
  <c r="AJ18" i="566" s="1"/>
  <c r="AN22" i="566"/>
  <c r="AF23" i="566"/>
  <c r="N17" i="567"/>
  <c r="O17" i="567" s="1"/>
  <c r="P17" i="567" s="1"/>
  <c r="Q17" i="567" s="1"/>
  <c r="R17" i="567" s="1"/>
  <c r="S17" i="567" s="1"/>
  <c r="U17" i="567" s="1"/>
  <c r="V17" i="567" s="1"/>
  <c r="W17" i="567" s="1"/>
  <c r="Z23" i="567"/>
  <c r="Q24" i="567"/>
  <c r="N17" i="530"/>
  <c r="O17" i="530" s="1"/>
  <c r="P17" i="530" s="1"/>
  <c r="Q17" i="530" s="1"/>
  <c r="R17" i="530" s="1"/>
  <c r="S17" i="530" s="1"/>
  <c r="U17" i="530" s="1"/>
  <c r="V17" i="530" s="1"/>
  <c r="W17" i="530" s="1"/>
  <c r="Z23" i="530"/>
  <c r="Q24" i="530"/>
  <c r="AF185" i="471"/>
  <c r="AN184" i="471"/>
  <c r="AG170" i="471"/>
  <c r="AO169" i="471"/>
  <c r="Q83" i="471"/>
  <c r="CK82" i="471"/>
  <c r="Q67" i="471"/>
  <c r="Z66" i="471"/>
  <c r="Q51" i="471"/>
  <c r="Z50" i="471"/>
  <c r="Q35" i="471"/>
  <c r="Z34" i="471"/>
  <c r="P249" i="471"/>
  <c r="R254" i="471"/>
  <c r="R249" i="471"/>
  <c r="H11" i="618"/>
  <c r="H7" i="618"/>
  <c r="H11" i="617"/>
  <c r="H7" i="617"/>
  <c r="H11" i="616"/>
  <c r="H7" i="616"/>
  <c r="H11" i="615"/>
  <c r="H7" i="615"/>
  <c r="H11" i="614"/>
  <c r="H7" i="614"/>
  <c r="H292" i="471"/>
  <c r="H7" i="613"/>
  <c r="H11" i="613"/>
  <c r="E29" i="205"/>
  <c r="F29" i="205"/>
  <c r="V98" i="471"/>
  <c r="AE98" i="471"/>
  <c r="AF99" i="471"/>
  <c r="V100" i="471"/>
  <c r="AF101" i="471"/>
  <c r="Z120" i="471"/>
  <c r="Q121" i="471"/>
  <c r="Z137" i="471"/>
  <c r="Q138" i="471"/>
  <c r="Z154" i="471"/>
  <c r="Q155" i="471"/>
  <c r="E279" i="471"/>
  <c r="E284" i="471"/>
  <c r="N17" i="559"/>
  <c r="O17" i="559" s="1"/>
  <c r="P17" i="559" s="1"/>
  <c r="Q17" i="559" s="1"/>
  <c r="R17" i="559" s="1"/>
  <c r="S17" i="559" s="1"/>
  <c r="U17" i="559" s="1"/>
  <c r="V17" i="559" s="1"/>
  <c r="W17" i="559" s="1"/>
  <c r="Z23" i="559"/>
  <c r="Q24" i="559"/>
  <c r="L19" i="598"/>
  <c r="L79" i="471"/>
  <c r="F11" i="617"/>
  <c r="F291" i="471"/>
  <c r="F11" i="613"/>
  <c r="Y65" i="471"/>
  <c r="X120" i="471"/>
  <c r="AC100" i="471"/>
  <c r="F293" i="471"/>
  <c r="F13" i="614"/>
  <c r="M259" i="471"/>
  <c r="L168" i="471"/>
  <c r="L20" i="559"/>
  <c r="L20" i="566"/>
  <c r="X34" i="471"/>
  <c r="L21" i="598"/>
  <c r="AM22" i="566"/>
  <c r="L19" i="530"/>
  <c r="F13" i="615"/>
  <c r="L21" i="567"/>
  <c r="AN22" i="598"/>
  <c r="L166" i="471"/>
  <c r="X137" i="471"/>
  <c r="L49" i="471"/>
  <c r="Y33" i="471"/>
  <c r="F12" i="618"/>
  <c r="L63" i="471"/>
  <c r="L22" i="566"/>
  <c r="F10" i="614"/>
  <c r="F13" i="617"/>
  <c r="L47" i="471"/>
  <c r="F12" i="622"/>
  <c r="F11" i="614"/>
  <c r="L77" i="471"/>
  <c r="L34" i="471"/>
  <c r="L46" i="471"/>
  <c r="CI82" i="471"/>
  <c r="L23" i="530"/>
  <c r="L65" i="471"/>
  <c r="F8" i="618"/>
  <c r="E2" i="437"/>
  <c r="AN169" i="471"/>
  <c r="F10" i="618"/>
  <c r="L184" i="471"/>
  <c r="Y22" i="559"/>
  <c r="X23" i="567"/>
  <c r="L18" i="567"/>
  <c r="L19" i="567"/>
  <c r="F8" i="613"/>
  <c r="AD97" i="471"/>
  <c r="L22" i="567"/>
  <c r="L48" i="471"/>
  <c r="F9" i="615"/>
  <c r="L169" i="471"/>
  <c r="L62" i="471"/>
  <c r="Y119" i="471"/>
  <c r="E3" i="437"/>
  <c r="F9" i="617"/>
  <c r="L82" i="471"/>
  <c r="AM184" i="471"/>
  <c r="L22" i="559"/>
  <c r="F12" i="615"/>
  <c r="L18" i="530"/>
  <c r="Y136" i="471"/>
  <c r="F11" i="618"/>
  <c r="F13" i="618"/>
  <c r="L31" i="471"/>
  <c r="F294" i="471"/>
  <c r="L19" i="559"/>
  <c r="F12" i="617"/>
  <c r="F292" i="471"/>
  <c r="L22" i="598"/>
  <c r="L20" i="530"/>
  <c r="L61" i="471"/>
  <c r="L21" i="566"/>
  <c r="F12" i="613"/>
  <c r="L19" i="566"/>
  <c r="L22" i="530"/>
  <c r="X50" i="471"/>
  <c r="L183" i="471"/>
  <c r="L30" i="471"/>
  <c r="F9" i="613"/>
  <c r="L33" i="471"/>
  <c r="L23" i="559"/>
  <c r="CJ81" i="471"/>
  <c r="F10" i="622"/>
  <c r="L29" i="471"/>
  <c r="M249" i="471"/>
  <c r="F9" i="622"/>
  <c r="F10" i="613"/>
  <c r="Y22" i="567"/>
  <c r="L18" i="559"/>
  <c r="F290" i="471"/>
  <c r="L167" i="471"/>
  <c r="L20" i="567"/>
  <c r="L21" i="530"/>
  <c r="L50" i="471"/>
  <c r="L78" i="471"/>
  <c r="L21" i="559"/>
  <c r="X23" i="559"/>
  <c r="AC98" i="471"/>
  <c r="X154" i="471"/>
  <c r="Y49" i="471"/>
  <c r="F11" i="622"/>
  <c r="L64" i="471"/>
  <c r="L182" i="471"/>
  <c r="L181" i="471"/>
  <c r="F8" i="615"/>
  <c r="F9" i="614"/>
  <c r="X66" i="471"/>
  <c r="F9" i="618"/>
  <c r="L66" i="471"/>
  <c r="L45" i="471"/>
  <c r="M254" i="471"/>
  <c r="L80" i="471"/>
  <c r="L32" i="471"/>
  <c r="F8" i="622"/>
  <c r="L20" i="598"/>
  <c r="L81" i="471"/>
  <c r="X23" i="530"/>
  <c r="F10" i="615"/>
  <c r="F13" i="622"/>
  <c r="F13" i="613"/>
  <c r="Y153" i="471"/>
  <c r="F11" i="615"/>
  <c r="F289" i="471"/>
  <c r="F10" i="617"/>
  <c r="F8" i="614"/>
  <c r="F12" i="614"/>
  <c r="Y22" i="530"/>
  <c r="F8" i="617"/>
  <c r="L23" i="567"/>
  <c r="F12" i="616"/>
  <c r="F13" i="616"/>
  <c r="F11" i="616"/>
  <c r="F9" i="616"/>
  <c r="F10" i="616"/>
  <c r="F8" i="616"/>
</calcChain>
</file>

<file path=xl/sharedStrings.xml><?xml version="1.0" encoding="utf-8"?>
<sst xmlns="http://schemas.openxmlformats.org/spreadsheetml/2006/main" count="6186" uniqueCount="1695">
  <si>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</si>
  <si>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</si>
  <si>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</si>
  <si>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</si>
  <si>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</si>
  <si>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</si>
  <si>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</si>
  <si>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</si>
  <si>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</si>
  <si>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</si>
  <si>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</si>
  <si>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1.1.1.1</t>
  </si>
  <si>
    <t>1.1.1.1.1</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</si>
  <si>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</si>
  <si>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</si>
  <si>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</si>
  <si>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</si>
  <si>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</si>
  <si>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</si>
  <si>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</si>
  <si>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</si>
  <si>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</si>
  <si>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1.1.1.1.1.1</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</si>
  <si>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</si>
  <si>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</si>
  <si>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</si>
  <si>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</si>
  <si>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</si>
  <si>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</si>
  <si>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</si>
  <si>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</si>
  <si>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</si>
  <si>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</si>
  <si>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</si>
  <si>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</si>
  <si>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</si>
  <si>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</si>
  <si>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</si>
  <si>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</si>
  <si>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</si>
  <si>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</si>
  <si>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</si>
  <si>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</si>
  <si>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</si>
  <si>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</si>
  <si>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</si>
  <si>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</si>
  <si>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</si>
  <si>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</si>
  <si>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</si>
  <si>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</si>
  <si>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</si>
  <si>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</si>
  <si>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</si>
  <si>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</si>
  <si>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</si>
  <si>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</si>
  <si>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</si>
  <si>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</si>
  <si>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</si>
  <si>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</si>
  <si>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</si>
  <si>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</si>
  <si>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</si>
  <si>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</si>
  <si>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</si>
  <si>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</si>
  <si>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</si>
  <si>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</si>
  <si>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</si>
  <si>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</si>
  <si>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</si>
  <si>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</si>
  <si>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</si>
  <si>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</si>
  <si>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</si>
  <si>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</si>
  <si>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</si>
  <si>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</si>
  <si>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</si>
  <si>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</si>
  <si>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</si>
  <si>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</si>
  <si>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</si>
  <si>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</si>
  <si>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</si>
  <si>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</si>
  <si>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</si>
  <si>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</si>
  <si>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</si>
  <si>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</si>
  <si>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</si>
  <si>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</si>
  <si>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</si>
  <si>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</si>
  <si>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</si>
  <si>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</si>
  <si>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</si>
  <si>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</si>
  <si>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</si>
  <si>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</si>
  <si>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</si>
  <si>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</si>
  <si>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</si>
  <si>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</si>
  <si>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</si>
  <si>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</si>
  <si>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</si>
  <si>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</si>
  <si>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</si>
  <si>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</si>
  <si>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</si>
  <si>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</si>
  <si>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</si>
  <si>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</si>
  <si>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</si>
  <si>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</si>
  <si>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</si>
  <si>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</si>
  <si>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</si>
  <si>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</si>
  <si>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</si>
  <si>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</si>
  <si>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</si>
  <si>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</si>
  <si>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</si>
  <si>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</si>
  <si>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</si>
  <si>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</si>
  <si>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</si>
  <si>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</si>
  <si>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</si>
  <si>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</si>
  <si>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</si>
  <si>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</si>
  <si>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</si>
  <si>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</si>
  <si>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</si>
  <si>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</si>
  <si>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</si>
  <si>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</si>
  <si>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</si>
  <si>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</si>
  <si>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</si>
  <si>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</si>
  <si>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</si>
  <si>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</si>
  <si>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</si>
  <si>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</si>
  <si>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</si>
  <si>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</si>
  <si>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</si>
  <si>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</si>
  <si>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</si>
  <si>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</si>
  <si>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</si>
  <si>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</si>
  <si>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</si>
  <si>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</si>
  <si>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</si>
  <si>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</si>
  <si>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</si>
  <si>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</si>
  <si>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</si>
  <si>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</si>
  <si>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</si>
  <si>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</si>
  <si>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</si>
  <si>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</si>
  <si>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</si>
  <si>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</si>
  <si>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</si>
  <si>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</si>
  <si>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</si>
  <si>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</si>
  <si>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</si>
  <si>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</si>
  <si>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</si>
  <si>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</si>
  <si>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</si>
  <si>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</si>
  <si>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</si>
  <si>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</si>
  <si>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</si>
  <si>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</si>
  <si>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</si>
  <si>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</si>
  <si>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</si>
  <si>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</si>
  <si>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</si>
  <si>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</si>
  <si>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</si>
  <si>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</si>
  <si>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</si>
  <si>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</si>
  <si>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</si>
  <si>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</si>
  <si>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</si>
  <si>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</si>
  <si>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</si>
  <si>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</si>
  <si>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</si>
  <si>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</si>
  <si>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</si>
  <si>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</si>
  <si>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</si>
  <si>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</si>
  <si>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</si>
  <si>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</si>
  <si>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</si>
  <si>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</si>
  <si>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</si>
  <si>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</si>
  <si>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</si>
  <si>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</si>
  <si>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</si>
  <si>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</si>
  <si>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</si>
  <si>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</si>
  <si>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</si>
  <si>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</si>
  <si>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</si>
  <si>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</si>
  <si>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</si>
  <si>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</si>
  <si>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</si>
  <si>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</si>
  <si>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</si>
  <si>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</si>
  <si>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</si>
  <si>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</si>
  <si>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</si>
  <si>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</si>
  <si>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</si>
  <si>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</si>
  <si>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</si>
  <si>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</si>
  <si>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</si>
  <si>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</si>
  <si>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</si>
  <si>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</si>
  <si>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</si>
  <si>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</si>
  <si>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</si>
  <si>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</si>
  <si>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</si>
  <si>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</si>
  <si>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</si>
  <si>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</si>
  <si>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</si>
  <si>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</si>
  <si>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</si>
  <si>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</si>
  <si>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</si>
  <si>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</si>
  <si>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</si>
  <si>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</si>
  <si>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</si>
  <si>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</si>
  <si>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</si>
  <si>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</si>
  <si>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</si>
  <si>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</si>
  <si>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</si>
  <si>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</si>
  <si>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</si>
  <si>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</si>
  <si>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</si>
  <si>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</si>
  <si>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</si>
  <si>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</si>
  <si>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</si>
  <si>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</si>
  <si>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</si>
  <si>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</si>
  <si>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</si>
  <si>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</si>
  <si>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</si>
  <si>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</si>
  <si>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</si>
  <si>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</si>
  <si>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</si>
  <si>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</si>
  <si>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</si>
  <si>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</si>
  <si>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</si>
  <si>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</si>
  <si>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</si>
  <si>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</si>
  <si>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</si>
  <si>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</si>
  <si>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</si>
  <si>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</si>
  <si>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</si>
  <si>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</si>
  <si>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</si>
  <si>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</si>
  <si>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</si>
  <si>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</si>
  <si>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</si>
  <si>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</si>
  <si>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</si>
  <si>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</si>
  <si>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</si>
  <si>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</si>
  <si>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</si>
  <si>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</si>
  <si>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</si>
  <si>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</si>
  <si>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</si>
  <si>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</si>
  <si>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</si>
  <si>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</si>
  <si>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</si>
  <si>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</si>
  <si>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</si>
  <si>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</si>
  <si>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</si>
  <si>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</si>
  <si>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</si>
  <si>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</si>
  <si>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</si>
  <si>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</si>
  <si>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</si>
  <si>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</si>
  <si>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</si>
  <si>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</si>
  <si>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</si>
  <si>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</si>
  <si>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</si>
  <si>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</si>
  <si>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</si>
  <si>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</si>
  <si>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</si>
  <si>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</si>
  <si>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</si>
  <si>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</si>
  <si>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</si>
  <si>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</si>
  <si>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</si>
  <si>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</si>
  <si>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</si>
  <si>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</si>
  <si>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</si>
  <si>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</si>
  <si>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</si>
  <si>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</si>
  <si>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Без НДС</t>
  </si>
  <si>
    <t>С НДС</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</si>
  <si>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</si>
  <si>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</si>
  <si>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</si>
  <si>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</si>
  <si>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</si>
  <si>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</si>
  <si>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</si>
  <si>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</si>
  <si>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</si>
  <si>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</si>
  <si>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</si>
  <si>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</si>
  <si>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</si>
  <si>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</si>
  <si>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</si>
  <si>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</si>
  <si>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</si>
  <si>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</si>
  <si>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</si>
  <si>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</si>
  <si>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</si>
  <si>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</si>
  <si>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</si>
  <si>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</si>
  <si>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Без дифференциации</t>
  </si>
  <si>
    <t>Горячая вода</t>
  </si>
  <si>
    <t>Холодная вода</t>
  </si>
  <si>
    <t>Отборный пар, 2,5-7 кг/см2</t>
  </si>
  <si>
    <t>Горячая вода в системе централизованного теплоснабжения на отопление</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</si>
  <si>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</si>
  <si>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</si>
  <si>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</si>
  <si>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</si>
  <si>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</si>
  <si>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</si>
  <si>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</si>
  <si>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</si>
  <si>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Тариф на техническую воду</t>
  </si>
  <si>
    <t>Тариф на транспортировку воды</t>
  </si>
  <si>
    <t>Тариф на подвоз воды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</si>
  <si>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</si>
  <si>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(технологическое присоединение) к централизованной системе холодного водоснабжения</t>
  </si>
  <si>
    <t>Тариф на питьевую воду (питьевое водоснабжение)</t>
  </si>
  <si>
    <t>Подключение (технологическое присоединение) к централизованной системе водоснабжения</t>
  </si>
  <si>
    <t>Информация о предложении об установлении тарифов на питьевую воду (питьевое водоснабжение)</t>
  </si>
  <si>
    <t>Информация о предложении об установлении тарифов на транспортировку воды</t>
  </si>
  <si>
    <t>Информация о предложении об установлении тарифов на подвоз воды</t>
  </si>
  <si>
    <t>Информация о предложении об установлении платы за подключение к централизованной системе холодного водоснабжения (индивидуальной)</t>
  </si>
  <si>
    <t>Информация о предложении об установлении платы за подключение к централизованной системе холодного водоснабжения</t>
  </si>
  <si>
    <t>Тариф на холодную воду поверхностную</t>
  </si>
  <si>
    <t>Тариф на холодную воду артезианскую</t>
  </si>
  <si>
    <t>Тариф на холодную воду питьевую</t>
  </si>
  <si>
    <t>Добавить вариант …</t>
  </si>
  <si>
    <t>Наименование централизованной системы холодного водоснабжения</t>
  </si>
  <si>
    <t>Добавить наименование системы водоснабжения</t>
  </si>
  <si>
    <t>Информация о предложении об установлении цен на техническую воду</t>
  </si>
  <si>
    <t>ставка платы за содержание мощности, руб./куб. м в час</t>
  </si>
  <si>
    <t>Диапазон диаметров водопроводной сети, мм</t>
  </si>
  <si>
    <t>Дата начала</t>
  </si>
  <si>
    <t>Дата окончания</t>
  </si>
  <si>
    <t>Условия прокладки сетей</t>
  </si>
  <si>
    <t>Добавить подключаемую нагрузку</t>
  </si>
  <si>
    <t>Добавить протяженность водопроводной сети</t>
  </si>
  <si>
    <t>Добавить условия прокладки сетей</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</si>
  <si>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</si>
  <si>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</si>
  <si>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</si>
  <si>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</si>
  <si>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</si>
  <si>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</si>
  <si>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</si>
  <si>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</si>
  <si>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</si>
  <si>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</si>
  <si>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</si>
  <si>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</si>
  <si>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Параметры дифференциации</t>
  </si>
  <si>
    <t>Наименование признака дифференциации</t>
  </si>
  <si>
    <t>Добавить значение признака дифференциации</t>
  </si>
  <si>
    <t>Добавить наименование признака дифференциации</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</si>
  <si>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</si>
  <si>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</si>
  <si>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ХВС или любое другое описание</t>
  </si>
  <si>
    <t>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</si>
  <si>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</si>
  <si>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Подключаемая нагрузка водопроводной сети, куб. м/сут</t>
  </si>
  <si>
    <t>Протяженность водопроводной сети, км</t>
  </si>
  <si>
    <t>Ставка тарифа за подключаемую нагрузку водопроводной сети, тыс. руб./куб. м в сут</t>
  </si>
  <si>
    <t>Ставка тарифа за протяженность водопроводной сети диаметром d, тыс. руб./км</t>
  </si>
  <si>
    <t>NDS</t>
  </si>
  <si>
    <t>woNDS</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</si>
  <si>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</si>
  <si>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</si>
  <si>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</si>
  <si>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</si>
  <si>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</si>
  <si>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</si>
  <si>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</si>
  <si>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</si>
  <si>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</si>
  <si>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</si>
  <si>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</si>
  <si>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</si>
  <si>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</si>
  <si>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</si>
  <si>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</si>
  <si>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</si>
  <si>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</si>
  <si>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</si>
  <si>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</si>
  <si>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</si>
  <si>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</si>
  <si>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Добавить ЦС ХВС для дифференциации</t>
  </si>
  <si>
    <t>Instruction</t>
  </si>
  <si>
    <t>modUpdTemplLogger</t>
  </si>
  <si>
    <t>List00</t>
  </si>
  <si>
    <t>List02</t>
  </si>
  <si>
    <t>List01</t>
  </si>
  <si>
    <t>List06_4</t>
  </si>
  <si>
    <t>List06_1</t>
  </si>
  <si>
    <t>List06_2</t>
  </si>
  <si>
    <t>List06_3</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</si>
  <si>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</si>
  <si>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</si>
  <si>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</si>
  <si>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</si>
  <si>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</si>
  <si>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</si>
  <si>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</si>
  <si>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</si>
  <si>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</si>
  <si>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</si>
  <si>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</si>
  <si>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</si>
  <si>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</si>
  <si>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</si>
  <si>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</si>
  <si>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</si>
  <si>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</si>
  <si>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</si>
  <si>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</si>
  <si>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</si>
  <si>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</si>
  <si>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</si>
  <si>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</si>
  <si>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</si>
  <si>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Показатели, подлежащие раскрытию в сфере холодного водоснабжения (цены и тарифы)</t>
  </si>
  <si>
    <t>Организация осуществляет подключение к централизованной системе холодного водоснабжения</t>
  </si>
  <si>
    <t>1.2.1</t>
  </si>
  <si>
    <t>3.1</t>
  </si>
  <si>
    <t>4.1</t>
  </si>
  <si>
    <t>Телефоны, адреса и график работы службы, ответственной за прием и обработку заявок о подключении к централизованной системе холодного водоснабжения</t>
  </si>
  <si>
    <t>5.1</t>
  </si>
  <si>
    <t>5.1.1</t>
  </si>
  <si>
    <t>5.2</t>
  </si>
  <si>
    <t>5.2.1</t>
  </si>
  <si>
    <t>5.3</t>
  </si>
  <si>
    <t>5.3.1</t>
  </si>
  <si>
    <t>6.1</t>
  </si>
  <si>
    <t>et_List11_1</t>
  </si>
  <si>
    <t>Форма 2.11 Информация об условиях, на которых осуществляется поставка регулируемых товаров и (или) оказание регулируемых услуг</t>
  </si>
  <si>
    <t>Параметры формы</t>
  </si>
  <si>
    <t>Описание параметров формы</t>
  </si>
  <si>
    <t>Ссылка на документ</t>
  </si>
  <si>
    <t>Наименование параметра</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</si>
  <si>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холодного водоснабжения</t>
  </si>
  <si>
    <t>x</t>
  </si>
  <si>
    <t>форма публичного договора поставки регулируемых товаров, оказания регулируемых услуг</t>
  </si>
  <si>
    <t>договор о подключении к централизованной системе холодного водоснабжения</t>
  </si>
  <si>
    <r>
      <t>Форма 2.12 Информация о порядке выполнения технологических, технических и других мероприятий, связанных с подключением к централизованной системе холодного водоснабжения</t>
    </r>
    <r>
      <rPr>
        <vertAlign val="superscript"/>
        <sz val="10"/>
        <rFont val="Tahoma"/>
        <family val="2"/>
        <charset val="204"/>
      </rPr>
      <t>1</t>
    </r>
  </si>
  <si>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</si>
  <si>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</si>
  <si>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</si>
  <si>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</si>
  <si>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Форма заявки о подключении к централизованной системе холодного водоснабжения</t>
  </si>
  <si>
    <t>Указывается ссылка на документ, предварительно загруженный в хранилище файлов ФГИС ЕИАС.</t>
  </si>
  <si>
    <t>наименование НПА</t>
  </si>
  <si>
    <t>телефоны службы, ответственной за прием и обработку заявок о подключении к централизованной системе холодного водоснабжения</t>
  </si>
  <si>
    <t>контактный телефон службы</t>
  </si>
  <si>
    <t>график работы службы</t>
  </si>
  <si>
    <t>адрес службы</t>
  </si>
  <si>
    <t>et_List12_1</t>
  </si>
  <si>
    <t>et_List12_2</t>
  </si>
  <si>
    <t>et_List12_3</t>
  </si>
  <si>
    <t>et_List12_4</t>
  </si>
  <si>
    <t>Период действия тарифа</t>
  </si>
  <si>
    <t>Одноставочный тариф</t>
  </si>
  <si>
    <t>Период действия</t>
  </si>
  <si>
    <t>Одноставочный тариф, руб./куб. м</t>
  </si>
  <si>
    <t>ставка платы за объем поданной воды, руб./куб. м</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</si>
  <si>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</si>
  <si>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</si>
  <si>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</si>
  <si>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</si>
  <si>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</si>
  <si>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</si>
  <si>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</si>
  <si>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</si>
  <si>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Параметр дифференциации тарифа/Заявитель</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</si>
  <si>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</si>
  <si>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r>
      <t xml:space="preserve">Форма 1.0.2 Информация о публикации в печатных изданиях </t>
    </r>
    <r>
      <rPr>
        <vertAlign val="superscript"/>
        <sz val="10"/>
        <rFont val="Tahoma"/>
        <family val="2"/>
        <charset val="204"/>
      </rPr>
      <t>2</t>
    </r>
  </si>
  <si>
    <t>Дифференциация по 
централизованным системам холодного водоснабжения</t>
  </si>
  <si>
    <t>Дифференциация по
 МО (территориям)</t>
  </si>
  <si>
    <t>Указывается номер контактного телефона службы, ответственной за прием и обработку заявок о подключении к централизованной системе холодного водоснабжения. 
В случае наличия нескольких служб и (или) номеров телефонов,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</si>
  <si>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холодного водоснабжения. 
В случае наличия нескольких служб и (или) графиков работы, информация по каждому из них указывается в отдельной строке.</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</si>
  <si>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</si>
  <si>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</si>
  <si>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</si>
  <si>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</si>
  <si>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</si>
  <si>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</si>
  <si>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</si>
  <si>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</si>
  <si>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</si>
  <si>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</si>
  <si>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</si>
  <si>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</si>
  <si>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</si>
  <si>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</si>
  <si>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</si>
  <si>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</si>
  <si>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</si>
  <si>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</si>
  <si>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</si>
  <si>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</si>
  <si>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</si>
  <si>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</si>
  <si>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</si>
  <si>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</si>
  <si>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</si>
  <si>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</si>
  <si>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</si>
  <si>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</si>
  <si>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</si>
  <si>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List05_1</t>
  </si>
  <si>
    <t>List05_2</t>
  </si>
  <si>
    <t>List05_3</t>
  </si>
  <si>
    <t>List05_4</t>
  </si>
  <si>
    <t>List05_9</t>
  </si>
  <si>
    <t>List05_10</t>
  </si>
  <si>
    <t>modList05</t>
  </si>
  <si>
    <t>ID</t>
  </si>
  <si>
    <t>LINK_NAME</t>
  </si>
  <si>
    <t>МР</t>
  </si>
  <si>
    <t>МО</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</si>
  <si>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</si>
  <si>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</si>
  <si>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</si>
  <si>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</si>
  <si>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</si>
  <si>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</si>
  <si>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</si>
  <si>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</si>
  <si>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</si>
  <si>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</si>
  <si>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</si>
  <si>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</si>
  <si>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</si>
  <si>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</si>
  <si>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</si>
  <si>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</si>
  <si>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</si>
  <si>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</si>
  <si>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</si>
  <si>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</si>
  <si>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</si>
  <si>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</si>
  <si>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</si>
  <si>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</si>
  <si>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</si>
  <si>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</si>
  <si>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</si>
  <si>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</si>
  <si>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</si>
  <si>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</si>
  <si>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</si>
  <si>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</si>
  <si>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</si>
  <si>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</si>
  <si>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</si>
  <si>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</si>
  <si>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</si>
  <si>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</si>
  <si>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</si>
  <si>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</si>
  <si>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</si>
  <si>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</si>
  <si>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</si>
  <si>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</si>
  <si>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</si>
  <si>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</si>
  <si>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</si>
  <si>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</si>
  <si>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</si>
  <si>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</si>
  <si>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</si>
  <si>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</si>
  <si>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</si>
  <si>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</si>
  <si>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</si>
  <si>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</si>
  <si>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</si>
  <si>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</si>
  <si>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</si>
  <si>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</si>
  <si>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</si>
  <si>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</si>
  <si>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</si>
  <si>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</si>
  <si>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</si>
  <si>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Форма 2.2</t>
  </si>
  <si>
    <t>Форма 2.11</t>
  </si>
  <si>
    <t>Форма 2.12</t>
  </si>
  <si>
    <t>Основные параметры раскрываемой информации</t>
  </si>
  <si>
    <t>Информация об условиях, на которых осуществляется поставка регулируемых товаров и (или) оказание регулируемых услуг</t>
  </si>
  <si>
    <t>Форма 2.3</t>
  </si>
  <si>
    <t>Информация о величинах тарифов на подключение к централизованной системе холодного водоснабжения</t>
  </si>
  <si>
    <t>Информация о величинах тарифов на питьевую воду (питьевое водоснабжение), техническую воду, транспортировку воды, подвоз воды</t>
  </si>
  <si>
    <t>Информация о порядке выполнения технологических, технических и других мероприятий, связанных с подключением к централизованной системе холодного водоснабжения</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</si>
  <si>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</si>
  <si>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</si>
  <si>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</si>
  <si>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</si>
  <si>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</si>
  <si>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</si>
  <si>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</si>
  <si>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</si>
  <si>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</si>
  <si>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</si>
  <si>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</si>
  <si>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r>
      <t>Форма 2.2 Информация о величинах тарифов на питьевую воду (питьевое водоснабжение), техническую воду, транспортировку воды, подвоз воды</t>
    </r>
    <r>
      <rPr>
        <vertAlign val="superscript"/>
        <sz val="10"/>
        <rFont val="Tahoma"/>
        <family val="2"/>
        <charset val="204"/>
      </rPr>
      <t>1</t>
    </r>
  </si>
  <si>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</si>
  <si>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водоснабжении и водоотведении.
В случае дифференциации тарифов по дополнительным признакам информация по ним указывается в отдельных строках.</t>
  </si>
  <si>
    <t>Номер документа об утверждении тарифов</t>
  </si>
  <si>
    <t>Дата документа об утверждении тарифов</t>
  </si>
  <si>
    <r>
      <t>Форма 2.3 Информация о величинах тарифов на подключение к централизованной системе холодного водоснабжения</t>
    </r>
    <r>
      <rPr>
        <vertAlign val="superscript"/>
        <sz val="10"/>
        <rFont val="Tahoma"/>
        <family val="2"/>
        <charset val="204"/>
      </rPr>
      <t>1</t>
    </r>
  </si>
  <si>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</si>
  <si>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</si>
  <si>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</si>
  <si>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холодного водоснабжения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холодного водоснабжения, либо направление подписанного проекта договора о подключении к централизованной системе холодного водоснабжения), основания для отказа в принятии к рассмотрению документов, прилагаемых к заявлению о подключении к централизованной системе холодного водоснабжения, в подписании договора о подключении к централизованной системе холодного водоснабжения</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</si>
  <si>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холодного водоснабжения.</t>
  </si>
  <si>
    <t>адреса службы, ответственной за прием и обработку заявок о подключении к централизованной системе холодного водоснабжения</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</si>
  <si>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</si>
  <si>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график работы службы, ответственной за прием и обработку заявок о подключении к централизованной системе холодного водоснабжения</t>
  </si>
  <si>
    <t>Регламент подключения к централизованной системе холодного водоснабжения, утверждаемый регулируемой организацией, включающий сроки, состав и последовательность действий при осуществлении подключения к централизованной системе холодного водоснабжения, сведения о размере платы за услуги по подключению к централизованной системе холодного водоснабжения,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централизованной системе холодного водоснабжения</t>
  </si>
  <si>
    <t>Дата периода регулирования, с которой вводятся изменения в тарифы</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</si>
  <si>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</si>
  <si>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</si>
  <si>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Одноставочный тариф, руб./Гкал</t>
  </si>
  <si>
    <t>ставка за тепловую  энергию, руб./Гкал</t>
  </si>
  <si>
    <t>Первичное установление тарифов</t>
  </si>
  <si>
    <t>Изменение тарифов</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</si>
  <si>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</si>
  <si>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</si>
  <si>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</si>
  <si>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r>
      <rPr>
        <vertAlign val="superscript"/>
        <sz val="9"/>
        <rFont val="Tahoma"/>
        <family val="2"/>
        <charset val="204"/>
      </rPr>
      <t>1</t>
    </r>
    <r>
      <rPr>
        <sz val="9"/>
        <rFont val="Tahoma"/>
        <family val="2"/>
        <charset val="204"/>
      </rPr>
      <t xml:space="preserve"> 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r>
  </si>
  <si>
    <r>
      <rPr>
        <vertAlign val="superscript"/>
        <sz val="9"/>
        <color indexed="11"/>
        <rFont val="Tahoma"/>
        <family val="2"/>
        <charset val="204"/>
      </rPr>
      <t>1</t>
    </r>
    <r>
      <rPr>
        <sz val="9"/>
        <color indexed="11"/>
        <rFont val="Tahoma"/>
        <family val="2"/>
        <charset val="204"/>
      </rPr>
      <t xml:space="preserve"> При размещении информации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r>
  </si>
  <si>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</si>
  <si>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</si>
  <si>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'Форма 2.11' для организаций, которые не осуществляют подключение к централизованной системе.</t>
  </si>
  <si>
    <t>Размер файла обновления: 344064 байт</t>
  </si>
  <si>
    <t>Подготовка к обновлению...</t>
  </si>
  <si>
    <t>Сохранение файла резервной копии: Y:\Шпагина\отчетность\стандарты раскрытия инфо\2020\2. Установленные на 2020 год\1. ВиВ\1.BKP.xlsb</t>
  </si>
  <si>
    <t>Резервная копия создана: Y:\Шпагина\отчетность\стандарты раскрытия инфо\2020\2. Установленные на 2020 год\1. ВиВ\1.BKP.xlsb</t>
  </si>
  <si>
    <t>Создание книги для установки обновлений...</t>
  </si>
  <si>
    <t>Файл обновления загружен: Y:\Шпагина\отчетность\стандарты раскрытия инфо\2020\2. Установленные на 2020 год\1. ВиВ\UPDATE.FAS.JKH.OPEN.INFO.PRICE.HVS.TO.1.0.2.15.xls</t>
  </si>
  <si>
    <t>население и приравненные категории</t>
  </si>
  <si>
    <t>Обновление завершилось удачно! Шаблон FAS.JKH.OPEN.INFO.PRICE.HVS.xlsb сохранен под именем 'FAS.JKH.OPEN.INFO.PRICE.HVS(v1.0.2).xlsb'</t>
  </si>
  <si>
    <t>Нет доступных обновлений для отчёта с кодом FAS.JKH.OPEN.INFO.PRICE.HVS!</t>
  </si>
  <si>
    <t>20.01.2020</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</si>
  <si>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</si>
  <si>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</si>
  <si>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</si>
  <si>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</si>
  <si>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</si>
  <si>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</si>
  <si>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</si>
  <si>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</si>
  <si>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</si>
  <si>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</si>
  <si>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</si>
  <si>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</si>
  <si>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</si>
  <si>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</si>
  <si>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</si>
  <si>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</si>
  <si>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</si>
  <si>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</si>
  <si>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</si>
  <si>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</si>
  <si>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</si>
  <si>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</si>
  <si>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</si>
  <si>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</si>
  <si>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</si>
  <si>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</si>
  <si>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</si>
  <si>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</si>
  <si>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</si>
  <si>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</si>
  <si>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</si>
  <si>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</si>
  <si>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</si>
  <si>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</si>
  <si>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</si>
  <si>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</si>
  <si>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</si>
  <si>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</si>
  <si>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</si>
  <si>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</si>
  <si>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</si>
  <si>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</si>
  <si>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</si>
  <si>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</si>
  <si>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</si>
  <si>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</si>
  <si>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</si>
  <si>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</si>
  <si>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</si>
  <si>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</si>
  <si>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</si>
  <si>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</si>
  <si>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</si>
  <si>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</si>
  <si>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</si>
  <si>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</si>
  <si>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</si>
  <si>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</si>
  <si>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</si>
  <si>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</si>
  <si>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</si>
  <si>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</si>
  <si>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</si>
  <si>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</si>
  <si>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</si>
  <si>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</si>
  <si>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</si>
  <si>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</si>
  <si>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</si>
  <si>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</si>
  <si>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</si>
  <si>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</si>
  <si>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</si>
  <si>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</si>
  <si>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</si>
  <si>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</si>
  <si>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</si>
  <si>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</si>
  <si>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</si>
  <si>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</si>
  <si>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</si>
  <si>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</si>
  <si>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</si>
  <si>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</si>
  <si>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</si>
  <si>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</si>
  <si>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</si>
  <si>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</si>
  <si>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</si>
  <si>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</si>
  <si>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</si>
  <si>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</si>
  <si>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</si>
  <si>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</si>
  <si>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</si>
  <si>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</si>
  <si>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</si>
  <si>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</si>
  <si>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</si>
  <si>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</si>
  <si>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</si>
  <si>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</si>
  <si>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</si>
  <si>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</si>
  <si>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</si>
  <si>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</si>
  <si>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</si>
  <si>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</si>
  <si>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</si>
  <si>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</si>
  <si>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</si>
  <si>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</si>
  <si>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</si>
  <si>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</si>
  <si>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</si>
  <si>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</si>
  <si>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</si>
  <si>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</si>
  <si>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</si>
  <si>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</si>
  <si>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</si>
  <si>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</si>
  <si>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</si>
  <si>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</si>
  <si>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</si>
  <si>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</si>
  <si>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</si>
  <si>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</si>
  <si>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</si>
  <si>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</si>
  <si>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</si>
  <si>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</si>
  <si>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</si>
  <si>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</si>
  <si>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</si>
  <si>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</si>
  <si>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</si>
  <si>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</si>
  <si>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</si>
  <si>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</si>
  <si>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</si>
  <si>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</si>
  <si>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</si>
  <si>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</si>
  <si>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</si>
  <si>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</si>
  <si>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</si>
  <si>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</si>
  <si>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</si>
  <si>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</si>
  <si>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</si>
  <si>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</si>
  <si>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</si>
  <si>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</si>
  <si>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</si>
  <si>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</si>
  <si>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</si>
  <si>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</si>
  <si>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</si>
  <si>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</si>
  <si>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</si>
  <si>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</si>
  <si>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</si>
  <si>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</si>
  <si>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</si>
  <si>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</si>
  <si>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</si>
  <si>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</si>
  <si>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</si>
  <si>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</si>
  <si>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</si>
  <si>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</si>
  <si>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</si>
  <si>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</si>
  <si>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</si>
  <si>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</si>
  <si>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</si>
  <si>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</si>
  <si>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</si>
  <si>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</si>
  <si>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</si>
  <si>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</si>
  <si>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</si>
  <si>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</si>
  <si>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</si>
  <si>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</si>
  <si>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</si>
  <si>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</si>
  <si>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</si>
  <si>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</si>
  <si>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</si>
  <si>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</si>
  <si>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</si>
  <si>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</si>
  <si>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</si>
  <si>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</si>
  <si>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</si>
  <si>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</si>
  <si>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</si>
  <si>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</si>
  <si>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</si>
  <si>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</si>
  <si>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</si>
  <si>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</si>
  <si>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</si>
  <si>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</si>
  <si>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</si>
  <si>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</si>
  <si>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</si>
  <si>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</si>
  <si>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</si>
  <si>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</si>
  <si>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</si>
  <si>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</si>
  <si>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</si>
  <si>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</si>
  <si>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</si>
  <si>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</si>
  <si>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</si>
  <si>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</si>
  <si>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</si>
  <si>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</si>
  <si>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</si>
  <si>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</si>
  <si>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</si>
  <si>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</si>
  <si>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</si>
  <si>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</si>
  <si>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</si>
  <si>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</si>
  <si>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</si>
  <si>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</si>
  <si>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</si>
  <si>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</si>
  <si>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</si>
  <si>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</si>
  <si>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</si>
  <si>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</si>
  <si>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</si>
  <si>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</si>
  <si>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</si>
  <si>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</si>
  <si>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</si>
  <si>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</si>
  <si>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</si>
  <si>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</si>
  <si>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</si>
  <si>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</si>
  <si>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</si>
  <si>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</si>
  <si>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</si>
  <si>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</si>
  <si>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</si>
  <si>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</si>
  <si>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</si>
  <si>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</si>
  <si>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</si>
  <si>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</si>
  <si>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</si>
  <si>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</si>
  <si>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</si>
  <si>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</si>
  <si>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</si>
  <si>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</si>
  <si>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</si>
  <si>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</si>
  <si>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</si>
  <si>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</si>
  <si>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</si>
  <si>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</si>
  <si>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</si>
  <si>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</si>
  <si>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</si>
  <si>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</si>
  <si>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</si>
  <si>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</si>
  <si>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</si>
  <si>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</si>
  <si>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</si>
  <si>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</si>
  <si>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</si>
  <si>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</si>
  <si>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</si>
  <si>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</si>
  <si>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</si>
  <si>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</si>
  <si>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</si>
  <si>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</si>
  <si>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</si>
  <si>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</si>
  <si>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</si>
  <si>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</si>
  <si>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</si>
  <si>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</si>
  <si>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</si>
  <si>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</si>
  <si>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</si>
  <si>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</si>
  <si>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</si>
  <si>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</si>
  <si>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</si>
  <si>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</si>
  <si>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</si>
  <si>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</si>
  <si>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</si>
  <si>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</si>
  <si>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</si>
  <si>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</si>
  <si>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</si>
  <si>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</si>
  <si>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</si>
  <si>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</si>
  <si>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</si>
  <si>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</si>
  <si>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</si>
  <si>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</si>
  <si>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</si>
  <si>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</si>
  <si>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</si>
  <si>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</si>
  <si>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</si>
  <si>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</si>
  <si>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</si>
  <si>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</si>
  <si>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</si>
  <si>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</si>
  <si>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</si>
  <si>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</si>
  <si>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</si>
  <si>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</si>
  <si>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</si>
  <si>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</si>
  <si>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</si>
  <si>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</si>
  <si>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</si>
  <si>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</si>
  <si>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</si>
  <si>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</si>
  <si>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</si>
  <si>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</si>
  <si>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</si>
  <si>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</si>
  <si>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</si>
  <si>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</si>
  <si>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</si>
  <si>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</si>
  <si>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</si>
  <si>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</si>
  <si>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</si>
  <si>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</si>
  <si>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</si>
  <si>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</si>
  <si>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</si>
  <si>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</si>
  <si>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</si>
  <si>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</si>
  <si>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</si>
  <si>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</si>
  <si>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</si>
  <si>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</si>
  <si>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</si>
  <si>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</si>
  <si>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</si>
  <si>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</si>
  <si>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</si>
  <si>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</si>
  <si>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</si>
  <si>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</si>
  <si>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</si>
  <si>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</si>
  <si>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</si>
  <si>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</si>
  <si>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</si>
  <si>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</si>
  <si>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</si>
  <si>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</si>
  <si>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</si>
  <si>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</si>
  <si>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</si>
  <si>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</si>
  <si>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</si>
  <si>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</si>
  <si>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</si>
  <si>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</si>
  <si>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</si>
  <si>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</si>
  <si>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</si>
  <si>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</si>
  <si>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</si>
  <si>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</si>
  <si>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</si>
  <si>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</si>
  <si>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</si>
  <si>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</si>
  <si>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</si>
  <si>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</si>
  <si>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</si>
  <si>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</si>
  <si>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</si>
  <si>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</si>
  <si>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</si>
  <si>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</si>
  <si>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</si>
  <si>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</si>
  <si>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</si>
  <si>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</si>
  <si>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</si>
  <si>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</si>
  <si>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</si>
  <si>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</si>
  <si>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</si>
  <si>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</si>
  <si>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</si>
  <si>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</si>
  <si>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</si>
  <si>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</si>
  <si>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</si>
  <si>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</si>
  <si>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</si>
  <si>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</si>
  <si>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</si>
  <si>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</si>
  <si>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</si>
  <si>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</si>
  <si>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</si>
  <si>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</si>
  <si>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</si>
  <si>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</si>
  <si>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</si>
  <si>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</si>
  <si>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</si>
  <si>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</si>
  <si>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</si>
  <si>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</si>
  <si>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</si>
  <si>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</si>
  <si>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</si>
  <si>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</si>
  <si>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</si>
  <si>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</si>
  <si>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</si>
  <si>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</si>
  <si>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</si>
  <si>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</si>
  <si>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</si>
  <si>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</si>
  <si>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</si>
  <si>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</si>
  <si>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</si>
  <si>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</si>
  <si>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</si>
  <si>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</si>
  <si>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</si>
  <si>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</si>
  <si>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</si>
  <si>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</si>
  <si>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</si>
  <si>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</si>
  <si>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</si>
  <si>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</si>
  <si>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</si>
  <si>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</si>
  <si>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</si>
  <si>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</si>
  <si>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</si>
  <si>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</si>
  <si>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</si>
  <si>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</si>
  <si>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</si>
  <si>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</si>
  <si>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</si>
  <si>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</si>
  <si>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</si>
  <si>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</si>
  <si>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</si>
  <si>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</si>
  <si>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</si>
  <si>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</si>
  <si>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</si>
  <si>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</si>
  <si>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</si>
  <si>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</si>
  <si>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</si>
  <si>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</si>
  <si>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</si>
  <si>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</si>
  <si>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</si>
  <si>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</si>
  <si>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</si>
  <si>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</si>
  <si>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</si>
  <si>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</si>
  <si>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</si>
  <si>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</si>
  <si>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</si>
  <si>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</si>
  <si>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</si>
  <si>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</si>
  <si>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</si>
  <si>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</si>
  <si>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</si>
  <si>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</si>
  <si>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</si>
  <si>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</si>
  <si>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</si>
  <si>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</si>
  <si>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</si>
  <si>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</si>
  <si>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</si>
  <si>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</si>
  <si>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</si>
  <si>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</si>
  <si>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</si>
  <si>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</si>
  <si>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</si>
  <si>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</si>
  <si>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</si>
  <si>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</si>
  <si>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</si>
  <si>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</si>
  <si>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</si>
  <si>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</si>
  <si>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</si>
  <si>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</si>
  <si>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</si>
  <si>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</si>
  <si>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</si>
  <si>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</si>
  <si>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</si>
  <si>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</si>
  <si>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</si>
  <si>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</si>
  <si>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</si>
  <si>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</si>
  <si>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</si>
  <si>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</si>
  <si>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</si>
  <si>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</si>
  <si>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</si>
  <si>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</si>
  <si>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</si>
  <si>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</si>
  <si>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</si>
  <si>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</si>
  <si>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</si>
  <si>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</si>
  <si>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</si>
  <si>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</si>
  <si>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</si>
  <si>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</si>
  <si>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</si>
  <si>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</si>
  <si>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</si>
  <si>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</si>
  <si>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</si>
  <si>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</si>
  <si>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</si>
  <si>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</si>
  <si>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</si>
  <si>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</si>
  <si>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</si>
  <si>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</si>
  <si>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</si>
  <si>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</si>
  <si>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</si>
  <si>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</si>
  <si>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</si>
  <si>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</si>
  <si>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</si>
  <si>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</si>
  <si>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</si>
  <si>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</si>
  <si>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</si>
  <si>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</si>
  <si>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</si>
  <si>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</si>
  <si>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</si>
  <si>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</si>
  <si>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</si>
  <si>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</si>
  <si>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</si>
  <si>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</si>
  <si>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</si>
  <si>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</si>
  <si>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</si>
  <si>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</si>
  <si>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</si>
  <si>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</si>
  <si>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</si>
  <si>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</si>
  <si>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</si>
  <si>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</si>
  <si>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</si>
  <si>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</si>
  <si>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</si>
  <si>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</si>
  <si>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</si>
  <si>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</si>
  <si>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https://portal.eias.ru/Portal/DownloadPage.aspx?type=12&amp;guid=????????-????-????-????-????????????</t>
  </si>
  <si>
    <t>ALL</t>
  </si>
  <si>
    <t>https://eias.fstrf.ru/disclo/get_file?p_guid=????????-????-????-????-????????????</t>
  </si>
  <si>
    <t>17.01.2020</t>
  </si>
  <si>
    <t>31.12.2024</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</si>
  <si>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</si>
  <si>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</si>
  <si>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</si>
  <si>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</si>
  <si>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</si>
  <si>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</si>
  <si>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</si>
  <si>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</si>
  <si>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</si>
  <si>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</si>
  <si>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</si>
  <si>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</si>
  <si>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</si>
  <si>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</si>
  <si>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</si>
  <si>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</si>
  <si>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</si>
  <si>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</si>
  <si>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</si>
  <si>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</si>
  <si>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</si>
  <si>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28792615</t>
  </si>
  <si>
    <t>АО "СУЭНКО"</t>
  </si>
  <si>
    <t>7205011944</t>
  </si>
  <si>
    <t>26505193</t>
  </si>
  <si>
    <t>АО "Сибнефтемаш"</t>
  </si>
  <si>
    <t>7224009228</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</si>
  <si>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</si>
  <si>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</si>
  <si>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</si>
  <si>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</si>
  <si>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</si>
  <si>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</si>
  <si>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</si>
  <si>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</si>
  <si>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</si>
  <si>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</si>
  <si>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</si>
  <si>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</si>
  <si>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</si>
  <si>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</si>
  <si>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</si>
  <si>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</si>
  <si>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</si>
  <si>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</si>
  <si>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</si>
  <si>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</si>
  <si>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</si>
  <si>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</si>
  <si>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</si>
  <si>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</si>
  <si>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</si>
  <si>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</si>
  <si>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</si>
  <si>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</si>
  <si>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</si>
  <si>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</si>
  <si>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</si>
  <si>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</si>
  <si>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</si>
  <si>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</si>
  <si>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</si>
  <si>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</si>
  <si>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</si>
  <si>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</si>
  <si>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</si>
  <si>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</si>
  <si>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</si>
  <si>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отсутствует</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</si>
  <si>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</si>
  <si>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</si>
  <si>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</si>
  <si>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</si>
  <si>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</si>
  <si>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</si>
  <si>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</si>
  <si>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</si>
  <si>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</si>
  <si>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</si>
  <si>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</si>
  <si>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</si>
  <si>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</si>
  <si>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</si>
  <si>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</si>
  <si>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</si>
  <si>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722501001</t>
  </si>
  <si>
    <t>26375310</t>
  </si>
  <si>
    <t>МП "Заводоуковское ЖКХ"</t>
  </si>
  <si>
    <t>7215009599</t>
  </si>
  <si>
    <t>721501001</t>
  </si>
  <si>
    <t>26375362</t>
  </si>
  <si>
    <t>МП "Ивановское КП"</t>
  </si>
  <si>
    <t>7225004649</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</si>
  <si>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</si>
  <si>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</si>
  <si>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</si>
  <si>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</si>
  <si>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</si>
  <si>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</si>
  <si>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</si>
  <si>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</si>
  <si>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</si>
  <si>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</si>
  <si>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</si>
  <si>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</si>
  <si>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</si>
  <si>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</si>
  <si>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</si>
  <si>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</si>
  <si>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</si>
  <si>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</si>
  <si>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</si>
  <si>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</si>
  <si>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</si>
  <si>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</si>
  <si>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</si>
  <si>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</si>
  <si>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</si>
  <si>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</si>
  <si>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</si>
  <si>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</si>
  <si>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</si>
  <si>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</si>
  <si>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</si>
  <si>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720601001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</si>
  <si>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</si>
  <si>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</si>
  <si>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</si>
  <si>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</si>
  <si>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</si>
  <si>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</si>
  <si>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</si>
  <si>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</si>
  <si>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</si>
  <si>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</si>
  <si>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</si>
  <si>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</si>
  <si>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</si>
  <si>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</si>
  <si>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</si>
  <si>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</si>
  <si>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</si>
  <si>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</si>
  <si>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</si>
  <si>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</si>
  <si>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</si>
  <si>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</si>
  <si>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</si>
  <si>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</si>
  <si>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</si>
  <si>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</si>
  <si>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</si>
  <si>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</si>
  <si>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</si>
  <si>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</si>
  <si>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</si>
  <si>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</si>
  <si>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</si>
  <si>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</si>
  <si>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</si>
  <si>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</si>
  <si>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</si>
  <si>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</si>
  <si>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</si>
  <si>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</si>
  <si>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</si>
  <si>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</si>
  <si>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</si>
  <si>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</si>
  <si>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26375307</t>
  </si>
  <si>
    <t>ООО "Вектор"</t>
  </si>
  <si>
    <t>7215001342</t>
  </si>
  <si>
    <t>26375306</t>
  </si>
  <si>
    <t>ООО "Гарант"</t>
  </si>
  <si>
    <t>7215001335</t>
  </si>
  <si>
    <t>26628859</t>
  </si>
  <si>
    <t>ООО "Голышмановотеплоцентр"</t>
  </si>
  <si>
    <t>7214009003</t>
  </si>
  <si>
    <t>28-09-2010 00:00:00</t>
  </si>
  <si>
    <t>26375313</t>
  </si>
  <si>
    <t>ООО "Жилсервис"</t>
  </si>
  <si>
    <t>7215010139</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</si>
  <si>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</si>
  <si>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</si>
  <si>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</si>
  <si>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</si>
  <si>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</si>
  <si>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</si>
  <si>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</si>
  <si>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</si>
  <si>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</si>
  <si>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</si>
  <si>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</si>
  <si>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</si>
  <si>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</si>
  <si>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</si>
  <si>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</si>
  <si>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</si>
  <si>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</si>
  <si>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</si>
  <si>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</si>
  <si>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</si>
  <si>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</si>
  <si>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</si>
  <si>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</si>
  <si>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</si>
  <si>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</si>
  <si>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</si>
  <si>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</si>
  <si>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</si>
  <si>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</si>
  <si>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</si>
  <si>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</si>
  <si>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</si>
  <si>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</si>
  <si>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</si>
  <si>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</si>
  <si>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</si>
  <si>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</si>
  <si>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</si>
  <si>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</si>
  <si>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</si>
  <si>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31356715</t>
  </si>
  <si>
    <t>ООО "ТЮМЕНЬ-ХИЛТОН"</t>
  </si>
  <si>
    <t>7202201351</t>
  </si>
  <si>
    <t>720201001</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</si>
  <si>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</si>
  <si>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</si>
  <si>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</si>
  <si>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</si>
  <si>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</si>
  <si>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</si>
  <si>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</si>
  <si>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</si>
  <si>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</si>
  <si>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</si>
  <si>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</si>
  <si>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</si>
  <si>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</si>
  <si>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</si>
  <si>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</si>
  <si>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</si>
  <si>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</si>
  <si>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</si>
  <si>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</si>
  <si>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</si>
  <si>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</si>
  <si>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</si>
  <si>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</si>
  <si>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</si>
  <si>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</si>
  <si>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</si>
  <si>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</si>
  <si>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</si>
  <si>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</si>
  <si>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</si>
  <si>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</si>
  <si>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</si>
  <si>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</si>
  <si>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</si>
  <si>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</si>
  <si>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</si>
  <si>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</si>
  <si>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28150549</t>
  </si>
  <si>
    <t>ООО НЭП "Универсал"</t>
  </si>
  <si>
    <t>7215001448</t>
  </si>
  <si>
    <t>26375346</t>
  </si>
  <si>
    <t>ПАО "Птицефабрика "Боровская"</t>
  </si>
  <si>
    <t>7224008030</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</si>
  <si>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</si>
  <si>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</si>
  <si>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</si>
  <si>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</si>
  <si>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</si>
  <si>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</si>
  <si>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</si>
  <si>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</si>
  <si>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</si>
  <si>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</si>
  <si>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</si>
  <si>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</si>
  <si>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</si>
  <si>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</si>
  <si>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</si>
  <si>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</si>
  <si>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</si>
  <si>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</si>
  <si>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</si>
  <si>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</si>
  <si>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</si>
  <si>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</si>
  <si>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</si>
  <si>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</si>
  <si>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</si>
  <si>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</si>
  <si>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</si>
  <si>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</si>
  <si>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</si>
  <si>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</si>
  <si>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</si>
  <si>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</si>
  <si>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</si>
  <si>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</si>
  <si>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VS</t>
  </si>
  <si>
    <t xml:space="preserve">Департамента тарифной и ценовой политики Тюменской области </t>
  </si>
  <si>
    <t>Официальный портал органов государственной власти Тюменской области</t>
  </si>
  <si>
    <t>16.01.2020</t>
  </si>
  <si>
    <t>01/01-21</t>
  </si>
  <si>
    <t>г.Тюмень, ул.30 лет Победы, 31</t>
  </si>
  <si>
    <t>Галиуллин Мугаммир Файзуллович</t>
  </si>
  <si>
    <t>Савина Елена Сергеевна</t>
  </si>
  <si>
    <t>Ведущий экономист отдела тарифообразования</t>
  </si>
  <si>
    <t>(3452) 520 454</t>
  </si>
  <si>
    <t>e.savina@rosvodokanal.ru</t>
  </si>
  <si>
    <t>О</t>
  </si>
  <si>
    <t>Тюменский муниципальный район, Андреевское (71644405);</t>
  </si>
  <si>
    <t>Тюменский муниципальный район, поселок Боровский (71644412);</t>
  </si>
  <si>
    <t>Тюменский муниципальный район, Горьковское (71644417);</t>
  </si>
  <si>
    <t>Тюменский муниципальный район, Ембаевское (71644420);</t>
  </si>
  <si>
    <t>Тюменский муниципальный район, Каменское (71644425);</t>
  </si>
  <si>
    <t>Тюменский муниципальный район, Каскаринское (71644430);</t>
  </si>
  <si>
    <t>Тюменский муниципальный район, Кулаковское (71644440);</t>
  </si>
  <si>
    <t>Тюменский муниципальный район, Мальковское (71644445);</t>
  </si>
  <si>
    <t>Тюменский муниципальный район, Московское (71644450);</t>
  </si>
  <si>
    <t>Тюменский муниципальный район, Онохинское (71644458);</t>
  </si>
  <si>
    <t>Тюменский муниципальный район, Переваловское (71644460);</t>
  </si>
  <si>
    <t>Тюменский муниципальный район, Червишевское (71644480);</t>
  </si>
  <si>
    <t>Сельское поселение поселок Андреевский</t>
  </si>
  <si>
    <t>Питьевая вода, руб./м3 (с НДС)</t>
  </si>
  <si>
    <t>Питьевая вода, руб./м3 (без НДС)</t>
  </si>
  <si>
    <t>Сельское поселение поселок Боровский</t>
  </si>
  <si>
    <t>Горьковское сельское поселение (кроме ЗАО АПК «Рощинский», ООО «Рыбник», ООО «Эвика»)</t>
  </si>
  <si>
    <t>Горьковское сельское поселение (для ЗАО АПК «Рощинский», ООО «Рыбник», ООО «Эвика»)</t>
  </si>
  <si>
    <t>Ембаевское сельское поселение</t>
  </si>
  <si>
    <t>Каменское сельское поселение</t>
  </si>
  <si>
    <t>Каскаринское сельское поселение (с.Каскара, п.Новотуринский, д.Вилижаны)</t>
  </si>
  <si>
    <t>Кулаковское сельское поселение (с.Кулаково)</t>
  </si>
  <si>
    <t>Мальковское сельское поселение</t>
  </si>
  <si>
    <t>Московское сельское поселение (за исключением д.Дударева)</t>
  </si>
  <si>
    <t>Онохинское сельское поселение (с.Онохино)</t>
  </si>
  <si>
    <t>Переваловское сельское поселение</t>
  </si>
  <si>
    <t>Переваловское сельское поселение (мкр-рн Молодежный д.Ушакова)</t>
  </si>
  <si>
    <t>Червишевское сельское поселение</t>
  </si>
  <si>
    <t>Московское сельское поселение (д.Дударева)</t>
  </si>
  <si>
    <t>Кулаковское сельское поселение (с.Луговое)</t>
  </si>
  <si>
    <t>30.06.2020</t>
  </si>
  <si>
    <t>01.07.2020</t>
  </si>
  <si>
    <t>31.12.2020</t>
  </si>
  <si>
    <t xml:space="preserve">Публичный договор водоснабжения </t>
  </si>
  <si>
    <t>https://portal.eias.ru/Portal/DownloadPage.aspx?type=12&amp;guid=b1e8270e-8065-4fc5-b7f4-5a633fb11ad2</t>
  </si>
  <si>
    <t>01.01.2021</t>
  </si>
  <si>
    <t>30.06.2021</t>
  </si>
  <si>
    <t>01.07.2021</t>
  </si>
  <si>
    <t>31.12.2021</t>
  </si>
  <si>
    <t>лист "Форма 2.2 | Т-пит" п. 1.3 пп 1.3.1.2 тарифы для населения (с НДС) не установлены</t>
  </si>
  <si>
    <t>01.01.2022</t>
  </si>
  <si>
    <t>30.06.2022</t>
  </si>
  <si>
    <t>01.07.2022</t>
  </si>
  <si>
    <t>31.12.2022</t>
  </si>
  <si>
    <t>01.01.2023</t>
  </si>
  <si>
    <t>30.06.2023</t>
  </si>
  <si>
    <t>01.07.2023</t>
  </si>
  <si>
    <t>31.12.2023</t>
  </si>
  <si>
    <t>01.01.2024</t>
  </si>
  <si>
    <t>30.06.2024</t>
  </si>
  <si>
    <t>01.07.2024</t>
  </si>
  <si>
    <t>31456063</t>
  </si>
  <si>
    <t>ООО "ЗапСибНефтехим"</t>
  </si>
  <si>
    <t>1658087524</t>
  </si>
  <si>
    <t>26551662</t>
  </si>
  <si>
    <t>997150001</t>
  </si>
  <si>
    <t>01-12-2006 00:00:00</t>
  </si>
  <si>
    <t>28.12.2020 13:07:32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</si>
</sst>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0.000"/>
    <numFmt numFmtId="166" formatCode="_-* #,##0.00[$€-1]_-;\-* #,##0.00[$€-1]_-;_-* &quot;-&quot;??[$€-1]_-"/>
    <numFmt numFmtId="167" formatCode="000000"/>
    <numFmt numFmtId="168" formatCode="#,##0.0"/>
    <numFmt numFmtId="169" formatCode="#,##0.0000"/>
  </numFmts>
  <fonts count="106">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vertAlign val="superscript"/>
      <sz val="9"/>
      <color indexed="11"/>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5"/>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3D6"/>
      </left>
      <right style="thin">
        <color rgb="FFD3D3D6"/>
      </right>
      <top style="thin">
        <color rgb="FFD3D3D6"/>
      </top>
      <bottom style="thin">
        <color rgb="FFD3D3D6"/>
      </bottom>
      <diagonal/>
    </border>
    <border>
      <left style="thin">
        <color rgb="FFD3DBDB"/>
      </left>
      <right style="thin">
        <color rgb="FFD3DBDB"/>
      </right>
      <top style="thin">
        <color rgb="FFD3DBDB"/>
      </top>
      <bottom style="thin">
        <color rgb="FFD3DBDB"/>
      </bottom>
      <diagonal/>
    </border>
    <border>
      <left/>
      <right/>
      <top style="thin">
        <color rgb="FFD3DBDB"/>
      </top>
      <bottom style="thin">
        <color indexed="22"/>
      </bottom>
      <diagonal/>
    </border>
    <border>
      <left style="thin">
        <color rgb="FFD3DBDB"/>
      </left>
      <right/>
      <top style="thin">
        <color rgb="FFD3DBDB"/>
      </top>
      <bottom style="thin">
        <color rgb="FFD3DBDB"/>
      </bottom>
      <diagonal/>
    </border>
    <border>
      <left style="thin">
        <color rgb="FFD3D3D6"/>
      </left>
      <right style="thin">
        <color rgb="FFD3D3D6"/>
      </right>
      <top style="thin">
        <color rgb="FFD3D3D6"/>
      </top>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BDB"/>
      </left>
      <right style="thin">
        <color rgb="FFD3DBDB"/>
      </right>
      <top/>
      <bottom style="thin">
        <color rgb="FFD3DBDB"/>
      </bottom>
      <diagonal/>
    </border>
    <border>
      <left style="thin">
        <color rgb="FFD3DBDB"/>
      </left>
      <right style="thin">
        <color rgb="FFD3DBDB"/>
      </right>
      <top style="thin">
        <color indexed="22"/>
      </top>
      <bottom style="thin">
        <color indexed="22"/>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style="thin">
        <color rgb="FFD3DBDB"/>
      </left>
      <right/>
      <top style="thin">
        <color indexed="22"/>
      </top>
      <bottom style="thin">
        <color indexed="22"/>
      </bottom>
      <diagonal/>
    </border>
    <border>
      <left style="thin">
        <color rgb="FFD3DBDB"/>
      </left>
      <right style="thin">
        <color rgb="FFD3DBDB"/>
      </right>
      <top style="thin">
        <color rgb="FFD3DBDB"/>
      </top>
      <bottom/>
      <diagonal/>
    </border>
    <border>
      <left style="thin">
        <color indexed="22"/>
      </left>
      <right style="thin">
        <color indexed="22"/>
      </right>
      <top style="thin">
        <color rgb="FFD3DBDB"/>
      </top>
      <bottom/>
      <diagonal/>
    </border>
    <border>
      <left style="thin">
        <color indexed="22"/>
      </left>
      <right style="thin">
        <color indexed="22"/>
      </right>
      <top/>
      <bottom style="thin">
        <color rgb="FFD3DBDB"/>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double">
        <color indexed="55"/>
      </bottom>
      <diagonal/>
    </border>
  </borders>
  <cellStyleXfs count="109">
    <xf numFmtId="49" fontId="0" fillId="0" borderId="0" applyBorder="0">
      <alignment vertical="top"/>
    </xf>
    <xf numFmtId="0" fontId="3" fillId="0" borderId="0"/>
    <xf numFmtId="166"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0" fontId="18" fillId="0" borderId="1" applyNumberFormat="0" applyAlignment="0">
      <protection locked="0"/>
    </xf>
    <xf numFmtId="164" fontId="4" fillId="0" borderId="0" applyFont="0" applyFill="0" applyBorder="0" applyAlignment="0" applyProtection="0"/>
    <xf numFmtId="168" fontId="6" fillId="2" borderId="0">
      <protection locked="0"/>
    </xf>
    <xf numFmtId="0" fontId="15" fillId="0" borderId="0" applyFill="0" applyBorder="0" applyProtection="0">
      <alignment vertical="center"/>
    </xf>
    <xf numFmtId="165" fontId="6" fillId="2" borderId="0">
      <protection locked="0"/>
    </xf>
    <xf numFmtId="169"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7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72" fillId="0" borderId="0"/>
    <xf numFmtId="0" fontId="21" fillId="0" borderId="0"/>
    <xf numFmtId="0" fontId="72" fillId="0" borderId="0"/>
    <xf numFmtId="0" fontId="73" fillId="0" borderId="0"/>
    <xf numFmtId="0" fontId="2" fillId="0" borderId="0"/>
    <xf numFmtId="0" fontId="2" fillId="0" borderId="0"/>
    <xf numFmtId="0" fontId="37" fillId="6" borderId="0" applyNumberFormat="0" applyBorder="0" applyAlignment="0">
      <alignment horizontal="left" vertical="center"/>
    </xf>
    <xf numFmtId="0" fontId="21" fillId="0" borderId="0"/>
    <xf numFmtId="49" fontId="37" fillId="0" borderId="0" applyBorder="0">
      <alignment vertical="top"/>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49" fontId="37" fillId="0"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9" fillId="0" borderId="0" applyNumberFormat="0" applyFill="0" applyBorder="0" applyAlignment="0" applyProtection="0"/>
    <xf numFmtId="0" fontId="90" fillId="0" borderId="45" applyNumberFormat="0" applyFill="0" applyAlignment="0" applyProtection="0"/>
    <xf numFmtId="0" fontId="91" fillId="0" borderId="46" applyNumberFormat="0" applyFill="0" applyAlignment="0" applyProtection="0"/>
    <xf numFmtId="0" fontId="92" fillId="0" borderId="47" applyNumberFormat="0" applyFill="0" applyAlignment="0" applyProtection="0"/>
    <xf numFmtId="0" fontId="92" fillId="0" borderId="0" applyNumberFormat="0" applyFill="0" applyBorder="0" applyAlignment="0" applyProtection="0"/>
    <xf numFmtId="0" fontId="93" fillId="15" borderId="0" applyNumberFormat="0" applyBorder="0" applyAlignment="0" applyProtection="0"/>
    <xf numFmtId="0" fontId="94" fillId="16" borderId="0" applyNumberFormat="0" applyBorder="0" applyAlignment="0" applyProtection="0"/>
    <xf numFmtId="0" fontId="95" fillId="17" borderId="0" applyNumberFormat="0" applyBorder="0" applyAlignment="0" applyProtection="0"/>
    <xf numFmtId="0" fontId="96" fillId="18" borderId="48" applyNumberFormat="0" applyAlignment="0" applyProtection="0"/>
    <xf numFmtId="0" fontId="97" fillId="18" borderId="49" applyNumberFormat="0" applyAlignment="0" applyProtection="0"/>
    <xf numFmtId="0" fontId="98" fillId="0" borderId="50" applyNumberFormat="0" applyFill="0" applyAlignment="0" applyProtection="0"/>
    <xf numFmtId="0" fontId="99" fillId="19" borderId="51" applyNumberFormat="0" applyAlignment="0" applyProtection="0"/>
    <xf numFmtId="0" fontId="100" fillId="0" borderId="0" applyNumberFormat="0" applyFill="0" applyBorder="0" applyAlignment="0" applyProtection="0"/>
    <xf numFmtId="0" fontId="37" fillId="20" borderId="52" applyNumberFormat="0" applyFont="0" applyAlignment="0" applyProtection="0"/>
    <xf numFmtId="0" fontId="101" fillId="0" borderId="0" applyNumberFormat="0" applyFill="0" applyBorder="0" applyAlignment="0" applyProtection="0"/>
    <xf numFmtId="0" fontId="102" fillId="0" borderId="53" applyNumberFormat="0" applyFill="0" applyAlignment="0" applyProtection="0"/>
    <xf numFmtId="0" fontId="103"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03" fillId="36" borderId="0" applyNumberFormat="0" applyBorder="0" applyAlignment="0" applyProtection="0"/>
    <xf numFmtId="0" fontId="103"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03"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891">
    <xf numFmtId="49" fontId="0" fillId="0" borderId="0" xfId="0">
      <alignment vertical="top"/>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8" applyFont="1" applyAlignment="1" applyProtection="1">
      <alignment vertical="center" wrapText="1"/>
    </xf>
    <xf numFmtId="49" fontId="11" fillId="0" borderId="0" xfId="58" applyFont="1" applyAlignment="1" applyProtection="1">
      <alignment vertical="center"/>
    </xf>
    <xf numFmtId="0" fontId="11" fillId="0" borderId="0" xfId="57" applyFont="1" applyAlignment="1" applyProtection="1">
      <alignment horizontal="center" vertical="center" wrapText="1"/>
    </xf>
    <xf numFmtId="0" fontId="6" fillId="0" borderId="0" xfId="57" applyFont="1" applyAlignment="1" applyProtection="1">
      <alignment vertical="center" wrapText="1"/>
    </xf>
    <xf numFmtId="0" fontId="6" fillId="0" borderId="0" xfId="57" applyFont="1" applyAlignment="1" applyProtection="1">
      <alignment horizontal="left" vertical="center" wrapText="1"/>
    </xf>
    <xf numFmtId="0" fontId="6" fillId="0" borderId="0" xfId="57" applyFont="1" applyProtection="1"/>
    <xf numFmtId="0" fontId="6" fillId="7" borderId="0" xfId="57" applyFont="1" applyFill="1" applyBorder="1" applyProtection="1"/>
    <xf numFmtId="0" fontId="24" fillId="0" borderId="0" xfId="57" applyFont="1"/>
    <xf numFmtId="49" fontId="6" fillId="0" borderId="0" xfId="54" applyFont="1" applyProtection="1">
      <alignment vertical="top"/>
    </xf>
    <xf numFmtId="49" fontId="6" fillId="0" borderId="0" xfId="54" applyProtection="1">
      <alignment vertical="top"/>
    </xf>
    <xf numFmtId="0" fontId="11" fillId="0" borderId="0" xfId="60" applyFont="1" applyAlignment="1" applyProtection="1">
      <alignment vertical="center" wrapText="1"/>
    </xf>
    <xf numFmtId="0" fontId="11" fillId="0" borderId="0" xfId="60" applyFont="1" applyAlignment="1" applyProtection="1">
      <alignment horizontal="center"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horizontal="center"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11" fillId="7" borderId="0" xfId="60" applyNumberFormat="1" applyFont="1" applyFill="1" applyBorder="1" applyAlignment="1" applyProtection="1">
      <alignment horizontal="center" vertical="center" wrapText="1"/>
    </xf>
    <xf numFmtId="0" fontId="6" fillId="7" borderId="0" xfId="60" applyFont="1" applyFill="1" applyBorder="1" applyAlignment="1" applyProtection="1">
      <alignment horizontal="center" vertical="center" wrapText="1"/>
    </xf>
    <xf numFmtId="0" fontId="22" fillId="0" borderId="0" xfId="60" applyFont="1" applyAlignment="1" applyProtection="1">
      <alignment horizontal="center" vertical="center" wrapText="1"/>
    </xf>
    <xf numFmtId="0" fontId="26" fillId="7" borderId="0" xfId="60" applyNumberFormat="1" applyFont="1" applyFill="1" applyBorder="1" applyAlignment="1" applyProtection="1">
      <alignment horizontal="center" vertical="center" wrapText="1"/>
    </xf>
    <xf numFmtId="0" fontId="6" fillId="7" borderId="0" xfId="60" applyNumberFormat="1" applyFont="1" applyFill="1" applyBorder="1" applyAlignment="1" applyProtection="1">
      <alignment horizontal="right" vertical="center" wrapText="1" indent="1"/>
    </xf>
    <xf numFmtId="0" fontId="6" fillId="0" borderId="0" xfId="60" applyFont="1" applyFill="1" applyAlignment="1" applyProtection="1">
      <alignment vertical="center"/>
    </xf>
    <xf numFmtId="49" fontId="6" fillId="7" borderId="0" xfId="60" applyNumberFormat="1" applyFont="1" applyFill="1" applyBorder="1" applyAlignment="1" applyProtection="1">
      <alignment horizontal="right" vertical="center" wrapText="1" indent="1"/>
    </xf>
    <xf numFmtId="49" fontId="25" fillId="7" borderId="0" xfId="60" applyNumberFormat="1" applyFont="1" applyFill="1" applyBorder="1" applyAlignment="1" applyProtection="1">
      <alignment horizontal="center" vertical="center" wrapText="1"/>
    </xf>
    <xf numFmtId="49" fontId="6" fillId="9" borderId="5" xfId="60"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62" applyFont="1" applyFill="1" applyAlignment="1" applyProtection="1">
      <alignment vertical="center" wrapText="1"/>
    </xf>
    <xf numFmtId="0" fontId="6" fillId="7" borderId="0" xfId="62" applyFont="1" applyFill="1" applyBorder="1" applyAlignment="1" applyProtection="1">
      <alignment vertical="center" wrapText="1"/>
    </xf>
    <xf numFmtId="0" fontId="6" fillId="7" borderId="0" xfId="62" applyFont="1" applyFill="1" applyBorder="1" applyAlignment="1" applyProtection="1">
      <alignment horizontal="right" vertical="center" wrapText="1"/>
    </xf>
    <xf numFmtId="0" fontId="22" fillId="0" borderId="0" xfId="60" applyNumberFormat="1" applyFont="1" applyFill="1" applyBorder="1" applyAlignment="1" applyProtection="1">
      <alignment horizontal="center" vertical="top" wrapText="1"/>
    </xf>
    <xf numFmtId="0" fontId="0" fillId="7" borderId="0" xfId="60" applyFont="1" applyFill="1" applyBorder="1" applyAlignment="1" applyProtection="1">
      <alignment horizontal="center" vertical="center" wrapText="1"/>
    </xf>
    <xf numFmtId="49" fontId="0" fillId="7" borderId="0" xfId="60" applyNumberFormat="1" applyFont="1" applyFill="1" applyBorder="1" applyAlignment="1" applyProtection="1">
      <alignment horizontal="right" vertical="center" wrapText="1" indent="1"/>
    </xf>
    <xf numFmtId="49" fontId="29" fillId="7" borderId="0" xfId="36" applyNumberFormat="1" applyFont="1" applyFill="1" applyBorder="1" applyAlignment="1" applyProtection="1">
      <alignment horizontal="center" vertical="center" wrapText="1"/>
    </xf>
    <xf numFmtId="49" fontId="0" fillId="0" borderId="0" xfId="0" applyBorder="1">
      <alignment vertical="top"/>
    </xf>
    <xf numFmtId="0" fontId="6" fillId="0" borderId="5" xfId="59" applyFont="1" applyFill="1" applyBorder="1" applyAlignment="1" applyProtection="1">
      <alignment vertical="center" wrapText="1"/>
    </xf>
    <xf numFmtId="0" fontId="0" fillId="0" borderId="5" xfId="59" applyFont="1" applyFill="1" applyBorder="1" applyAlignment="1" applyProtection="1">
      <alignment vertical="center" wrapText="1"/>
    </xf>
    <xf numFmtId="49" fontId="0" fillId="0" borderId="0" xfId="0" applyFont="1">
      <alignment vertical="top"/>
    </xf>
    <xf numFmtId="0" fontId="33" fillId="7" borderId="0" xfId="62" applyFont="1" applyFill="1" applyBorder="1" applyAlignment="1" applyProtection="1">
      <alignment horizontal="center" vertical="center" wrapText="1"/>
    </xf>
    <xf numFmtId="0" fontId="33" fillId="7" borderId="0" xfId="57" applyFont="1" applyFill="1" applyBorder="1" applyAlignment="1" applyProtection="1">
      <alignment horizontal="center"/>
    </xf>
    <xf numFmtId="0" fontId="33" fillId="0" borderId="0" xfId="57" applyFont="1" applyAlignment="1" applyProtection="1">
      <alignment horizontal="center" vertical="center"/>
    </xf>
    <xf numFmtId="0" fontId="33" fillId="7" borderId="0" xfId="57" applyFont="1" applyFill="1" applyBorder="1" applyAlignment="1" applyProtection="1">
      <alignment horizontal="center" vertical="center"/>
    </xf>
    <xf numFmtId="49" fontId="31" fillId="0" borderId="6" xfId="0" applyFont="1" applyBorder="1" applyAlignment="1">
      <alignment vertical="top" wrapText="1"/>
    </xf>
    <xf numFmtId="0" fontId="0" fillId="7" borderId="0" xfId="60" applyNumberFormat="1" applyFont="1" applyFill="1" applyBorder="1" applyAlignment="1" applyProtection="1">
      <alignment horizontal="right" vertical="center" wrapText="1" indent="1"/>
    </xf>
    <xf numFmtId="0" fontId="0" fillId="0" borderId="6" xfId="40" applyFont="1" applyBorder="1" applyAlignment="1" applyProtection="1">
      <alignment horizontal="justify" vertical="top" wrapText="1"/>
    </xf>
    <xf numFmtId="0" fontId="2" fillId="0" borderId="0" xfId="43" applyProtection="1"/>
    <xf numFmtId="0" fontId="45" fillId="0" borderId="0" xfId="60" applyFont="1" applyAlignment="1" applyProtection="1">
      <alignment horizontal="center" vertical="center" wrapText="1"/>
    </xf>
    <xf numFmtId="49" fontId="23" fillId="7" borderId="7" xfId="50" applyFont="1" applyFill="1" applyBorder="1" applyAlignment="1" applyProtection="1">
      <alignment vertical="center" wrapText="1"/>
    </xf>
    <xf numFmtId="49" fontId="20" fillId="7" borderId="8" xfId="50" applyFont="1" applyFill="1" applyBorder="1" applyAlignment="1">
      <alignment horizontal="left" vertical="center" wrapText="1"/>
    </xf>
    <xf numFmtId="49" fontId="20" fillId="7" borderId="9" xfId="50" applyFont="1" applyFill="1" applyBorder="1" applyAlignment="1">
      <alignment horizontal="left" vertical="center" wrapText="1"/>
    </xf>
    <xf numFmtId="49" fontId="23" fillId="7" borderId="10" xfId="50" applyFont="1" applyFill="1" applyBorder="1" applyAlignment="1" applyProtection="1">
      <alignment vertical="center" wrapText="1"/>
    </xf>
    <xf numFmtId="49" fontId="14" fillId="7" borderId="0" xfId="50" applyFont="1" applyFill="1" applyBorder="1" applyAlignment="1">
      <alignment wrapText="1"/>
    </xf>
    <xf numFmtId="49" fontId="14" fillId="7" borderId="11" xfId="50" applyFont="1" applyFill="1" applyBorder="1" applyAlignment="1">
      <alignment wrapText="1"/>
    </xf>
    <xf numFmtId="49" fontId="12" fillId="7" borderId="0" xfId="33" applyNumberFormat="1" applyFont="1" applyFill="1" applyBorder="1" applyAlignment="1" applyProtection="1">
      <alignment horizontal="left" wrapText="1"/>
    </xf>
    <xf numFmtId="49" fontId="12" fillId="7" borderId="0" xfId="33" applyNumberFormat="1" applyFont="1" applyFill="1" applyBorder="1" applyAlignment="1" applyProtection="1">
      <alignment wrapText="1"/>
    </xf>
    <xf numFmtId="49" fontId="14" fillId="7" borderId="0" xfId="50" applyFont="1" applyFill="1" applyBorder="1" applyAlignment="1">
      <alignment horizontal="right" wrapText="1"/>
    </xf>
    <xf numFmtId="49" fontId="20" fillId="7" borderId="0" xfId="50" applyFont="1" applyFill="1" applyBorder="1" applyAlignment="1">
      <alignment horizontal="left" vertical="center" wrapText="1"/>
    </xf>
    <xf numFmtId="49" fontId="20" fillId="7" borderId="11" xfId="50" applyFont="1" applyFill="1" applyBorder="1" applyAlignment="1">
      <alignment horizontal="left" vertical="center" wrapText="1"/>
    </xf>
    <xf numFmtId="49" fontId="14" fillId="0" borderId="0" xfId="50" applyFont="1" applyFill="1" applyBorder="1" applyAlignment="1" applyProtection="1">
      <alignment wrapText="1"/>
    </xf>
    <xf numFmtId="0" fontId="18" fillId="0" borderId="0" xfId="23" applyFont="1" applyFill="1" applyBorder="1" applyAlignment="1" applyProtection="1">
      <alignment horizontal="left" vertical="top" wrapText="1"/>
    </xf>
    <xf numFmtId="49" fontId="14" fillId="0" borderId="0" xfId="50" applyFont="1" applyFill="1" applyBorder="1" applyAlignment="1" applyProtection="1">
      <alignment vertical="top" wrapText="1"/>
    </xf>
    <xf numFmtId="0" fontId="18" fillId="0" borderId="0" xfId="23" applyFont="1" applyFill="1" applyBorder="1" applyAlignment="1" applyProtection="1">
      <alignment horizontal="right" vertical="top" wrapText="1"/>
    </xf>
    <xf numFmtId="49" fontId="34" fillId="8" borderId="6" xfId="45" applyNumberFormat="1" applyFont="1" applyFill="1" applyBorder="1" applyAlignment="1" applyProtection="1">
      <alignment horizontal="center" vertical="center" wrapText="1"/>
    </xf>
    <xf numFmtId="49" fontId="34" fillId="2" borderId="6" xfId="45" applyNumberFormat="1" applyFont="1" applyFill="1" applyBorder="1" applyAlignment="1" applyProtection="1">
      <alignment horizontal="center" vertical="center" wrapText="1"/>
    </xf>
    <xf numFmtId="49" fontId="23" fillId="7" borderId="10" xfId="50" applyFont="1" applyFill="1" applyBorder="1" applyAlignment="1" applyProtection="1">
      <alignment horizontal="center" vertical="center" wrapText="1"/>
    </xf>
    <xf numFmtId="49" fontId="34" fillId="11" borderId="6" xfId="45"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50" applyNumberFormat="1" applyFont="1" applyFill="1" applyBorder="1" applyAlignment="1">
      <alignment horizontal="justify" vertical="center" wrapText="1"/>
    </xf>
    <xf numFmtId="49" fontId="0" fillId="11" borderId="5" xfId="61" applyNumberFormat="1" applyFont="1" applyFill="1" applyBorder="1" applyAlignment="1" applyProtection="1">
      <alignment horizontal="center" vertical="center" wrapText="1"/>
      <protection locked="0"/>
    </xf>
    <xf numFmtId="0" fontId="0" fillId="7" borderId="0" xfId="60" applyFont="1" applyFill="1" applyBorder="1" applyAlignment="1" applyProtection="1">
      <alignment horizontal="right" vertical="center" wrapText="1" indent="1"/>
    </xf>
    <xf numFmtId="49" fontId="6" fillId="0" borderId="0" xfId="0" applyNumberFormat="1" applyFont="1" applyProtection="1">
      <alignment vertical="top"/>
    </xf>
    <xf numFmtId="0" fontId="8" fillId="7" borderId="0" xfId="62" applyFont="1" applyFill="1" applyBorder="1" applyAlignment="1" applyProtection="1">
      <alignment horizontal="center" vertical="center" wrapText="1"/>
    </xf>
    <xf numFmtId="0" fontId="6" fillId="7" borderId="0" xfId="62" applyFont="1" applyFill="1" applyBorder="1" applyAlignment="1" applyProtection="1">
      <alignment horizontal="center" vertical="center" wrapText="1"/>
    </xf>
    <xf numFmtId="49" fontId="32" fillId="0" borderId="0" xfId="0" applyFont="1" applyBorder="1">
      <alignment vertical="top"/>
    </xf>
    <xf numFmtId="0" fontId="32" fillId="7" borderId="0" xfId="62" applyFont="1" applyFill="1" applyBorder="1" applyAlignment="1" applyProtection="1">
      <alignment vertical="center" wrapText="1"/>
    </xf>
    <xf numFmtId="0" fontId="32" fillId="0" borderId="0" xfId="62" applyFont="1" applyFill="1" applyAlignment="1" applyProtection="1">
      <alignment vertical="center" wrapText="1"/>
    </xf>
    <xf numFmtId="0" fontId="45" fillId="0" borderId="0" xfId="62" applyFont="1" applyFill="1" applyAlignment="1" applyProtection="1">
      <alignment vertical="center" wrapText="1"/>
    </xf>
    <xf numFmtId="0" fontId="0" fillId="0" borderId="0" xfId="62" applyFont="1" applyFill="1" applyAlignment="1" applyProtection="1">
      <alignment vertical="center" wrapText="1"/>
    </xf>
    <xf numFmtId="0" fontId="45" fillId="0" borderId="0" xfId="60" applyFont="1" applyFill="1" applyAlignment="1" applyProtection="1">
      <alignment horizontal="left" vertical="center" wrapText="1"/>
    </xf>
    <xf numFmtId="0" fontId="45" fillId="0" borderId="0" xfId="60" applyFont="1" applyFill="1" applyBorder="1" applyAlignment="1" applyProtection="1">
      <alignment horizontal="left" vertical="center" wrapText="1"/>
    </xf>
    <xf numFmtId="49" fontId="45" fillId="0" borderId="0" xfId="60"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5"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62" applyNumberFormat="1" applyFont="1" applyFill="1" applyAlignment="1" applyProtection="1">
      <alignment vertical="center" wrapText="1"/>
    </xf>
    <xf numFmtId="49" fontId="6" fillId="0" borderId="0" xfId="0" applyNumberFormat="1" applyFont="1">
      <alignment vertical="top"/>
    </xf>
    <xf numFmtId="0" fontId="45" fillId="0" borderId="0" xfId="62" applyFont="1" applyFill="1" applyAlignment="1" applyProtection="1">
      <alignment horizontal="center" vertical="center" wrapText="1"/>
    </xf>
    <xf numFmtId="0" fontId="8" fillId="10" borderId="12" xfId="61" applyFont="1" applyFill="1" applyBorder="1" applyAlignment="1" applyProtection="1">
      <alignment horizontal="center" vertical="center" wrapText="1"/>
    </xf>
    <xf numFmtId="0" fontId="6" fillId="0" borderId="5" xfId="61" applyFont="1" applyBorder="1" applyAlignment="1" applyProtection="1">
      <alignment horizontal="left" vertical="center"/>
    </xf>
    <xf numFmtId="0" fontId="6" fillId="0" borderId="0" xfId="62" applyFont="1" applyFill="1" applyBorder="1" applyAlignment="1" applyProtection="1">
      <alignment vertical="center" wrapText="1"/>
    </xf>
    <xf numFmtId="49" fontId="0" fillId="7" borderId="0" xfId="62"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62" applyFont="1" applyFill="1" applyBorder="1" applyAlignment="1" applyProtection="1">
      <alignment horizontal="center" vertical="center" wrapText="1"/>
    </xf>
    <xf numFmtId="0" fontId="0" fillId="12" borderId="5" xfId="53" applyFont="1" applyFill="1" applyBorder="1" applyAlignment="1" applyProtection="1">
      <alignment horizontal="center" vertical="center" wrapText="1"/>
    </xf>
    <xf numFmtId="0" fontId="0" fillId="12" borderId="5" xfId="55" applyFont="1" applyFill="1" applyBorder="1" applyAlignment="1" applyProtection="1">
      <alignment horizontal="center" vertical="center" wrapText="1"/>
    </xf>
    <xf numFmtId="0" fontId="6" fillId="7" borderId="5" xfId="62" applyNumberFormat="1" applyFont="1" applyFill="1" applyBorder="1" applyAlignment="1" applyProtection="1">
      <alignment horizontal="center" vertical="center" wrapText="1"/>
    </xf>
    <xf numFmtId="4" fontId="6" fillId="7" borderId="5" xfId="31" applyNumberFormat="1" applyFont="1" applyFill="1" applyBorder="1" applyAlignment="1" applyProtection="1">
      <alignment horizontal="right" vertical="center" wrapText="1"/>
    </xf>
    <xf numFmtId="49" fontId="6" fillId="11" borderId="5" xfId="61" applyNumberFormat="1" applyFont="1" applyFill="1" applyBorder="1" applyAlignment="1" applyProtection="1">
      <alignment horizontal="center" vertical="center" wrapText="1"/>
      <protection locked="0"/>
    </xf>
    <xf numFmtId="49" fontId="6" fillId="9" borderId="5" xfId="31" applyNumberFormat="1" applyFont="1" applyFill="1" applyBorder="1" applyAlignment="1" applyProtection="1">
      <alignment horizontal="left" vertical="center" wrapText="1"/>
      <protection locked="0"/>
    </xf>
    <xf numFmtId="49" fontId="6" fillId="2" borderId="5" xfId="62" applyNumberFormat="1" applyFont="1" applyFill="1" applyBorder="1" applyAlignment="1" applyProtection="1">
      <alignment horizontal="left" vertical="center" wrapText="1"/>
      <protection locked="0"/>
    </xf>
    <xf numFmtId="49" fontId="28" fillId="13" borderId="13" xfId="0" applyFont="1" applyFill="1" applyBorder="1" applyAlignment="1" applyProtection="1">
      <alignment horizontal="center" vertical="center"/>
    </xf>
    <xf numFmtId="49" fontId="6" fillId="7" borderId="5" xfId="62" applyNumberFormat="1" applyFont="1" applyFill="1" applyBorder="1" applyAlignment="1" applyProtection="1">
      <alignment horizontal="center" vertical="center" wrapText="1"/>
    </xf>
    <xf numFmtId="0" fontId="6" fillId="9" borderId="5" xfId="62" applyNumberFormat="1" applyFont="1" applyFill="1" applyBorder="1" applyAlignment="1" applyProtection="1">
      <alignment horizontal="center" vertical="center" wrapText="1"/>
      <protection locked="0"/>
    </xf>
    <xf numFmtId="49" fontId="40" fillId="13" borderId="14" xfId="0" applyFont="1" applyFill="1" applyBorder="1" applyAlignment="1" applyProtection="1">
      <alignment horizontal="left" vertical="center"/>
    </xf>
    <xf numFmtId="0" fontId="0" fillId="0" borderId="5" xfId="36" applyFont="1" applyFill="1" applyBorder="1" applyAlignment="1" applyProtection="1">
      <alignment horizontal="center" vertical="center" wrapText="1"/>
    </xf>
    <xf numFmtId="0" fontId="6" fillId="13" borderId="13" xfId="62" applyFont="1" applyFill="1" applyBorder="1" applyAlignment="1" applyProtection="1">
      <alignment vertical="center" wrapText="1"/>
    </xf>
    <xf numFmtId="0" fontId="6" fillId="0" borderId="5" xfId="55" applyFont="1" applyFill="1" applyBorder="1" applyAlignment="1" applyProtection="1">
      <alignment horizontal="center" vertical="center" wrapText="1"/>
    </xf>
    <xf numFmtId="0" fontId="6" fillId="0" borderId="5" xfId="57" applyFont="1" applyFill="1" applyBorder="1" applyAlignment="1" applyProtection="1">
      <alignment horizontal="center" vertical="center" wrapText="1"/>
    </xf>
    <xf numFmtId="0" fontId="6" fillId="0" borderId="0" xfId="55" applyFont="1" applyFill="1" applyBorder="1" applyAlignment="1" applyProtection="1">
      <alignment horizontal="left"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11" borderId="16" xfId="61" applyNumberFormat="1" applyFont="1" applyFill="1" applyBorder="1" applyAlignment="1" applyProtection="1">
      <alignment horizontal="center" vertical="center" wrapText="1"/>
    </xf>
    <xf numFmtId="49" fontId="6" fillId="0" borderId="5" xfId="61" applyNumberFormat="1" applyFont="1" applyFill="1" applyBorder="1" applyAlignment="1" applyProtection="1">
      <alignment horizontal="center" vertical="center" wrapText="1"/>
    </xf>
    <xf numFmtId="49" fontId="0" fillId="0" borderId="17" xfId="0" applyBorder="1">
      <alignment vertical="top"/>
    </xf>
    <xf numFmtId="0" fontId="6" fillId="7" borderId="5" xfId="57" applyFont="1" applyFill="1" applyBorder="1" applyAlignment="1" applyProtection="1">
      <alignment horizontal="center" vertical="center"/>
    </xf>
    <xf numFmtId="49" fontId="6" fillId="2" borderId="5" xfId="57" applyNumberFormat="1" applyFont="1" applyFill="1" applyBorder="1" applyAlignment="1" applyProtection="1">
      <alignment horizontal="left" vertical="center" wrapText="1"/>
      <protection locked="0"/>
    </xf>
    <xf numFmtId="0" fontId="11" fillId="0" borderId="0" xfId="62" applyFont="1" applyFill="1" applyAlignment="1" applyProtection="1">
      <alignment vertical="center" wrapText="1"/>
    </xf>
    <xf numFmtId="0" fontId="41" fillId="0" borderId="0" xfId="62" applyFont="1" applyFill="1" applyAlignment="1" applyProtection="1">
      <alignment vertical="center" wrapText="1"/>
    </xf>
    <xf numFmtId="49" fontId="6" fillId="0" borderId="0" xfId="48">
      <alignment vertical="top"/>
    </xf>
    <xf numFmtId="49" fontId="11" fillId="0" borderId="0" xfId="48" applyFont="1" applyBorder="1" applyProtection="1">
      <alignment vertical="top"/>
    </xf>
    <xf numFmtId="49" fontId="6" fillId="0" borderId="0" xfId="48" applyFont="1" applyBorder="1" applyProtection="1">
      <alignment vertical="top"/>
    </xf>
    <xf numFmtId="49" fontId="33" fillId="0" borderId="0" xfId="48" applyFont="1" applyBorder="1" applyAlignment="1" applyProtection="1">
      <alignment horizontal="center" vertical="center"/>
    </xf>
    <xf numFmtId="49" fontId="6" fillId="0" borderId="0" xfId="48" applyBorder="1" applyProtection="1">
      <alignment vertical="top"/>
    </xf>
    <xf numFmtId="0" fontId="6" fillId="7" borderId="0" xfId="48" applyNumberFormat="1" applyFont="1" applyFill="1" applyBorder="1" applyAlignment="1" applyProtection="1"/>
    <xf numFmtId="0" fontId="42" fillId="7" borderId="0" xfId="48" applyNumberFormat="1" applyFont="1" applyFill="1" applyBorder="1" applyAlignment="1" applyProtection="1">
      <alignment horizontal="center" vertical="center" wrapText="1"/>
    </xf>
    <xf numFmtId="0" fontId="11" fillId="7" borderId="0" xfId="48" applyNumberFormat="1" applyFont="1" applyFill="1" applyBorder="1" applyAlignment="1" applyProtection="1"/>
    <xf numFmtId="49" fontId="6" fillId="0" borderId="0" xfId="48" applyFont="1">
      <alignment vertical="top"/>
    </xf>
    <xf numFmtId="49" fontId="33" fillId="0" borderId="0" xfId="48" applyFont="1" applyAlignment="1">
      <alignment horizontal="center" vertical="center" wrapText="1"/>
    </xf>
    <xf numFmtId="0" fontId="6" fillId="7" borderId="5" xfId="56" applyNumberFormat="1" applyFont="1" applyFill="1" applyBorder="1" applyAlignment="1" applyProtection="1">
      <alignment horizontal="center" vertical="center" wrapText="1"/>
    </xf>
    <xf numFmtId="49" fontId="6" fillId="0" borderId="5" xfId="56" applyNumberFormat="1" applyFont="1" applyFill="1" applyBorder="1" applyAlignment="1" applyProtection="1">
      <alignment horizontal="center" vertical="center" wrapText="1"/>
    </xf>
    <xf numFmtId="49" fontId="43" fillId="13" borderId="15" xfId="48" applyFont="1" applyFill="1" applyBorder="1" applyAlignment="1" applyProtection="1">
      <alignment horizontal="center" vertical="top"/>
    </xf>
    <xf numFmtId="49" fontId="40" fillId="13" borderId="15" xfId="48"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9" applyFont="1" applyFill="1" applyBorder="1" applyAlignment="1" applyProtection="1">
      <alignment vertical="center" wrapText="1"/>
    </xf>
    <xf numFmtId="0" fontId="37" fillId="0" borderId="13" xfId="59" applyFont="1" applyFill="1" applyBorder="1" applyAlignment="1" applyProtection="1">
      <alignment vertical="center" wrapText="1"/>
    </xf>
    <xf numFmtId="49" fontId="37" fillId="0" borderId="0" xfId="0" applyFont="1" applyAlignment="1">
      <alignment vertical="top" wrapText="1"/>
    </xf>
    <xf numFmtId="49" fontId="6" fillId="0" borderId="5" xfId="0" applyNumberFormat="1" applyFont="1" applyBorder="1" applyProtection="1">
      <alignment vertical="top"/>
    </xf>
    <xf numFmtId="0" fontId="37" fillId="0" borderId="0" xfId="59" applyFont="1" applyFill="1" applyBorder="1" applyAlignment="1" applyProtection="1">
      <alignment vertical="center" wrapText="1"/>
    </xf>
    <xf numFmtId="49" fontId="37" fillId="0" borderId="5" xfId="0" applyNumberFormat="1" applyFont="1" applyBorder="1" applyProtection="1">
      <alignment vertical="top"/>
    </xf>
    <xf numFmtId="0" fontId="37" fillId="0" borderId="5" xfId="61" applyFont="1" applyBorder="1" applyAlignment="1" applyProtection="1">
      <alignment horizontal="left" vertical="center"/>
    </xf>
    <xf numFmtId="0" fontId="8" fillId="10" borderId="0" xfId="62" applyFont="1" applyFill="1" applyAlignment="1" applyProtection="1">
      <alignment horizontal="center" vertical="center" wrapText="1"/>
    </xf>
    <xf numFmtId="0" fontId="37" fillId="0" borderId="14" xfId="59" applyFont="1" applyFill="1" applyBorder="1" applyAlignment="1" applyProtection="1">
      <alignment vertical="center" wrapText="1"/>
    </xf>
    <xf numFmtId="49" fontId="28" fillId="13" borderId="15" xfId="0" applyFont="1" applyFill="1" applyBorder="1" applyAlignment="1" applyProtection="1">
      <alignment horizontal="left" vertical="center"/>
    </xf>
    <xf numFmtId="49" fontId="6" fillId="13" borderId="17" xfId="61" applyNumberFormat="1" applyFont="1" applyFill="1" applyBorder="1" applyAlignment="1" applyProtection="1">
      <alignment horizontal="center" vertical="center" wrapText="1"/>
    </xf>
    <xf numFmtId="0" fontId="6" fillId="7" borderId="5" xfId="62" applyNumberFormat="1" applyFont="1" applyFill="1" applyBorder="1" applyAlignment="1" applyProtection="1">
      <alignment horizontal="left" vertical="center" wrapText="1" indent="1"/>
    </xf>
    <xf numFmtId="0" fontId="6" fillId="7" borderId="5" xfId="62" applyNumberFormat="1" applyFont="1" applyFill="1" applyBorder="1" applyAlignment="1" applyProtection="1">
      <alignment horizontal="left" vertical="center" wrapText="1" indent="2"/>
    </xf>
    <xf numFmtId="0" fontId="6" fillId="7" borderId="5" xfId="62"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47" fillId="0" borderId="0" xfId="55" applyFont="1" applyFill="1" applyBorder="1" applyAlignment="1" applyProtection="1">
      <alignment horizontal="center" vertical="center" wrapText="1"/>
    </xf>
    <xf numFmtId="0" fontId="6" fillId="0" borderId="0" xfId="55" applyFont="1" applyFill="1" applyBorder="1" applyAlignment="1" applyProtection="1">
      <alignment vertical="center" wrapText="1"/>
    </xf>
    <xf numFmtId="49" fontId="6" fillId="0" borderId="0" xfId="61"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0" fontId="6" fillId="7" borderId="13" xfId="62" applyNumberFormat="1" applyFont="1" applyFill="1" applyBorder="1" applyAlignment="1" applyProtection="1">
      <alignment horizontal="left" vertical="center" wrapText="1" indent="3"/>
    </xf>
    <xf numFmtId="49" fontId="6" fillId="7" borderId="5" xfId="62" applyNumberFormat="1" applyFont="1" applyFill="1" applyBorder="1" applyAlignment="1" applyProtection="1">
      <alignment horizontal="left" vertical="center" wrapText="1"/>
    </xf>
    <xf numFmtId="49" fontId="6" fillId="13" borderId="5" xfId="62" applyNumberFormat="1" applyFont="1" applyFill="1" applyBorder="1" applyAlignment="1" applyProtection="1">
      <alignment horizontal="left" vertical="center" wrapText="1"/>
    </xf>
    <xf numFmtId="0" fontId="6" fillId="7" borderId="5" xfId="62" applyNumberFormat="1" applyFont="1" applyFill="1" applyBorder="1" applyAlignment="1" applyProtection="1">
      <alignment horizontal="left" vertical="center" wrapText="1" indent="4"/>
    </xf>
    <xf numFmtId="0" fontId="6" fillId="7" borderId="5" xfId="62" applyNumberFormat="1" applyFont="1" applyFill="1" applyBorder="1" applyAlignment="1" applyProtection="1">
      <alignment horizontal="left" vertical="center" wrapText="1" indent="5"/>
    </xf>
    <xf numFmtId="0" fontId="6" fillId="9" borderId="5" xfId="62"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0" xfId="62"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0" fontId="41" fillId="7" borderId="0" xfId="62" applyFont="1" applyFill="1" applyBorder="1" applyAlignment="1" applyProtection="1">
      <alignment horizontal="center" vertical="center" wrapText="1"/>
    </xf>
    <xf numFmtId="49" fontId="6" fillId="0" borderId="0" xfId="0" applyFont="1" applyAlignme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5" xfId="62" applyFont="1" applyFill="1" applyBorder="1" applyAlignment="1" applyProtection="1">
      <alignment vertical="center" wrapText="1"/>
    </xf>
    <xf numFmtId="49" fontId="6" fillId="13" borderId="14" xfId="61" applyNumberFormat="1" applyFont="1" applyFill="1" applyBorder="1" applyAlignment="1" applyProtection="1">
      <alignment horizontal="center" vertical="center" wrapText="1"/>
    </xf>
    <xf numFmtId="49" fontId="6" fillId="13" borderId="18" xfId="61" applyNumberFormat="1" applyFont="1" applyFill="1" applyBorder="1" applyAlignment="1" applyProtection="1">
      <alignment horizontal="center" vertical="center" wrapText="1"/>
    </xf>
    <xf numFmtId="49" fontId="6" fillId="2" borderId="5" xfId="62" applyNumberFormat="1" applyFont="1" applyFill="1" applyBorder="1" applyAlignment="1" applyProtection="1">
      <alignment vertical="center" wrapText="1"/>
      <protection locked="0"/>
    </xf>
    <xf numFmtId="0" fontId="6" fillId="0" borderId="14" xfId="59" applyFont="1" applyFill="1" applyBorder="1" applyAlignment="1" applyProtection="1">
      <alignment vertical="center" wrapText="1"/>
    </xf>
    <xf numFmtId="49" fontId="6" fillId="0" borderId="5" xfId="62" applyNumberFormat="1" applyFont="1" applyFill="1" applyBorder="1" applyAlignment="1" applyProtection="1">
      <alignment vertical="center" wrapText="1"/>
    </xf>
    <xf numFmtId="0" fontId="6" fillId="0" borderId="5" xfId="62" applyNumberFormat="1" applyFont="1" applyFill="1" applyBorder="1" applyAlignment="1" applyProtection="1">
      <alignment horizontal="left" vertical="center" wrapText="1" indent="4"/>
    </xf>
    <xf numFmtId="4" fontId="6" fillId="0" borderId="5" xfId="31" applyNumberFormat="1" applyFont="1" applyFill="1" applyBorder="1" applyAlignment="1" applyProtection="1">
      <alignment horizontal="right" vertical="center" wrapText="1"/>
    </xf>
    <xf numFmtId="0" fontId="19" fillId="10" borderId="0" xfId="62" applyFont="1" applyFill="1" applyAlignment="1" applyProtection="1">
      <alignment horizontal="center" vertical="center" wrapText="1"/>
    </xf>
    <xf numFmtId="49" fontId="6" fillId="13" borderId="13" xfId="62" applyNumberFormat="1" applyFont="1" applyFill="1" applyBorder="1" applyAlignment="1" applyProtection="1">
      <alignment horizontal="left" vertical="center" wrapText="1"/>
    </xf>
    <xf numFmtId="49" fontId="6" fillId="9" borderId="5" xfId="62" applyNumberFormat="1" applyFont="1" applyFill="1" applyBorder="1" applyAlignment="1" applyProtection="1">
      <alignment horizontal="left" vertical="center" wrapText="1" indent="7"/>
      <protection locked="0"/>
    </xf>
    <xf numFmtId="49" fontId="6" fillId="13" borderId="19" xfId="62" applyNumberFormat="1" applyFont="1" applyFill="1" applyBorder="1" applyAlignment="1" applyProtection="1">
      <alignment horizontal="left" vertical="center" wrapText="1"/>
    </xf>
    <xf numFmtId="49" fontId="37" fillId="13" borderId="15" xfId="61" applyNumberFormat="1" applyFont="1" applyFill="1" applyBorder="1" applyAlignment="1" applyProtection="1">
      <alignment horizontal="center" vertical="center" wrapText="1"/>
    </xf>
    <xf numFmtId="49" fontId="6" fillId="13" borderId="15" xfId="61" applyNumberFormat="1" applyFont="1" applyFill="1" applyBorder="1" applyAlignment="1" applyProtection="1">
      <alignment horizontal="center" vertical="center" wrapText="1"/>
    </xf>
    <xf numFmtId="49" fontId="28" fillId="13" borderId="19" xfId="0" applyFont="1" applyFill="1" applyBorder="1" applyAlignment="1" applyProtection="1">
      <alignment horizontal="center" vertical="center"/>
    </xf>
    <xf numFmtId="0" fontId="6" fillId="0" borderId="0" xfId="62" applyFont="1" applyFill="1" applyBorder="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6" fillId="0" borderId="20" xfId="62" applyFont="1" applyFill="1" applyBorder="1" applyAlignment="1" applyProtection="1">
      <alignment vertical="center" wrapText="1"/>
    </xf>
    <xf numFmtId="0" fontId="6" fillId="0" borderId="29" xfId="55" applyFont="1" applyFill="1" applyBorder="1" applyAlignment="1" applyProtection="1">
      <alignment vertical="center" wrapText="1"/>
    </xf>
    <xf numFmtId="0" fontId="6" fillId="0" borderId="29" xfId="62" applyNumberFormat="1" applyFont="1" applyFill="1" applyBorder="1" applyAlignment="1" applyProtection="1">
      <alignment horizontal="left" vertical="center" wrapText="1" indent="6"/>
    </xf>
    <xf numFmtId="0" fontId="0" fillId="0" borderId="0" xfId="60" applyFont="1" applyFill="1" applyBorder="1" applyAlignment="1" applyProtection="1">
      <alignment horizontal="center" vertical="center" wrapText="1"/>
    </xf>
    <xf numFmtId="49" fontId="6" fillId="0" borderId="0" xfId="60" applyNumberFormat="1" applyFont="1" applyFill="1" applyBorder="1" applyAlignment="1" applyProtection="1">
      <alignment horizontal="center" vertical="center" wrapText="1"/>
    </xf>
    <xf numFmtId="49" fontId="6" fillId="7" borderId="13" xfId="62" applyNumberFormat="1" applyFont="1" applyFill="1" applyBorder="1" applyAlignment="1" applyProtection="1">
      <alignment horizontal="left" vertical="center" wrapText="1"/>
    </xf>
    <xf numFmtId="0" fontId="6" fillId="0" borderId="30" xfId="55" applyFont="1" applyFill="1" applyBorder="1" applyAlignment="1" applyProtection="1">
      <alignment vertical="center" wrapText="1"/>
    </xf>
    <xf numFmtId="49" fontId="40" fillId="13" borderId="15" xfId="0" applyFont="1" applyFill="1" applyBorder="1" applyAlignment="1" applyProtection="1">
      <alignment horizontal="left" vertical="center"/>
    </xf>
    <xf numFmtId="0" fontId="6" fillId="0" borderId="0" xfId="55" applyFont="1" applyFill="1" applyBorder="1" applyAlignment="1" applyProtection="1">
      <alignment horizontal="right" vertical="center" wrapText="1"/>
    </xf>
    <xf numFmtId="49" fontId="6" fillId="0" borderId="0" xfId="61" applyNumberFormat="1" applyFont="1" applyFill="1" applyBorder="1" applyAlignment="1" applyProtection="1">
      <alignment vertical="center" wrapText="1"/>
    </xf>
    <xf numFmtId="49" fontId="0" fillId="0" borderId="0" xfId="62" applyNumberFormat="1" applyFont="1" applyFill="1" applyAlignment="1" applyProtection="1">
      <alignment vertical="center" wrapText="1"/>
    </xf>
    <xf numFmtId="49" fontId="0" fillId="0" borderId="0" xfId="62" applyNumberFormat="1" applyFont="1" applyFill="1" applyAlignment="1" applyProtection="1">
      <alignment vertical="center"/>
    </xf>
    <xf numFmtId="0" fontId="6" fillId="0" borderId="0" xfId="62" applyFont="1" applyFill="1" applyAlignment="1" applyProtection="1">
      <alignment horizontal="right" vertical="top" wrapText="1"/>
    </xf>
    <xf numFmtId="49" fontId="0" fillId="0" borderId="0" xfId="62" applyNumberFormat="1" applyFont="1" applyFill="1" applyAlignment="1" applyProtection="1">
      <alignment horizontal="left" vertical="top"/>
    </xf>
    <xf numFmtId="0" fontId="6" fillId="7" borderId="13" xfId="62" applyNumberFormat="1" applyFont="1" applyFill="1" applyBorder="1" applyAlignment="1" applyProtection="1">
      <alignment horizontal="left" vertical="center" wrapText="1" indent="1"/>
    </xf>
    <xf numFmtId="0" fontId="6" fillId="7" borderId="13" xfId="62" applyNumberFormat="1" applyFont="1" applyFill="1" applyBorder="1" applyAlignment="1" applyProtection="1">
      <alignment horizontal="left" vertical="center" wrapText="1" indent="2"/>
    </xf>
    <xf numFmtId="0" fontId="11" fillId="0" borderId="0" xfId="62" applyFont="1" applyFill="1" applyAlignment="1" applyProtection="1">
      <alignment horizontal="center" vertical="center" wrapText="1"/>
    </xf>
    <xf numFmtId="49" fontId="11" fillId="0" borderId="0" xfId="0" applyFont="1">
      <alignment vertical="top"/>
    </xf>
    <xf numFmtId="0" fontId="33" fillId="7" borderId="0" xfId="57" applyFont="1" applyFill="1" applyBorder="1" applyAlignment="1" applyProtection="1">
      <alignment horizontal="center" vertical="center" wrapText="1"/>
    </xf>
    <xf numFmtId="49" fontId="6" fillId="9" borderId="5" xfId="57" applyNumberFormat="1" applyFont="1" applyFill="1" applyBorder="1" applyAlignment="1" applyProtection="1">
      <alignment horizontal="left" vertical="center" wrapText="1"/>
      <protection locked="0"/>
    </xf>
    <xf numFmtId="49" fontId="9" fillId="0" borderId="0" xfId="48" applyFont="1" applyBorder="1" applyAlignment="1" applyProtection="1">
      <alignment horizontal="right" vertical="top"/>
    </xf>
    <xf numFmtId="49" fontId="9" fillId="0" borderId="0" xfId="48" applyFont="1" applyAlignment="1">
      <alignment vertical="top"/>
    </xf>
    <xf numFmtId="0" fontId="6" fillId="7" borderId="0" xfId="62" applyNumberFormat="1" applyFont="1" applyFill="1" applyBorder="1" applyAlignment="1" applyProtection="1">
      <alignment horizontal="center" vertical="center" wrapText="1"/>
    </xf>
    <xf numFmtId="4" fontId="6" fillId="0" borderId="0" xfId="31" applyNumberFormat="1" applyFont="1" applyFill="1" applyBorder="1" applyAlignment="1" applyProtection="1">
      <alignment horizontal="right" vertical="center" wrapText="1"/>
    </xf>
    <xf numFmtId="0" fontId="6" fillId="0" borderId="0" xfId="62" applyNumberFormat="1" applyFont="1" applyFill="1" applyBorder="1" applyAlignment="1" applyProtection="1">
      <alignment horizontal="center" vertical="center" wrapText="1"/>
    </xf>
    <xf numFmtId="49" fontId="6" fillId="0" borderId="0" xfId="31" applyNumberFormat="1" applyFont="1" applyFill="1" applyBorder="1" applyAlignment="1" applyProtection="1">
      <alignment horizontal="left" vertical="center" wrapText="1"/>
    </xf>
    <xf numFmtId="49" fontId="6" fillId="0" borderId="0" xfId="38">
      <alignment vertical="top"/>
    </xf>
    <xf numFmtId="49" fontId="40" fillId="13" borderId="31" xfId="0" applyFont="1" applyFill="1" applyBorder="1" applyAlignment="1" applyProtection="1">
      <alignment horizontal="left" vertical="center" indent="7"/>
    </xf>
    <xf numFmtId="0" fontId="0" fillId="0" borderId="0" xfId="0" applyNumberFormat="1" applyFill="1" applyAlignment="1" applyProtection="1">
      <alignment vertical="center"/>
    </xf>
    <xf numFmtId="0" fontId="18" fillId="0" borderId="0" xfId="35" applyFont="1" applyFill="1" applyBorder="1" applyAlignment="1" applyProtection="1">
      <alignment vertical="center" wrapText="1"/>
    </xf>
    <xf numFmtId="49" fontId="48" fillId="0" borderId="30" xfId="0" applyFont="1" applyBorder="1" applyAlignment="1">
      <alignment horizontal="justify" vertical="top"/>
    </xf>
    <xf numFmtId="0" fontId="0" fillId="0" borderId="13" xfId="59" applyFont="1" applyFill="1" applyBorder="1" applyAlignment="1" applyProtection="1">
      <alignment vertical="center" wrapText="1"/>
    </xf>
    <xf numFmtId="49" fontId="6" fillId="0" borderId="32" xfId="0" applyNumberFormat="1" applyFont="1" applyBorder="1" applyAlignment="1" applyProtection="1">
      <alignment vertical="center" wrapText="1"/>
    </xf>
    <xf numFmtId="49" fontId="6" fillId="0" borderId="30" xfId="0" applyNumberFormat="1" applyFont="1" applyBorder="1" applyAlignment="1" applyProtection="1">
      <alignment vertical="top" wrapText="1"/>
    </xf>
    <xf numFmtId="49" fontId="6" fillId="0" borderId="32" xfId="0" applyNumberFormat="1" applyFont="1" applyBorder="1" applyAlignment="1" applyProtection="1">
      <alignment vertical="top" wrapText="1"/>
    </xf>
    <xf numFmtId="49" fontId="6" fillId="0" borderId="30" xfId="0" applyNumberFormat="1" applyFont="1" applyBorder="1" applyProtection="1">
      <alignment vertical="top"/>
    </xf>
    <xf numFmtId="0" fontId="0" fillId="0" borderId="14" xfId="59" applyFont="1" applyFill="1" applyBorder="1" applyAlignment="1" applyProtection="1">
      <alignment vertical="center" wrapText="1"/>
    </xf>
    <xf numFmtId="49" fontId="6" fillId="0" borderId="30" xfId="0" applyNumberFormat="1" applyFont="1" applyBorder="1" applyAlignment="1" applyProtection="1">
      <alignment vertical="top"/>
    </xf>
    <xf numFmtId="0" fontId="2" fillId="0" borderId="0" xfId="43"/>
    <xf numFmtId="49" fontId="6" fillId="0" borderId="30" xfId="0" applyNumberFormat="1" applyFont="1" applyBorder="1" applyAlignment="1" applyProtection="1">
      <alignment horizontal="right" vertical="center"/>
    </xf>
    <xf numFmtId="49" fontId="74" fillId="0" borderId="0" xfId="0" applyFont="1">
      <alignment vertical="top"/>
    </xf>
    <xf numFmtId="0" fontId="0" fillId="0" borderId="0" xfId="59" applyFont="1" applyFill="1" applyBorder="1" applyAlignment="1" applyProtection="1">
      <alignment horizontal="right" vertical="center" wrapText="1"/>
    </xf>
    <xf numFmtId="49" fontId="6" fillId="0" borderId="0" xfId="0" applyNumberFormat="1" applyFont="1" applyAlignment="1" applyProtection="1">
      <alignment horizontal="right" vertical="center"/>
    </xf>
    <xf numFmtId="49" fontId="6" fillId="0" borderId="0" xfId="0" applyNumberFormat="1" applyFont="1" applyAlignment="1" applyProtection="1">
      <alignment horizontal="center" vertical="top" wrapText="1"/>
    </xf>
    <xf numFmtId="0" fontId="0" fillId="0" borderId="0" xfId="0" applyNumberFormat="1">
      <alignment vertical="top"/>
    </xf>
    <xf numFmtId="0" fontId="75" fillId="7" borderId="0" xfId="62" applyFont="1" applyFill="1" applyBorder="1" applyAlignment="1" applyProtection="1">
      <alignment vertical="center" wrapText="1"/>
    </xf>
    <xf numFmtId="0" fontId="74" fillId="0" borderId="0" xfId="62" applyFont="1" applyFill="1" applyAlignment="1" applyProtection="1">
      <alignment vertical="center" wrapText="1"/>
    </xf>
    <xf numFmtId="49" fontId="0" fillId="7" borderId="5" xfId="62" applyNumberFormat="1"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6" fillId="0" borderId="0" xfId="55" applyNumberFormat="1" applyFont="1" applyFill="1" applyBorder="1" applyAlignment="1" applyProtection="1">
      <alignment vertical="center" wrapText="1"/>
    </xf>
    <xf numFmtId="0" fontId="11" fillId="0" borderId="0" xfId="60" applyFont="1" applyFill="1" applyAlignment="1" applyProtection="1">
      <alignment horizontal="lef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6" fillId="0" borderId="0" xfId="48" applyProtection="1">
      <alignment vertical="top"/>
    </xf>
    <xf numFmtId="49" fontId="6" fillId="0" borderId="0" xfId="38" applyProtection="1">
      <alignment vertical="top"/>
    </xf>
    <xf numFmtId="49" fontId="6" fillId="0" borderId="5" xfId="57" applyNumberFormat="1" applyFont="1" applyFill="1" applyBorder="1" applyAlignment="1" applyProtection="1">
      <alignment horizontal="left" vertical="center" wrapText="1"/>
    </xf>
    <xf numFmtId="0" fontId="6" fillId="7" borderId="16" xfId="57" applyFont="1" applyFill="1" applyBorder="1" applyAlignment="1" applyProtection="1">
      <alignment horizontal="center" vertical="center"/>
    </xf>
    <xf numFmtId="49" fontId="6" fillId="13" borderId="15" xfId="62"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61"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4" xfId="0" applyFont="1" applyFill="1" applyBorder="1" applyAlignment="1" applyProtection="1">
      <alignment horizontal="left" vertical="center" indent="4"/>
    </xf>
    <xf numFmtId="4" fontId="6" fillId="0" borderId="5" xfId="31" applyNumberFormat="1" applyFont="1" applyFill="1" applyBorder="1" applyAlignment="1" applyProtection="1">
      <alignment vertical="center" wrapText="1"/>
    </xf>
    <xf numFmtId="49" fontId="6" fillId="0" borderId="5" xfId="62" applyNumberFormat="1" applyFont="1" applyFill="1" applyBorder="1" applyAlignment="1" applyProtection="1">
      <alignment horizontal="left" vertical="center" wrapText="1" indent="7"/>
    </xf>
    <xf numFmtId="0" fontId="6" fillId="0" borderId="15" xfId="62" applyNumberFormat="1" applyFont="1" applyFill="1" applyBorder="1" applyAlignment="1" applyProtection="1">
      <alignment vertical="center" wrapText="1"/>
    </xf>
    <xf numFmtId="0" fontId="6" fillId="0" borderId="14" xfId="62" applyNumberFormat="1" applyFont="1" applyFill="1" applyBorder="1" applyAlignment="1" applyProtection="1">
      <alignment vertical="center" wrapText="1"/>
    </xf>
    <xf numFmtId="0" fontId="6" fillId="0" borderId="0" xfId="62" applyNumberFormat="1" applyFont="1" applyFill="1" applyBorder="1" applyAlignment="1" applyProtection="1">
      <alignment horizontal="left" vertical="center" wrapText="1" indent="6"/>
    </xf>
    <xf numFmtId="0" fontId="6" fillId="0" borderId="5" xfId="62" applyNumberFormat="1" applyFont="1" applyFill="1" applyBorder="1" applyAlignment="1" applyProtection="1">
      <alignment horizontal="left" vertical="center" wrapText="1" indent="5"/>
    </xf>
    <xf numFmtId="0" fontId="6" fillId="0" borderId="5" xfId="62" applyNumberFormat="1" applyFont="1" applyFill="1" applyBorder="1" applyAlignment="1" applyProtection="1">
      <alignment horizontal="left" vertical="center" wrapText="1" indent="1"/>
    </xf>
    <xf numFmtId="0" fontId="6" fillId="0" borderId="5" xfId="62" applyNumberFormat="1" applyFont="1" applyFill="1" applyBorder="1" applyAlignment="1" applyProtection="1">
      <alignment horizontal="left" vertical="center" wrapText="1" indent="2"/>
    </xf>
    <xf numFmtId="0" fontId="6" fillId="0" borderId="5" xfId="62" applyNumberFormat="1" applyFont="1" applyFill="1" applyBorder="1" applyAlignment="1" applyProtection="1">
      <alignment horizontal="left" vertical="center" wrapText="1" indent="3"/>
    </xf>
    <xf numFmtId="49" fontId="40" fillId="13" borderId="17" xfId="0" applyFont="1" applyFill="1" applyBorder="1" applyAlignment="1" applyProtection="1">
      <alignment horizontal="left" vertical="center" indent="4"/>
    </xf>
    <xf numFmtId="49" fontId="40" fillId="13" borderId="17" xfId="0" applyFont="1" applyFill="1" applyBorder="1" applyAlignment="1" applyProtection="1">
      <alignment horizontal="left" vertical="center" indent="3"/>
    </xf>
    <xf numFmtId="49" fontId="40" fillId="13" borderId="17" xfId="0" applyFont="1" applyFill="1" applyBorder="1" applyAlignment="1" applyProtection="1">
      <alignment horizontal="left" vertical="center" indent="2"/>
    </xf>
    <xf numFmtId="49" fontId="40" fillId="13" borderId="17" xfId="0" applyFont="1" applyFill="1" applyBorder="1" applyAlignment="1" applyProtection="1">
      <alignment horizontal="left" vertical="center" indent="6"/>
    </xf>
    <xf numFmtId="49" fontId="40" fillId="13" borderId="17" xfId="0" applyFont="1" applyFill="1" applyBorder="1" applyAlignment="1" applyProtection="1">
      <alignment horizontal="left" vertical="center" indent="5"/>
    </xf>
    <xf numFmtId="49" fontId="40" fillId="13" borderId="17" xfId="0" applyFont="1" applyFill="1" applyBorder="1" applyAlignment="1" applyProtection="1">
      <alignment horizontal="left" vertical="center" indent="1"/>
    </xf>
    <xf numFmtId="0" fontId="6" fillId="7" borderId="5" xfId="62" applyFont="1" applyFill="1" applyBorder="1" applyAlignment="1" applyProtection="1">
      <alignment vertical="center" wrapText="1"/>
    </xf>
    <xf numFmtId="0" fontId="18" fillId="0" borderId="0" xfId="63" applyFont="1" applyBorder="1" applyAlignment="1">
      <alignment horizontal="center" vertical="center" wrapText="1"/>
    </xf>
    <xf numFmtId="0" fontId="6" fillId="0" borderId="13" xfId="62" applyNumberFormat="1" applyFont="1" applyFill="1" applyBorder="1" applyAlignment="1" applyProtection="1">
      <alignment vertical="center" wrapText="1"/>
    </xf>
    <xf numFmtId="0" fontId="6" fillId="0" borderId="5" xfId="61" applyNumberFormat="1" applyFont="1" applyFill="1" applyBorder="1" applyAlignment="1" applyProtection="1">
      <alignment vertical="center" wrapText="1"/>
    </xf>
    <xf numFmtId="0" fontId="6" fillId="0" borderId="5" xfId="62" applyNumberFormat="1" applyFont="1" applyFill="1" applyBorder="1" applyAlignment="1" applyProtection="1">
      <alignment vertical="center" wrapText="1"/>
    </xf>
    <xf numFmtId="49" fontId="6" fillId="0" borderId="21" xfId="61" applyNumberFormat="1" applyFont="1" applyFill="1" applyBorder="1" applyAlignment="1" applyProtection="1">
      <alignment horizontal="center" vertical="center" wrapText="1"/>
    </xf>
    <xf numFmtId="0" fontId="6" fillId="0" borderId="0" xfId="61" applyNumberFormat="1" applyFont="1" applyFill="1" applyBorder="1" applyAlignment="1" applyProtection="1">
      <alignment vertical="center" wrapText="1"/>
    </xf>
    <xf numFmtId="49" fontId="6" fillId="13" borderId="5" xfId="61" applyNumberFormat="1" applyFont="1" applyFill="1" applyBorder="1" applyAlignment="1" applyProtection="1">
      <alignment horizontal="center" vertical="center" wrapText="1"/>
    </xf>
    <xf numFmtId="0" fontId="6" fillId="0" borderId="0" xfId="60" applyNumberFormat="1" applyFont="1" applyFill="1" applyAlignment="1" applyProtection="1">
      <alignment horizontal="left" vertical="center" wrapText="1"/>
    </xf>
    <xf numFmtId="0" fontId="6" fillId="0" borderId="0" xfId="60" applyFont="1" applyFill="1" applyAlignment="1" applyProtection="1">
      <alignment horizontal="left" vertical="center" wrapText="1"/>
    </xf>
    <xf numFmtId="14" fontId="6" fillId="7" borderId="0" xfId="60" applyNumberFormat="1" applyFont="1" applyFill="1" applyBorder="1" applyAlignment="1" applyProtection="1">
      <alignment horizontal="left" vertical="center" wrapText="1"/>
    </xf>
    <xf numFmtId="14" fontId="6" fillId="0" borderId="0" xfId="60" applyNumberFormat="1" applyFont="1" applyFill="1" applyAlignment="1" applyProtection="1">
      <alignment horizontal="left" vertical="center" wrapText="1"/>
    </xf>
    <xf numFmtId="0" fontId="6" fillId="0" borderId="0" xfId="60" applyFont="1" applyFill="1" applyBorder="1" applyAlignment="1" applyProtection="1">
      <alignment horizontal="left" vertical="center" wrapText="1"/>
    </xf>
    <xf numFmtId="0" fontId="6" fillId="0" borderId="0" xfId="62" applyNumberFormat="1" applyFont="1" applyFill="1" applyAlignment="1" applyProtection="1">
      <alignment vertical="center" wrapText="1"/>
    </xf>
    <xf numFmtId="0" fontId="6" fillId="0" borderId="5" xfId="31" applyNumberFormat="1" applyFont="1" applyFill="1" applyBorder="1" applyAlignment="1" applyProtection="1">
      <alignment horizontal="center" vertical="center" wrapText="1"/>
    </xf>
    <xf numFmtId="4" fontId="76" fillId="0" borderId="5" xfId="31" applyNumberFormat="1" applyFont="1" applyFill="1" applyBorder="1" applyAlignment="1" applyProtection="1">
      <alignment horizontal="center" vertical="center" wrapText="1"/>
    </xf>
    <xf numFmtId="0" fontId="76" fillId="0" borderId="0" xfId="62" applyFont="1" applyFill="1" applyAlignment="1" applyProtection="1">
      <alignment vertical="center" wrapText="1"/>
    </xf>
    <xf numFmtId="49" fontId="6" fillId="0" borderId="5" xfId="61" applyNumberFormat="1" applyFont="1" applyFill="1" applyBorder="1" applyAlignment="1" applyProtection="1">
      <alignment vertical="center" wrapText="1"/>
    </xf>
    <xf numFmtId="4" fontId="77" fillId="13" borderId="15" xfId="0" applyNumberFormat="1" applyFont="1" applyFill="1" applyBorder="1" applyAlignment="1" applyProtection="1">
      <alignment horizontal="right"/>
    </xf>
    <xf numFmtId="0" fontId="6" fillId="0" borderId="33" xfId="62" applyNumberFormat="1" applyFont="1" applyFill="1" applyBorder="1" applyAlignment="1" applyProtection="1">
      <alignment horizontal="left" vertical="center" wrapText="1" indent="7"/>
    </xf>
    <xf numFmtId="49" fontId="6" fillId="13" borderId="5" xfId="62" applyNumberFormat="1" applyFont="1" applyFill="1" applyBorder="1" applyAlignment="1" applyProtection="1">
      <alignment vertical="center" wrapText="1"/>
    </xf>
    <xf numFmtId="49" fontId="40" fillId="13" borderId="15" xfId="48" applyFont="1" applyFill="1" applyBorder="1" applyAlignment="1" applyProtection="1">
      <alignment horizontal="left" vertical="center" indent="1"/>
    </xf>
    <xf numFmtId="0" fontId="41" fillId="7" borderId="0" xfId="62" applyFont="1" applyFill="1" applyBorder="1" applyAlignment="1" applyProtection="1">
      <alignment vertical="top" wrapText="1"/>
    </xf>
    <xf numFmtId="0" fontId="6" fillId="0" borderId="0" xfId="62" applyFont="1" applyFill="1" applyBorder="1" applyAlignment="1" applyProtection="1">
      <alignment vertical="top" wrapText="1"/>
    </xf>
    <xf numFmtId="49" fontId="6" fillId="11" borderId="30" xfId="61" applyNumberFormat="1" applyFont="1" applyFill="1" applyBorder="1" applyAlignment="1" applyProtection="1">
      <alignment horizontal="center" vertical="center" wrapText="1"/>
    </xf>
    <xf numFmtId="49" fontId="76"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62" applyFont="1" applyFill="1" applyAlignment="1" applyProtection="1">
      <alignment vertical="center" wrapText="1"/>
    </xf>
    <xf numFmtId="0" fontId="6" fillId="0" borderId="0" xfId="59"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6" fillId="0" borderId="0" xfId="0" applyNumberFormat="1" applyFont="1" applyAlignment="1">
      <alignment vertical="center"/>
    </xf>
    <xf numFmtId="0" fontId="78" fillId="0" borderId="0" xfId="0" applyNumberFormat="1" applyFont="1" applyAlignment="1">
      <alignment vertical="center"/>
    </xf>
    <xf numFmtId="0" fontId="76" fillId="0" borderId="0" xfId="61" applyNumberFormat="1" applyFont="1" applyFill="1" applyBorder="1" applyAlignment="1" applyProtection="1">
      <alignment vertical="center" wrapText="1"/>
    </xf>
    <xf numFmtId="0" fontId="76" fillId="0" borderId="0" xfId="55" applyFont="1" applyFill="1" applyBorder="1" applyAlignment="1" applyProtection="1">
      <alignment horizontal="left" vertical="center" wrapText="1"/>
    </xf>
    <xf numFmtId="0" fontId="76" fillId="0" borderId="0" xfId="62" applyFont="1" applyFill="1" applyAlignment="1" applyProtection="1">
      <alignment vertical="center"/>
    </xf>
    <xf numFmtId="49" fontId="76" fillId="0" borderId="0" xfId="0" applyFont="1" applyAlignment="1">
      <alignment vertical="top"/>
    </xf>
    <xf numFmtId="0" fontId="76" fillId="0" borderId="0" xfId="0" applyNumberFormat="1" applyFont="1" applyFill="1" applyBorder="1" applyAlignment="1">
      <alignment vertical="center"/>
    </xf>
    <xf numFmtId="49" fontId="76" fillId="0" borderId="0" xfId="62" applyNumberFormat="1" applyFont="1" applyFill="1" applyAlignment="1" applyProtection="1">
      <alignment vertical="center" wrapText="1"/>
    </xf>
    <xf numFmtId="49" fontId="76" fillId="0" borderId="0" xfId="62" applyNumberFormat="1" applyFont="1" applyFill="1" applyAlignment="1" applyProtection="1">
      <alignment vertical="center"/>
    </xf>
    <xf numFmtId="0" fontId="76" fillId="0" borderId="0" xfId="0" applyNumberFormat="1" applyFont="1" applyFill="1" applyAlignment="1" applyProtection="1">
      <alignment vertical="center"/>
    </xf>
    <xf numFmtId="49" fontId="76" fillId="10" borderId="0" xfId="0" applyFont="1" applyFill="1" applyProtection="1">
      <alignment vertical="top"/>
    </xf>
    <xf numFmtId="165" fontId="6" fillId="9" borderId="5" xfId="31" applyNumberFormat="1" applyFont="1" applyFill="1" applyBorder="1" applyAlignment="1" applyProtection="1">
      <alignment horizontal="right" vertical="center" wrapText="1"/>
      <protection locked="0"/>
    </xf>
    <xf numFmtId="0" fontId="0" fillId="0" borderId="0" xfId="0" applyNumberFormat="1" applyAlignment="1">
      <alignment vertical="top" wrapText="1"/>
    </xf>
    <xf numFmtId="0" fontId="6" fillId="0" borderId="0" xfId="0" applyNumberFormat="1" applyFont="1" applyProtection="1">
      <alignment vertical="top"/>
    </xf>
    <xf numFmtId="0" fontId="6" fillId="0" borderId="5" xfId="59" applyNumberFormat="1" applyFont="1" applyFill="1" applyBorder="1" applyAlignment="1" applyProtection="1">
      <alignment vertical="center" wrapText="1"/>
    </xf>
    <xf numFmtId="49" fontId="6" fillId="13" borderId="13" xfId="62" applyNumberFormat="1" applyFont="1" applyFill="1" applyBorder="1" applyAlignment="1" applyProtection="1">
      <alignment vertical="center" wrapText="1"/>
    </xf>
    <xf numFmtId="49" fontId="6" fillId="0" borderId="5" xfId="0" applyNumberFormat="1" applyFont="1" applyFill="1" applyBorder="1" applyProtection="1">
      <alignment vertical="top"/>
    </xf>
    <xf numFmtId="49" fontId="6" fillId="9" borderId="5" xfId="62" applyNumberFormat="1" applyFont="1" applyFill="1" applyBorder="1" applyAlignment="1" applyProtection="1">
      <alignment horizontal="center" vertical="center" wrapText="1"/>
      <protection locked="0"/>
    </xf>
    <xf numFmtId="49" fontId="6" fillId="0" borderId="5" xfId="36" applyNumberFormat="1" applyFont="1" applyFill="1" applyBorder="1" applyAlignment="1" applyProtection="1">
      <alignment horizontal="center" vertical="center" wrapText="1"/>
    </xf>
    <xf numFmtId="49" fontId="6" fillId="13" borderId="13" xfId="36" applyNumberFormat="1" applyFont="1" applyFill="1" applyBorder="1" applyAlignment="1" applyProtection="1">
      <alignment horizontal="center" vertical="center" wrapText="1"/>
    </xf>
    <xf numFmtId="49" fontId="6" fillId="2" borderId="5" xfId="62" applyNumberFormat="1" applyFont="1" applyFill="1" applyBorder="1" applyAlignment="1" applyProtection="1">
      <alignment horizontal="left" vertical="center" wrapText="1" indent="6"/>
      <protection locked="0"/>
    </xf>
    <xf numFmtId="0" fontId="18" fillId="0" borderId="22" xfId="40" applyFont="1" applyBorder="1" applyAlignment="1" applyProtection="1">
      <alignment horizontal="justify" vertical="top" wrapText="1"/>
    </xf>
    <xf numFmtId="49" fontId="0" fillId="0" borderId="5" xfId="0" applyFill="1" applyBorder="1" applyAlignment="1">
      <alignment vertical="top" wrapText="1"/>
    </xf>
    <xf numFmtId="0" fontId="0" fillId="0" borderId="5" xfId="40" applyFont="1" applyFill="1" applyBorder="1" applyAlignment="1" applyProtection="1">
      <alignment horizontal="justify" vertical="top" wrapText="1"/>
    </xf>
    <xf numFmtId="4" fontId="6" fillId="0" borderId="0" xfId="62" applyNumberFormat="1" applyFont="1" applyFill="1" applyBorder="1" applyAlignment="1" applyProtection="1">
      <alignment vertical="center" wrapText="1"/>
    </xf>
    <xf numFmtId="0" fontId="76" fillId="0" borderId="0" xfId="55" applyFont="1" applyFill="1" applyBorder="1" applyAlignment="1" applyProtection="1">
      <alignment horizontal="right" vertical="center" wrapText="1"/>
    </xf>
    <xf numFmtId="0" fontId="6" fillId="7" borderId="5" xfId="62" applyNumberFormat="1" applyFont="1" applyFill="1" applyBorder="1" applyAlignment="1" applyProtection="1">
      <alignment horizontal="left" vertical="center" wrapText="1"/>
    </xf>
    <xf numFmtId="0" fontId="76" fillId="0" borderId="0" xfId="62" applyFont="1" applyFill="1" applyBorder="1" applyAlignment="1" applyProtection="1">
      <alignment vertical="center" wrapText="1"/>
    </xf>
    <xf numFmtId="49" fontId="76" fillId="0" borderId="0" xfId="62" applyNumberFormat="1" applyFont="1" applyFill="1" applyBorder="1" applyAlignment="1" applyProtection="1">
      <alignment vertical="center" wrapText="1"/>
    </xf>
    <xf numFmtId="0" fontId="76" fillId="0" borderId="0" xfId="62" applyFont="1" applyFill="1" applyBorder="1" applyAlignment="1" applyProtection="1">
      <alignment horizontal="center" vertical="center" wrapText="1"/>
    </xf>
    <xf numFmtId="49" fontId="6" fillId="0" borderId="0" xfId="62" applyNumberFormat="1" applyFont="1" applyFill="1" applyBorder="1" applyAlignment="1" applyProtection="1">
      <alignment vertical="center" wrapText="1"/>
    </xf>
    <xf numFmtId="0" fontId="33" fillId="0" borderId="0" xfId="62" applyFont="1" applyFill="1" applyBorder="1" applyAlignment="1" applyProtection="1">
      <alignment vertical="center" wrapText="1"/>
    </xf>
    <xf numFmtId="49" fontId="76" fillId="0" borderId="0" xfId="0" applyFont="1" applyFill="1" applyBorder="1" applyProtection="1">
      <alignment vertical="top"/>
    </xf>
    <xf numFmtId="49" fontId="76" fillId="0" borderId="0" xfId="0" applyFont="1" applyBorder="1">
      <alignment vertical="top"/>
    </xf>
    <xf numFmtId="49" fontId="76" fillId="0" borderId="0" xfId="0" applyNumberFormat="1" applyFont="1" applyBorder="1" applyAlignment="1">
      <alignment vertical="center"/>
    </xf>
    <xf numFmtId="49" fontId="76" fillId="0" borderId="0" xfId="0" applyNumberFormat="1" applyFont="1" applyFill="1" applyAlignment="1" applyProtection="1">
      <alignment vertical="center"/>
    </xf>
    <xf numFmtId="0" fontId="76" fillId="0" borderId="0" xfId="62" applyFont="1" applyFill="1" applyAlignment="1" applyProtection="1">
      <alignment horizontal="center" vertical="center" wrapText="1"/>
    </xf>
    <xf numFmtId="49" fontId="76" fillId="0" borderId="0" xfId="0" applyFont="1" applyFill="1" applyProtection="1">
      <alignment vertical="top"/>
    </xf>
    <xf numFmtId="49" fontId="76" fillId="0" borderId="0" xfId="0" applyFont="1" applyFill="1" applyAlignment="1" applyProtection="1">
      <alignment vertical="top"/>
    </xf>
    <xf numFmtId="4" fontId="6" fillId="9" borderId="5" xfId="62" applyNumberFormat="1" applyFont="1" applyFill="1" applyBorder="1" applyAlignment="1" applyProtection="1">
      <alignment horizontal="right" vertical="center" wrapText="1"/>
      <protection locked="0"/>
    </xf>
    <xf numFmtId="0" fontId="72" fillId="0" borderId="0" xfId="41"/>
    <xf numFmtId="0" fontId="0" fillId="0" borderId="0" xfId="0" applyNumberFormat="1" applyAlignment="1"/>
    <xf numFmtId="0" fontId="33" fillId="0" borderId="0" xfId="62" applyFont="1" applyFill="1" applyBorder="1" applyAlignment="1" applyProtection="1">
      <alignment horizontal="center" vertical="center" wrapText="1"/>
    </xf>
    <xf numFmtId="49" fontId="0" fillId="0" borderId="0" xfId="0" applyBorder="1" applyAlignment="1">
      <alignment vertical="top"/>
    </xf>
    <xf numFmtId="0" fontId="33" fillId="0" borderId="0" xfId="62" applyFont="1" applyFill="1" applyAlignment="1" applyProtection="1">
      <alignment horizontal="center" vertical="center" wrapText="1"/>
    </xf>
    <xf numFmtId="0" fontId="6" fillId="0" borderId="0" xfId="62" applyFont="1" applyFill="1" applyBorder="1" applyAlignment="1" applyProtection="1">
      <alignment horizontal="right" vertical="center" wrapText="1"/>
    </xf>
    <xf numFmtId="4" fontId="6" fillId="0" borderId="0" xfId="37" applyFont="1" applyFill="1" applyBorder="1" applyAlignment="1" applyProtection="1">
      <alignment horizontal="right" vertical="center" wrapText="1"/>
    </xf>
    <xf numFmtId="0" fontId="6" fillId="0" borderId="0" xfId="59" applyFont="1" applyFill="1" applyBorder="1" applyAlignment="1" applyProtection="1">
      <alignment horizontal="left" vertical="center" wrapText="1" indent="1"/>
    </xf>
    <xf numFmtId="49" fontId="6" fillId="0" borderId="0" xfId="48" applyFill="1" applyProtection="1">
      <alignment vertical="top"/>
    </xf>
    <xf numFmtId="4" fontId="0" fillId="0" borderId="0" xfId="37" applyFont="1" applyFill="1" applyBorder="1" applyAlignment="1" applyProtection="1">
      <alignment horizontal="center" vertical="center" wrapText="1"/>
    </xf>
    <xf numFmtId="4" fontId="6" fillId="0" borderId="0" xfId="37" applyFont="1" applyFill="1" applyBorder="1" applyAlignment="1" applyProtection="1">
      <alignment horizontal="center" vertical="center" wrapText="1"/>
    </xf>
    <xf numFmtId="0" fontId="74" fillId="0" borderId="0" xfId="62" applyNumberFormat="1" applyFont="1" applyFill="1" applyAlignment="1" applyProtection="1">
      <alignment vertical="center"/>
    </xf>
    <xf numFmtId="167" fontId="6" fillId="0" borderId="5" xfId="62" applyNumberFormat="1" applyFont="1" applyFill="1" applyBorder="1" applyAlignment="1" applyProtection="1">
      <alignment horizontal="center" vertical="center" wrapText="1"/>
    </xf>
    <xf numFmtId="167" fontId="6" fillId="0" borderId="5" xfId="36" applyNumberFormat="1" applyFont="1" applyFill="1" applyBorder="1" applyAlignment="1" applyProtection="1">
      <alignment horizontal="center" vertical="center" wrapText="1"/>
    </xf>
    <xf numFmtId="0" fontId="74" fillId="13" borderId="19" xfId="62" applyFont="1" applyFill="1" applyBorder="1" applyAlignment="1" applyProtection="1">
      <alignment horizontal="center" vertical="center" wrapText="1"/>
    </xf>
    <xf numFmtId="0" fontId="74" fillId="13" borderId="23" xfId="62" applyFont="1" applyFill="1" applyBorder="1" applyAlignment="1" applyProtection="1">
      <alignment horizontal="center" vertical="center" wrapText="1"/>
    </xf>
    <xf numFmtId="49" fontId="74" fillId="13" borderId="23" xfId="62" applyNumberFormat="1" applyFont="1" applyFill="1" applyBorder="1" applyAlignment="1" applyProtection="1">
      <alignment horizontal="left" vertical="center" wrapText="1"/>
    </xf>
    <xf numFmtId="49" fontId="37" fillId="13" borderId="15" xfId="49" applyNumberFormat="1" applyFill="1" applyBorder="1" applyAlignment="1" applyProtection="1">
      <alignment horizontal="left" vertical="center"/>
    </xf>
    <xf numFmtId="49" fontId="74" fillId="13" borderId="21" xfId="62" applyNumberFormat="1" applyFont="1" applyFill="1" applyBorder="1" applyAlignment="1" applyProtection="1">
      <alignment horizontal="left" vertical="center" wrapText="1"/>
    </xf>
    <xf numFmtId="49" fontId="6" fillId="8" borderId="5" xfId="62" applyNumberFormat="1" applyFont="1" applyFill="1" applyBorder="1" applyAlignment="1" applyProtection="1">
      <alignment horizontal="center" vertical="center" wrapText="1"/>
    </xf>
    <xf numFmtId="0" fontId="79" fillId="0" borderId="0" xfId="62" applyFont="1" applyFill="1" applyAlignment="1" applyProtection="1">
      <alignment vertical="center" wrapText="1"/>
    </xf>
    <xf numFmtId="0" fontId="29" fillId="0" borderId="0" xfId="62" applyFont="1" applyFill="1" applyBorder="1" applyAlignment="1" applyProtection="1">
      <alignment horizontal="center" vertical="center" wrapText="1"/>
    </xf>
    <xf numFmtId="49" fontId="8" fillId="13" borderId="13" xfId="48" applyFont="1" applyFill="1" applyBorder="1" applyAlignment="1" applyProtection="1">
      <alignment horizontal="right" vertical="center" wrapText="1"/>
    </xf>
    <xf numFmtId="49" fontId="8" fillId="13" borderId="15" xfId="48" applyFont="1" applyFill="1" applyBorder="1" applyAlignment="1" applyProtection="1">
      <alignment horizontal="right" vertical="center" wrapText="1"/>
    </xf>
    <xf numFmtId="49" fontId="6" fillId="13" borderId="15" xfId="48" applyFont="1" applyFill="1" applyBorder="1" applyAlignment="1" applyProtection="1">
      <alignment horizontal="right" vertical="center" wrapText="1"/>
    </xf>
    <xf numFmtId="49" fontId="6" fillId="13" borderId="14" xfId="48" applyFont="1" applyFill="1" applyBorder="1" applyAlignment="1" applyProtection="1">
      <alignment horizontal="right" vertical="center" wrapText="1"/>
    </xf>
    <xf numFmtId="0" fontId="6" fillId="0" borderId="34" xfId="62" applyFont="1" applyFill="1" applyBorder="1" applyAlignment="1" applyProtection="1">
      <alignment vertical="center" wrapText="1"/>
    </xf>
    <xf numFmtId="0" fontId="50" fillId="0" borderId="0" xfId="62" applyFont="1" applyFill="1" applyAlignment="1" applyProtection="1">
      <alignment vertical="center" wrapText="1"/>
    </xf>
    <xf numFmtId="0" fontId="9" fillId="0" borderId="0" xfId="62" applyFont="1" applyFill="1" applyAlignment="1" applyProtection="1">
      <alignment vertical="center" wrapText="1"/>
    </xf>
    <xf numFmtId="0" fontId="51" fillId="0" borderId="0" xfId="62" applyFont="1" applyFill="1" applyAlignment="1" applyProtection="1">
      <alignment horizontal="center" vertical="center" wrapText="1"/>
    </xf>
    <xf numFmtId="0" fontId="80" fillId="0" borderId="0" xfId="42" applyFont="1" applyFill="1" applyProtection="1"/>
    <xf numFmtId="49" fontId="34" fillId="7" borderId="0" xfId="51">
      <alignment vertical="top"/>
    </xf>
    <xf numFmtId="49" fontId="53" fillId="10" borderId="0" xfId="0" applyFont="1" applyFill="1" applyProtection="1">
      <alignment vertical="top"/>
    </xf>
    <xf numFmtId="49" fontId="0" fillId="0" borderId="0" xfId="0" applyFill="1" applyProtection="1">
      <alignment vertical="top"/>
    </xf>
    <xf numFmtId="49" fontId="53" fillId="0" borderId="0" xfId="0" applyFont="1" applyFill="1" applyProtection="1">
      <alignment vertical="top"/>
    </xf>
    <xf numFmtId="0" fontId="74" fillId="0" borderId="0" xfId="62" applyFont="1" applyFill="1" applyAlignment="1" applyProtection="1">
      <alignment vertical="center"/>
    </xf>
    <xf numFmtId="49" fontId="74"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4" fillId="0" borderId="0" xfId="0" applyFont="1" applyFill="1" applyAlignment="1" applyProtection="1">
      <alignment vertical="top"/>
    </xf>
    <xf numFmtId="49" fontId="74" fillId="10" borderId="0" xfId="0" applyFont="1" applyFill="1" applyAlignment="1" applyProtection="1">
      <alignment vertical="top"/>
    </xf>
    <xf numFmtId="49" fontId="6" fillId="0" borderId="0" xfId="0" applyNumberFormat="1" applyFont="1" applyFill="1" applyProtection="1">
      <alignment vertical="top"/>
    </xf>
    <xf numFmtId="49" fontId="0" fillId="2" borderId="35"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5" xfId="0" applyFill="1" applyBorder="1" applyAlignment="1" applyProtection="1">
      <alignment horizontal="right" vertical="center" wrapText="1"/>
    </xf>
    <xf numFmtId="0" fontId="0" fillId="0" borderId="35" xfId="0" applyNumberFormat="1" applyFill="1" applyBorder="1" applyAlignment="1" applyProtection="1">
      <alignment horizontal="center" vertical="center" wrapText="1"/>
    </xf>
    <xf numFmtId="49" fontId="0" fillId="0" borderId="35"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6" xfId="62"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6"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40" applyFont="1" applyBorder="1" applyAlignment="1" applyProtection="1">
      <alignment horizontal="justify" vertical="center" wrapText="1"/>
    </xf>
    <xf numFmtId="0" fontId="54" fillId="0" borderId="0" xfId="60" applyFont="1" applyFill="1" applyAlignment="1" applyProtection="1">
      <alignment vertical="top" wrapText="1"/>
    </xf>
    <xf numFmtId="0" fontId="6" fillId="0" borderId="6" xfId="40" applyFont="1" applyBorder="1" applyAlignment="1" applyProtection="1">
      <alignment horizontal="justify" vertical="center" wrapText="1"/>
    </xf>
    <xf numFmtId="0" fontId="76" fillId="0" borderId="0" xfId="62" applyFont="1" applyFill="1" applyBorder="1" applyAlignment="1" applyProtection="1">
      <alignment horizontal="center" vertical="center" wrapText="1"/>
    </xf>
    <xf numFmtId="0" fontId="0" fillId="7" borderId="5" xfId="41" applyNumberFormat="1" applyFont="1" applyFill="1" applyBorder="1" applyAlignment="1" applyProtection="1">
      <alignment horizontal="center" vertical="center" wrapText="1"/>
    </xf>
    <xf numFmtId="49" fontId="6" fillId="0" borderId="0" xfId="38" applyNumberFormat="1" applyFont="1">
      <alignment vertical="top"/>
    </xf>
    <xf numFmtId="0" fontId="6" fillId="7" borderId="0" xfId="62" applyFont="1" applyFill="1" applyBorder="1" applyAlignment="1" applyProtection="1">
      <alignment horizontal="right" vertical="center"/>
    </xf>
    <xf numFmtId="0" fontId="0" fillId="0" borderId="5" xfId="62" applyFont="1" applyFill="1" applyBorder="1" applyAlignment="1" applyProtection="1">
      <alignment horizontal="left" vertical="center" wrapText="1" indent="1"/>
    </xf>
    <xf numFmtId="49" fontId="12" fillId="9" borderId="5" xfId="31" applyNumberFormat="1" applyFont="1" applyFill="1" applyBorder="1" applyAlignment="1" applyProtection="1">
      <alignment horizontal="left" vertical="center" wrapText="1"/>
      <protection locked="0"/>
    </xf>
    <xf numFmtId="49" fontId="76" fillId="0" borderId="0" xfId="38" applyFont="1" applyAlignment="1">
      <alignment vertical="top"/>
    </xf>
    <xf numFmtId="0" fontId="47" fillId="0" borderId="0" xfId="55" applyFont="1" applyFill="1" applyBorder="1" applyAlignment="1" applyProtection="1">
      <alignment vertical="center" wrapText="1"/>
    </xf>
    <xf numFmtId="49" fontId="6" fillId="0" borderId="0" xfId="38" applyFont="1" applyProtection="1">
      <alignment vertical="top"/>
    </xf>
    <xf numFmtId="49" fontId="0" fillId="9" borderId="5" xfId="31" applyNumberFormat="1" applyFont="1" applyFill="1" applyBorder="1" applyAlignment="1" applyProtection="1">
      <alignment horizontal="left" vertical="center" wrapText="1" indent="2"/>
      <protection locked="0"/>
    </xf>
    <xf numFmtId="49" fontId="6" fillId="0" borderId="5" xfId="62" applyNumberFormat="1" applyFont="1" applyFill="1" applyBorder="1" applyAlignment="1" applyProtection="1">
      <alignment horizontal="left" vertical="center" wrapText="1"/>
    </xf>
    <xf numFmtId="0" fontId="0" fillId="0" borderId="5" xfId="62" applyFont="1" applyFill="1" applyBorder="1" applyAlignment="1" applyProtection="1">
      <alignment vertical="center" wrapText="1"/>
    </xf>
    <xf numFmtId="0" fontId="0" fillId="0" borderId="5" xfId="62" applyFont="1" applyFill="1" applyBorder="1" applyAlignment="1" applyProtection="1">
      <alignment horizontal="center" vertical="center" wrapText="1"/>
    </xf>
    <xf numFmtId="0" fontId="0" fillId="9" borderId="5" xfId="31" applyNumberFormat="1" applyFont="1" applyFill="1" applyBorder="1" applyAlignment="1" applyProtection="1">
      <alignment horizontal="left" vertical="center" wrapText="1" indent="1"/>
      <protection locked="0"/>
    </xf>
    <xf numFmtId="49" fontId="40" fillId="13" borderId="15" xfId="38" applyFont="1" applyFill="1" applyBorder="1" applyAlignment="1" applyProtection="1">
      <alignment horizontal="left" vertical="center" indent="3"/>
    </xf>
    <xf numFmtId="49" fontId="43" fillId="13" borderId="14" xfId="38" applyFont="1" applyFill="1" applyBorder="1" applyAlignment="1" applyProtection="1">
      <alignment horizontal="center" vertical="top"/>
    </xf>
    <xf numFmtId="0" fontId="54" fillId="0" borderId="0" xfId="62" applyFont="1" applyFill="1" applyAlignment="1" applyProtection="1">
      <alignment horizontal="right" vertical="top" wrapText="1"/>
    </xf>
    <xf numFmtId="49" fontId="40" fillId="13" borderId="15" xfId="38" applyFont="1" applyFill="1" applyBorder="1" applyAlignment="1" applyProtection="1">
      <alignment horizontal="left" vertical="center" indent="1"/>
    </xf>
    <xf numFmtId="49" fontId="40" fillId="13" borderId="15" xfId="38" applyFont="1" applyFill="1" applyBorder="1" applyAlignment="1" applyProtection="1">
      <alignment horizontal="left" vertical="center" indent="2"/>
    </xf>
    <xf numFmtId="0" fontId="0" fillId="0" borderId="5" xfId="31" applyNumberFormat="1" applyFont="1" applyFill="1" applyBorder="1" applyAlignment="1" applyProtection="1">
      <alignment horizontal="left" vertical="center" wrapText="1" indent="1"/>
    </xf>
    <xf numFmtId="0" fontId="0" fillId="0" borderId="5" xfId="31" applyNumberFormat="1" applyFont="1" applyFill="1" applyBorder="1" applyAlignment="1" applyProtection="1">
      <alignment horizontal="left" vertical="center" wrapText="1" indent="2"/>
    </xf>
    <xf numFmtId="0" fontId="0" fillId="0" borderId="0" xfId="31" applyNumberFormat="1" applyFont="1" applyFill="1" applyBorder="1" applyAlignment="1" applyProtection="1">
      <alignment horizontal="left" vertical="center" wrapText="1" indent="2"/>
    </xf>
    <xf numFmtId="0" fontId="0" fillId="0" borderId="0" xfId="62" applyFont="1" applyFill="1" applyBorder="1" applyAlignment="1" applyProtection="1">
      <alignment horizontal="center" vertical="center" wrapText="1"/>
    </xf>
    <xf numFmtId="49" fontId="6" fillId="11" borderId="5" xfId="61" applyNumberFormat="1" applyFont="1" applyFill="1" applyBorder="1" applyAlignment="1" applyProtection="1">
      <alignment horizontal="left" vertical="center" wrapText="1"/>
    </xf>
    <xf numFmtId="0" fontId="6" fillId="0" borderId="5" xfId="62" applyFont="1" applyFill="1" applyBorder="1" applyAlignment="1" applyProtection="1">
      <alignment vertical="top" wrapText="1"/>
    </xf>
    <xf numFmtId="0" fontId="6" fillId="0" borderId="5" xfId="53" applyFont="1" applyFill="1" applyBorder="1" applyAlignment="1" applyProtection="1">
      <alignment horizontal="center" vertical="center" wrapText="1"/>
    </xf>
    <xf numFmtId="0" fontId="0" fillId="0" borderId="5" xfId="53"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49" fontId="6" fillId="2" borderId="5" xfId="61" applyNumberFormat="1" applyFont="1" applyFill="1" applyBorder="1" applyAlignment="1" applyProtection="1">
      <alignment horizontal="left" vertical="center" wrapText="1"/>
      <protection locked="0"/>
    </xf>
    <xf numFmtId="0" fontId="81" fillId="0" borderId="0" xfId="60"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4"/>
    </xf>
    <xf numFmtId="49" fontId="40" fillId="13" borderId="13" xfId="0" applyFont="1" applyFill="1" applyBorder="1" applyAlignment="1" applyProtection="1">
      <alignment horizontal="left" vertical="center" indent="1"/>
    </xf>
    <xf numFmtId="4" fontId="77" fillId="13" borderId="14" xfId="0" applyNumberFormat="1" applyFont="1" applyFill="1" applyBorder="1" applyAlignment="1" applyProtection="1">
      <alignment horizontal="right"/>
    </xf>
    <xf numFmtId="0" fontId="76" fillId="0" borderId="0" xfId="0" applyNumberFormat="1" applyFont="1" applyBorder="1" applyAlignment="1">
      <alignment vertical="center"/>
    </xf>
    <xf numFmtId="0" fontId="44" fillId="0" borderId="0" xfId="0" applyNumberFormat="1" applyFont="1" applyBorder="1" applyAlignment="1">
      <alignment vertical="center"/>
    </xf>
    <xf numFmtId="49" fontId="6" fillId="9" borderId="5" xfId="61" applyNumberFormat="1" applyFont="1" applyFill="1" applyBorder="1" applyAlignment="1" applyProtection="1">
      <alignment horizontal="left" vertical="center" wrapText="1"/>
      <protection locked="0"/>
    </xf>
    <xf numFmtId="49" fontId="71" fillId="9" borderId="5" xfId="31" applyNumberFormat="1" applyFill="1" applyBorder="1" applyAlignment="1" applyProtection="1">
      <alignment horizontal="left" vertical="center" wrapText="1"/>
      <protection locked="0"/>
    </xf>
    <xf numFmtId="49" fontId="6" fillId="0" borderId="5" xfId="48" applyBorder="1">
      <alignment vertical="top"/>
    </xf>
    <xf numFmtId="49" fontId="0" fillId="9" borderId="5" xfId="61" applyNumberFormat="1" applyFont="1" applyFill="1" applyBorder="1" applyAlignment="1" applyProtection="1">
      <alignment horizontal="center" vertical="center" wrapText="1"/>
      <protection locked="0"/>
    </xf>
    <xf numFmtId="49" fontId="43" fillId="13" borderId="14" xfId="48" applyFont="1" applyFill="1" applyBorder="1" applyAlignment="1" applyProtection="1">
      <alignment horizontal="center" vertical="top"/>
    </xf>
    <xf numFmtId="0" fontId="6" fillId="0" borderId="0" xfId="62" applyFont="1" applyFill="1" applyAlignment="1" applyProtection="1">
      <alignment horizontal="left" vertical="top" wrapText="1"/>
    </xf>
    <xf numFmtId="0" fontId="6" fillId="8" borderId="5" xfId="61" applyNumberFormat="1" applyFont="1" applyFill="1" applyBorder="1" applyAlignment="1" applyProtection="1">
      <alignment horizontal="left" vertical="center" wrapText="1"/>
    </xf>
    <xf numFmtId="0" fontId="6" fillId="0" borderId="5" xfId="6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2" fillId="7" borderId="0" xfId="36" applyNumberFormat="1" applyFont="1" applyFill="1" applyBorder="1" applyAlignment="1" applyProtection="1">
      <alignment horizontal="center" vertical="center" wrapText="1"/>
    </xf>
    <xf numFmtId="0" fontId="82" fillId="0" borderId="0" xfId="0" applyNumberFormat="1" applyFont="1" applyFill="1" applyBorder="1" applyAlignment="1">
      <alignment horizontal="center" vertical="center"/>
    </xf>
    <xf numFmtId="0" fontId="82" fillId="0" borderId="0" xfId="55" applyNumberFormat="1" applyFont="1" applyFill="1" applyBorder="1" applyAlignment="1" applyProtection="1">
      <alignment horizontal="center" vertical="center" wrapText="1"/>
    </xf>
    <xf numFmtId="0" fontId="82" fillId="0" borderId="0" xfId="61" applyNumberFormat="1" applyFont="1" applyFill="1" applyBorder="1" applyAlignment="1" applyProtection="1">
      <alignment horizontal="center" vertical="center" wrapText="1"/>
    </xf>
    <xf numFmtId="0" fontId="6" fillId="0" borderId="5" xfId="55" applyFont="1" applyFill="1" applyBorder="1" applyAlignment="1" applyProtection="1">
      <alignment horizontal="left" vertical="center" wrapText="1" indent="2"/>
    </xf>
    <xf numFmtId="49" fontId="6" fillId="0" borderId="0" xfId="62"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6" fillId="0" borderId="0" xfId="0" applyNumberFormat="1" applyFont="1" applyFill="1" applyBorder="1" applyAlignment="1" applyProtection="1">
      <alignment vertical="center"/>
    </xf>
    <xf numFmtId="0" fontId="76" fillId="0" borderId="0" xfId="0" applyNumberFormat="1" applyFont="1" applyFill="1" applyBorder="1" applyAlignment="1" applyProtection="1">
      <alignment vertical="center"/>
    </xf>
    <xf numFmtId="0" fontId="0" fillId="8" borderId="5" xfId="60" applyNumberFormat="1" applyFont="1" applyFill="1" applyBorder="1" applyAlignment="1" applyProtection="1">
      <alignment horizontal="left" vertical="center" wrapText="1" indent="1"/>
    </xf>
    <xf numFmtId="49" fontId="6" fillId="8" borderId="5" xfId="60" applyNumberFormat="1" applyFont="1" applyFill="1" applyBorder="1" applyAlignment="1" applyProtection="1">
      <alignment horizontal="left" vertical="center" wrapText="1" indent="1"/>
    </xf>
    <xf numFmtId="0" fontId="83" fillId="0" borderId="0" xfId="0" applyNumberFormat="1" applyFont="1" applyFill="1" applyBorder="1" applyAlignment="1">
      <alignment vertical="center"/>
    </xf>
    <xf numFmtId="0" fontId="6" fillId="0" borderId="5" xfId="62" applyNumberFormat="1" applyFont="1" applyFill="1" applyBorder="1" applyAlignment="1" applyProtection="1">
      <alignment horizontal="center" vertical="center" wrapText="1"/>
    </xf>
    <xf numFmtId="0" fontId="18" fillId="0" borderId="0" xfId="63" applyFont="1" applyBorder="1" applyAlignment="1">
      <alignment vertical="center" wrapText="1"/>
    </xf>
    <xf numFmtId="0" fontId="0" fillId="0" borderId="5" xfId="0" applyNumberFormat="1" applyFill="1" applyBorder="1" applyAlignment="1" applyProtection="1">
      <alignment vertical="center"/>
    </xf>
    <xf numFmtId="0" fontId="6" fillId="0" borderId="5" xfId="55" applyNumberFormat="1" applyFont="1" applyFill="1" applyBorder="1" applyAlignment="1" applyProtection="1">
      <alignment horizontal="center" vertical="center" wrapText="1"/>
    </xf>
    <xf numFmtId="49" fontId="6" fillId="13" borderId="13" xfId="62" applyNumberFormat="1" applyFont="1" applyFill="1" applyBorder="1" applyAlignment="1" applyProtection="1">
      <alignment horizontal="center" vertical="center" wrapText="1"/>
    </xf>
    <xf numFmtId="0" fontId="6" fillId="13" borderId="15" xfId="61" applyNumberFormat="1" applyFont="1" applyFill="1" applyBorder="1" applyAlignment="1" applyProtection="1">
      <alignment horizontal="left" vertical="center" wrapText="1"/>
    </xf>
    <xf numFmtId="49" fontId="6" fillId="13" borderId="14" xfId="62" applyNumberFormat="1" applyFont="1" applyFill="1" applyBorder="1" applyAlignment="1" applyProtection="1">
      <alignment vertical="center" wrapText="1"/>
    </xf>
    <xf numFmtId="0" fontId="6" fillId="0" borderId="5" xfId="55" applyFont="1" applyFill="1" applyBorder="1" applyAlignment="1" applyProtection="1">
      <alignment horizontal="left" vertical="center" wrapText="1" indent="3"/>
    </xf>
    <xf numFmtId="0" fontId="76" fillId="0" borderId="0" xfId="0" applyNumberFormat="1" applyFont="1" applyFill="1" applyBorder="1" applyAlignment="1">
      <alignment horizontal="center" vertical="center"/>
    </xf>
    <xf numFmtId="0" fontId="6" fillId="13" borderId="14" xfId="61" applyNumberFormat="1" applyFont="1" applyFill="1" applyBorder="1" applyAlignment="1" applyProtection="1">
      <alignment horizontal="left" vertical="center" wrapText="1"/>
    </xf>
    <xf numFmtId="0" fontId="76" fillId="0" borderId="0" xfId="0" applyNumberFormat="1" applyFont="1" applyFill="1" applyBorder="1" applyAlignment="1">
      <alignment horizontal="center" vertical="center"/>
    </xf>
    <xf numFmtId="49" fontId="6" fillId="0" borderId="23" xfId="62" applyNumberFormat="1" applyFont="1" applyFill="1" applyBorder="1" applyAlignment="1" applyProtection="1">
      <alignment horizontal="center" vertical="center" wrapText="1"/>
    </xf>
    <xf numFmtId="0" fontId="6" fillId="0" borderId="23" xfId="55" applyFont="1" applyFill="1" applyBorder="1" applyAlignment="1" applyProtection="1">
      <alignment horizontal="left" vertical="center" wrapText="1" indent="2"/>
    </xf>
    <xf numFmtId="0" fontId="6" fillId="0" borderId="23" xfId="61" applyNumberFormat="1" applyFont="1" applyFill="1" applyBorder="1" applyAlignment="1" applyProtection="1">
      <alignment horizontal="left" vertical="center" wrapText="1"/>
    </xf>
    <xf numFmtId="49" fontId="6" fillId="0" borderId="23" xfId="62" applyNumberFormat="1" applyFont="1" applyFill="1" applyBorder="1" applyAlignment="1" applyProtection="1">
      <alignment vertical="center" wrapText="1"/>
    </xf>
    <xf numFmtId="49" fontId="6" fillId="11" borderId="5" xfId="61"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6" fillId="0" borderId="0" xfId="62"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0" fillId="0" borderId="5" xfId="62" applyFont="1" applyFill="1" applyBorder="1" applyAlignment="1" applyProtection="1">
      <alignment horizontal="left" vertical="center" wrapText="1"/>
    </xf>
    <xf numFmtId="14" fontId="49" fillId="0" borderId="5" xfId="61" applyNumberFormat="1" applyFont="1" applyFill="1" applyBorder="1" applyAlignment="1" applyProtection="1">
      <alignment horizontal="center" vertical="center" wrapText="1"/>
    </xf>
    <xf numFmtId="49" fontId="34" fillId="7" borderId="0" xfId="51" applyAlignment="1">
      <alignment vertical="top" wrapText="1"/>
    </xf>
    <xf numFmtId="49" fontId="29" fillId="0" borderId="15" xfId="36" applyNumberFormat="1" applyFont="1" applyFill="1" applyBorder="1" applyAlignment="1" applyProtection="1">
      <alignment horizontal="center" vertical="center" wrapText="1"/>
    </xf>
    <xf numFmtId="0" fontId="84" fillId="0" borderId="0" xfId="62" applyFont="1" applyFill="1" applyAlignment="1" applyProtection="1">
      <alignment vertical="center"/>
    </xf>
    <xf numFmtId="0" fontId="85" fillId="0" borderId="0" xfId="62" applyFont="1" applyFill="1" applyAlignment="1" applyProtection="1">
      <alignment vertical="center"/>
    </xf>
    <xf numFmtId="14" fontId="6" fillId="0" borderId="5" xfId="61"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6" fillId="0" borderId="0" xfId="62" applyFont="1" applyFill="1" applyAlignment="1" applyProtection="1">
      <alignment horizontal="left" vertical="center" wrapText="1" indent="1"/>
    </xf>
    <xf numFmtId="0" fontId="76" fillId="0" borderId="0" xfId="62" applyNumberFormat="1" applyFont="1" applyFill="1" applyAlignment="1" applyProtection="1">
      <alignment vertical="center"/>
    </xf>
    <xf numFmtId="0" fontId="76" fillId="0" borderId="0" xfId="62" applyFont="1" applyFill="1" applyAlignment="1" applyProtection="1">
      <alignment horizontal="left" vertical="center" wrapText="1" indent="1"/>
    </xf>
    <xf numFmtId="0" fontId="74" fillId="0" borderId="0" xfId="62" applyFont="1" applyFill="1" applyAlignment="1" applyProtection="1">
      <alignment horizontal="left" vertical="center" wrapText="1" indent="1"/>
    </xf>
    <xf numFmtId="0" fontId="86" fillId="0" borderId="0" xfId="62" applyFont="1" applyFill="1" applyAlignment="1" applyProtection="1">
      <alignment horizontal="left" vertical="center" wrapText="1" indent="1"/>
    </xf>
    <xf numFmtId="0" fontId="87" fillId="0" borderId="0" xfId="62" applyFont="1" applyFill="1" applyAlignment="1" applyProtection="1">
      <alignment horizontal="left" vertical="center" indent="1"/>
    </xf>
    <xf numFmtId="0" fontId="86" fillId="0" borderId="0" xfId="62" applyFont="1" applyFill="1" applyAlignment="1" applyProtection="1">
      <alignment vertical="center" wrapText="1"/>
    </xf>
    <xf numFmtId="0" fontId="59" fillId="0" borderId="0" xfId="60" applyFont="1" applyFill="1" applyAlignment="1" applyProtection="1">
      <alignment horizontal="left" vertical="center" wrapText="1"/>
    </xf>
    <xf numFmtId="0" fontId="60" fillId="0" borderId="0" xfId="60" applyFont="1" applyFill="1" applyAlignment="1" applyProtection="1">
      <alignment horizontal="left" vertical="center" wrapText="1"/>
    </xf>
    <xf numFmtId="0" fontId="61" fillId="0" borderId="0" xfId="60" applyFont="1" applyAlignment="1" applyProtection="1">
      <alignment vertical="center" wrapText="1"/>
    </xf>
    <xf numFmtId="0" fontId="59" fillId="7" borderId="0" xfId="60" applyFont="1" applyFill="1" applyBorder="1" applyAlignment="1" applyProtection="1">
      <alignment vertical="center" wrapText="1"/>
    </xf>
    <xf numFmtId="0" fontId="62" fillId="7" borderId="0" xfId="60" applyFont="1" applyFill="1" applyBorder="1" applyAlignment="1" applyProtection="1">
      <alignment horizontal="right" vertical="center" wrapText="1" indent="1"/>
    </xf>
    <xf numFmtId="0" fontId="62" fillId="7" borderId="0" xfId="60" applyFont="1" applyFill="1" applyBorder="1" applyAlignment="1" applyProtection="1">
      <alignment horizontal="left" vertical="center" wrapText="1" indent="2"/>
    </xf>
    <xf numFmtId="0" fontId="59" fillId="0" borderId="0" xfId="60" applyFont="1" applyAlignment="1" applyProtection="1">
      <alignment vertical="center" wrapText="1"/>
    </xf>
    <xf numFmtId="0" fontId="60" fillId="0" borderId="0" xfId="60" applyFont="1" applyAlignment="1" applyProtection="1">
      <alignment horizontal="center" vertical="center" wrapText="1"/>
    </xf>
    <xf numFmtId="0" fontId="59" fillId="7" borderId="0" xfId="60" applyFont="1" applyFill="1" applyBorder="1" applyAlignment="1" applyProtection="1">
      <alignment horizontal="right" vertical="center" wrapText="1" indent="1"/>
    </xf>
    <xf numFmtId="0" fontId="63" fillId="7" borderId="0" xfId="60" applyFont="1" applyFill="1" applyBorder="1" applyAlignment="1" applyProtection="1">
      <alignment horizontal="center" vertical="center" wrapText="1"/>
    </xf>
    <xf numFmtId="0" fontId="64" fillId="7" borderId="0" xfId="60" applyFont="1" applyFill="1" applyBorder="1" applyAlignment="1" applyProtection="1">
      <alignment vertical="center" wrapText="1"/>
    </xf>
    <xf numFmtId="14" fontId="59" fillId="7" borderId="0" xfId="60" applyNumberFormat="1" applyFont="1" applyFill="1" applyBorder="1" applyAlignment="1" applyProtection="1">
      <alignment horizontal="left" vertical="center" wrapText="1"/>
    </xf>
    <xf numFmtId="0" fontId="60" fillId="7" borderId="0" xfId="60" applyNumberFormat="1" applyFont="1" applyFill="1" applyBorder="1" applyAlignment="1" applyProtection="1">
      <alignment horizontal="center" vertical="center" wrapText="1"/>
    </xf>
    <xf numFmtId="0" fontId="59" fillId="7" borderId="0" xfId="60" applyNumberFormat="1" applyFont="1" applyFill="1" applyBorder="1" applyAlignment="1" applyProtection="1">
      <alignment horizontal="left" vertical="center" wrapText="1" indent="1"/>
    </xf>
    <xf numFmtId="0" fontId="59" fillId="7" borderId="0" xfId="60" applyFont="1" applyFill="1" applyBorder="1" applyAlignment="1" applyProtection="1">
      <alignment horizontal="center" vertical="center" wrapText="1"/>
    </xf>
    <xf numFmtId="0" fontId="65" fillId="7" borderId="0" xfId="60" applyFont="1" applyFill="1" applyBorder="1" applyAlignment="1" applyProtection="1">
      <alignment horizontal="center" vertical="center" wrapText="1"/>
    </xf>
    <xf numFmtId="14" fontId="65" fillId="7" borderId="0" xfId="60" applyNumberFormat="1" applyFont="1" applyFill="1" applyBorder="1" applyAlignment="1" applyProtection="1">
      <alignment horizontal="center" vertical="center" wrapText="1"/>
    </xf>
    <xf numFmtId="0" fontId="65" fillId="7" borderId="0" xfId="60" applyFont="1" applyFill="1" applyBorder="1" applyAlignment="1" applyProtection="1">
      <alignment vertical="center" wrapText="1"/>
    </xf>
    <xf numFmtId="0" fontId="66" fillId="7" borderId="0" xfId="60" applyFont="1" applyFill="1" applyBorder="1" applyAlignment="1" applyProtection="1">
      <alignment vertical="center" wrapText="1"/>
    </xf>
    <xf numFmtId="0" fontId="58" fillId="0" borderId="0" xfId="60" applyNumberFormat="1" applyFont="1" applyFill="1" applyAlignment="1" applyProtection="1">
      <alignment horizontal="left" vertical="center" wrapText="1"/>
    </xf>
    <xf numFmtId="0" fontId="57" fillId="0" borderId="0" xfId="60" applyFont="1" applyFill="1" applyAlignment="1" applyProtection="1">
      <alignment horizontal="left" vertical="center" wrapText="1"/>
    </xf>
    <xf numFmtId="0" fontId="57" fillId="0" borderId="0" xfId="60" applyFont="1" applyAlignment="1" applyProtection="1">
      <alignment vertical="center" wrapText="1"/>
    </xf>
    <xf numFmtId="0" fontId="57" fillId="0" borderId="0" xfId="60" applyFont="1" applyAlignment="1" applyProtection="1">
      <alignment horizontal="center" vertical="center" wrapText="1"/>
    </xf>
    <xf numFmtId="0" fontId="59" fillId="0" borderId="0" xfId="60" applyFont="1" applyBorder="1" applyAlignment="1" applyProtection="1">
      <alignment vertical="center" wrapText="1"/>
    </xf>
    <xf numFmtId="0" fontId="59" fillId="0" borderId="0" xfId="60" applyFont="1" applyAlignment="1" applyProtection="1">
      <alignment horizontal="right" vertical="center"/>
    </xf>
    <xf numFmtId="0" fontId="59" fillId="0" borderId="0" xfId="60" applyFont="1" applyAlignment="1" applyProtection="1">
      <alignment horizontal="center" vertical="center" wrapText="1"/>
    </xf>
    <xf numFmtId="49" fontId="6" fillId="0" borderId="0" xfId="31"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8" fillId="13" borderId="15" xfId="48" applyFont="1" applyFill="1" applyBorder="1" applyAlignment="1" applyProtection="1">
      <alignment horizontal="center" vertical="center" wrapText="1"/>
    </xf>
    <xf numFmtId="0" fontId="76" fillId="0" borderId="0" xfId="62" applyFont="1" applyFill="1" applyAlignment="1" applyProtection="1">
      <alignment horizontal="left" vertical="center" indent="1"/>
    </xf>
    <xf numFmtId="0" fontId="76" fillId="0" borderId="0" xfId="62" applyNumberFormat="1" applyFont="1" applyFill="1" applyAlignment="1" applyProtection="1">
      <alignment horizontal="left" vertical="center" indent="1"/>
    </xf>
    <xf numFmtId="14" fontId="6" fillId="8" borderId="5" xfId="61" applyNumberFormat="1" applyFont="1" applyFill="1" applyBorder="1" applyAlignment="1" applyProtection="1">
      <alignment horizontal="left" vertical="center" wrapText="1" indent="1"/>
    </xf>
    <xf numFmtId="0" fontId="29" fillId="0" borderId="0" xfId="62" applyFont="1" applyFill="1" applyBorder="1" applyAlignment="1" applyProtection="1">
      <alignment horizontal="center" vertical="top" wrapText="1"/>
    </xf>
    <xf numFmtId="0" fontId="76" fillId="0" borderId="24" xfId="62" applyFont="1" applyFill="1" applyBorder="1" applyAlignment="1" applyProtection="1">
      <alignment vertical="center"/>
    </xf>
    <xf numFmtId="0" fontId="6" fillId="0" borderId="5" xfId="36"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4" fillId="0" borderId="0" xfId="0" applyNumberFormat="1" applyFont="1" applyAlignment="1">
      <alignment vertical="center"/>
    </xf>
    <xf numFmtId="0" fontId="0" fillId="0" borderId="0" xfId="0" applyNumberFormat="1" applyFont="1" applyAlignment="1">
      <alignment vertical="center"/>
    </xf>
    <xf numFmtId="0" fontId="8" fillId="10" borderId="5" xfId="62"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6" fillId="0" borderId="0" xfId="62" applyFont="1" applyFill="1" applyAlignment="1" applyProtection="1">
      <alignment horizontal="left" vertical="center" wrapText="1" indent="2"/>
    </xf>
    <xf numFmtId="0" fontId="6" fillId="0" borderId="5" xfId="62" applyNumberFormat="1" applyFont="1" applyFill="1" applyBorder="1" applyAlignment="1" applyProtection="1">
      <alignment vertical="top" wrapText="1"/>
    </xf>
    <xf numFmtId="0" fontId="0" fillId="9" borderId="5" xfId="31" applyNumberFormat="1" applyFont="1" applyFill="1" applyBorder="1" applyAlignment="1" applyProtection="1">
      <alignment horizontal="left" vertical="center" wrapText="1"/>
      <protection locked="0"/>
    </xf>
    <xf numFmtId="0" fontId="6" fillId="0" borderId="5" xfId="62" applyNumberFormat="1" applyFont="1" applyFill="1" applyBorder="1" applyAlignment="1" applyProtection="1">
      <alignment horizontal="left" vertical="top" wrapText="1"/>
    </xf>
    <xf numFmtId="0" fontId="6" fillId="0" borderId="5" xfId="62" applyNumberFormat="1" applyFont="1" applyFill="1" applyBorder="1" applyAlignment="1" applyProtection="1">
      <alignment horizontal="left" vertical="center" wrapText="1"/>
    </xf>
    <xf numFmtId="0" fontId="6" fillId="0" borderId="5" xfId="55" applyFont="1" applyFill="1" applyBorder="1" applyAlignment="1" applyProtection="1">
      <alignment horizontal="left" vertical="center" wrapText="1" indent="1"/>
    </xf>
    <xf numFmtId="0" fontId="6" fillId="0" borderId="0" xfId="55" applyFont="1" applyFill="1" applyBorder="1" applyAlignment="1" applyProtection="1">
      <alignment horizontal="left" vertical="center" wrapText="1" indent="2"/>
    </xf>
    <xf numFmtId="0" fontId="6" fillId="0" borderId="0" xfId="61" applyNumberFormat="1" applyFont="1" applyFill="1" applyBorder="1" applyAlignment="1" applyProtection="1">
      <alignment horizontal="left" vertical="center" wrapText="1"/>
    </xf>
    <xf numFmtId="0" fontId="6" fillId="0" borderId="5" xfId="55" applyFont="1" applyFill="1" applyBorder="1" applyAlignment="1" applyProtection="1">
      <alignment horizontal="left" vertical="center" wrapText="1" indent="4"/>
    </xf>
    <xf numFmtId="49" fontId="6" fillId="13" borderId="25" xfId="62" applyNumberFormat="1" applyFont="1" applyFill="1" applyBorder="1" applyAlignment="1" applyProtection="1">
      <alignment horizontal="center" vertical="center" wrapText="1"/>
    </xf>
    <xf numFmtId="0" fontId="6" fillId="13" borderId="17" xfId="61" applyNumberFormat="1" applyFont="1" applyFill="1" applyBorder="1" applyAlignment="1" applyProtection="1">
      <alignment horizontal="left" vertical="center" wrapText="1"/>
    </xf>
    <xf numFmtId="49" fontId="6" fillId="13" borderId="18" xfId="62" applyNumberFormat="1" applyFont="1" applyFill="1" applyBorder="1" applyAlignment="1" applyProtection="1">
      <alignment vertical="center" wrapText="1"/>
    </xf>
    <xf numFmtId="49" fontId="6" fillId="13" borderId="19" xfId="62"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61" applyNumberFormat="1" applyFont="1" applyFill="1" applyBorder="1" applyAlignment="1" applyProtection="1">
      <alignment horizontal="left" vertical="center" wrapText="1"/>
    </xf>
    <xf numFmtId="0" fontId="6" fillId="0" borderId="5" xfId="36" applyFont="1" applyFill="1" applyBorder="1" applyAlignment="1" applyProtection="1">
      <alignment horizontal="center" vertical="center" wrapText="1"/>
    </xf>
    <xf numFmtId="49" fontId="6" fillId="0" borderId="16" xfId="57" applyNumberFormat="1" applyFont="1" applyFill="1" applyBorder="1" applyAlignment="1" applyProtection="1">
      <alignment horizontal="left" vertical="center" wrapText="1"/>
    </xf>
    <xf numFmtId="49" fontId="8" fillId="13" borderId="13" xfId="48" applyFont="1" applyFill="1" applyBorder="1" applyAlignment="1" applyProtection="1">
      <alignment horizontal="center" vertical="center"/>
    </xf>
    <xf numFmtId="49" fontId="40" fillId="13" borderId="14" xfId="48" applyFont="1" applyFill="1" applyBorder="1" applyAlignment="1" applyProtection="1">
      <alignment horizontal="left" vertical="center"/>
    </xf>
    <xf numFmtId="0" fontId="6" fillId="0" borderId="0" xfId="57" applyFont="1" applyAlignment="1" applyProtection="1"/>
    <xf numFmtId="49" fontId="6" fillId="13" borderId="14" xfId="62" applyNumberFormat="1" applyFont="1" applyFill="1" applyBorder="1" applyAlignment="1" applyProtection="1">
      <alignment horizontal="left" vertical="center" wrapText="1" indent="4"/>
    </xf>
    <xf numFmtId="0" fontId="6" fillId="0" borderId="14" xfId="61" applyNumberFormat="1" applyFont="1" applyFill="1" applyBorder="1" applyAlignment="1" applyProtection="1">
      <alignment vertical="center" wrapText="1"/>
    </xf>
    <xf numFmtId="0" fontId="6" fillId="7" borderId="26" xfId="62" applyNumberFormat="1" applyFont="1" applyFill="1" applyBorder="1" applyAlignment="1" applyProtection="1">
      <alignment horizontal="left" vertical="center" wrapText="1"/>
    </xf>
    <xf numFmtId="49" fontId="6" fillId="11" borderId="30" xfId="61" applyNumberFormat="1" applyFont="1" applyFill="1" applyBorder="1" applyAlignment="1" applyProtection="1">
      <alignment horizontal="center" vertical="center" wrapText="1"/>
    </xf>
    <xf numFmtId="165" fontId="6" fillId="9" borderId="5" xfId="0" applyNumberFormat="1" applyFont="1" applyFill="1" applyBorder="1" applyAlignment="1" applyProtection="1">
      <alignment horizontal="right" vertical="center"/>
      <protection locked="0"/>
    </xf>
    <xf numFmtId="165" fontId="6" fillId="9" borderId="5" xfId="0" applyNumberFormat="1" applyFont="1" applyFill="1" applyBorder="1" applyAlignment="1" applyProtection="1">
      <alignment horizontal="right" vertical="center" wrapText="1"/>
      <protection locked="0"/>
    </xf>
    <xf numFmtId="49" fontId="6" fillId="9" borderId="5" xfId="61" applyNumberFormat="1" applyFont="1" applyFill="1" applyBorder="1" applyAlignment="1" applyProtection="1">
      <alignment horizontal="center" vertical="center" wrapText="1"/>
      <protection locked="0"/>
    </xf>
    <xf numFmtId="49" fontId="6" fillId="11" borderId="30" xfId="61" applyNumberFormat="1"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6" fillId="0" borderId="37" xfId="55" applyFont="1" applyFill="1" applyBorder="1" applyAlignment="1" applyProtection="1">
      <alignment vertical="center" wrapText="1"/>
    </xf>
    <xf numFmtId="49" fontId="29" fillId="7" borderId="15" xfId="36" applyNumberFormat="1" applyFont="1" applyFill="1" applyBorder="1" applyAlignment="1" applyProtection="1">
      <alignment horizontal="center" vertical="center" wrapText="1"/>
    </xf>
    <xf numFmtId="0" fontId="29" fillId="7" borderId="15" xfId="36" applyNumberFormat="1" applyFont="1" applyFill="1" applyBorder="1" applyAlignment="1" applyProtection="1">
      <alignment horizontal="center" vertical="center" wrapText="1"/>
    </xf>
    <xf numFmtId="0" fontId="29" fillId="7" borderId="15" xfId="36" applyNumberFormat="1" applyFont="1" applyFill="1" applyBorder="1" applyAlignment="1" applyProtection="1">
      <alignment vertical="center" wrapText="1"/>
    </xf>
    <xf numFmtId="0" fontId="76" fillId="7" borderId="15" xfId="36" applyNumberFormat="1" applyFont="1" applyFill="1" applyBorder="1" applyAlignment="1" applyProtection="1">
      <alignment vertical="center" wrapText="1"/>
    </xf>
    <xf numFmtId="0" fontId="6" fillId="0" borderId="15" xfId="62" applyFont="1" applyFill="1" applyBorder="1" applyAlignment="1" applyProtection="1">
      <alignment vertical="center" wrapText="1"/>
    </xf>
    <xf numFmtId="0" fontId="6" fillId="0" borderId="26" xfId="61" applyNumberFormat="1" applyFont="1" applyFill="1" applyBorder="1" applyAlignment="1" applyProtection="1">
      <alignment vertical="center" wrapText="1"/>
    </xf>
    <xf numFmtId="49" fontId="76" fillId="7" borderId="15" xfId="36" applyNumberFormat="1" applyFont="1" applyFill="1" applyBorder="1" applyAlignment="1" applyProtection="1">
      <alignment horizontal="center" vertical="center" wrapText="1"/>
    </xf>
    <xf numFmtId="0" fontId="76" fillId="7" borderId="15" xfId="36" applyNumberFormat="1" applyFont="1" applyFill="1" applyBorder="1" applyAlignment="1" applyProtection="1">
      <alignment horizontal="center" vertical="center" wrapText="1"/>
    </xf>
    <xf numFmtId="0" fontId="6" fillId="0" borderId="38" xfId="55" applyFont="1" applyFill="1" applyBorder="1" applyAlignment="1" applyProtection="1">
      <alignment vertical="center" wrapText="1"/>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49" fontId="6" fillId="11" borderId="30" xfId="61" applyNumberFormat="1" applyFont="1" applyFill="1" applyBorder="1" applyAlignment="1" applyProtection="1">
      <alignment horizontal="center" vertical="center" wrapText="1"/>
    </xf>
    <xf numFmtId="0" fontId="6" fillId="0" borderId="26" xfId="62" applyNumberFormat="1" applyFont="1" applyFill="1" applyBorder="1" applyAlignment="1" applyProtection="1">
      <alignment horizontal="left" vertical="top" wrapText="1"/>
    </xf>
    <xf numFmtId="0" fontId="67" fillId="7" borderId="0" xfId="60" applyFont="1" applyFill="1" applyBorder="1" applyAlignment="1" applyProtection="1">
      <alignment vertical="center" wrapText="1"/>
    </xf>
    <xf numFmtId="0" fontId="68" fillId="0" borderId="0" xfId="62" applyFont="1" applyFill="1" applyAlignment="1" applyProtection="1">
      <alignment vertical="center" wrapText="1"/>
    </xf>
    <xf numFmtId="0" fontId="68" fillId="0" borderId="0" xfId="35" applyFont="1" applyFill="1" applyBorder="1" applyAlignment="1" applyProtection="1">
      <alignment vertical="center" wrapText="1"/>
    </xf>
    <xf numFmtId="0" fontId="68" fillId="0" borderId="0" xfId="63" applyFont="1" applyBorder="1" applyAlignment="1">
      <alignment vertical="center" wrapText="1"/>
    </xf>
    <xf numFmtId="0" fontId="68" fillId="0" borderId="0" xfId="57" applyFont="1" applyProtection="1"/>
    <xf numFmtId="49" fontId="69" fillId="0" borderId="0" xfId="0" applyFont="1">
      <alignment vertical="top"/>
    </xf>
    <xf numFmtId="49" fontId="6" fillId="0" borderId="5" xfId="62" applyNumberFormat="1" applyFont="1" applyFill="1" applyBorder="1" applyAlignment="1" applyProtection="1">
      <alignment horizontal="center" vertical="center" wrapText="1"/>
    </xf>
    <xf numFmtId="0" fontId="84" fillId="0" borderId="0" xfId="62" applyFont="1" applyFill="1" applyAlignment="1" applyProtection="1">
      <alignment vertical="center" wrapText="1"/>
    </xf>
    <xf numFmtId="0" fontId="6" fillId="0" borderId="26" xfId="62" applyNumberFormat="1" applyFont="1" applyFill="1" applyBorder="1" applyAlignment="1" applyProtection="1">
      <alignment vertical="center" wrapText="1"/>
    </xf>
    <xf numFmtId="0" fontId="76" fillId="0" borderId="0" xfId="0" applyNumberFormat="1" applyFont="1" applyFill="1" applyBorder="1" applyAlignment="1">
      <alignment horizontal="center" vertical="center"/>
    </xf>
    <xf numFmtId="49" fontId="70"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60"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61" applyNumberFormat="1" applyFont="1" applyFill="1" applyBorder="1" applyAlignment="1" applyProtection="1">
      <alignment horizontal="left" vertical="center" wrapText="1"/>
      <protection locked="0"/>
    </xf>
    <xf numFmtId="0" fontId="35" fillId="7" borderId="0" xfId="50" applyNumberFormat="1" applyFont="1" applyFill="1" applyBorder="1" applyAlignment="1">
      <alignment horizontal="left" vertical="center" wrapText="1"/>
    </xf>
    <xf numFmtId="0" fontId="34" fillId="7" borderId="0" xfId="50" applyNumberFormat="1" applyFont="1" applyFill="1" applyBorder="1" applyAlignment="1">
      <alignment vertical="top" wrapText="1"/>
    </xf>
    <xf numFmtId="0" fontId="35" fillId="7" borderId="0" xfId="50" applyNumberFormat="1" applyFont="1" applyFill="1" applyBorder="1" applyAlignment="1">
      <alignment vertical="center" wrapText="1"/>
    </xf>
    <xf numFmtId="0" fontId="34" fillId="7" borderId="0" xfId="50" applyNumberFormat="1" applyFont="1" applyFill="1" applyBorder="1" applyAlignment="1">
      <alignment vertical="center" wrapText="1"/>
    </xf>
    <xf numFmtId="0" fontId="76" fillId="0" borderId="0" xfId="48" applyNumberFormat="1" applyFont="1">
      <alignment vertical="top"/>
    </xf>
    <xf numFmtId="49" fontId="76" fillId="0" borderId="0" xfId="48" applyNumberFormat="1" applyFont="1">
      <alignment vertical="top"/>
    </xf>
    <xf numFmtId="0" fontId="29" fillId="0" borderId="0" xfId="62"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62" applyNumberFormat="1" applyFont="1" applyFill="1" applyBorder="1" applyAlignment="1" applyProtection="1">
      <alignment horizontal="left" vertical="top" wrapText="1"/>
    </xf>
    <xf numFmtId="0" fontId="6" fillId="0" borderId="26" xfId="62" applyNumberFormat="1" applyFont="1" applyFill="1" applyBorder="1" applyAlignment="1" applyProtection="1">
      <alignment horizontal="left" vertical="top" wrapText="1"/>
    </xf>
    <xf numFmtId="0" fontId="58" fillId="0" borderId="0" xfId="60" applyFont="1" applyAlignment="1" applyProtection="1">
      <alignment vertical="center" wrapText="1"/>
    </xf>
    <xf numFmtId="0" fontId="58" fillId="7" borderId="0" xfId="60" applyFont="1" applyFill="1" applyBorder="1" applyAlignment="1" applyProtection="1">
      <alignment horizontal="center" vertical="center" wrapText="1"/>
    </xf>
    <xf numFmtId="0" fontId="58" fillId="7" borderId="0" xfId="60" applyNumberFormat="1" applyFont="1" applyFill="1" applyBorder="1" applyAlignment="1" applyProtection="1">
      <alignment horizontal="left" vertical="center" wrapText="1" indent="1"/>
    </xf>
    <xf numFmtId="0" fontId="58" fillId="7" borderId="0" xfId="60" applyFont="1" applyFill="1" applyBorder="1" applyAlignment="1" applyProtection="1">
      <alignment horizontal="right" vertical="center" wrapText="1" indent="1"/>
    </xf>
    <xf numFmtId="0" fontId="57" fillId="7" borderId="0" xfId="60" applyNumberFormat="1" applyFont="1" applyFill="1" applyBorder="1" applyAlignment="1" applyProtection="1">
      <alignment horizontal="center" vertical="center" wrapText="1"/>
    </xf>
    <xf numFmtId="0" fontId="105" fillId="0" borderId="0" xfId="60" applyFont="1" applyAlignment="1" applyProtection="1">
      <alignment vertical="center" wrapText="1"/>
    </xf>
    <xf numFmtId="14" fontId="58" fillId="7" borderId="0" xfId="60" applyNumberFormat="1" applyFont="1" applyFill="1" applyBorder="1" applyAlignment="1" applyProtection="1">
      <alignment horizontal="left"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6" fillId="0" borderId="0" xfId="60" applyFont="1" applyFill="1" applyAlignment="1" applyProtection="1">
      <alignment horizontal="left" vertical="center" wrapText="1"/>
    </xf>
    <xf numFmtId="0" fontId="57" fillId="0" borderId="0" xfId="60" applyFont="1" applyFill="1" applyAlignment="1" applyProtection="1">
      <alignment horizontal="left" vertical="center" wrapText="1"/>
    </xf>
    <xf numFmtId="0" fontId="57" fillId="0" borderId="0" xfId="60" applyFont="1" applyAlignment="1" applyProtection="1">
      <alignment horizontal="center"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6" fillId="0" borderId="0" xfId="60" applyFont="1" applyFill="1" applyAlignment="1" applyProtection="1">
      <alignment horizontal="left" vertical="center" wrapText="1"/>
    </xf>
    <xf numFmtId="49" fontId="0" fillId="0" borderId="5" xfId="61" applyNumberFormat="1" applyFont="1" applyFill="1" applyBorder="1" applyAlignment="1" applyProtection="1">
      <alignment horizontal="left" vertical="center" wrapText="1" indent="1"/>
    </xf>
    <xf numFmtId="0" fontId="65" fillId="7" borderId="0" xfId="60" applyFont="1" applyFill="1" applyBorder="1" applyAlignment="1" applyProtection="1">
      <alignment vertical="center" wrapText="1"/>
    </xf>
    <xf numFmtId="0" fontId="6" fillId="0" borderId="0" xfId="60" applyNumberFormat="1" applyFont="1" applyFill="1" applyBorder="1" applyAlignment="1" applyProtection="1">
      <alignment horizontal="center" vertical="center" wrapText="1"/>
    </xf>
    <xf numFmtId="0" fontId="6" fillId="0" borderId="0" xfId="60" applyNumberFormat="1" applyFont="1" applyFill="1" applyBorder="1" applyAlignment="1" applyProtection="1">
      <alignment horizontal="center" vertical="center" wrapText="1"/>
    </xf>
    <xf numFmtId="0" fontId="0" fillId="7" borderId="0" xfId="60" applyFont="1" applyFill="1" applyBorder="1" applyAlignment="1" applyProtection="1">
      <alignment horizontal="right" vertical="center" wrapText="1" indent="1"/>
    </xf>
    <xf numFmtId="49" fontId="6" fillId="0" borderId="5" xfId="60" applyNumberFormat="1" applyFont="1" applyFill="1" applyBorder="1" applyAlignment="1" applyProtection="1">
      <alignment horizontal="left" vertical="center" wrapText="1" indent="1"/>
    </xf>
    <xf numFmtId="49" fontId="6" fillId="2" borderId="5" xfId="62" applyNumberFormat="1" applyFont="1" applyFill="1" applyBorder="1" applyAlignment="1" applyProtection="1">
      <alignment horizontal="left" vertical="center" wrapText="1" indent="6"/>
      <protection locked="0"/>
    </xf>
    <xf numFmtId="49" fontId="71" fillId="9" borderId="5" xfId="31" applyNumberFormat="1" applyFont="1" applyFill="1" applyBorder="1" applyAlignment="1" applyProtection="1">
      <alignment horizontal="left" vertical="center" wrapText="1"/>
      <protection locked="0"/>
    </xf>
    <xf numFmtId="0" fontId="0" fillId="9" borderId="5" xfId="31" applyNumberFormat="1" applyFont="1" applyFill="1" applyBorder="1" applyAlignment="1" applyProtection="1">
      <alignment horizontal="left" vertical="center" wrapText="1" indent="2"/>
      <protection locked="0"/>
    </xf>
    <xf numFmtId="0" fontId="0" fillId="9" borderId="5" xfId="31" applyNumberFormat="1" applyFont="1" applyFill="1" applyBorder="1" applyAlignment="1" applyProtection="1">
      <alignment horizontal="left" vertical="center" wrapText="1" indent="1"/>
      <protection locked="0"/>
    </xf>
    <xf numFmtId="49" fontId="6" fillId="9" borderId="5" xfId="61" applyNumberFormat="1" applyFont="1" applyFill="1" applyBorder="1" applyAlignment="1" applyProtection="1">
      <alignment horizontal="left" vertical="center" wrapText="1"/>
      <protection locked="0"/>
    </xf>
    <xf numFmtId="49" fontId="71" fillId="9" borderId="5" xfId="31" applyNumberFormat="1" applyFill="1" applyBorder="1" applyAlignment="1" applyProtection="1">
      <alignment horizontal="left" vertical="center" wrapText="1"/>
      <protection locked="0"/>
    </xf>
    <xf numFmtId="49" fontId="6" fillId="9" borderId="5" xfId="60" applyNumberFormat="1" applyFont="1" applyFill="1" applyBorder="1" applyAlignment="1" applyProtection="1">
      <alignment horizontal="left" vertical="center" wrapText="1" indent="1"/>
      <protection locked="0"/>
    </xf>
    <xf numFmtId="49" fontId="0" fillId="9" borderId="5" xfId="61" applyNumberFormat="1" applyFont="1" applyFill="1" applyBorder="1" applyAlignment="1" applyProtection="1">
      <alignment horizontal="left" vertical="center" wrapText="1" indent="1"/>
      <protection locked="0"/>
    </xf>
    <xf numFmtId="49" fontId="6" fillId="0" borderId="5" xfId="60" applyNumberFormat="1" applyFont="1" applyFill="1" applyBorder="1" applyAlignment="1" applyProtection="1">
      <alignment horizontal="left" vertical="center" wrapText="1" indent="1"/>
    </xf>
    <xf numFmtId="0" fontId="6" fillId="9" borderId="5" xfId="60" applyNumberFormat="1" applyFont="1" applyFill="1" applyBorder="1" applyAlignment="1" applyProtection="1">
      <alignment horizontal="left" vertical="center" wrapText="1" indent="1"/>
      <protection locked="0"/>
    </xf>
    <xf numFmtId="0" fontId="0" fillId="7" borderId="5" xfId="60" applyFont="1" applyFill="1" applyBorder="1" applyAlignment="1" applyProtection="1">
      <alignment horizontal="right" vertical="center" wrapText="1" indent="1"/>
    </xf>
    <xf numFmtId="0" fontId="0" fillId="0" borderId="5" xfId="0" applyNumberFormat="1" applyFill="1" applyBorder="1" applyAlignment="1" applyProtection="1">
      <alignment vertical="center"/>
    </xf>
    <xf numFmtId="0" fontId="0" fillId="9" borderId="5" xfId="31" applyNumberFormat="1" applyFont="1" applyFill="1" applyBorder="1" applyAlignment="1" applyProtection="1">
      <alignment horizontal="left" vertical="center" wrapText="1"/>
      <protection locked="0"/>
    </xf>
    <xf numFmtId="49" fontId="0" fillId="9" borderId="5" xfId="61" applyNumberFormat="1" applyFont="1" applyFill="1" applyBorder="1" applyAlignment="1" applyProtection="1">
      <alignment horizontal="left" vertical="center" wrapText="1"/>
      <protection locked="0"/>
    </xf>
    <xf numFmtId="165" fontId="6" fillId="9" borderId="5" xfId="0" applyNumberFormat="1" applyFont="1" applyFill="1" applyBorder="1" applyAlignment="1" applyProtection="1">
      <alignment horizontal="right" vertical="center"/>
      <protection locked="0"/>
    </xf>
    <xf numFmtId="165" fontId="6" fillId="9" borderId="5" xfId="0" applyNumberFormat="1" applyFont="1" applyFill="1" applyBorder="1" applyAlignment="1" applyProtection="1">
      <alignment horizontal="right" vertical="center" wrapText="1"/>
      <protection locked="0"/>
    </xf>
    <xf numFmtId="49" fontId="6" fillId="9" borderId="5" xfId="61" applyNumberFormat="1" applyFont="1" applyFill="1" applyBorder="1" applyAlignment="1" applyProtection="1">
      <alignment horizontal="center" vertical="center" wrapText="1"/>
      <protection locked="0"/>
    </xf>
    <xf numFmtId="0" fontId="6" fillId="9" borderId="5" xfId="61"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104" fillId="0" borderId="0" xfId="62" applyNumberFormat="1" applyFont="1" applyFill="1" applyBorder="1" applyAlignment="1" applyProtection="1">
      <alignment vertical="center" wrapText="1"/>
    </xf>
    <xf numFmtId="0" fontId="0" fillId="0" borderId="0" xfId="0" applyNumberFormat="1">
      <alignment vertical="top"/>
    </xf>
    <xf numFmtId="49" fontId="0" fillId="9" borderId="5" xfId="61"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6" fillId="0" borderId="0" xfId="62"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6" fillId="0" borderId="0" xfId="0" applyNumberFormat="1" applyFont="1" applyFill="1" applyBorder="1" applyAlignment="1">
      <alignment horizontal="center" vertical="center"/>
    </xf>
    <xf numFmtId="0" fontId="6" fillId="0" borderId="5" xfId="62" applyNumberFormat="1" applyFont="1" applyFill="1" applyBorder="1" applyAlignment="1" applyProtection="1">
      <alignment horizontal="left" vertical="top" wrapText="1"/>
    </xf>
    <xf numFmtId="0" fontId="6" fillId="0" borderId="5" xfId="53"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xf>
    <xf numFmtId="0" fontId="76" fillId="0" borderId="0" xfId="62"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0" fontId="29" fillId="7" borderId="15" xfId="36" applyNumberFormat="1" applyFont="1" applyFill="1" applyBorder="1" applyAlignment="1" applyProtection="1">
      <alignment horizontal="center" vertical="center" wrapText="1"/>
    </xf>
    <xf numFmtId="49" fontId="6" fillId="2" borderId="5" xfId="61" applyNumberFormat="1" applyFont="1" applyFill="1" applyBorder="1" applyAlignment="1" applyProtection="1">
      <alignment horizontal="left" vertical="center" wrapText="1"/>
      <protection locked="0"/>
    </xf>
    <xf numFmtId="0" fontId="6" fillId="7" borderId="5" xfId="62" applyNumberFormat="1" applyFont="1" applyFill="1" applyBorder="1" applyAlignment="1" applyProtection="1">
      <alignment horizontal="left" vertical="center" wrapText="1"/>
    </xf>
    <xf numFmtId="14" fontId="6" fillId="8" borderId="5" xfId="61" applyNumberFormat="1" applyFont="1" applyFill="1" applyBorder="1" applyAlignment="1" applyProtection="1">
      <alignment horizontal="left" vertical="center" wrapText="1" indent="1"/>
    </xf>
    <xf numFmtId="14" fontId="49" fillId="0" borderId="5" xfId="61" applyNumberFormat="1" applyFont="1" applyFill="1" applyBorder="1" applyAlignment="1" applyProtection="1">
      <alignment horizontal="center" vertical="center" wrapText="1"/>
    </xf>
    <xf numFmtId="0" fontId="6" fillId="0" borderId="5" xfId="61" applyNumberFormat="1" applyFont="1" applyFill="1" applyBorder="1" applyAlignment="1" applyProtection="1">
      <alignment horizontal="center" vertical="center" wrapText="1"/>
    </xf>
    <xf numFmtId="49" fontId="6" fillId="0" borderId="5" xfId="36"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62" applyNumberFormat="1" applyFont="1" applyFill="1" applyBorder="1" applyAlignment="1" applyProtection="1">
      <alignment horizontal="center" vertical="center" wrapText="1"/>
    </xf>
    <xf numFmtId="22" fontId="6" fillId="0" borderId="0" xfId="57" applyNumberFormat="1" applyFont="1" applyAlignment="1" applyProtection="1">
      <alignment horizontal="left" vertical="center" wrapText="1"/>
    </xf>
    <xf numFmtId="0" fontId="0" fillId="0" borderId="0" xfId="0" applyNumberFormat="1">
      <alignment vertical="top"/>
    </xf>
    <xf numFmtId="49" fontId="0" fillId="8" borderId="5" xfId="61" applyNumberFormat="1" applyFont="1" applyFill="1" applyBorder="1" applyAlignment="1" applyProtection="1">
      <alignment horizontal="left" vertical="center" wrapText="1" indent="1"/>
    </xf>
    <xf numFmtId="0" fontId="0" fillId="2" borderId="5" xfId="31" applyNumberFormat="1" applyFont="1" applyFill="1" applyBorder="1" applyAlignment="1" applyProtection="1">
      <alignment horizontal="left" vertical="center" wrapText="1" indent="2"/>
      <protection locked="0"/>
    </xf>
    <xf numFmtId="49" fontId="71" fillId="2" borderId="5" xfId="31" applyNumberFormat="1" applyFont="1" applyFill="1" applyBorder="1" applyAlignment="1" applyProtection="1">
      <alignment horizontal="left" vertical="center" wrapText="1"/>
      <protection locked="0"/>
    </xf>
    <xf numFmtId="49" fontId="33" fillId="0" borderId="5" xfId="36" applyNumberFormat="1" applyFont="1" applyFill="1" applyBorder="1" applyAlignment="1" applyProtection="1">
      <alignment horizontal="center" vertical="center" wrapText="1"/>
    </xf>
    <xf numFmtId="4" fontId="6" fillId="9" borderId="5" xfId="31" applyNumberFormat="1" applyFont="1" applyFill="1" applyBorder="1" applyAlignment="1" applyProtection="1">
      <alignment horizontal="right" vertical="center" wrapText="1"/>
      <protection locked="0"/>
    </xf>
    <xf numFmtId="49" fontId="0" fillId="8" borderId="5" xfId="0" applyNumberFormat="1" applyFill="1" applyBorder="1" applyAlignment="1" applyProtection="1">
      <alignment horizontal="left" vertical="center" wrapText="1"/>
    </xf>
    <xf numFmtId="49" fontId="0" fillId="12" borderId="54" xfId="0" applyFont="1" applyFill="1" applyBorder="1" applyAlignment="1">
      <alignment horizontal="center" vertical="center"/>
    </xf>
    <xf numFmtId="0" fontId="18" fillId="0" borderId="0" xfId="63" applyFont="1" applyFill="1" applyBorder="1" applyAlignment="1">
      <alignment horizontal="left" vertical="center" wrapText="1" indent="1"/>
    </xf>
    <xf numFmtId="0" fontId="18" fillId="0" borderId="0" xfId="23" applyFont="1" applyFill="1" applyBorder="1" applyAlignment="1" applyProtection="1">
      <alignment horizontal="left" vertical="top" wrapText="1"/>
    </xf>
    <xf numFmtId="49" fontId="71" fillId="0" borderId="0" xfId="31" applyNumberFormat="1" applyFont="1" applyBorder="1" applyProtection="1">
      <alignment vertical="top"/>
    </xf>
    <xf numFmtId="49" fontId="0" fillId="0" borderId="0" xfId="0" applyBorder="1">
      <alignment vertical="top"/>
    </xf>
    <xf numFmtId="0" fontId="14" fillId="7" borderId="0" xfId="50" applyNumberFormat="1" applyFont="1" applyFill="1" applyBorder="1" applyAlignment="1">
      <alignment horizontal="justify" vertical="top" wrapText="1"/>
    </xf>
    <xf numFmtId="49" fontId="71" fillId="0" borderId="0" xfId="31" applyNumberFormat="1" applyBorder="1" applyAlignment="1" applyProtection="1">
      <alignment vertical="center"/>
    </xf>
    <xf numFmtId="0" fontId="18" fillId="0" borderId="0" xfId="23" applyFont="1" applyFill="1" applyBorder="1" applyAlignment="1" applyProtection="1">
      <alignment horizontal="right" vertical="top" wrapText="1" indent="1"/>
    </xf>
    <xf numFmtId="0" fontId="18" fillId="0" borderId="0" xfId="23" applyFont="1" applyFill="1" applyBorder="1" applyAlignment="1" applyProtection="1">
      <alignment horizontal="right" vertical="top" wrapText="1"/>
    </xf>
    <xf numFmtId="49" fontId="14" fillId="7" borderId="0" xfId="50" applyFont="1" applyFill="1" applyBorder="1" applyAlignment="1">
      <alignment horizontal="left" wrapText="1"/>
    </xf>
    <xf numFmtId="49" fontId="14" fillId="7" borderId="0" xfId="50"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4" fillId="7" borderId="0" xfId="50" applyNumberFormat="1" applyFont="1" applyFill="1" applyBorder="1" applyAlignment="1" applyProtection="1">
      <alignment horizontal="justify" vertical="top" wrapText="1"/>
    </xf>
    <xf numFmtId="49" fontId="14" fillId="7" borderId="0" xfId="50" applyFont="1" applyFill="1" applyBorder="1" applyAlignment="1">
      <alignment horizontal="left" vertical="top" wrapText="1" indent="1"/>
    </xf>
    <xf numFmtId="0" fontId="18" fillId="14" borderId="39" xfId="29" applyNumberFormat="1" applyFont="1" applyFill="1" applyBorder="1" applyAlignment="1" applyProtection="1">
      <alignment horizontal="left" vertical="center" wrapText="1" indent="1"/>
    </xf>
    <xf numFmtId="0" fontId="18" fillId="14" borderId="40" xfId="29" applyNumberFormat="1" applyFont="1" applyFill="1" applyBorder="1" applyAlignment="1" applyProtection="1">
      <alignment horizontal="left" vertical="center" wrapText="1" indent="1"/>
    </xf>
    <xf numFmtId="0" fontId="14" fillId="7" borderId="0" xfId="50" applyNumberFormat="1" applyFont="1" applyFill="1" applyBorder="1" applyAlignment="1">
      <alignment horizontal="justify" vertical="center" wrapText="1"/>
    </xf>
    <xf numFmtId="49" fontId="14" fillId="7" borderId="27" xfId="50" applyFont="1" applyFill="1" applyBorder="1" applyAlignment="1">
      <alignment vertical="center" wrapText="1"/>
    </xf>
    <xf numFmtId="49" fontId="14" fillId="7" borderId="0" xfId="50" applyFont="1" applyFill="1" applyBorder="1" applyAlignment="1">
      <alignment vertical="center" wrapText="1"/>
    </xf>
    <xf numFmtId="49" fontId="14" fillId="7" borderId="27" xfId="50" applyFont="1" applyFill="1" applyBorder="1" applyAlignment="1">
      <alignment horizontal="left" vertical="center" wrapText="1"/>
    </xf>
    <xf numFmtId="49" fontId="14" fillId="7" borderId="0" xfId="50" applyFont="1" applyFill="1" applyBorder="1" applyAlignment="1">
      <alignment horizontal="left" vertical="center" wrapText="1"/>
    </xf>
    <xf numFmtId="0" fontId="18" fillId="0" borderId="14" xfId="63" applyFont="1" applyBorder="1" applyAlignment="1">
      <alignment horizontal="center" vertical="center" wrapText="1"/>
    </xf>
    <xf numFmtId="0" fontId="18" fillId="0" borderId="13" xfId="63" applyFont="1" applyBorder="1" applyAlignment="1">
      <alignment horizontal="center" vertical="center" wrapText="1"/>
    </xf>
    <xf numFmtId="0" fontId="8" fillId="0" borderId="0" xfId="60" applyFont="1" applyAlignment="1" applyProtection="1">
      <alignment horizontal="left" vertical="top" wrapText="1"/>
    </xf>
    <xf numFmtId="14" fontId="6" fillId="8" borderId="16" xfId="61" applyNumberFormat="1" applyFont="1" applyFill="1" applyBorder="1" applyAlignment="1" applyProtection="1">
      <alignment horizontal="left" vertical="center" wrapText="1" indent="1"/>
    </xf>
    <xf numFmtId="14" fontId="6" fillId="8" borderId="28" xfId="61" applyNumberFormat="1" applyFont="1" applyFill="1" applyBorder="1" applyAlignment="1" applyProtection="1">
      <alignment horizontal="left" vertical="center" wrapText="1" indent="1"/>
    </xf>
    <xf numFmtId="0" fontId="33" fillId="0" borderId="20" xfId="62"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6" fillId="8" borderId="16" xfId="62" applyNumberFormat="1" applyFont="1" applyFill="1" applyBorder="1" applyAlignment="1" applyProtection="1">
      <alignment horizontal="left" vertical="center" wrapText="1" indent="1"/>
    </xf>
    <xf numFmtId="0" fontId="6" fillId="8" borderId="28" xfId="62" applyNumberFormat="1" applyFont="1" applyFill="1" applyBorder="1" applyAlignment="1" applyProtection="1">
      <alignment horizontal="left" vertical="center" wrapText="1" indent="1"/>
    </xf>
    <xf numFmtId="14" fontId="33" fillId="0" borderId="16" xfId="61" applyNumberFormat="1" applyFont="1" applyFill="1" applyBorder="1" applyAlignment="1" applyProtection="1">
      <alignment horizontal="center" vertical="center" wrapText="1"/>
    </xf>
    <xf numFmtId="14" fontId="33" fillId="0" borderId="28" xfId="61" applyNumberFormat="1" applyFont="1" applyFill="1" applyBorder="1" applyAlignment="1" applyProtection="1">
      <alignment horizontal="center" vertical="center" wrapText="1"/>
    </xf>
    <xf numFmtId="167" fontId="6" fillId="0" borderId="13" xfId="62" applyNumberFormat="1" applyFont="1" applyFill="1" applyBorder="1" applyAlignment="1" applyProtection="1">
      <alignment horizontal="center" vertical="center" wrapText="1"/>
    </xf>
    <xf numFmtId="167" fontId="6" fillId="0" borderId="14" xfId="62" applyNumberFormat="1" applyFont="1" applyFill="1" applyBorder="1" applyAlignment="1" applyProtection="1">
      <alignment horizontal="center" vertical="center" wrapText="1"/>
    </xf>
    <xf numFmtId="167" fontId="6" fillId="0" borderId="5" xfId="62" applyNumberFormat="1" applyFont="1" applyFill="1" applyBorder="1" applyAlignment="1" applyProtection="1">
      <alignment horizontal="center" vertical="center" wrapText="1"/>
    </xf>
    <xf numFmtId="49" fontId="29" fillId="0" borderId="15" xfId="36" applyNumberFormat="1" applyFont="1" applyFill="1" applyBorder="1" applyAlignment="1" applyProtection="1">
      <alignment horizontal="center" vertical="center" wrapText="1"/>
    </xf>
    <xf numFmtId="0" fontId="18" fillId="0" borderId="14" xfId="35" applyFont="1" applyFill="1" applyBorder="1" applyAlignment="1" applyProtection="1">
      <alignment horizontal="left" vertical="center" wrapText="1" indent="1"/>
    </xf>
    <xf numFmtId="0" fontId="18" fillId="0" borderId="5" xfId="35" applyFont="1" applyFill="1" applyBorder="1" applyAlignment="1" applyProtection="1">
      <alignment horizontal="left" vertical="center" wrapText="1" indent="1"/>
    </xf>
    <xf numFmtId="0" fontId="18" fillId="0" borderId="13" xfId="35" applyFont="1" applyFill="1" applyBorder="1" applyAlignment="1" applyProtection="1">
      <alignment horizontal="left" vertical="center" wrapText="1" indent="1"/>
    </xf>
    <xf numFmtId="0" fontId="6" fillId="0" borderId="0" xfId="62" applyFont="1" applyFill="1" applyBorder="1" applyAlignment="1" applyProtection="1">
      <alignment horizontal="center" vertical="center" wrapText="1"/>
    </xf>
    <xf numFmtId="49" fontId="6" fillId="0" borderId="0" xfId="61" applyNumberFormat="1" applyFont="1" applyFill="1" applyBorder="1" applyAlignment="1" applyProtection="1">
      <alignment horizontal="center" vertical="center" wrapText="1"/>
    </xf>
    <xf numFmtId="4" fontId="6" fillId="0" borderId="5" xfId="37" applyFont="1" applyFill="1" applyBorder="1" applyAlignment="1" applyProtection="1">
      <alignment horizontal="center" vertical="center" wrapText="1"/>
    </xf>
    <xf numFmtId="0" fontId="0" fillId="8" borderId="16" xfId="0" applyNumberFormat="1" applyFill="1" applyBorder="1" applyAlignment="1" applyProtection="1">
      <alignment horizontal="left" vertical="center" wrapText="1"/>
    </xf>
    <xf numFmtId="49" fontId="0" fillId="8" borderId="26" xfId="0" applyNumberFormat="1" applyFill="1" applyBorder="1" applyAlignment="1" applyProtection="1">
      <alignment horizontal="left" vertical="center" wrapText="1"/>
    </xf>
    <xf numFmtId="49" fontId="6" fillId="8" borderId="30" xfId="61" applyNumberFormat="1" applyFont="1" applyFill="1" applyBorder="1" applyAlignment="1" applyProtection="1">
      <alignment horizontal="center" vertical="center" wrapText="1"/>
    </xf>
    <xf numFmtId="49" fontId="0" fillId="8" borderId="5" xfId="0" applyFill="1" applyBorder="1" applyProtection="1">
      <alignment vertical="top"/>
    </xf>
    <xf numFmtId="49" fontId="33" fillId="0" borderId="16" xfId="36" applyNumberFormat="1" applyFont="1" applyFill="1" applyBorder="1" applyAlignment="1" applyProtection="1">
      <alignment horizontal="center" vertical="center" wrapText="1"/>
    </xf>
    <xf numFmtId="49" fontId="0" fillId="0" borderId="26" xfId="0" applyBorder="1" applyAlignment="1">
      <alignment horizontal="center" vertical="center" wrapText="1"/>
    </xf>
    <xf numFmtId="49" fontId="6" fillId="0" borderId="5" xfId="36" applyNumberFormat="1" applyFont="1" applyFill="1" applyBorder="1" applyAlignment="1" applyProtection="1">
      <alignment horizontal="center" vertical="center" wrapText="1"/>
    </xf>
    <xf numFmtId="49" fontId="0" fillId="0" borderId="5" xfId="0" applyBorder="1">
      <alignment vertical="top"/>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49" fontId="6" fillId="8" borderId="16" xfId="36" applyNumberFormat="1" applyFont="1" applyFill="1" applyBorder="1" applyAlignment="1" applyProtection="1">
      <alignment horizontal="left" vertical="center" wrapText="1"/>
    </xf>
    <xf numFmtId="49" fontId="6" fillId="8" borderId="28" xfId="36" applyNumberFormat="1" applyFont="1" applyFill="1" applyBorder="1" applyAlignment="1" applyProtection="1">
      <alignment horizontal="left" vertical="center" wrapText="1"/>
    </xf>
    <xf numFmtId="49" fontId="6" fillId="8" borderId="26" xfId="36" applyNumberFormat="1" applyFont="1" applyFill="1" applyBorder="1" applyAlignment="1" applyProtection="1">
      <alignment horizontal="left" vertical="center" wrapText="1"/>
    </xf>
    <xf numFmtId="0" fontId="6" fillId="8" borderId="16" xfId="36"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6" fillId="8" borderId="16" xfId="61" applyNumberFormat="1" applyFont="1" applyFill="1" applyBorder="1" applyAlignment="1" applyProtection="1">
      <alignment horizontal="left" vertical="center" wrapText="1"/>
    </xf>
    <xf numFmtId="0" fontId="6" fillId="8" borderId="28" xfId="61" applyNumberFormat="1" applyFont="1" applyFill="1" applyBorder="1" applyAlignment="1" applyProtection="1">
      <alignment horizontal="left" vertical="center" wrapText="1"/>
    </xf>
    <xf numFmtId="0" fontId="6" fillId="8" borderId="26" xfId="61" applyNumberFormat="1" applyFont="1" applyFill="1" applyBorder="1" applyAlignment="1" applyProtection="1">
      <alignment horizontal="left" vertical="center" wrapText="1"/>
    </xf>
    <xf numFmtId="0" fontId="6" fillId="8" borderId="5" xfId="61" applyNumberFormat="1" applyFont="1" applyFill="1" applyBorder="1" applyAlignment="1" applyProtection="1">
      <alignment horizontal="center" vertical="center" wrapText="1"/>
    </xf>
    <xf numFmtId="49" fontId="29" fillId="7" borderId="17" xfId="36" applyNumberFormat="1" applyFont="1" applyFill="1" applyBorder="1" applyAlignment="1" applyProtection="1">
      <alignment horizontal="center" vertical="center" wrapText="1"/>
    </xf>
    <xf numFmtId="0" fontId="6" fillId="0" borderId="5" xfId="55"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0" xfId="0" applyNumberFormat="1" applyFill="1" applyBorder="1" applyAlignment="1" applyProtection="1">
      <alignment horizontal="center" vertical="center"/>
    </xf>
    <xf numFmtId="0" fontId="6" fillId="0" borderId="0" xfId="55" applyFont="1" applyFill="1" applyBorder="1" applyAlignment="1" applyProtection="1">
      <alignment horizontal="right" vertical="center" wrapText="1"/>
    </xf>
    <xf numFmtId="0" fontId="0" fillId="0" borderId="0" xfId="0" applyNumberFormat="1" applyFill="1" applyBorder="1" applyAlignment="1">
      <alignment horizontal="right" vertical="center"/>
    </xf>
    <xf numFmtId="0" fontId="6" fillId="0" borderId="20" xfId="35" applyFont="1" applyFill="1" applyBorder="1" applyAlignment="1" applyProtection="1">
      <alignment horizontal="left" vertical="center" wrapText="1" indent="1"/>
    </xf>
    <xf numFmtId="0" fontId="6" fillId="0" borderId="28" xfId="35" applyFont="1" applyFill="1" applyBorder="1" applyAlignment="1" applyProtection="1">
      <alignment horizontal="left" vertical="center" wrapText="1" indent="1"/>
    </xf>
    <xf numFmtId="0" fontId="6" fillId="0" borderId="24" xfId="35" applyFont="1" applyFill="1" applyBorder="1" applyAlignment="1" applyProtection="1">
      <alignment horizontal="left" vertical="center" wrapText="1" indent="1"/>
    </xf>
    <xf numFmtId="0" fontId="6" fillId="0" borderId="0" xfId="62" applyFont="1" applyFill="1" applyAlignment="1" applyProtection="1">
      <alignment horizontal="left" vertical="top" wrapText="1"/>
    </xf>
    <xf numFmtId="0" fontId="18" fillId="0" borderId="14" xfId="63" applyFont="1" applyFill="1" applyBorder="1" applyAlignment="1">
      <alignment horizontal="left" vertical="center" wrapText="1" indent="1"/>
    </xf>
    <xf numFmtId="0" fontId="18" fillId="0" borderId="5" xfId="63" applyFont="1" applyFill="1" applyBorder="1" applyAlignment="1">
      <alignment horizontal="left" vertical="center" wrapText="1" indent="1"/>
    </xf>
    <xf numFmtId="0" fontId="18" fillId="0" borderId="13" xfId="63"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6" fillId="0" borderId="0" xfId="0" applyNumberFormat="1" applyFont="1" applyFill="1" applyBorder="1" applyAlignment="1">
      <alignment horizontal="center" vertical="center"/>
    </xf>
    <xf numFmtId="0" fontId="6" fillId="0" borderId="5" xfId="62" applyNumberFormat="1" applyFont="1" applyFill="1" applyBorder="1" applyAlignment="1" applyProtection="1">
      <alignment horizontal="left" vertical="top" wrapText="1"/>
    </xf>
    <xf numFmtId="0" fontId="33" fillId="0" borderId="0" xfId="62"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xf>
    <xf numFmtId="49" fontId="6" fillId="11" borderId="30" xfId="61" applyNumberFormat="1" applyFont="1" applyFill="1" applyBorder="1" applyAlignment="1" applyProtection="1">
      <alignment horizontal="center" vertical="center" wrapText="1"/>
    </xf>
    <xf numFmtId="49" fontId="6" fillId="0" borderId="5" xfId="61" applyNumberFormat="1" applyFont="1" applyFill="1" applyBorder="1" applyAlignment="1" applyProtection="1">
      <alignment horizontal="center" vertical="center" wrapText="1"/>
    </xf>
    <xf numFmtId="49" fontId="0" fillId="9" borderId="5" xfId="61" applyNumberFormat="1" applyFont="1" applyFill="1" applyBorder="1" applyAlignment="1" applyProtection="1">
      <alignment horizontal="center" vertical="center" wrapText="1"/>
      <protection locked="0"/>
    </xf>
    <xf numFmtId="49" fontId="37" fillId="9" borderId="5" xfId="61" applyNumberFormat="1" applyFont="1" applyFill="1" applyBorder="1" applyAlignment="1" applyProtection="1">
      <alignment horizontal="center" vertical="center" wrapText="1"/>
      <protection locked="0"/>
    </xf>
    <xf numFmtId="0" fontId="76" fillId="0" borderId="0" xfId="62"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0" fontId="29" fillId="7" borderId="15" xfId="36" applyNumberFormat="1"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indent="1"/>
    </xf>
    <xf numFmtId="0" fontId="6" fillId="0" borderId="16" xfId="62" applyNumberFormat="1" applyFont="1" applyFill="1" applyBorder="1" applyAlignment="1" applyProtection="1">
      <alignment horizontal="left" vertical="center" wrapText="1"/>
    </xf>
    <xf numFmtId="0" fontId="6" fillId="0" borderId="28" xfId="62" applyNumberFormat="1" applyFont="1" applyFill="1" applyBorder="1" applyAlignment="1" applyProtection="1">
      <alignment horizontal="left" vertical="center" wrapText="1"/>
    </xf>
    <xf numFmtId="0" fontId="6" fillId="0" borderId="26" xfId="62"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0" fillId="0" borderId="5" xfId="41" applyNumberFormat="1" applyFont="1" applyFill="1" applyBorder="1" applyAlignment="1" applyProtection="1">
      <alignment horizontal="center" vertical="center" wrapText="1"/>
    </xf>
    <xf numFmtId="0" fontId="6" fillId="9" borderId="5" xfId="62" applyNumberFormat="1" applyFont="1" applyFill="1" applyBorder="1" applyAlignment="1" applyProtection="1">
      <alignment horizontal="left" vertical="center" wrapText="1"/>
      <protection locked="0"/>
    </xf>
    <xf numFmtId="49" fontId="6" fillId="2" borderId="5" xfId="61" applyNumberFormat="1" applyFont="1" applyFill="1" applyBorder="1" applyAlignment="1" applyProtection="1">
      <alignment horizontal="left" vertical="center" wrapText="1"/>
      <protection locked="0"/>
    </xf>
    <xf numFmtId="0" fontId="6" fillId="9" borderId="13" xfId="62" applyNumberFormat="1" applyFont="1" applyFill="1" applyBorder="1" applyAlignment="1" applyProtection="1">
      <alignment horizontal="left" vertical="center" wrapText="1"/>
      <protection locked="0"/>
    </xf>
    <xf numFmtId="0" fontId="6" fillId="9" borderId="15" xfId="62" applyNumberFormat="1" applyFont="1" applyFill="1" applyBorder="1" applyAlignment="1" applyProtection="1">
      <alignment horizontal="left" vertical="center" wrapText="1"/>
      <protection locked="0"/>
    </xf>
    <xf numFmtId="0" fontId="6" fillId="9" borderId="14" xfId="62" applyNumberFormat="1" applyFont="1" applyFill="1" applyBorder="1" applyAlignment="1" applyProtection="1">
      <alignment horizontal="left" vertical="center" wrapText="1"/>
      <protection locked="0"/>
    </xf>
    <xf numFmtId="49" fontId="6" fillId="2" borderId="13" xfId="61" applyNumberFormat="1" applyFont="1" applyFill="1" applyBorder="1" applyAlignment="1" applyProtection="1">
      <alignment horizontal="left" vertical="center" wrapText="1"/>
      <protection locked="0"/>
    </xf>
    <xf numFmtId="49" fontId="6" fillId="2" borderId="15" xfId="61" applyNumberFormat="1" applyFont="1" applyFill="1" applyBorder="1" applyAlignment="1" applyProtection="1">
      <alignment horizontal="left" vertical="center" wrapText="1"/>
      <protection locked="0"/>
    </xf>
    <xf numFmtId="49" fontId="6" fillId="2" borderId="14" xfId="61" applyNumberFormat="1" applyFont="1" applyFill="1" applyBorder="1" applyAlignment="1" applyProtection="1">
      <alignment horizontal="left" vertical="center" wrapText="1"/>
      <protection locked="0"/>
    </xf>
    <xf numFmtId="0" fontId="6" fillId="8" borderId="41" xfId="61" applyNumberFormat="1" applyFont="1" applyFill="1" applyBorder="1" applyAlignment="1" applyProtection="1">
      <alignment horizontal="left" vertical="center" wrapText="1"/>
    </xf>
    <xf numFmtId="0" fontId="6" fillId="8" borderId="15" xfId="61" applyNumberFormat="1" applyFont="1" applyFill="1" applyBorder="1" applyAlignment="1" applyProtection="1">
      <alignment horizontal="left" vertical="center" wrapText="1"/>
    </xf>
    <xf numFmtId="0" fontId="6" fillId="8" borderId="14" xfId="61" applyNumberFormat="1" applyFont="1" applyFill="1" applyBorder="1" applyAlignment="1" applyProtection="1">
      <alignment horizontal="left" vertical="center" wrapText="1"/>
    </xf>
    <xf numFmtId="0" fontId="18" fillId="0" borderId="15" xfId="63" applyFont="1" applyBorder="1" applyAlignment="1">
      <alignment horizontal="left" vertical="center" wrapText="1" indent="1"/>
    </xf>
    <xf numFmtId="0" fontId="6" fillId="7" borderId="5" xfId="62" applyFont="1" applyFill="1" applyBorder="1" applyAlignment="1" applyProtection="1">
      <alignment horizontal="center" vertical="center" wrapText="1"/>
    </xf>
    <xf numFmtId="0" fontId="33" fillId="0" borderId="5" xfId="62" applyFont="1" applyFill="1" applyBorder="1" applyAlignment="1" applyProtection="1">
      <alignment horizontal="center" vertical="center" wrapText="1"/>
    </xf>
    <xf numFmtId="49" fontId="6" fillId="7" borderId="5" xfId="62" applyNumberFormat="1" applyFont="1" applyFill="1" applyBorder="1" applyAlignment="1" applyProtection="1">
      <alignment horizontal="center" vertical="center" wrapText="1"/>
    </xf>
    <xf numFmtId="4" fontId="6" fillId="0" borderId="5" xfId="62" applyNumberFormat="1" applyFont="1" applyFill="1" applyBorder="1" applyAlignment="1" applyProtection="1">
      <alignment horizontal="right" vertical="center" wrapText="1"/>
    </xf>
    <xf numFmtId="49" fontId="6" fillId="0" borderId="5" xfId="0" applyFont="1" applyFill="1" applyBorder="1" applyAlignment="1" applyProtection="1">
      <alignment horizontal="center" vertical="center"/>
    </xf>
    <xf numFmtId="4" fontId="6" fillId="9" borderId="5" xfId="62" applyNumberFormat="1" applyFont="1" applyFill="1" applyBorder="1" applyAlignment="1" applyProtection="1">
      <alignment horizontal="right" vertical="center" wrapText="1"/>
      <protection locked="0"/>
    </xf>
    <xf numFmtId="0" fontId="6" fillId="0" borderId="16" xfId="62" applyNumberFormat="1" applyFont="1" applyFill="1" applyBorder="1" applyAlignment="1" applyProtection="1">
      <alignment horizontal="right" vertical="center" wrapText="1"/>
    </xf>
    <xf numFmtId="0" fontId="6" fillId="0" borderId="28" xfId="62" applyNumberFormat="1" applyFont="1" applyFill="1" applyBorder="1" applyAlignment="1" applyProtection="1">
      <alignment horizontal="right" vertical="center" wrapText="1"/>
    </xf>
    <xf numFmtId="0" fontId="6" fillId="0" borderId="26" xfId="62" applyNumberFormat="1" applyFont="1" applyFill="1" applyBorder="1" applyAlignment="1" applyProtection="1">
      <alignment horizontal="right" vertical="center" wrapText="1"/>
    </xf>
    <xf numFmtId="0" fontId="76" fillId="0" borderId="0" xfId="62" applyFont="1" applyFill="1" applyAlignment="1" applyProtection="1">
      <alignment horizontal="center" vertical="center" wrapText="1"/>
    </xf>
    <xf numFmtId="0" fontId="6" fillId="8" borderId="5" xfId="62" applyNumberFormat="1" applyFont="1" applyFill="1" applyBorder="1" applyAlignment="1" applyProtection="1">
      <alignment horizontal="left" vertical="center" wrapText="1"/>
    </xf>
    <xf numFmtId="0" fontId="6" fillId="8" borderId="26" xfId="55" applyNumberFormat="1" applyFont="1" applyFill="1" applyBorder="1" applyAlignment="1" applyProtection="1">
      <alignment horizontal="left" vertical="center" wrapText="1"/>
    </xf>
    <xf numFmtId="0" fontId="6" fillId="0" borderId="0" xfId="62" applyFont="1" applyFill="1" applyAlignment="1" applyProtection="1">
      <alignment horizontal="center" vertical="top" wrapText="1"/>
    </xf>
    <xf numFmtId="0" fontId="41" fillId="7" borderId="0" xfId="62" applyFont="1" applyFill="1" applyBorder="1" applyAlignment="1" applyProtection="1">
      <alignment horizontal="center" vertical="top" wrapText="1"/>
    </xf>
    <xf numFmtId="0" fontId="6" fillId="7" borderId="5" xfId="62" applyNumberFormat="1" applyFont="1" applyFill="1" applyBorder="1" applyAlignment="1" applyProtection="1">
      <alignment horizontal="left" vertical="center" wrapText="1"/>
    </xf>
    <xf numFmtId="49" fontId="6" fillId="9" borderId="5" xfId="0" applyNumberFormat="1" applyFont="1" applyFill="1" applyBorder="1" applyAlignment="1" applyProtection="1">
      <alignment horizontal="left" vertical="center" wrapText="1" indent="3"/>
      <protection locked="0"/>
    </xf>
    <xf numFmtId="0" fontId="76" fillId="0" borderId="0" xfId="55" applyFont="1" applyFill="1" applyBorder="1" applyAlignment="1" applyProtection="1">
      <alignment horizontal="right" vertical="center" wrapText="1"/>
    </xf>
    <xf numFmtId="0" fontId="76" fillId="0" borderId="0" xfId="61" applyNumberFormat="1" applyFont="1" applyFill="1" applyBorder="1" applyAlignment="1" applyProtection="1">
      <alignment horizontal="center" vertical="center" wrapText="1"/>
    </xf>
    <xf numFmtId="0" fontId="6" fillId="0" borderId="0" xfId="61" applyNumberFormat="1" applyFont="1" applyFill="1" applyBorder="1" applyAlignment="1" applyProtection="1">
      <alignment horizontal="center" vertical="center" wrapText="1"/>
    </xf>
    <xf numFmtId="0" fontId="47" fillId="0" borderId="0" xfId="55" applyFont="1" applyFill="1" applyBorder="1" applyAlignment="1" applyProtection="1">
      <alignment horizontal="center" vertical="center" wrapText="1"/>
    </xf>
    <xf numFmtId="0" fontId="0" fillId="7" borderId="5" xfId="41" applyNumberFormat="1" applyFont="1" applyFill="1" applyBorder="1" applyAlignment="1" applyProtection="1">
      <alignment horizontal="center" vertical="center" wrapText="1"/>
    </xf>
    <xf numFmtId="0" fontId="0" fillId="12" borderId="5" xfId="55" applyFont="1" applyFill="1" applyBorder="1" applyAlignment="1" applyProtection="1">
      <alignment horizontal="center" vertical="center" wrapText="1"/>
    </xf>
    <xf numFmtId="0" fontId="6" fillId="12" borderId="5" xfId="55" applyFont="1" applyFill="1" applyBorder="1" applyAlignment="1" applyProtection="1">
      <alignment horizontal="center" vertical="center" wrapText="1"/>
    </xf>
    <xf numFmtId="49" fontId="6" fillId="2" borderId="26" xfId="0" applyNumberFormat="1" applyFont="1" applyFill="1" applyBorder="1" applyAlignment="1" applyProtection="1">
      <alignment horizontal="left" vertical="center" wrapText="1" indent="3"/>
      <protection locked="0"/>
    </xf>
    <xf numFmtId="49" fontId="6" fillId="2" borderId="5" xfId="0" applyNumberFormat="1" applyFont="1" applyFill="1" applyBorder="1" applyAlignment="1" applyProtection="1">
      <alignment horizontal="left" vertical="center" wrapText="1" indent="3"/>
      <protection locked="0"/>
    </xf>
    <xf numFmtId="0" fontId="41" fillId="0" borderId="5" xfId="62" applyFont="1" applyFill="1" applyBorder="1" applyAlignment="1" applyProtection="1">
      <alignment horizontal="center" vertical="center" wrapText="1"/>
    </xf>
    <xf numFmtId="0" fontId="6" fillId="0" borderId="16" xfId="62" applyNumberFormat="1" applyFont="1" applyFill="1" applyBorder="1" applyAlignment="1" applyProtection="1">
      <alignment horizontal="center" vertical="center" wrapText="1"/>
    </xf>
    <xf numFmtId="0" fontId="6" fillId="0" borderId="28" xfId="62" applyNumberFormat="1" applyFont="1" applyFill="1" applyBorder="1" applyAlignment="1" applyProtection="1">
      <alignment horizontal="center" vertical="center" wrapText="1"/>
    </xf>
    <xf numFmtId="0" fontId="6" fillId="0" borderId="26" xfId="62" applyNumberFormat="1" applyFont="1" applyFill="1" applyBorder="1" applyAlignment="1" applyProtection="1">
      <alignment horizontal="center" vertical="center" wrapText="1"/>
    </xf>
    <xf numFmtId="0" fontId="6" fillId="8" borderId="14" xfId="62" applyNumberFormat="1" applyFont="1" applyFill="1" applyBorder="1" applyAlignment="1" applyProtection="1">
      <alignment horizontal="left" vertical="center" wrapText="1"/>
    </xf>
    <xf numFmtId="0" fontId="6" fillId="7" borderId="26" xfId="62" applyNumberFormat="1" applyFont="1" applyFill="1" applyBorder="1" applyAlignment="1" applyProtection="1">
      <alignment horizontal="left" vertical="center" wrapText="1"/>
    </xf>
    <xf numFmtId="4" fontId="6" fillId="0" borderId="16" xfId="62" applyNumberFormat="1" applyFont="1" applyFill="1" applyBorder="1" applyAlignment="1" applyProtection="1">
      <alignment horizontal="right" vertical="center" wrapText="1"/>
    </xf>
    <xf numFmtId="4" fontId="6" fillId="0" borderId="26" xfId="62" applyNumberFormat="1" applyFont="1" applyFill="1" applyBorder="1" applyAlignment="1" applyProtection="1">
      <alignment horizontal="right" vertical="center" wrapText="1"/>
    </xf>
    <xf numFmtId="0" fontId="6" fillId="8" borderId="14" xfId="55" applyNumberFormat="1" applyFont="1" applyFill="1" applyBorder="1" applyAlignment="1" applyProtection="1">
      <alignment horizontal="left" vertical="center" wrapText="1"/>
    </xf>
    <xf numFmtId="0" fontId="6" fillId="8" borderId="5" xfId="55" applyNumberFormat="1" applyFont="1" applyFill="1" applyBorder="1" applyAlignment="1" applyProtection="1">
      <alignment horizontal="left" vertical="center" wrapText="1"/>
    </xf>
    <xf numFmtId="0" fontId="6" fillId="7" borderId="5" xfId="62" applyFont="1" applyFill="1" applyBorder="1" applyAlignment="1" applyProtection="1">
      <alignment horizontal="center" vertical="center"/>
    </xf>
    <xf numFmtId="0" fontId="6" fillId="0" borderId="16" xfId="62" applyNumberFormat="1" applyFont="1" applyFill="1" applyBorder="1" applyAlignment="1" applyProtection="1">
      <alignment horizontal="left" vertical="top" wrapText="1"/>
    </xf>
    <xf numFmtId="0" fontId="6" fillId="0" borderId="26" xfId="62" applyNumberFormat="1" applyFont="1" applyFill="1" applyBorder="1" applyAlignment="1" applyProtection="1">
      <alignment horizontal="left" vertical="top" wrapText="1"/>
    </xf>
    <xf numFmtId="0" fontId="0" fillId="0" borderId="5" xfId="62" applyFont="1" applyFill="1" applyBorder="1" applyAlignment="1" applyProtection="1">
      <alignment horizontal="left" vertical="center" wrapText="1"/>
    </xf>
    <xf numFmtId="0" fontId="0" fillId="0" borderId="5" xfId="62" applyFont="1" applyFill="1" applyBorder="1" applyAlignment="1" applyProtection="1">
      <alignment horizontal="left" vertical="center" wrapText="1" indent="1"/>
    </xf>
    <xf numFmtId="0" fontId="37" fillId="0" borderId="5" xfId="62" applyFont="1" applyFill="1" applyBorder="1" applyAlignment="1" applyProtection="1">
      <alignment horizontal="left" vertical="center" wrapText="1"/>
    </xf>
    <xf numFmtId="0" fontId="18" fillId="0" borderId="15" xfId="35" applyFont="1" applyFill="1" applyBorder="1" applyAlignment="1" applyProtection="1">
      <alignment horizontal="left" vertical="center" wrapText="1" indent="1"/>
    </xf>
    <xf numFmtId="49" fontId="6" fillId="0" borderId="0" xfId="48" applyBorder="1" applyAlignment="1" applyProtection="1">
      <alignment horizontal="left" vertical="top" wrapText="1"/>
    </xf>
    <xf numFmtId="0" fontId="6" fillId="7" borderId="5" xfId="56" applyNumberFormat="1" applyFont="1" applyFill="1" applyBorder="1" applyAlignment="1" applyProtection="1">
      <alignment horizontal="center" vertical="center" wrapText="1"/>
    </xf>
    <xf numFmtId="49" fontId="6" fillId="0" borderId="0" xfId="48" applyFont="1" applyAlignment="1">
      <alignment horizontal="left" vertical="top" wrapText="1"/>
    </xf>
    <xf numFmtId="49" fontId="0" fillId="12" borderId="15" xfId="0" applyFont="1" applyFill="1" applyBorder="1" applyAlignment="1">
      <alignment horizontal="left" vertical="center" indent="1"/>
    </xf>
    <xf numFmtId="0" fontId="6" fillId="8" borderId="13" xfId="61" applyNumberFormat="1" applyFont="1" applyFill="1" applyBorder="1" applyAlignment="1" applyProtection="1">
      <alignment horizontal="left" vertical="center" wrapText="1"/>
    </xf>
    <xf numFmtId="0" fontId="6" fillId="9" borderId="19" xfId="62" applyNumberFormat="1" applyFont="1" applyFill="1" applyBorder="1" applyAlignment="1" applyProtection="1">
      <alignment horizontal="left" vertical="center" wrapText="1"/>
      <protection locked="0"/>
    </xf>
    <xf numFmtId="0" fontId="6" fillId="9" borderId="23" xfId="62" applyNumberFormat="1" applyFont="1" applyFill="1" applyBorder="1" applyAlignment="1" applyProtection="1">
      <alignment horizontal="left" vertical="center" wrapText="1"/>
      <protection locked="0"/>
    </xf>
    <xf numFmtId="0" fontId="6" fillId="9" borderId="21" xfId="62" applyNumberFormat="1" applyFont="1" applyFill="1" applyBorder="1" applyAlignment="1" applyProtection="1">
      <alignment horizontal="left" vertical="center" wrapText="1"/>
      <protection locked="0"/>
    </xf>
    <xf numFmtId="49" fontId="0" fillId="11" borderId="16" xfId="61" applyNumberFormat="1" applyFont="1" applyFill="1" applyBorder="1" applyAlignment="1" applyProtection="1">
      <alignment horizontal="center" vertical="center" wrapText="1"/>
      <protection locked="0"/>
    </xf>
    <xf numFmtId="49" fontId="37" fillId="11" borderId="26" xfId="61" applyNumberFormat="1" applyFont="1" applyFill="1" applyBorder="1" applyAlignment="1" applyProtection="1">
      <alignment horizontal="center" vertical="center" wrapText="1"/>
      <protection locked="0"/>
    </xf>
    <xf numFmtId="49" fontId="6" fillId="11" borderId="42" xfId="61" applyNumberFormat="1" applyFont="1" applyFill="1" applyBorder="1" applyAlignment="1" applyProtection="1">
      <alignment horizontal="center" vertical="center" wrapText="1"/>
    </xf>
    <xf numFmtId="49" fontId="6" fillId="11" borderId="37" xfId="61" applyNumberFormat="1" applyFont="1" applyFill="1" applyBorder="1" applyAlignment="1" applyProtection="1">
      <alignment horizontal="center" vertical="center" wrapText="1"/>
    </xf>
    <xf numFmtId="49" fontId="6" fillId="11" borderId="43" xfId="61" applyNumberFormat="1" applyFont="1" applyFill="1" applyBorder="1" applyAlignment="1" applyProtection="1">
      <alignment horizontal="center" vertical="center" wrapText="1"/>
    </xf>
    <xf numFmtId="49" fontId="6" fillId="11" borderId="44" xfId="61" applyNumberFormat="1" applyFont="1" applyFill="1" applyBorder="1" applyAlignment="1" applyProtection="1">
      <alignment horizontal="center" vertical="center" wrapText="1"/>
    </xf>
    <xf numFmtId="14" fontId="6" fillId="8" borderId="5" xfId="61" applyNumberFormat="1" applyFont="1" applyFill="1" applyBorder="1" applyAlignment="1" applyProtection="1">
      <alignment horizontal="left" vertical="center" wrapText="1" indent="1"/>
    </xf>
    <xf numFmtId="0" fontId="29" fillId="0" borderId="20" xfId="62" applyFont="1" applyFill="1" applyBorder="1" applyAlignment="1" applyProtection="1">
      <alignment horizontal="center" vertical="top" wrapText="1"/>
    </xf>
    <xf numFmtId="0" fontId="29" fillId="0" borderId="0" xfId="62" applyFont="1" applyFill="1" applyBorder="1" applyAlignment="1" applyProtection="1">
      <alignment horizontal="center" vertical="top" wrapText="1"/>
    </xf>
    <xf numFmtId="0" fontId="6" fillId="8" borderId="13" xfId="62" applyNumberFormat="1" applyFont="1" applyFill="1" applyBorder="1" applyAlignment="1" applyProtection="1">
      <alignment horizontal="left" vertical="center" wrapText="1"/>
    </xf>
    <xf numFmtId="0" fontId="6" fillId="8" borderId="15" xfId="62" applyNumberFormat="1" applyFont="1" applyFill="1" applyBorder="1" applyAlignment="1" applyProtection="1">
      <alignment horizontal="left" vertical="center" wrapText="1"/>
    </xf>
    <xf numFmtId="14" fontId="49" fillId="0" borderId="5" xfId="61" applyNumberFormat="1" applyFont="1" applyFill="1" applyBorder="1" applyAlignment="1" applyProtection="1">
      <alignment horizontal="center" vertical="center" wrapText="1"/>
    </xf>
    <xf numFmtId="49" fontId="0" fillId="11" borderId="5" xfId="61" applyNumberFormat="1" applyFont="1" applyFill="1" applyBorder="1" applyAlignment="1" applyProtection="1">
      <alignment horizontal="center" vertical="center" wrapText="1"/>
      <protection locked="0"/>
    </xf>
    <xf numFmtId="49" fontId="37" fillId="11" borderId="5" xfId="61" applyNumberFormat="1" applyFont="1" applyFill="1" applyBorder="1" applyAlignment="1" applyProtection="1">
      <alignment horizontal="center" vertical="center" wrapText="1"/>
      <protection locked="0"/>
    </xf>
    <xf numFmtId="0" fontId="6" fillId="0" borderId="5" xfId="61" applyNumberFormat="1" applyFont="1" applyFill="1" applyBorder="1" applyAlignment="1" applyProtection="1">
      <alignment horizontal="center" vertical="center" wrapText="1"/>
    </xf>
    <xf numFmtId="0" fontId="6" fillId="7" borderId="0" xfId="62" applyFont="1" applyFill="1" applyBorder="1" applyAlignment="1" applyProtection="1">
      <alignment horizontal="center" vertical="center" wrapText="1"/>
    </xf>
    <xf numFmtId="0" fontId="6" fillId="12" borderId="5" xfId="53" applyFont="1" applyFill="1" applyBorder="1" applyAlignment="1" applyProtection="1">
      <alignment horizontal="center" vertical="center" wrapText="1"/>
    </xf>
    <xf numFmtId="0" fontId="29" fillId="7" borderId="17" xfId="36"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6"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49" fontId="6" fillId="2" borderId="5" xfId="36"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6" fillId="11" borderId="5" xfId="61"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6" applyNumberFormat="1" applyFont="1" applyFill="1" applyBorder="1" applyAlignment="1" applyProtection="1">
      <alignment horizontal="left" vertical="center" wrapText="1"/>
    </xf>
    <xf numFmtId="0" fontId="6" fillId="0" borderId="5" xfId="61" applyNumberFormat="1" applyFont="1" applyFill="1" applyBorder="1" applyAlignment="1" applyProtection="1">
      <alignment horizontal="left" vertical="center" wrapText="1"/>
    </xf>
    <xf numFmtId="0" fontId="6" fillId="11" borderId="5" xfId="61"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 fontId="6" fillId="9" borderId="5" xfId="62" applyNumberFormat="1" applyFont="1" applyFill="1" applyBorder="1" applyAlignment="1" applyProtection="1">
      <alignment horizontal="center" vertical="center" wrapText="1"/>
      <protection locked="0"/>
    </xf>
    <xf numFmtId="0" fontId="6" fillId="0" borderId="5" xfId="62" applyNumberFormat="1" applyFont="1" applyFill="1" applyBorder="1" applyAlignment="1" applyProtection="1">
      <alignment horizontal="center" vertical="center" wrapText="1"/>
    </xf>
    <xf numFmtId="0" fontId="33" fillId="0" borderId="14" xfId="62" applyFont="1" applyFill="1" applyBorder="1" applyAlignment="1" applyProtection="1">
      <alignment horizontal="center" vertical="center" wrapText="1"/>
    </xf>
    <xf numFmtId="0" fontId="6" fillId="8" borderId="41" xfId="55" applyNumberFormat="1" applyFont="1" applyFill="1" applyBorder="1" applyAlignment="1" applyProtection="1">
      <alignment horizontal="left" vertical="center" wrapText="1"/>
    </xf>
    <xf numFmtId="0" fontId="6" fillId="8" borderId="15" xfId="55" applyNumberFormat="1" applyFont="1" applyFill="1" applyBorder="1" applyAlignment="1" applyProtection="1">
      <alignment horizontal="left" vertical="center" wrapText="1"/>
    </xf>
    <xf numFmtId="0" fontId="6" fillId="0" borderId="0" xfId="62" applyFont="1" applyFill="1" applyBorder="1" applyAlignment="1" applyProtection="1">
      <alignment horizontal="center" vertical="top" wrapText="1"/>
    </xf>
    <xf numFmtId="0" fontId="8" fillId="10" borderId="5" xfId="0" applyNumberFormat="1" applyFont="1" applyFill="1" applyBorder="1" applyAlignment="1" applyProtection="1">
      <alignment horizontal="center" vertical="center" wrapText="1"/>
    </xf>
  </cellXfs>
  <cellStyles count="10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81" builtinId="30" hidden="1"/>
    <cellStyle name="20% - Акцент2" xfId="85" builtinId="34" hidden="1"/>
    <cellStyle name="20% - Акцент3" xfId="89" builtinId="38" hidden="1"/>
    <cellStyle name="20% - Акцент4" xfId="93" builtinId="42" hidden="1"/>
    <cellStyle name="20% - Акцент5" xfId="97" builtinId="46" hidden="1"/>
    <cellStyle name="20% - Акцент6" xfId="101" builtinId="50" hidden="1"/>
    <cellStyle name="40% - Акцент1" xfId="82" builtinId="31" hidden="1"/>
    <cellStyle name="40% - Акцент2" xfId="86" builtinId="35" hidden="1"/>
    <cellStyle name="40% - Акцент3" xfId="90" builtinId="39" hidden="1"/>
    <cellStyle name="40% - Акцент4" xfId="94" builtinId="43" hidden="1"/>
    <cellStyle name="40% - Акцент5" xfId="98" builtinId="47" hidden="1"/>
    <cellStyle name="40% - Акцент6" xfId="102" builtinId="51" hidden="1"/>
    <cellStyle name="60% - Акцент1" xfId="83" builtinId="32" hidden="1"/>
    <cellStyle name="60% - Акцент2" xfId="87" builtinId="36" hidden="1"/>
    <cellStyle name="60% - Акцент3" xfId="91" builtinId="40" hidden="1"/>
    <cellStyle name="60% - Акцент4" xfId="95" builtinId="44" hidden="1"/>
    <cellStyle name="60% - Акцент5" xfId="99" builtinId="48" hidden="1"/>
    <cellStyle name="60% - Акцент6" xfId="103"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80" builtinId="29" hidden="1"/>
    <cellStyle name="Акцент2" xfId="84" builtinId="33" hidden="1"/>
    <cellStyle name="Акцент3" xfId="88" builtinId="37" hidden="1"/>
    <cellStyle name="Акцент4" xfId="92" builtinId="41" hidden="1"/>
    <cellStyle name="Акцент5" xfId="96" builtinId="45" hidden="1"/>
    <cellStyle name="Акцент6" xfId="100" builtinId="49" hidden="1"/>
    <cellStyle name="Ввод " xfId="30" builtinId="20" customBuiltin="1"/>
    <cellStyle name="Вывод" xfId="72" builtinId="21" hidden="1"/>
    <cellStyle name="Вычисление" xfId="73" builtinId="22" hidden="1"/>
    <cellStyle name="Гиперссылка" xfId="31" builtinId="8" customBuiltin="1"/>
    <cellStyle name="Гиперссылка 2" xfId="32"/>
    <cellStyle name="Гиперссылка 2 2" xfId="33"/>
    <cellStyle name="Гиперссылка 4" xfId="34"/>
    <cellStyle name="Заголовок" xfId="35"/>
    <cellStyle name="Заголовок 1" xfId="65" builtinId="16" hidden="1"/>
    <cellStyle name="Заголовок 2" xfId="66" builtinId="17" hidden="1"/>
    <cellStyle name="Заголовок 3" xfId="67" builtinId="18" hidden="1"/>
    <cellStyle name="Заголовок 4" xfId="68" builtinId="19" hidden="1"/>
    <cellStyle name="ЗаголовокСтолбца" xfId="36"/>
    <cellStyle name="Значение" xfId="37"/>
    <cellStyle name="Итог" xfId="79" builtinId="25" hidden="1"/>
    <cellStyle name="Контрольная ячейка" xfId="75" builtinId="23" hidden="1"/>
    <cellStyle name="Название" xfId="64" builtinId="15" hidden="1"/>
    <cellStyle name="Нейтральный" xfId="71" builtinId="28" hidden="1"/>
    <cellStyle name="Обычный" xfId="0" builtinId="0" customBuiltin="1"/>
    <cellStyle name="Обычный 10" xfId="38"/>
    <cellStyle name="Обычный 12" xfId="39"/>
    <cellStyle name="Обычный 12 2" xfId="40"/>
    <cellStyle name="Обычный 12 3" xfId="104"/>
    <cellStyle name="Обычный 14" xfId="41"/>
    <cellStyle name="Обычный 14 2" xfId="106"/>
    <cellStyle name="Обычный 14 3" xfId="107"/>
    <cellStyle name="Обычный 14 4" xfId="108"/>
    <cellStyle name="Обычный 14 5" xfId="105"/>
    <cellStyle name="Обычный 15" xfId="42"/>
    <cellStyle name="Обычный 2" xfId="43"/>
    <cellStyle name="Обычный 2 10 2" xfId="44"/>
    <cellStyle name="Обычный 2 2" xfId="45"/>
    <cellStyle name="Обычный 2 3" xfId="46"/>
    <cellStyle name="Обычный 2 4" xfId="47"/>
    <cellStyle name="Обычный 3" xfId="48"/>
    <cellStyle name="Обычный 3 2" xfId="49"/>
    <cellStyle name="Обычный 3 3" xfId="50"/>
    <cellStyle name="Обычный 4" xfId="51"/>
    <cellStyle name="Обычный 5" xfId="52"/>
    <cellStyle name="Обычный_BALANCE.WARM.2007YEAR(FACT)" xfId="53"/>
    <cellStyle name="Обычный_INVEST.WARM.PLAN.4.78(v0.1)" xfId="54"/>
    <cellStyle name="Обычный_JKH.OPEN.INFO.HVS(v3.5)_цены161210" xfId="55"/>
    <cellStyle name="Обычный_JKH.OPEN.INFO.PRICE.VO_v4.0(10.02.11)" xfId="56"/>
    <cellStyle name="Обычный_MINENERGO.340.PRIL79(v0.1)" xfId="57"/>
    <cellStyle name="Обычный_PREDEL.JKH.2010(v1.3)" xfId="58"/>
    <cellStyle name="Обычный_razrabotka_sablonov_po_WKU" xfId="59"/>
    <cellStyle name="Обычный_SIMPLE_1_massive2" xfId="60"/>
    <cellStyle name="Обычный_ЖКУ_проект3" xfId="61"/>
    <cellStyle name="Обычный_Мониторинг инвестиций" xfId="62"/>
    <cellStyle name="Обычный_Шаблон по источникам для Модуля Реестр (2)" xfId="63"/>
    <cellStyle name="Плохой" xfId="70" builtinId="27" hidden="1"/>
    <cellStyle name="Пояснение" xfId="78" builtinId="53" hidden="1"/>
    <cellStyle name="Примечание" xfId="77" builtinId="10" hidden="1"/>
    <cellStyle name="Связанная ячейка" xfId="74" builtinId="24" hidden="1"/>
    <cellStyle name="Текст предупреждения" xfId="76" builtinId="11" hidden="1"/>
    <cellStyle name="Хороший" xfId="69"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18</xdr:row>
      <xdr:rowOff>0</xdr:rowOff>
    </xdr:from>
    <xdr:to>
      <xdr:col>6</xdr:col>
      <xdr:colOff>228600</xdr:colOff>
      <xdr:row>18</xdr:row>
      <xdr:rowOff>190500</xdr:rowOff>
    </xdr:to>
    <xdr:grpSp>
      <xdr:nvGrpSpPr>
        <xdr:cNvPr id="7207128" name="shCalendar" hidden="1"/>
        <xdr:cNvGrpSpPr>
          <a:grpSpLocks/>
        </xdr:cNvGrpSpPr>
      </xdr:nvGrpSpPr>
      <xdr:grpSpPr bwMode="auto">
        <a:xfrm>
          <a:off x="7219950" y="3362325"/>
          <a:ext cx="190500" cy="190500"/>
          <a:chOff x="13896191" y="1813753"/>
          <a:chExt cx="211023" cy="178845"/>
        </a:xfrm>
      </xdr:grpSpPr>
      <xdr:sp macro="[0]!modfrmDateChoose.CalendarShow" textlink="">
        <xdr:nvSpPr>
          <xdr:cNvPr id="720713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713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3</xdr:row>
      <xdr:rowOff>9525</xdr:rowOff>
    </xdr:from>
    <xdr:to>
      <xdr:col>10</xdr:col>
      <xdr:colOff>190500</xdr:colOff>
      <xdr:row>4</xdr:row>
      <xdr:rowOff>161925</xdr:rowOff>
    </xdr:to>
    <xdr:grpSp>
      <xdr:nvGrpSpPr>
        <xdr:cNvPr id="7201434" name="shCalendar" hidden="1"/>
        <xdr:cNvGrpSpPr>
          <a:grpSpLocks/>
        </xdr:cNvGrpSpPr>
      </xdr:nvGrpSpPr>
      <xdr:grpSpPr bwMode="auto">
        <a:xfrm>
          <a:off x="10668000" y="9525"/>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50</xdr:row>
      <xdr:rowOff>2</xdr:rowOff>
    </xdr:from>
    <xdr:to>
      <xdr:col>4</xdr:col>
      <xdr:colOff>3343276</xdr:colOff>
      <xdr:row>51</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39307"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39308"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38100</xdr:colOff>
      <xdr:row>3</xdr:row>
      <xdr:rowOff>9525</xdr:rowOff>
    </xdr:from>
    <xdr:to>
      <xdr:col>21</xdr:col>
      <xdr:colOff>228600</xdr:colOff>
      <xdr:row>4</xdr:row>
      <xdr:rowOff>161925</xdr:rowOff>
    </xdr:to>
    <xdr:grpSp>
      <xdr:nvGrpSpPr>
        <xdr:cNvPr id="7209051" name="shCalendar" hidden="1"/>
        <xdr:cNvGrpSpPr>
          <a:grpSpLocks/>
        </xdr:cNvGrpSpPr>
      </xdr:nvGrpSpPr>
      <xdr:grpSpPr bwMode="auto">
        <a:xfrm>
          <a:off x="6600825" y="9525"/>
          <a:ext cx="190500" cy="190500"/>
          <a:chOff x="13896191" y="1813753"/>
          <a:chExt cx="211023" cy="178845"/>
        </a:xfrm>
      </xdr:grpSpPr>
      <xdr:sp macro="[0]!modfrmDateChoose.CalendarShow" textlink="">
        <xdr:nvSpPr>
          <xdr:cNvPr id="72090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905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209052"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209053"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38100</xdr:colOff>
      <xdr:row>3</xdr:row>
      <xdr:rowOff>9525</xdr:rowOff>
    </xdr:from>
    <xdr:to>
      <xdr:col>18</xdr:col>
      <xdr:colOff>228600</xdr:colOff>
      <xdr:row>4</xdr:row>
      <xdr:rowOff>161925</xdr:rowOff>
    </xdr:to>
    <xdr:grpSp>
      <xdr:nvGrpSpPr>
        <xdr:cNvPr id="7196165" name="shCalendar" hidden="1"/>
        <xdr:cNvGrpSpPr>
          <a:grpSpLocks/>
        </xdr:cNvGrpSpPr>
      </xdr:nvGrpSpPr>
      <xdr:grpSpPr bwMode="auto">
        <a:xfrm>
          <a:off x="5572125" y="9525"/>
          <a:ext cx="190500" cy="190500"/>
          <a:chOff x="13896191" y="1813753"/>
          <a:chExt cx="211023" cy="178845"/>
        </a:xfrm>
      </xdr:grpSpPr>
      <xdr:sp macro="[0]!modfrmDateChoose.CalendarShow" textlink="">
        <xdr:nvSpPr>
          <xdr:cNvPr id="719616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616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196166"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196167"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258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258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28575</xdr:colOff>
      <xdr:row>3</xdr:row>
      <xdr:rowOff>9525</xdr:rowOff>
    </xdr:from>
    <xdr:to>
      <xdr:col>9</xdr:col>
      <xdr:colOff>219075</xdr:colOff>
      <xdr:row>4</xdr:row>
      <xdr:rowOff>161925</xdr:rowOff>
    </xdr:to>
    <xdr:grpSp>
      <xdr:nvGrpSpPr>
        <xdr:cNvPr id="7198124" name="shCalendar" hidden="1"/>
        <xdr:cNvGrpSpPr>
          <a:grpSpLocks/>
        </xdr:cNvGrpSpPr>
      </xdr:nvGrpSpPr>
      <xdr:grpSpPr bwMode="auto">
        <a:xfrm>
          <a:off x="276225" y="9525"/>
          <a:ext cx="190500" cy="190500"/>
          <a:chOff x="13896191" y="1813753"/>
          <a:chExt cx="211023" cy="178845"/>
        </a:xfrm>
      </xdr:grpSpPr>
      <xdr:sp macro="[0]!modfrmDateChoose.CalendarShow" textlink="">
        <xdr:nvSpPr>
          <xdr:cNvPr id="719812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812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19812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19812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84</xdr:col>
      <xdr:colOff>38100</xdr:colOff>
      <xdr:row>269</xdr:row>
      <xdr:rowOff>0</xdr:rowOff>
    </xdr:from>
    <xdr:to>
      <xdr:col>84</xdr:col>
      <xdr:colOff>228600</xdr:colOff>
      <xdr:row>269</xdr:row>
      <xdr:rowOff>190500</xdr:rowOff>
    </xdr:to>
    <xdr:grpSp>
      <xdr:nvGrpSpPr>
        <xdr:cNvPr id="7205334" name="shCalendar" hidden="1"/>
        <xdr:cNvGrpSpPr>
          <a:grpSpLocks/>
        </xdr:cNvGrpSpPr>
      </xdr:nvGrpSpPr>
      <xdr:grpSpPr bwMode="auto">
        <a:xfrm>
          <a:off x="41843325" y="85458300"/>
          <a:ext cx="190500" cy="190500"/>
          <a:chOff x="13896191" y="1813753"/>
          <a:chExt cx="211023" cy="178845"/>
        </a:xfrm>
      </xdr:grpSpPr>
      <xdr:sp macro="[0]!modfrmDateChoose.CalendarShow" textlink="">
        <xdr:nvSpPr>
          <xdr:cNvPr id="720534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534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20533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20533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84</xdr:col>
      <xdr:colOff>0</xdr:colOff>
      <xdr:row>3</xdr:row>
      <xdr:rowOff>9525</xdr:rowOff>
    </xdr:from>
    <xdr:to>
      <xdr:col>84</xdr:col>
      <xdr:colOff>190500</xdr:colOff>
      <xdr:row>4</xdr:row>
      <xdr:rowOff>161925</xdr:rowOff>
    </xdr:to>
    <xdr:grpSp>
      <xdr:nvGrpSpPr>
        <xdr:cNvPr id="7205337" name="shCalendar" hidden="1"/>
        <xdr:cNvGrpSpPr>
          <a:grpSpLocks/>
        </xdr:cNvGrpSpPr>
      </xdr:nvGrpSpPr>
      <xdr:grpSpPr bwMode="auto">
        <a:xfrm>
          <a:off x="41805225" y="9525"/>
          <a:ext cx="190500" cy="190500"/>
          <a:chOff x="13896191" y="1813753"/>
          <a:chExt cx="211023" cy="178845"/>
        </a:xfrm>
      </xdr:grpSpPr>
      <xdr:sp macro="[0]!modfrmDateChoose.CalendarShow" textlink="">
        <xdr:nvSpPr>
          <xdr:cNvPr id="720533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533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36</xdr:col>
      <xdr:colOff>0</xdr:colOff>
      <xdr:row>3</xdr:row>
      <xdr:rowOff>9525</xdr:rowOff>
    </xdr:from>
    <xdr:to>
      <xdr:col>37</xdr:col>
      <xdr:colOff>190500</xdr:colOff>
      <xdr:row>4</xdr:row>
      <xdr:rowOff>161925</xdr:rowOff>
    </xdr:to>
    <xdr:grpSp>
      <xdr:nvGrpSpPr>
        <xdr:cNvPr id="7199122" name="shCalendar" hidden="1"/>
        <xdr:cNvGrpSpPr>
          <a:grpSpLocks/>
        </xdr:cNvGrpSpPr>
      </xdr:nvGrpSpPr>
      <xdr:grpSpPr bwMode="auto">
        <a:xfrm>
          <a:off x="18564225" y="9525"/>
          <a:ext cx="190500" cy="190500"/>
          <a:chOff x="13896191" y="1813753"/>
          <a:chExt cx="211023" cy="178845"/>
        </a:xfrm>
      </xdr:grpSpPr>
      <xdr:sp macro="[0]!modfrmDateChoose.CalendarShow" textlink="">
        <xdr:nvSpPr>
          <xdr:cNvPr id="71991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912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0]!modThisWorkbook.Freeze_Panes">
      <xdr:nvPicPr>
        <xdr:cNvPr id="7199123"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0]!modThisWorkbook.Freeze_Panes">
      <xdr:nvPicPr>
        <xdr:cNvPr id="7199124"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33</xdr:col>
      <xdr:colOff>38100</xdr:colOff>
      <xdr:row>21</xdr:row>
      <xdr:rowOff>0</xdr:rowOff>
    </xdr:from>
    <xdr:to>
      <xdr:col>33</xdr:col>
      <xdr:colOff>228600</xdr:colOff>
      <xdr:row>21</xdr:row>
      <xdr:rowOff>190500</xdr:rowOff>
    </xdr:to>
    <xdr:grpSp>
      <xdr:nvGrpSpPr>
        <xdr:cNvPr id="7190437" name="shCalendar" hidden="1"/>
        <xdr:cNvGrpSpPr>
          <a:grpSpLocks/>
        </xdr:cNvGrpSpPr>
      </xdr:nvGrpSpPr>
      <xdr:grpSpPr bwMode="auto">
        <a:xfrm>
          <a:off x="17325975" y="3733800"/>
          <a:ext cx="190500" cy="190500"/>
          <a:chOff x="13896191" y="1813753"/>
          <a:chExt cx="211023" cy="178845"/>
        </a:xfrm>
      </xdr:grpSpPr>
      <xdr:sp macro="[0]!modfrmDateChoose.CalendarShow" textlink="">
        <xdr:nvSpPr>
          <xdr:cNvPr id="719044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044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0]!modThisWorkbook.Freeze_Panes">
      <xdr:nvPicPr>
        <xdr:cNvPr id="719043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0]!modThisWorkbook.Freeze_Panes">
      <xdr:nvPicPr>
        <xdr:cNvPr id="719043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503800"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22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8" customWidth="1"/>
  </cols>
  <sheetData>
    <row r="1" spans="1:27" ht="3" customHeight="1">
      <c r="AA1" s="78" t="s">
        <v>242</v>
      </c>
    </row>
    <row r="2" spans="1:27" ht="16.5" customHeight="1">
      <c r="B2" s="707" t="str">
        <f>"Код отчёта: " &amp; GetCode()</f>
        <v>Код отчёта: FAS.JKH.OPEN.INFO.PRICE.HVS</v>
      </c>
      <c r="C2" s="707"/>
      <c r="D2" s="707"/>
      <c r="E2" s="707"/>
      <c r="F2" s="707"/>
      <c r="G2" s="707"/>
      <c r="Q2" s="356"/>
      <c r="R2" s="356"/>
      <c r="S2" s="356"/>
      <c r="T2" s="356"/>
      <c r="U2" s="356"/>
      <c r="V2" s="356"/>
      <c r="W2" s="356"/>
    </row>
    <row r="3" spans="1:27" ht="18" customHeight="1">
      <c r="B3" s="708" t="str">
        <f>"Версия " &amp; GetVersion()</f>
        <v>Версия 1.0.2</v>
      </c>
      <c r="C3" s="708"/>
      <c r="H3" s="42"/>
      <c r="I3" s="42"/>
      <c r="J3" s="42"/>
      <c r="K3" s="42"/>
      <c r="L3" s="42"/>
      <c r="M3" s="42"/>
      <c r="N3" s="42"/>
      <c r="O3" s="42"/>
      <c r="P3" s="42"/>
      <c r="Q3" s="356"/>
      <c r="R3" s="356"/>
      <c r="S3" s="356"/>
      <c r="T3" s="356"/>
      <c r="U3" s="356"/>
      <c r="V3" s="356"/>
      <c r="W3" s="386"/>
      <c r="X3" s="42"/>
      <c r="Y3" s="42"/>
    </row>
    <row r="4" spans="1:27" ht="3" customHeight="1">
      <c r="D4" s="42"/>
      <c r="E4" s="42"/>
      <c r="F4" s="42"/>
      <c r="G4" s="42"/>
      <c r="H4" s="42"/>
      <c r="I4" s="42"/>
      <c r="J4" s="42"/>
      <c r="K4" s="42"/>
      <c r="L4" s="42"/>
      <c r="M4" s="42"/>
      <c r="N4" s="42"/>
      <c r="O4" s="42"/>
      <c r="P4" s="42"/>
      <c r="Q4" s="42"/>
      <c r="R4" s="42"/>
      <c r="S4" s="42"/>
      <c r="T4" s="42"/>
      <c r="U4" s="42"/>
      <c r="V4" s="42"/>
      <c r="W4" s="42"/>
      <c r="X4" s="42"/>
      <c r="Y4" s="42"/>
    </row>
    <row r="5" spans="1:27" ht="42.75" customHeight="1">
      <c r="B5" s="711" t="s">
        <v>495</v>
      </c>
      <c r="C5" s="712"/>
      <c r="D5" s="712"/>
      <c r="E5" s="712"/>
      <c r="F5" s="712"/>
      <c r="G5" s="712"/>
      <c r="H5" s="712"/>
      <c r="I5" s="712"/>
      <c r="J5" s="712"/>
      <c r="K5" s="712"/>
      <c r="L5" s="712"/>
      <c r="M5" s="712"/>
      <c r="N5" s="712"/>
      <c r="O5" s="712"/>
      <c r="P5" s="712"/>
      <c r="Q5" s="712"/>
      <c r="R5" s="712"/>
      <c r="S5" s="712"/>
      <c r="T5" s="712"/>
      <c r="U5" s="712"/>
      <c r="V5" s="712"/>
      <c r="W5" s="712"/>
      <c r="X5" s="712"/>
      <c r="Y5" s="712"/>
    </row>
    <row r="6" spans="1:27" ht="9.75" customHeight="1">
      <c r="A6" s="42"/>
      <c r="B6" s="77"/>
      <c r="C6" s="76"/>
      <c r="D6" s="59"/>
      <c r="E6" s="59"/>
      <c r="F6" s="59"/>
      <c r="G6" s="59"/>
      <c r="H6" s="59"/>
      <c r="I6" s="59"/>
      <c r="J6" s="59"/>
      <c r="K6" s="59"/>
      <c r="L6" s="59"/>
      <c r="M6" s="59"/>
      <c r="N6" s="59"/>
      <c r="O6" s="59"/>
      <c r="P6" s="59"/>
      <c r="Q6" s="59"/>
      <c r="R6" s="59"/>
      <c r="S6" s="59"/>
      <c r="T6" s="59"/>
      <c r="U6" s="59"/>
      <c r="V6" s="59"/>
      <c r="W6" s="59"/>
      <c r="X6" s="59"/>
      <c r="Y6" s="58"/>
    </row>
    <row r="7" spans="1:27" ht="15" customHeight="1">
      <c r="A7" s="42"/>
      <c r="B7" s="77"/>
      <c r="C7" s="76"/>
      <c r="D7" s="59"/>
      <c r="E7" s="709" t="s">
        <v>673</v>
      </c>
      <c r="F7" s="709"/>
      <c r="G7" s="709"/>
      <c r="H7" s="709"/>
      <c r="I7" s="709"/>
      <c r="J7" s="709"/>
      <c r="K7" s="709"/>
      <c r="L7" s="709"/>
      <c r="M7" s="709"/>
      <c r="N7" s="709"/>
      <c r="O7" s="709"/>
      <c r="P7" s="709"/>
      <c r="Q7" s="709"/>
      <c r="R7" s="709"/>
      <c r="S7" s="709"/>
      <c r="T7" s="709"/>
      <c r="U7" s="709"/>
      <c r="V7" s="709"/>
      <c r="W7" s="709"/>
      <c r="X7" s="709"/>
      <c r="Y7" s="58"/>
    </row>
    <row r="8" spans="1:27" ht="15" customHeight="1">
      <c r="A8" s="42"/>
      <c r="B8" s="77"/>
      <c r="C8" s="76"/>
      <c r="D8" s="59"/>
      <c r="E8" s="709"/>
      <c r="F8" s="709"/>
      <c r="G8" s="709"/>
      <c r="H8" s="709"/>
      <c r="I8" s="709"/>
      <c r="J8" s="709"/>
      <c r="K8" s="709"/>
      <c r="L8" s="709"/>
      <c r="M8" s="709"/>
      <c r="N8" s="709"/>
      <c r="O8" s="709"/>
      <c r="P8" s="709"/>
      <c r="Q8" s="709"/>
      <c r="R8" s="709"/>
      <c r="S8" s="709"/>
      <c r="T8" s="709"/>
      <c r="U8" s="709"/>
      <c r="V8" s="709"/>
      <c r="W8" s="709"/>
      <c r="X8" s="709"/>
      <c r="Y8" s="58"/>
    </row>
    <row r="9" spans="1:27" ht="15" customHeight="1">
      <c r="A9" s="42"/>
      <c r="B9" s="77"/>
      <c r="C9" s="76"/>
      <c r="D9" s="59"/>
      <c r="E9" s="709"/>
      <c r="F9" s="709"/>
      <c r="G9" s="709"/>
      <c r="H9" s="709"/>
      <c r="I9" s="709"/>
      <c r="J9" s="709"/>
      <c r="K9" s="709"/>
      <c r="L9" s="709"/>
      <c r="M9" s="709"/>
      <c r="N9" s="709"/>
      <c r="O9" s="709"/>
      <c r="P9" s="709"/>
      <c r="Q9" s="709"/>
      <c r="R9" s="709"/>
      <c r="S9" s="709"/>
      <c r="T9" s="709"/>
      <c r="U9" s="709"/>
      <c r="V9" s="709"/>
      <c r="W9" s="709"/>
      <c r="X9" s="709"/>
      <c r="Y9" s="58"/>
    </row>
    <row r="10" spans="1:27" ht="10.5" customHeight="1">
      <c r="A10" s="42"/>
      <c r="B10" s="77"/>
      <c r="C10" s="76"/>
      <c r="D10" s="59"/>
      <c r="E10" s="709"/>
      <c r="F10" s="709"/>
      <c r="G10" s="709"/>
      <c r="H10" s="709"/>
      <c r="I10" s="709"/>
      <c r="J10" s="709"/>
      <c r="K10" s="709"/>
      <c r="L10" s="709"/>
      <c r="M10" s="709"/>
      <c r="N10" s="709"/>
      <c r="O10" s="709"/>
      <c r="P10" s="709"/>
      <c r="Q10" s="709"/>
      <c r="R10" s="709"/>
      <c r="S10" s="709"/>
      <c r="T10" s="709"/>
      <c r="U10" s="709"/>
      <c r="V10" s="709"/>
      <c r="W10" s="709"/>
      <c r="X10" s="709"/>
      <c r="Y10" s="58"/>
    </row>
    <row r="11" spans="1:27" ht="27" customHeight="1">
      <c r="A11" s="42"/>
      <c r="B11" s="77"/>
      <c r="C11" s="76"/>
      <c r="D11" s="59"/>
      <c r="E11" s="709"/>
      <c r="F11" s="709"/>
      <c r="G11" s="709"/>
      <c r="H11" s="709"/>
      <c r="I11" s="709"/>
      <c r="J11" s="709"/>
      <c r="K11" s="709"/>
      <c r="L11" s="709"/>
      <c r="M11" s="709"/>
      <c r="N11" s="709"/>
      <c r="O11" s="709"/>
      <c r="P11" s="709"/>
      <c r="Q11" s="709"/>
      <c r="R11" s="709"/>
      <c r="S11" s="709"/>
      <c r="T11" s="709"/>
      <c r="U11" s="709"/>
      <c r="V11" s="709"/>
      <c r="W11" s="709"/>
      <c r="X11" s="709"/>
      <c r="Y11" s="58"/>
    </row>
    <row r="12" spans="1:27" ht="12" customHeight="1">
      <c r="A12" s="42"/>
      <c r="B12" s="77"/>
      <c r="C12" s="76"/>
      <c r="D12" s="59"/>
      <c r="E12" s="709"/>
      <c r="F12" s="709"/>
      <c r="G12" s="709"/>
      <c r="H12" s="709"/>
      <c r="I12" s="709"/>
      <c r="J12" s="709"/>
      <c r="K12" s="709"/>
      <c r="L12" s="709"/>
      <c r="M12" s="709"/>
      <c r="N12" s="709"/>
      <c r="O12" s="709"/>
      <c r="P12" s="709"/>
      <c r="Q12" s="709"/>
      <c r="R12" s="709"/>
      <c r="S12" s="709"/>
      <c r="T12" s="709"/>
      <c r="U12" s="709"/>
      <c r="V12" s="709"/>
      <c r="W12" s="709"/>
      <c r="X12" s="709"/>
      <c r="Y12" s="58"/>
    </row>
    <row r="13" spans="1:27" ht="38.25" customHeight="1">
      <c r="A13" s="42"/>
      <c r="B13" s="77"/>
      <c r="C13" s="76"/>
      <c r="D13" s="59"/>
      <c r="E13" s="709"/>
      <c r="F13" s="709"/>
      <c r="G13" s="709"/>
      <c r="H13" s="709"/>
      <c r="I13" s="709"/>
      <c r="J13" s="709"/>
      <c r="K13" s="709"/>
      <c r="L13" s="709"/>
      <c r="M13" s="709"/>
      <c r="N13" s="709"/>
      <c r="O13" s="709"/>
      <c r="P13" s="709"/>
      <c r="Q13" s="709"/>
      <c r="R13" s="709"/>
      <c r="S13" s="709"/>
      <c r="T13" s="709"/>
      <c r="U13" s="709"/>
      <c r="V13" s="709"/>
      <c r="W13" s="709"/>
      <c r="X13" s="709"/>
      <c r="Y13" s="72"/>
    </row>
    <row r="14" spans="1:27" ht="15" customHeight="1">
      <c r="A14" s="42"/>
      <c r="B14" s="77"/>
      <c r="C14" s="76"/>
      <c r="D14" s="59"/>
      <c r="E14" s="709"/>
      <c r="F14" s="709"/>
      <c r="G14" s="709"/>
      <c r="H14" s="709"/>
      <c r="I14" s="709"/>
      <c r="J14" s="709"/>
      <c r="K14" s="709"/>
      <c r="L14" s="709"/>
      <c r="M14" s="709"/>
      <c r="N14" s="709"/>
      <c r="O14" s="709"/>
      <c r="P14" s="709"/>
      <c r="Q14" s="709"/>
      <c r="R14" s="709"/>
      <c r="S14" s="709"/>
      <c r="T14" s="709"/>
      <c r="U14" s="709"/>
      <c r="V14" s="709"/>
      <c r="W14" s="709"/>
      <c r="X14" s="709"/>
      <c r="Y14" s="58"/>
    </row>
    <row r="15" spans="1:27" ht="15">
      <c r="A15" s="42"/>
      <c r="B15" s="77"/>
      <c r="C15" s="76"/>
      <c r="D15" s="59"/>
      <c r="E15" s="709"/>
      <c r="F15" s="709"/>
      <c r="G15" s="709"/>
      <c r="H15" s="709"/>
      <c r="I15" s="709"/>
      <c r="J15" s="709"/>
      <c r="K15" s="709"/>
      <c r="L15" s="709"/>
      <c r="M15" s="709"/>
      <c r="N15" s="709"/>
      <c r="O15" s="709"/>
      <c r="P15" s="709"/>
      <c r="Q15" s="709"/>
      <c r="R15" s="709"/>
      <c r="S15" s="709"/>
      <c r="T15" s="709"/>
      <c r="U15" s="709"/>
      <c r="V15" s="709"/>
      <c r="W15" s="709"/>
      <c r="X15" s="709"/>
      <c r="Y15" s="58"/>
    </row>
    <row r="16" spans="1:27" ht="15">
      <c r="A16" s="42"/>
      <c r="B16" s="77"/>
      <c r="C16" s="76"/>
      <c r="D16" s="59"/>
      <c r="E16" s="709"/>
      <c r="F16" s="709"/>
      <c r="G16" s="709"/>
      <c r="H16" s="709"/>
      <c r="I16" s="709"/>
      <c r="J16" s="709"/>
      <c r="K16" s="709"/>
      <c r="L16" s="709"/>
      <c r="M16" s="709"/>
      <c r="N16" s="709"/>
      <c r="O16" s="709"/>
      <c r="P16" s="709"/>
      <c r="Q16" s="709"/>
      <c r="R16" s="709"/>
      <c r="S16" s="709"/>
      <c r="T16" s="709"/>
      <c r="U16" s="709"/>
      <c r="V16" s="709"/>
      <c r="W16" s="709"/>
      <c r="X16" s="709"/>
      <c r="Y16" s="58"/>
    </row>
    <row r="17" spans="1:25" ht="15" customHeight="1">
      <c r="A17" s="42"/>
      <c r="B17" s="77"/>
      <c r="C17" s="76"/>
      <c r="D17" s="59"/>
      <c r="E17" s="709"/>
      <c r="F17" s="709"/>
      <c r="G17" s="709"/>
      <c r="H17" s="709"/>
      <c r="I17" s="709"/>
      <c r="J17" s="709"/>
      <c r="K17" s="709"/>
      <c r="L17" s="709"/>
      <c r="M17" s="709"/>
      <c r="N17" s="709"/>
      <c r="O17" s="709"/>
      <c r="P17" s="709"/>
      <c r="Q17" s="709"/>
      <c r="R17" s="709"/>
      <c r="S17" s="709"/>
      <c r="T17" s="709"/>
      <c r="U17" s="709"/>
      <c r="V17" s="709"/>
      <c r="W17" s="709"/>
      <c r="X17" s="709"/>
      <c r="Y17" s="58"/>
    </row>
    <row r="18" spans="1:25" ht="15">
      <c r="A18" s="42"/>
      <c r="B18" s="77"/>
      <c r="C18" s="76"/>
      <c r="D18" s="59"/>
      <c r="E18" s="709"/>
      <c r="F18" s="709"/>
      <c r="G18" s="709"/>
      <c r="H18" s="709"/>
      <c r="I18" s="709"/>
      <c r="J18" s="709"/>
      <c r="K18" s="709"/>
      <c r="L18" s="709"/>
      <c r="M18" s="709"/>
      <c r="N18" s="709"/>
      <c r="O18" s="709"/>
      <c r="P18" s="709"/>
      <c r="Q18" s="709"/>
      <c r="R18" s="709"/>
      <c r="S18" s="709"/>
      <c r="T18" s="709"/>
      <c r="U18" s="709"/>
      <c r="V18" s="709"/>
      <c r="W18" s="709"/>
      <c r="X18" s="709"/>
      <c r="Y18" s="58"/>
    </row>
    <row r="19" spans="1:25" ht="59.25" customHeight="1">
      <c r="A19" s="42"/>
      <c r="B19" s="77"/>
      <c r="C19" s="76"/>
      <c r="D19" s="65"/>
      <c r="E19" s="709"/>
      <c r="F19" s="709"/>
      <c r="G19" s="709"/>
      <c r="H19" s="709"/>
      <c r="I19" s="709"/>
      <c r="J19" s="709"/>
      <c r="K19" s="709"/>
      <c r="L19" s="709"/>
      <c r="M19" s="709"/>
      <c r="N19" s="709"/>
      <c r="O19" s="709"/>
      <c r="P19" s="709"/>
      <c r="Q19" s="709"/>
      <c r="R19" s="709"/>
      <c r="S19" s="709"/>
      <c r="T19" s="709"/>
      <c r="U19" s="709"/>
      <c r="V19" s="709"/>
      <c r="W19" s="709"/>
      <c r="X19" s="709"/>
      <c r="Y19" s="58"/>
    </row>
    <row r="20" spans="1:25" ht="15" hidden="1">
      <c r="A20" s="42"/>
      <c r="B20" s="77"/>
      <c r="C20" s="76"/>
      <c r="D20" s="65"/>
      <c r="E20" s="64"/>
      <c r="F20" s="64"/>
      <c r="G20" s="64"/>
      <c r="H20" s="64"/>
      <c r="I20" s="64"/>
      <c r="J20" s="64"/>
      <c r="K20" s="64"/>
      <c r="L20" s="64"/>
      <c r="M20" s="64"/>
      <c r="N20" s="64"/>
      <c r="O20" s="64"/>
      <c r="P20" s="64"/>
      <c r="Q20" s="64"/>
      <c r="R20" s="64"/>
      <c r="S20" s="64"/>
      <c r="T20" s="64"/>
      <c r="U20" s="64"/>
      <c r="V20" s="64"/>
      <c r="W20" s="64"/>
      <c r="X20" s="64"/>
      <c r="Y20" s="58"/>
    </row>
    <row r="21" spans="1:25" ht="14.25" hidden="1" customHeight="1">
      <c r="A21" s="42"/>
      <c r="B21" s="77"/>
      <c r="C21" s="76"/>
      <c r="D21" s="60"/>
      <c r="E21" s="71" t="s">
        <v>240</v>
      </c>
      <c r="F21" s="714" t="s">
        <v>257</v>
      </c>
      <c r="G21" s="715"/>
      <c r="H21" s="715"/>
      <c r="I21" s="715"/>
      <c r="J21" s="715"/>
      <c r="K21" s="715"/>
      <c r="L21" s="715"/>
      <c r="M21" s="715"/>
      <c r="N21" s="59"/>
      <c r="O21" s="70" t="s">
        <v>240</v>
      </c>
      <c r="P21" s="716" t="s">
        <v>241</v>
      </c>
      <c r="Q21" s="717"/>
      <c r="R21" s="717"/>
      <c r="S21" s="717"/>
      <c r="T21" s="717"/>
      <c r="U21" s="717"/>
      <c r="V21" s="717"/>
      <c r="W21" s="717"/>
      <c r="X21" s="717"/>
      <c r="Y21" s="58"/>
    </row>
    <row r="22" spans="1:25" ht="14.25" hidden="1" customHeight="1">
      <c r="A22" s="42"/>
      <c r="B22" s="77"/>
      <c r="C22" s="76"/>
      <c r="D22" s="60"/>
      <c r="E22" s="94" t="s">
        <v>240</v>
      </c>
      <c r="F22" s="714" t="s">
        <v>243</v>
      </c>
      <c r="G22" s="715"/>
      <c r="H22" s="715"/>
      <c r="I22" s="715"/>
      <c r="J22" s="715"/>
      <c r="K22" s="715"/>
      <c r="L22" s="715"/>
      <c r="M22" s="715"/>
      <c r="N22" s="59"/>
      <c r="O22" s="73" t="s">
        <v>240</v>
      </c>
      <c r="P22" s="716" t="s">
        <v>671</v>
      </c>
      <c r="Q22" s="717"/>
      <c r="R22" s="717"/>
      <c r="S22" s="717"/>
      <c r="T22" s="717"/>
      <c r="U22" s="717"/>
      <c r="V22" s="717"/>
      <c r="W22" s="717"/>
      <c r="X22" s="717"/>
      <c r="Y22" s="58"/>
    </row>
    <row r="23" spans="1:25" ht="27" hidden="1" customHeight="1">
      <c r="A23" s="42"/>
      <c r="B23" s="77"/>
      <c r="C23" s="76"/>
      <c r="D23" s="60"/>
      <c r="E23" s="59"/>
      <c r="F23" s="59"/>
      <c r="G23" s="59"/>
      <c r="H23" s="59"/>
      <c r="I23" s="59"/>
      <c r="J23" s="59"/>
      <c r="K23" s="59"/>
      <c r="L23" s="59"/>
      <c r="M23" s="59"/>
      <c r="N23" s="59"/>
      <c r="O23" s="59"/>
      <c r="P23" s="710"/>
      <c r="Q23" s="710"/>
      <c r="R23" s="710"/>
      <c r="S23" s="710"/>
      <c r="T23" s="710"/>
      <c r="U23" s="710"/>
      <c r="V23" s="710"/>
      <c r="W23" s="710"/>
      <c r="X23" s="59"/>
      <c r="Y23" s="58"/>
    </row>
    <row r="24" spans="1:25" ht="10.5" hidden="1" customHeight="1">
      <c r="A24" s="42"/>
      <c r="B24" s="77"/>
      <c r="C24" s="76"/>
      <c r="D24" s="60"/>
      <c r="E24" s="59"/>
      <c r="F24" s="59"/>
      <c r="G24" s="59"/>
      <c r="H24" s="59"/>
      <c r="I24" s="59"/>
      <c r="J24" s="59"/>
      <c r="K24" s="59"/>
      <c r="L24" s="59"/>
      <c r="M24" s="59"/>
      <c r="N24" s="59"/>
      <c r="O24" s="59"/>
      <c r="P24" s="59"/>
      <c r="Q24" s="59"/>
      <c r="R24" s="59"/>
      <c r="S24" s="59"/>
      <c r="T24" s="59"/>
      <c r="U24" s="59"/>
      <c r="V24" s="59"/>
      <c r="W24" s="59"/>
      <c r="X24" s="59"/>
      <c r="Y24" s="58"/>
    </row>
    <row r="25" spans="1:25" ht="27" hidden="1" customHeight="1">
      <c r="A25" s="42"/>
      <c r="B25" s="77"/>
      <c r="C25" s="76"/>
      <c r="D25" s="60"/>
      <c r="E25" s="59"/>
      <c r="F25" s="59"/>
      <c r="G25" s="59"/>
      <c r="H25" s="59"/>
      <c r="I25" s="59"/>
      <c r="J25" s="59"/>
      <c r="K25" s="59"/>
      <c r="L25" s="59"/>
      <c r="M25" s="59"/>
      <c r="N25" s="59"/>
      <c r="O25" s="59"/>
      <c r="P25" s="59"/>
      <c r="Q25" s="59"/>
      <c r="R25" s="59"/>
      <c r="S25" s="59"/>
      <c r="T25" s="59"/>
      <c r="U25" s="59"/>
      <c r="V25" s="59"/>
      <c r="W25" s="59"/>
      <c r="X25" s="59"/>
      <c r="Y25" s="58"/>
    </row>
    <row r="26" spans="1:25" ht="12" hidden="1" customHeight="1">
      <c r="A26" s="42"/>
      <c r="B26" s="77"/>
      <c r="C26" s="76"/>
      <c r="D26" s="60"/>
      <c r="E26" s="59"/>
      <c r="F26" s="59"/>
      <c r="G26" s="59"/>
      <c r="H26" s="59"/>
      <c r="I26" s="59"/>
      <c r="J26" s="59"/>
      <c r="K26" s="59"/>
      <c r="L26" s="59"/>
      <c r="M26" s="59"/>
      <c r="N26" s="59"/>
      <c r="O26" s="59"/>
      <c r="P26" s="59"/>
      <c r="Q26" s="59"/>
      <c r="R26" s="59"/>
      <c r="S26" s="59"/>
      <c r="T26" s="59"/>
      <c r="U26" s="59"/>
      <c r="V26" s="59"/>
      <c r="W26" s="59"/>
      <c r="X26" s="59"/>
      <c r="Y26" s="58"/>
    </row>
    <row r="27" spans="1:25" ht="38.25" hidden="1" customHeight="1">
      <c r="A27" s="42"/>
      <c r="B27" s="77"/>
      <c r="C27" s="76"/>
      <c r="D27" s="60"/>
      <c r="E27" s="59"/>
      <c r="F27" s="59"/>
      <c r="G27" s="59"/>
      <c r="H27" s="59"/>
      <c r="I27" s="59"/>
      <c r="J27" s="59"/>
      <c r="K27" s="59"/>
      <c r="L27" s="59"/>
      <c r="M27" s="59"/>
      <c r="N27" s="59"/>
      <c r="O27" s="59"/>
      <c r="P27" s="59"/>
      <c r="Q27" s="59"/>
      <c r="R27" s="59"/>
      <c r="S27" s="59"/>
      <c r="T27" s="59"/>
      <c r="U27" s="59"/>
      <c r="V27" s="59"/>
      <c r="W27" s="59"/>
      <c r="X27" s="59"/>
      <c r="Y27" s="58"/>
    </row>
    <row r="28" spans="1:25" ht="15" hidden="1">
      <c r="A28" s="42"/>
      <c r="B28" s="77"/>
      <c r="C28" s="76"/>
      <c r="D28" s="60"/>
      <c r="E28" s="59"/>
      <c r="F28" s="59"/>
      <c r="G28" s="59"/>
      <c r="H28" s="59"/>
      <c r="I28" s="59"/>
      <c r="J28" s="59"/>
      <c r="K28" s="59"/>
      <c r="L28" s="59"/>
      <c r="M28" s="59"/>
      <c r="N28" s="59"/>
      <c r="O28" s="59"/>
      <c r="P28" s="59"/>
      <c r="Q28" s="59"/>
      <c r="R28" s="59"/>
      <c r="S28" s="59"/>
      <c r="T28" s="59"/>
      <c r="U28" s="59"/>
      <c r="V28" s="59"/>
      <c r="W28" s="59"/>
      <c r="X28" s="59"/>
      <c r="Y28" s="58"/>
    </row>
    <row r="29" spans="1:25" ht="15" hidden="1">
      <c r="A29" s="42"/>
      <c r="B29" s="77"/>
      <c r="C29" s="76"/>
      <c r="D29" s="60"/>
      <c r="E29" s="59"/>
      <c r="F29" s="59"/>
      <c r="G29" s="59"/>
      <c r="H29" s="59"/>
      <c r="I29" s="59"/>
      <c r="J29" s="59"/>
      <c r="K29" s="59"/>
      <c r="L29" s="59"/>
      <c r="M29" s="59"/>
      <c r="N29" s="59"/>
      <c r="O29" s="59"/>
      <c r="P29" s="59"/>
      <c r="Q29" s="59"/>
      <c r="R29" s="59"/>
      <c r="S29" s="59"/>
      <c r="T29" s="59"/>
      <c r="U29" s="59"/>
      <c r="V29" s="59"/>
      <c r="W29" s="59"/>
      <c r="X29" s="59"/>
      <c r="Y29" s="58"/>
    </row>
    <row r="30" spans="1:25" ht="15" hidden="1">
      <c r="A30" s="42"/>
      <c r="B30" s="77"/>
      <c r="C30" s="76"/>
      <c r="D30" s="60"/>
      <c r="E30" s="59"/>
      <c r="F30" s="59"/>
      <c r="G30" s="59"/>
      <c r="H30" s="59"/>
      <c r="I30" s="59"/>
      <c r="J30" s="59"/>
      <c r="K30" s="59"/>
      <c r="L30" s="59"/>
      <c r="M30" s="59"/>
      <c r="N30" s="59"/>
      <c r="O30" s="59"/>
      <c r="P30" s="59"/>
      <c r="Q30" s="59"/>
      <c r="R30" s="59"/>
      <c r="S30" s="59"/>
      <c r="T30" s="59"/>
      <c r="U30" s="59"/>
      <c r="V30" s="59"/>
      <c r="W30" s="59"/>
      <c r="X30" s="59"/>
      <c r="Y30" s="58"/>
    </row>
    <row r="31" spans="1:25" ht="15" hidden="1">
      <c r="A31" s="42"/>
      <c r="B31" s="77"/>
      <c r="C31" s="76"/>
      <c r="D31" s="60"/>
      <c r="E31" s="59"/>
      <c r="F31" s="59"/>
      <c r="G31" s="59"/>
      <c r="H31" s="59"/>
      <c r="I31" s="59"/>
      <c r="J31" s="59"/>
      <c r="K31" s="59"/>
      <c r="L31" s="59"/>
      <c r="M31" s="59"/>
      <c r="N31" s="59"/>
      <c r="O31" s="59"/>
      <c r="P31" s="59"/>
      <c r="Q31" s="59"/>
      <c r="R31" s="59"/>
      <c r="S31" s="59"/>
      <c r="T31" s="59"/>
      <c r="U31" s="59"/>
      <c r="V31" s="59"/>
      <c r="W31" s="59"/>
      <c r="X31" s="59"/>
      <c r="Y31" s="58"/>
    </row>
    <row r="32" spans="1:25" ht="15" hidden="1">
      <c r="A32" s="42"/>
      <c r="B32" s="77"/>
      <c r="C32" s="76"/>
      <c r="D32" s="60"/>
      <c r="E32" s="59"/>
      <c r="F32" s="59"/>
      <c r="G32" s="59"/>
      <c r="H32" s="59"/>
      <c r="I32" s="59"/>
      <c r="J32" s="59"/>
      <c r="K32" s="59"/>
      <c r="L32" s="59"/>
      <c r="M32" s="59"/>
      <c r="N32" s="59"/>
      <c r="O32" s="59"/>
      <c r="P32" s="59"/>
      <c r="Q32" s="59"/>
      <c r="R32" s="59"/>
      <c r="S32" s="59"/>
      <c r="T32" s="59"/>
      <c r="U32" s="59"/>
      <c r="V32" s="59"/>
      <c r="W32" s="59"/>
      <c r="X32" s="59"/>
      <c r="Y32" s="58"/>
    </row>
    <row r="33" spans="1:25" ht="18.75" hidden="1" customHeight="1">
      <c r="A33" s="42"/>
      <c r="B33" s="77"/>
      <c r="C33" s="76"/>
      <c r="D33" s="65"/>
      <c r="E33" s="64"/>
      <c r="F33" s="64"/>
      <c r="G33" s="64"/>
      <c r="H33" s="64"/>
      <c r="I33" s="64"/>
      <c r="J33" s="64"/>
      <c r="K33" s="64"/>
      <c r="L33" s="64"/>
      <c r="M33" s="64"/>
      <c r="N33" s="64"/>
      <c r="O33" s="64"/>
      <c r="P33" s="64"/>
      <c r="Q33" s="64"/>
      <c r="R33" s="64"/>
      <c r="S33" s="64"/>
      <c r="T33" s="64"/>
      <c r="U33" s="64"/>
      <c r="V33" s="64"/>
      <c r="W33" s="64"/>
      <c r="X33" s="64"/>
      <c r="Y33" s="58"/>
    </row>
    <row r="34" spans="1:25" ht="15" hidden="1">
      <c r="A34" s="42"/>
      <c r="B34" s="77"/>
      <c r="C34" s="76"/>
      <c r="D34" s="65"/>
      <c r="E34" s="64"/>
      <c r="F34" s="64"/>
      <c r="G34" s="64"/>
      <c r="H34" s="64"/>
      <c r="I34" s="64"/>
      <c r="J34" s="64"/>
      <c r="K34" s="64"/>
      <c r="L34" s="64"/>
      <c r="M34" s="64"/>
      <c r="N34" s="64"/>
      <c r="O34" s="64"/>
      <c r="P34" s="64"/>
      <c r="Q34" s="64"/>
      <c r="R34" s="64"/>
      <c r="S34" s="64"/>
      <c r="T34" s="64"/>
      <c r="U34" s="64"/>
      <c r="V34" s="64"/>
      <c r="W34" s="64"/>
      <c r="X34" s="64"/>
      <c r="Y34" s="58"/>
    </row>
    <row r="35" spans="1:25" ht="24" hidden="1" customHeight="1">
      <c r="A35" s="42"/>
      <c r="B35" s="77"/>
      <c r="C35" s="76"/>
      <c r="D35" s="60"/>
      <c r="E35" s="713" t="s">
        <v>442</v>
      </c>
      <c r="F35" s="713"/>
      <c r="G35" s="713"/>
      <c r="H35" s="713"/>
      <c r="I35" s="713"/>
      <c r="J35" s="713"/>
      <c r="K35" s="713"/>
      <c r="L35" s="713"/>
      <c r="M35" s="713"/>
      <c r="N35" s="713"/>
      <c r="O35" s="713"/>
      <c r="P35" s="713"/>
      <c r="Q35" s="713"/>
      <c r="R35" s="713"/>
      <c r="S35" s="713"/>
      <c r="T35" s="713"/>
      <c r="U35" s="713"/>
      <c r="V35" s="713"/>
      <c r="W35" s="713"/>
      <c r="X35" s="713"/>
      <c r="Y35" s="58"/>
    </row>
    <row r="36" spans="1:25" ht="38.25" hidden="1" customHeight="1">
      <c r="A36" s="42"/>
      <c r="B36" s="77"/>
      <c r="C36" s="76"/>
      <c r="D36" s="60"/>
      <c r="E36" s="713"/>
      <c r="F36" s="713"/>
      <c r="G36" s="713"/>
      <c r="H36" s="713"/>
      <c r="I36" s="713"/>
      <c r="J36" s="713"/>
      <c r="K36" s="713"/>
      <c r="L36" s="713"/>
      <c r="M36" s="713"/>
      <c r="N36" s="713"/>
      <c r="O36" s="713"/>
      <c r="P36" s="713"/>
      <c r="Q36" s="713"/>
      <c r="R36" s="713"/>
      <c r="S36" s="713"/>
      <c r="T36" s="713"/>
      <c r="U36" s="713"/>
      <c r="V36" s="713"/>
      <c r="W36" s="713"/>
      <c r="X36" s="713"/>
      <c r="Y36" s="58"/>
    </row>
    <row r="37" spans="1:25" ht="9.75" hidden="1" customHeight="1">
      <c r="A37" s="42"/>
      <c r="B37" s="77"/>
      <c r="C37" s="76"/>
      <c r="D37" s="60"/>
      <c r="E37" s="713"/>
      <c r="F37" s="713"/>
      <c r="G37" s="713"/>
      <c r="H37" s="713"/>
      <c r="I37" s="713"/>
      <c r="J37" s="713"/>
      <c r="K37" s="713"/>
      <c r="L37" s="713"/>
      <c r="M37" s="713"/>
      <c r="N37" s="713"/>
      <c r="O37" s="713"/>
      <c r="P37" s="713"/>
      <c r="Q37" s="713"/>
      <c r="R37" s="713"/>
      <c r="S37" s="713"/>
      <c r="T37" s="713"/>
      <c r="U37" s="713"/>
      <c r="V37" s="713"/>
      <c r="W37" s="713"/>
      <c r="X37" s="713"/>
      <c r="Y37" s="58"/>
    </row>
    <row r="38" spans="1:25" ht="51" hidden="1" customHeight="1">
      <c r="A38" s="42"/>
      <c r="B38" s="77"/>
      <c r="C38" s="76"/>
      <c r="D38" s="60"/>
      <c r="E38" s="713"/>
      <c r="F38" s="713"/>
      <c r="G38" s="713"/>
      <c r="H38" s="713"/>
      <c r="I38" s="713"/>
      <c r="J38" s="713"/>
      <c r="K38" s="713"/>
      <c r="L38" s="713"/>
      <c r="M38" s="713"/>
      <c r="N38" s="713"/>
      <c r="O38" s="713"/>
      <c r="P38" s="713"/>
      <c r="Q38" s="713"/>
      <c r="R38" s="713"/>
      <c r="S38" s="713"/>
      <c r="T38" s="713"/>
      <c r="U38" s="713"/>
      <c r="V38" s="713"/>
      <c r="W38" s="713"/>
      <c r="X38" s="713"/>
      <c r="Y38" s="58"/>
    </row>
    <row r="39" spans="1:25" ht="15" hidden="1" customHeight="1">
      <c r="A39" s="42"/>
      <c r="B39" s="77"/>
      <c r="C39" s="76"/>
      <c r="D39" s="60"/>
      <c r="E39" s="713"/>
      <c r="F39" s="713"/>
      <c r="G39" s="713"/>
      <c r="H39" s="713"/>
      <c r="I39" s="713"/>
      <c r="J39" s="713"/>
      <c r="K39" s="713"/>
      <c r="L39" s="713"/>
      <c r="M39" s="713"/>
      <c r="N39" s="713"/>
      <c r="O39" s="713"/>
      <c r="P39" s="713"/>
      <c r="Q39" s="713"/>
      <c r="R39" s="713"/>
      <c r="S39" s="713"/>
      <c r="T39" s="713"/>
      <c r="U39" s="713"/>
      <c r="V39" s="713"/>
      <c r="W39" s="713"/>
      <c r="X39" s="713"/>
      <c r="Y39" s="58"/>
    </row>
    <row r="40" spans="1:25" ht="12" hidden="1" customHeight="1">
      <c r="A40" s="42"/>
      <c r="B40" s="77"/>
      <c r="C40" s="76"/>
      <c r="D40" s="60"/>
      <c r="E40" s="699"/>
      <c r="F40" s="700"/>
      <c r="G40" s="700"/>
      <c r="H40" s="700"/>
      <c r="I40" s="700"/>
      <c r="J40" s="700"/>
      <c r="K40" s="700"/>
      <c r="L40" s="700"/>
      <c r="M40" s="700"/>
      <c r="N40" s="700"/>
      <c r="O40" s="700"/>
      <c r="P40" s="700"/>
      <c r="Q40" s="700"/>
      <c r="R40" s="700"/>
      <c r="S40" s="700"/>
      <c r="T40" s="700"/>
      <c r="U40" s="700"/>
      <c r="V40" s="700"/>
      <c r="W40" s="700"/>
      <c r="X40" s="700"/>
      <c r="Y40" s="58"/>
    </row>
    <row r="41" spans="1:25" ht="38.25" hidden="1" customHeight="1">
      <c r="A41" s="42"/>
      <c r="B41" s="77"/>
      <c r="C41" s="76"/>
      <c r="D41" s="60"/>
      <c r="E41" s="713"/>
      <c r="F41" s="713"/>
      <c r="G41" s="713"/>
      <c r="H41" s="713"/>
      <c r="I41" s="713"/>
      <c r="J41" s="713"/>
      <c r="K41" s="713"/>
      <c r="L41" s="713"/>
      <c r="M41" s="713"/>
      <c r="N41" s="713"/>
      <c r="O41" s="713"/>
      <c r="P41" s="713"/>
      <c r="Q41" s="713"/>
      <c r="R41" s="713"/>
      <c r="S41" s="713"/>
      <c r="T41" s="713"/>
      <c r="U41" s="713"/>
      <c r="V41" s="713"/>
      <c r="W41" s="713"/>
      <c r="X41" s="713"/>
      <c r="Y41" s="58"/>
    </row>
    <row r="42" spans="1:25" ht="15" hidden="1">
      <c r="A42" s="42"/>
      <c r="B42" s="77"/>
      <c r="C42" s="76"/>
      <c r="D42" s="60"/>
      <c r="E42" s="713"/>
      <c r="F42" s="713"/>
      <c r="G42" s="713"/>
      <c r="H42" s="713"/>
      <c r="I42" s="713"/>
      <c r="J42" s="713"/>
      <c r="K42" s="713"/>
      <c r="L42" s="713"/>
      <c r="M42" s="713"/>
      <c r="N42" s="713"/>
      <c r="O42" s="713"/>
      <c r="P42" s="713"/>
      <c r="Q42" s="713"/>
      <c r="R42" s="713"/>
      <c r="S42" s="713"/>
      <c r="T42" s="713"/>
      <c r="U42" s="713"/>
      <c r="V42" s="713"/>
      <c r="W42" s="713"/>
      <c r="X42" s="713"/>
      <c r="Y42" s="58"/>
    </row>
    <row r="43" spans="1:25" ht="15" hidden="1">
      <c r="A43" s="42"/>
      <c r="B43" s="77"/>
      <c r="C43" s="76"/>
      <c r="D43" s="60"/>
      <c r="E43" s="713"/>
      <c r="F43" s="713"/>
      <c r="G43" s="713"/>
      <c r="H43" s="713"/>
      <c r="I43" s="713"/>
      <c r="J43" s="713"/>
      <c r="K43" s="713"/>
      <c r="L43" s="713"/>
      <c r="M43" s="713"/>
      <c r="N43" s="713"/>
      <c r="O43" s="713"/>
      <c r="P43" s="713"/>
      <c r="Q43" s="713"/>
      <c r="R43" s="713"/>
      <c r="S43" s="713"/>
      <c r="T43" s="713"/>
      <c r="U43" s="713"/>
      <c r="V43" s="713"/>
      <c r="W43" s="713"/>
      <c r="X43" s="713"/>
      <c r="Y43" s="58"/>
    </row>
    <row r="44" spans="1:25" ht="33.75" hidden="1" customHeight="1">
      <c r="A44" s="42"/>
      <c r="B44" s="77"/>
      <c r="C44" s="76"/>
      <c r="D44" s="65"/>
      <c r="E44" s="713"/>
      <c r="F44" s="713"/>
      <c r="G44" s="713"/>
      <c r="H44" s="713"/>
      <c r="I44" s="713"/>
      <c r="J44" s="713"/>
      <c r="K44" s="713"/>
      <c r="L44" s="713"/>
      <c r="M44" s="713"/>
      <c r="N44" s="713"/>
      <c r="O44" s="713"/>
      <c r="P44" s="713"/>
      <c r="Q44" s="713"/>
      <c r="R44" s="713"/>
      <c r="S44" s="713"/>
      <c r="T44" s="713"/>
      <c r="U44" s="713"/>
      <c r="V44" s="713"/>
      <c r="W44" s="713"/>
      <c r="X44" s="713"/>
      <c r="Y44" s="58"/>
    </row>
    <row r="45" spans="1:25" ht="15" hidden="1">
      <c r="A45" s="42"/>
      <c r="B45" s="77"/>
      <c r="C45" s="76"/>
      <c r="D45" s="65"/>
      <c r="E45" s="713"/>
      <c r="F45" s="713"/>
      <c r="G45" s="713"/>
      <c r="H45" s="713"/>
      <c r="I45" s="713"/>
      <c r="J45" s="713"/>
      <c r="K45" s="713"/>
      <c r="L45" s="713"/>
      <c r="M45" s="713"/>
      <c r="N45" s="713"/>
      <c r="O45" s="713"/>
      <c r="P45" s="713"/>
      <c r="Q45" s="713"/>
      <c r="R45" s="713"/>
      <c r="S45" s="713"/>
      <c r="T45" s="713"/>
      <c r="U45" s="713"/>
      <c r="V45" s="713"/>
      <c r="W45" s="713"/>
      <c r="X45" s="713"/>
      <c r="Y45" s="58"/>
    </row>
    <row r="46" spans="1:25" ht="24" hidden="1" customHeight="1">
      <c r="A46" s="42"/>
      <c r="B46" s="77"/>
      <c r="C46" s="76"/>
      <c r="D46" s="60"/>
      <c r="E46" s="701" t="s">
        <v>239</v>
      </c>
      <c r="F46" s="701"/>
      <c r="G46" s="701"/>
      <c r="H46" s="701"/>
      <c r="I46" s="701"/>
      <c r="J46" s="701"/>
      <c r="K46" s="701"/>
      <c r="L46" s="701"/>
      <c r="M46" s="701"/>
      <c r="N46" s="701"/>
      <c r="O46" s="701"/>
      <c r="P46" s="701"/>
      <c r="Q46" s="701"/>
      <c r="R46" s="701"/>
      <c r="S46" s="701"/>
      <c r="T46" s="701"/>
      <c r="U46" s="701"/>
      <c r="V46" s="701"/>
      <c r="W46" s="701"/>
      <c r="X46" s="701"/>
      <c r="Y46" s="58"/>
    </row>
    <row r="47" spans="1:25" ht="37.5" hidden="1" customHeight="1">
      <c r="A47" s="42"/>
      <c r="B47" s="77"/>
      <c r="C47" s="76"/>
      <c r="D47" s="60"/>
      <c r="E47" s="701"/>
      <c r="F47" s="701"/>
      <c r="G47" s="701"/>
      <c r="H47" s="701"/>
      <c r="I47" s="701"/>
      <c r="J47" s="701"/>
      <c r="K47" s="701"/>
      <c r="L47" s="701"/>
      <c r="M47" s="701"/>
      <c r="N47" s="701"/>
      <c r="O47" s="701"/>
      <c r="P47" s="701"/>
      <c r="Q47" s="701"/>
      <c r="R47" s="701"/>
      <c r="S47" s="701"/>
      <c r="T47" s="701"/>
      <c r="U47" s="701"/>
      <c r="V47" s="701"/>
      <c r="W47" s="701"/>
      <c r="X47" s="701"/>
      <c r="Y47" s="58"/>
    </row>
    <row r="48" spans="1:25" ht="24" hidden="1" customHeight="1">
      <c r="A48" s="42"/>
      <c r="B48" s="77"/>
      <c r="C48" s="76"/>
      <c r="D48" s="60"/>
      <c r="E48" s="701"/>
      <c r="F48" s="701"/>
      <c r="G48" s="701"/>
      <c r="H48" s="701"/>
      <c r="I48" s="701"/>
      <c r="J48" s="701"/>
      <c r="K48" s="701"/>
      <c r="L48" s="701"/>
      <c r="M48" s="701"/>
      <c r="N48" s="701"/>
      <c r="O48" s="701"/>
      <c r="P48" s="701"/>
      <c r="Q48" s="701"/>
      <c r="R48" s="701"/>
      <c r="S48" s="701"/>
      <c r="T48" s="701"/>
      <c r="U48" s="701"/>
      <c r="V48" s="701"/>
      <c r="W48" s="701"/>
      <c r="X48" s="701"/>
      <c r="Y48" s="58"/>
    </row>
    <row r="49" spans="1:25" ht="51" hidden="1" customHeight="1">
      <c r="A49" s="42"/>
      <c r="B49" s="77"/>
      <c r="C49" s="76"/>
      <c r="D49" s="60"/>
      <c r="E49" s="701"/>
      <c r="F49" s="701"/>
      <c r="G49" s="701"/>
      <c r="H49" s="701"/>
      <c r="I49" s="701"/>
      <c r="J49" s="701"/>
      <c r="K49" s="701"/>
      <c r="L49" s="701"/>
      <c r="M49" s="701"/>
      <c r="N49" s="701"/>
      <c r="O49" s="701"/>
      <c r="P49" s="701"/>
      <c r="Q49" s="701"/>
      <c r="R49" s="701"/>
      <c r="S49" s="701"/>
      <c r="T49" s="701"/>
      <c r="U49" s="701"/>
      <c r="V49" s="701"/>
      <c r="W49" s="701"/>
      <c r="X49" s="701"/>
      <c r="Y49" s="58"/>
    </row>
    <row r="50" spans="1:25" ht="15" hidden="1">
      <c r="A50" s="42"/>
      <c r="B50" s="77"/>
      <c r="C50" s="76"/>
      <c r="D50" s="60"/>
      <c r="E50" s="701"/>
      <c r="F50" s="701"/>
      <c r="G50" s="701"/>
      <c r="H50" s="701"/>
      <c r="I50" s="701"/>
      <c r="J50" s="701"/>
      <c r="K50" s="701"/>
      <c r="L50" s="701"/>
      <c r="M50" s="701"/>
      <c r="N50" s="701"/>
      <c r="O50" s="701"/>
      <c r="P50" s="701"/>
      <c r="Q50" s="701"/>
      <c r="R50" s="701"/>
      <c r="S50" s="701"/>
      <c r="T50" s="701"/>
      <c r="U50" s="701"/>
      <c r="V50" s="701"/>
      <c r="W50" s="701"/>
      <c r="X50" s="701"/>
      <c r="Y50" s="58"/>
    </row>
    <row r="51" spans="1:25" ht="15" hidden="1">
      <c r="A51" s="42"/>
      <c r="B51" s="77"/>
      <c r="C51" s="76"/>
      <c r="D51" s="60"/>
      <c r="E51" s="701"/>
      <c r="F51" s="701"/>
      <c r="G51" s="701"/>
      <c r="H51" s="701"/>
      <c r="I51" s="701"/>
      <c r="J51" s="701"/>
      <c r="K51" s="701"/>
      <c r="L51" s="701"/>
      <c r="M51" s="701"/>
      <c r="N51" s="701"/>
      <c r="O51" s="701"/>
      <c r="P51" s="701"/>
      <c r="Q51" s="701"/>
      <c r="R51" s="701"/>
      <c r="S51" s="701"/>
      <c r="T51" s="701"/>
      <c r="U51" s="701"/>
      <c r="V51" s="701"/>
      <c r="W51" s="701"/>
      <c r="X51" s="701"/>
      <c r="Y51" s="58"/>
    </row>
    <row r="52" spans="1:25" ht="15" hidden="1">
      <c r="A52" s="42"/>
      <c r="B52" s="77"/>
      <c r="C52" s="76"/>
      <c r="D52" s="60"/>
      <c r="E52" s="701"/>
      <c r="F52" s="701"/>
      <c r="G52" s="701"/>
      <c r="H52" s="701"/>
      <c r="I52" s="701"/>
      <c r="J52" s="701"/>
      <c r="K52" s="701"/>
      <c r="L52" s="701"/>
      <c r="M52" s="701"/>
      <c r="N52" s="701"/>
      <c r="O52" s="701"/>
      <c r="P52" s="701"/>
      <c r="Q52" s="701"/>
      <c r="R52" s="701"/>
      <c r="S52" s="701"/>
      <c r="T52" s="701"/>
      <c r="U52" s="701"/>
      <c r="V52" s="701"/>
      <c r="W52" s="701"/>
      <c r="X52" s="701"/>
      <c r="Y52" s="58"/>
    </row>
    <row r="53" spans="1:25" ht="15" hidden="1">
      <c r="A53" s="42"/>
      <c r="B53" s="77"/>
      <c r="C53" s="76"/>
      <c r="D53" s="60"/>
      <c r="E53" s="701"/>
      <c r="F53" s="701"/>
      <c r="G53" s="701"/>
      <c r="H53" s="701"/>
      <c r="I53" s="701"/>
      <c r="J53" s="701"/>
      <c r="K53" s="701"/>
      <c r="L53" s="701"/>
      <c r="M53" s="701"/>
      <c r="N53" s="701"/>
      <c r="O53" s="701"/>
      <c r="P53" s="701"/>
      <c r="Q53" s="701"/>
      <c r="R53" s="701"/>
      <c r="S53" s="701"/>
      <c r="T53" s="701"/>
      <c r="U53" s="701"/>
      <c r="V53" s="701"/>
      <c r="W53" s="701"/>
      <c r="X53" s="701"/>
      <c r="Y53" s="58"/>
    </row>
    <row r="54" spans="1:25" ht="15" hidden="1">
      <c r="A54" s="42"/>
      <c r="B54" s="77"/>
      <c r="C54" s="76"/>
      <c r="D54" s="60"/>
      <c r="E54" s="701"/>
      <c r="F54" s="701"/>
      <c r="G54" s="701"/>
      <c r="H54" s="701"/>
      <c r="I54" s="701"/>
      <c r="J54" s="701"/>
      <c r="K54" s="701"/>
      <c r="L54" s="701"/>
      <c r="M54" s="701"/>
      <c r="N54" s="701"/>
      <c r="O54" s="701"/>
      <c r="P54" s="701"/>
      <c r="Q54" s="701"/>
      <c r="R54" s="701"/>
      <c r="S54" s="701"/>
      <c r="T54" s="701"/>
      <c r="U54" s="701"/>
      <c r="V54" s="701"/>
      <c r="W54" s="701"/>
      <c r="X54" s="701"/>
      <c r="Y54" s="58"/>
    </row>
    <row r="55" spans="1:25" ht="15" hidden="1">
      <c r="A55" s="42"/>
      <c r="B55" s="77"/>
      <c r="C55" s="76"/>
      <c r="D55" s="60"/>
      <c r="E55" s="701"/>
      <c r="F55" s="701"/>
      <c r="G55" s="701"/>
      <c r="H55" s="701"/>
      <c r="I55" s="701"/>
      <c r="J55" s="701"/>
      <c r="K55" s="701"/>
      <c r="L55" s="701"/>
      <c r="M55" s="701"/>
      <c r="N55" s="701"/>
      <c r="O55" s="701"/>
      <c r="P55" s="701"/>
      <c r="Q55" s="701"/>
      <c r="R55" s="701"/>
      <c r="S55" s="701"/>
      <c r="T55" s="701"/>
      <c r="U55" s="701"/>
      <c r="V55" s="701"/>
      <c r="W55" s="701"/>
      <c r="X55" s="701"/>
      <c r="Y55" s="58"/>
    </row>
    <row r="56" spans="1:25" ht="25.5" hidden="1" customHeight="1">
      <c r="A56" s="42"/>
      <c r="B56" s="77"/>
      <c r="C56" s="76"/>
      <c r="D56" s="65"/>
      <c r="E56" s="701"/>
      <c r="F56" s="701"/>
      <c r="G56" s="701"/>
      <c r="H56" s="701"/>
      <c r="I56" s="701"/>
      <c r="J56" s="701"/>
      <c r="K56" s="701"/>
      <c r="L56" s="701"/>
      <c r="M56" s="701"/>
      <c r="N56" s="701"/>
      <c r="O56" s="701"/>
      <c r="P56" s="701"/>
      <c r="Q56" s="701"/>
      <c r="R56" s="701"/>
      <c r="S56" s="701"/>
      <c r="T56" s="701"/>
      <c r="U56" s="701"/>
      <c r="V56" s="701"/>
      <c r="W56" s="701"/>
      <c r="X56" s="701"/>
      <c r="Y56" s="58"/>
    </row>
    <row r="57" spans="1:25" ht="15" hidden="1">
      <c r="A57" s="42"/>
      <c r="B57" s="77"/>
      <c r="C57" s="76"/>
      <c r="D57" s="65"/>
      <c r="E57" s="701"/>
      <c r="F57" s="701"/>
      <c r="G57" s="701"/>
      <c r="H57" s="701"/>
      <c r="I57" s="701"/>
      <c r="J57" s="701"/>
      <c r="K57" s="701"/>
      <c r="L57" s="701"/>
      <c r="M57" s="701"/>
      <c r="N57" s="701"/>
      <c r="O57" s="701"/>
      <c r="P57" s="701"/>
      <c r="Q57" s="701"/>
      <c r="R57" s="701"/>
      <c r="S57" s="701"/>
      <c r="T57" s="701"/>
      <c r="U57" s="701"/>
      <c r="V57" s="701"/>
      <c r="W57" s="701"/>
      <c r="X57" s="701"/>
      <c r="Y57" s="58"/>
    </row>
    <row r="58" spans="1:25" ht="15" hidden="1" customHeight="1">
      <c r="A58" s="42"/>
      <c r="B58" s="77"/>
      <c r="C58" s="76"/>
      <c r="D58" s="60"/>
      <c r="E58" s="702" t="s">
        <v>443</v>
      </c>
      <c r="F58" s="702"/>
      <c r="G58" s="702"/>
      <c r="H58" s="702"/>
      <c r="I58" s="702"/>
      <c r="J58" s="702"/>
      <c r="K58" s="702"/>
      <c r="L58" s="702"/>
      <c r="M58" s="702"/>
      <c r="N58" s="702"/>
      <c r="O58" s="702"/>
      <c r="P58" s="702"/>
      <c r="Q58" s="702"/>
      <c r="R58" s="702"/>
      <c r="S58" s="702"/>
      <c r="T58" s="702"/>
      <c r="U58" s="702"/>
      <c r="V58" s="356"/>
      <c r="W58" s="356"/>
      <c r="X58" s="356"/>
      <c r="Y58" s="58"/>
    </row>
    <row r="59" spans="1:25" ht="15" hidden="1" customHeight="1">
      <c r="A59" s="42"/>
      <c r="B59" s="77"/>
      <c r="C59" s="76"/>
      <c r="D59" s="60"/>
      <c r="E59" s="704"/>
      <c r="F59" s="704"/>
      <c r="G59" s="704"/>
      <c r="H59" s="699"/>
      <c r="I59" s="700"/>
      <c r="J59" s="700"/>
      <c r="K59" s="700"/>
      <c r="L59" s="700"/>
      <c r="M59" s="700"/>
      <c r="N59" s="700"/>
      <c r="O59" s="700"/>
      <c r="P59" s="700"/>
      <c r="Q59" s="700"/>
      <c r="R59" s="700"/>
      <c r="S59" s="700"/>
      <c r="T59" s="700"/>
      <c r="U59" s="700"/>
      <c r="V59" s="700"/>
      <c r="W59" s="700"/>
      <c r="X59" s="700"/>
      <c r="Y59" s="58"/>
    </row>
    <row r="60" spans="1:25" ht="15" hidden="1" customHeight="1">
      <c r="A60" s="42"/>
      <c r="B60" s="77"/>
      <c r="C60" s="76"/>
      <c r="D60" s="60"/>
      <c r="E60" s="703"/>
      <c r="F60" s="703"/>
      <c r="G60" s="703"/>
      <c r="H60" s="698"/>
      <c r="I60" s="698"/>
      <c r="J60" s="698"/>
      <c r="K60" s="698"/>
      <c r="L60" s="698"/>
      <c r="M60" s="698"/>
      <c r="N60" s="698"/>
      <c r="O60" s="698"/>
      <c r="P60" s="698"/>
      <c r="Q60" s="698"/>
      <c r="R60" s="698"/>
      <c r="S60" s="698"/>
      <c r="T60" s="698"/>
      <c r="U60" s="698"/>
      <c r="V60" s="698"/>
      <c r="W60" s="698"/>
      <c r="X60" s="698"/>
      <c r="Y60" s="58"/>
    </row>
    <row r="61" spans="1:25" ht="15" hidden="1">
      <c r="A61" s="42"/>
      <c r="B61" s="77"/>
      <c r="C61" s="76"/>
      <c r="D61" s="60"/>
      <c r="E61" s="69"/>
      <c r="F61" s="67"/>
      <c r="G61" s="68"/>
      <c r="H61" s="698"/>
      <c r="I61" s="698"/>
      <c r="J61" s="698"/>
      <c r="K61" s="698"/>
      <c r="L61" s="698"/>
      <c r="M61" s="698"/>
      <c r="N61" s="698"/>
      <c r="O61" s="698"/>
      <c r="P61" s="698"/>
      <c r="Q61" s="698"/>
      <c r="R61" s="698"/>
      <c r="S61" s="698"/>
      <c r="T61" s="698"/>
      <c r="U61" s="698"/>
      <c r="V61" s="698"/>
      <c r="W61" s="698"/>
      <c r="X61" s="698"/>
      <c r="Y61" s="58"/>
    </row>
    <row r="62" spans="1:25" ht="27.75" hidden="1" customHeight="1">
      <c r="A62" s="42"/>
      <c r="B62" s="77"/>
      <c r="C62" s="76"/>
      <c r="D62" s="60"/>
      <c r="E62" s="59"/>
      <c r="F62" s="59"/>
      <c r="G62" s="59"/>
      <c r="H62" s="59"/>
      <c r="I62" s="59"/>
      <c r="J62" s="59"/>
      <c r="K62" s="59"/>
      <c r="L62" s="59"/>
      <c r="M62" s="59"/>
      <c r="N62" s="59"/>
      <c r="O62" s="59"/>
      <c r="P62" s="59"/>
      <c r="Q62" s="59"/>
      <c r="R62" s="59"/>
      <c r="S62" s="59"/>
      <c r="T62" s="59"/>
      <c r="U62" s="59"/>
      <c r="V62" s="59"/>
      <c r="W62" s="59"/>
      <c r="X62" s="59"/>
      <c r="Y62" s="58"/>
    </row>
    <row r="63" spans="1:25" ht="15" hidden="1">
      <c r="A63" s="42"/>
      <c r="B63" s="77"/>
      <c r="C63" s="76"/>
      <c r="D63" s="60"/>
      <c r="E63" s="59"/>
      <c r="F63" s="59"/>
      <c r="G63" s="59"/>
      <c r="H63" s="59"/>
      <c r="I63" s="59"/>
      <c r="J63" s="59"/>
      <c r="K63" s="59"/>
      <c r="L63" s="59"/>
      <c r="M63" s="59"/>
      <c r="N63" s="59"/>
      <c r="O63" s="59"/>
      <c r="P63" s="59"/>
      <c r="Q63" s="59"/>
      <c r="R63" s="59"/>
      <c r="S63" s="59"/>
      <c r="T63" s="59"/>
      <c r="U63" s="59"/>
      <c r="V63" s="59"/>
      <c r="W63" s="59"/>
      <c r="X63" s="59"/>
      <c r="Y63" s="58"/>
    </row>
    <row r="64" spans="1:25" ht="15" hidden="1">
      <c r="A64" s="42"/>
      <c r="B64" s="77"/>
      <c r="C64" s="76"/>
      <c r="D64" s="60"/>
      <c r="E64" s="59"/>
      <c r="F64" s="59"/>
      <c r="G64" s="59"/>
      <c r="H64" s="59"/>
      <c r="I64" s="59"/>
      <c r="J64" s="59"/>
      <c r="K64" s="59"/>
      <c r="L64" s="59"/>
      <c r="M64" s="59"/>
      <c r="N64" s="59"/>
      <c r="O64" s="59"/>
      <c r="P64" s="59"/>
      <c r="Q64" s="59"/>
      <c r="R64" s="59"/>
      <c r="S64" s="59"/>
      <c r="T64" s="59"/>
      <c r="U64" s="59"/>
      <c r="V64" s="59"/>
      <c r="W64" s="59"/>
      <c r="X64" s="59"/>
      <c r="Y64" s="58"/>
    </row>
    <row r="65" spans="1:25" ht="15" hidden="1">
      <c r="A65" s="42"/>
      <c r="B65" s="77"/>
      <c r="C65" s="76"/>
      <c r="D65" s="60"/>
      <c r="E65" s="59"/>
      <c r="F65" s="59"/>
      <c r="G65" s="59"/>
      <c r="H65" s="59"/>
      <c r="I65" s="59"/>
      <c r="J65" s="59"/>
      <c r="K65" s="59"/>
      <c r="L65" s="59"/>
      <c r="M65" s="59"/>
      <c r="N65" s="59"/>
      <c r="O65" s="59"/>
      <c r="P65" s="59"/>
      <c r="Q65" s="59"/>
      <c r="R65" s="59"/>
      <c r="S65" s="59"/>
      <c r="T65" s="59"/>
      <c r="U65" s="59"/>
      <c r="V65" s="59"/>
      <c r="W65" s="59"/>
      <c r="X65" s="59"/>
      <c r="Y65" s="58"/>
    </row>
    <row r="66" spans="1:25" ht="15" hidden="1">
      <c r="A66" s="42"/>
      <c r="B66" s="77"/>
      <c r="C66" s="76"/>
      <c r="D66" s="60"/>
      <c r="E66" s="59"/>
      <c r="F66" s="59"/>
      <c r="G66" s="59"/>
      <c r="H66" s="59"/>
      <c r="I66" s="59"/>
      <c r="J66" s="59"/>
      <c r="K66" s="59"/>
      <c r="L66" s="59"/>
      <c r="M66" s="59"/>
      <c r="N66" s="59"/>
      <c r="O66" s="59"/>
      <c r="P66" s="59"/>
      <c r="Q66" s="59"/>
      <c r="R66" s="59"/>
      <c r="S66" s="59"/>
      <c r="T66" s="59"/>
      <c r="U66" s="59"/>
      <c r="V66" s="59"/>
      <c r="W66" s="59"/>
      <c r="X66" s="59"/>
      <c r="Y66" s="58"/>
    </row>
    <row r="67" spans="1:25" ht="15" hidden="1">
      <c r="A67" s="42"/>
      <c r="B67" s="77"/>
      <c r="C67" s="76"/>
      <c r="D67" s="60"/>
      <c r="E67" s="59"/>
      <c r="F67" s="59"/>
      <c r="G67" s="59"/>
      <c r="H67" s="59"/>
      <c r="I67" s="59"/>
      <c r="J67" s="59"/>
      <c r="K67" s="59"/>
      <c r="L67" s="59"/>
      <c r="M67" s="59"/>
      <c r="N67" s="59"/>
      <c r="O67" s="59"/>
      <c r="P67" s="59"/>
      <c r="Q67" s="59"/>
      <c r="R67" s="59"/>
      <c r="S67" s="59"/>
      <c r="T67" s="59"/>
      <c r="U67" s="59"/>
      <c r="V67" s="59"/>
      <c r="W67" s="59"/>
      <c r="X67" s="59"/>
      <c r="Y67" s="58"/>
    </row>
    <row r="68" spans="1:25" ht="89.25" hidden="1" customHeight="1">
      <c r="A68" s="42"/>
      <c r="B68" s="77"/>
      <c r="C68" s="76"/>
      <c r="D68" s="65"/>
      <c r="E68" s="64"/>
      <c r="F68" s="64"/>
      <c r="G68" s="64"/>
      <c r="H68" s="64"/>
      <c r="I68" s="64"/>
      <c r="J68" s="64"/>
      <c r="K68" s="64"/>
      <c r="L68" s="64"/>
      <c r="M68" s="64"/>
      <c r="N68" s="64"/>
      <c r="O68" s="64"/>
      <c r="P68" s="64"/>
      <c r="Q68" s="64"/>
      <c r="R68" s="64"/>
      <c r="S68" s="64"/>
      <c r="T68" s="64"/>
      <c r="U68" s="64"/>
      <c r="V68" s="64"/>
      <c r="W68" s="64"/>
      <c r="X68" s="64"/>
      <c r="Y68" s="58"/>
    </row>
    <row r="69" spans="1:25" ht="15" hidden="1">
      <c r="A69" s="42"/>
      <c r="B69" s="77"/>
      <c r="C69" s="76"/>
      <c r="D69" s="65"/>
      <c r="E69" s="64"/>
      <c r="F69" s="64"/>
      <c r="G69" s="64"/>
      <c r="H69" s="64"/>
      <c r="I69" s="64"/>
      <c r="J69" s="64"/>
      <c r="K69" s="64"/>
      <c r="L69" s="64"/>
      <c r="M69" s="64"/>
      <c r="N69" s="64"/>
      <c r="O69" s="64"/>
      <c r="P69" s="64"/>
      <c r="Q69" s="64"/>
      <c r="R69" s="64"/>
      <c r="S69" s="64"/>
      <c r="T69" s="64"/>
      <c r="U69" s="64"/>
      <c r="V69" s="64"/>
      <c r="W69" s="64"/>
      <c r="X69" s="64"/>
      <c r="Y69" s="58"/>
    </row>
    <row r="70" spans="1:25" ht="15" hidden="1">
      <c r="A70" s="42"/>
      <c r="B70" s="77"/>
      <c r="C70" s="76"/>
      <c r="D70" s="60"/>
      <c r="E70" s="702" t="s">
        <v>444</v>
      </c>
      <c r="F70" s="702"/>
      <c r="G70" s="702"/>
      <c r="H70" s="702"/>
      <c r="I70" s="702"/>
      <c r="J70" s="702"/>
      <c r="K70" s="702"/>
      <c r="L70" s="702"/>
      <c r="M70" s="702"/>
      <c r="N70" s="702"/>
      <c r="O70" s="702"/>
      <c r="P70" s="702"/>
      <c r="Q70" s="702"/>
      <c r="R70" s="702"/>
      <c r="S70" s="702"/>
      <c r="T70" s="702"/>
      <c r="U70" s="609"/>
      <c r="V70" s="609"/>
      <c r="W70" s="609"/>
      <c r="X70" s="609"/>
      <c r="Y70" s="58"/>
    </row>
    <row r="71" spans="1:25" ht="15" hidden="1">
      <c r="A71" s="42"/>
      <c r="B71" s="77"/>
      <c r="C71" s="76"/>
      <c r="D71" s="60"/>
      <c r="E71" s="702" t="s">
        <v>670</v>
      </c>
      <c r="F71" s="702"/>
      <c r="G71" s="702"/>
      <c r="H71" s="702"/>
      <c r="I71" s="702"/>
      <c r="J71" s="702"/>
      <c r="K71" s="702"/>
      <c r="L71" s="702"/>
      <c r="M71" s="702"/>
      <c r="N71" s="702"/>
      <c r="O71" s="702"/>
      <c r="P71" s="702"/>
      <c r="Q71" s="702"/>
      <c r="R71" s="702"/>
      <c r="S71" s="702"/>
      <c r="T71" s="702"/>
      <c r="U71" s="610"/>
      <c r="V71" s="610"/>
      <c r="W71" s="610"/>
      <c r="X71" s="610"/>
      <c r="Y71" s="58"/>
    </row>
    <row r="72" spans="1:25" ht="40.5" hidden="1" customHeight="1">
      <c r="A72" s="42"/>
      <c r="B72" s="77"/>
      <c r="C72" s="76"/>
      <c r="D72" s="60"/>
      <c r="E72" s="610"/>
      <c r="F72" s="610"/>
      <c r="G72" s="610"/>
      <c r="H72" s="610"/>
      <c r="I72" s="610"/>
      <c r="J72" s="610"/>
      <c r="K72" s="610"/>
      <c r="L72" s="610"/>
      <c r="M72" s="610"/>
      <c r="N72" s="610"/>
      <c r="O72" s="610"/>
      <c r="P72" s="610"/>
      <c r="Q72" s="610"/>
      <c r="R72" s="610"/>
      <c r="S72" s="610"/>
      <c r="T72" s="610"/>
      <c r="U72" s="610"/>
      <c r="V72" s="610"/>
      <c r="W72" s="610"/>
      <c r="X72" s="610"/>
      <c r="Y72" s="58"/>
    </row>
    <row r="73" spans="1:25" ht="63" hidden="1" customHeight="1">
      <c r="A73" s="42"/>
      <c r="B73" s="77"/>
      <c r="C73" s="76"/>
      <c r="D73" s="60"/>
      <c r="E73" s="610"/>
      <c r="F73" s="610"/>
      <c r="G73" s="610"/>
      <c r="H73" s="610"/>
      <c r="I73" s="610"/>
      <c r="J73" s="610"/>
      <c r="K73" s="610"/>
      <c r="L73" s="610"/>
      <c r="M73" s="610"/>
      <c r="N73" s="610"/>
      <c r="O73" s="610"/>
      <c r="P73" s="610"/>
      <c r="Q73" s="610"/>
      <c r="R73" s="610"/>
      <c r="S73" s="610"/>
      <c r="T73" s="610"/>
      <c r="U73" s="610"/>
      <c r="V73" s="610"/>
      <c r="W73" s="610"/>
      <c r="X73" s="610"/>
      <c r="Y73" s="58"/>
    </row>
    <row r="74" spans="1:25" ht="30" hidden="1" customHeight="1">
      <c r="A74" s="42"/>
      <c r="B74" s="77"/>
      <c r="C74" s="76"/>
      <c r="D74" s="60"/>
      <c r="E74" s="610"/>
      <c r="F74" s="610"/>
      <c r="G74" s="610"/>
      <c r="H74" s="610"/>
      <c r="I74" s="610"/>
      <c r="J74" s="610"/>
      <c r="K74" s="610"/>
      <c r="L74" s="610"/>
      <c r="M74" s="610"/>
      <c r="N74" s="610"/>
      <c r="O74" s="610"/>
      <c r="P74" s="610"/>
      <c r="Q74" s="610"/>
      <c r="R74" s="610"/>
      <c r="S74" s="610"/>
      <c r="T74" s="610"/>
      <c r="U74" s="610"/>
      <c r="V74" s="610"/>
      <c r="W74" s="610"/>
      <c r="X74" s="610"/>
      <c r="Y74" s="58"/>
    </row>
    <row r="75" spans="1:25" ht="30" hidden="1" customHeight="1">
      <c r="A75" s="42"/>
      <c r="B75" s="77"/>
      <c r="C75" s="76"/>
      <c r="D75" s="60"/>
      <c r="E75" s="610"/>
      <c r="F75" s="610"/>
      <c r="G75" s="610"/>
      <c r="H75" s="610"/>
      <c r="I75" s="610"/>
      <c r="J75" s="610"/>
      <c r="K75" s="610"/>
      <c r="L75" s="610"/>
      <c r="M75" s="610"/>
      <c r="N75" s="610"/>
      <c r="O75" s="610"/>
      <c r="P75" s="610"/>
      <c r="Q75" s="610"/>
      <c r="R75" s="610"/>
      <c r="S75" s="610"/>
      <c r="T75" s="610"/>
      <c r="U75" s="610"/>
      <c r="V75" s="610"/>
      <c r="W75" s="610"/>
      <c r="X75" s="610"/>
      <c r="Y75" s="58"/>
    </row>
    <row r="76" spans="1:25" ht="15" hidden="1">
      <c r="A76" s="42"/>
      <c r="B76" s="77"/>
      <c r="C76" s="76"/>
      <c r="D76" s="60"/>
      <c r="E76" s="610"/>
      <c r="F76" s="610"/>
      <c r="G76" s="610"/>
      <c r="H76" s="610"/>
      <c r="I76" s="610"/>
      <c r="J76" s="610"/>
      <c r="K76" s="610"/>
      <c r="L76" s="610"/>
      <c r="M76" s="610"/>
      <c r="N76" s="610"/>
      <c r="O76" s="610"/>
      <c r="P76" s="610"/>
      <c r="Q76" s="610"/>
      <c r="R76" s="610"/>
      <c r="S76" s="610"/>
      <c r="T76" s="610"/>
      <c r="U76" s="610"/>
      <c r="V76" s="610"/>
      <c r="W76" s="610"/>
      <c r="X76" s="610"/>
      <c r="Y76" s="58"/>
    </row>
    <row r="77" spans="1:25" ht="15" hidden="1">
      <c r="A77" s="42"/>
      <c r="B77" s="77"/>
      <c r="C77" s="76"/>
      <c r="D77" s="60"/>
      <c r="E77" s="610"/>
      <c r="F77" s="610"/>
      <c r="G77" s="610"/>
      <c r="H77" s="610"/>
      <c r="I77" s="610"/>
      <c r="J77" s="610"/>
      <c r="K77" s="610"/>
      <c r="L77" s="610"/>
      <c r="M77" s="610"/>
      <c r="N77" s="610"/>
      <c r="O77" s="610"/>
      <c r="P77" s="610"/>
      <c r="Q77" s="610"/>
      <c r="R77" s="610"/>
      <c r="S77" s="610"/>
      <c r="T77" s="610"/>
      <c r="U77" s="610"/>
      <c r="V77" s="610"/>
      <c r="W77" s="610"/>
      <c r="X77" s="610"/>
      <c r="Y77" s="58"/>
    </row>
    <row r="78" spans="1:25" ht="8.25" hidden="1" customHeight="1">
      <c r="A78" s="42"/>
      <c r="B78" s="77"/>
      <c r="C78" s="76"/>
      <c r="D78" s="60"/>
      <c r="E78" s="79"/>
      <c r="F78" s="79"/>
      <c r="G78" s="79"/>
      <c r="H78" s="79"/>
      <c r="I78" s="79"/>
      <c r="J78" s="79"/>
      <c r="K78" s="79"/>
      <c r="L78" s="79"/>
      <c r="M78" s="79"/>
      <c r="N78" s="79"/>
      <c r="O78" s="79"/>
      <c r="P78" s="79"/>
      <c r="Q78" s="79"/>
      <c r="R78" s="79"/>
      <c r="S78" s="79"/>
      <c r="T78" s="79"/>
      <c r="U78" s="79"/>
      <c r="V78" s="79"/>
      <c r="W78" s="79"/>
      <c r="X78" s="79"/>
      <c r="Y78" s="58"/>
    </row>
    <row r="79" spans="1:25" ht="21" hidden="1" customHeight="1">
      <c r="A79" s="42"/>
      <c r="B79" s="77"/>
      <c r="C79" s="76"/>
      <c r="D79" s="60"/>
      <c r="E79" s="611"/>
      <c r="F79" s="611"/>
      <c r="G79" s="611"/>
      <c r="H79" s="611"/>
      <c r="I79" s="611"/>
      <c r="J79" s="611"/>
      <c r="K79" s="611"/>
      <c r="L79" s="611"/>
      <c r="M79" s="611"/>
      <c r="N79" s="611"/>
      <c r="O79" s="611"/>
      <c r="P79" s="611"/>
      <c r="Q79" s="611"/>
      <c r="R79" s="611"/>
      <c r="S79" s="611"/>
      <c r="T79" s="611"/>
      <c r="U79" s="611"/>
      <c r="V79" s="611"/>
      <c r="W79" s="611"/>
      <c r="X79" s="611"/>
      <c r="Y79" s="58"/>
    </row>
    <row r="80" spans="1:25" ht="14.25" hidden="1" customHeight="1">
      <c r="A80" s="42"/>
      <c r="B80" s="77"/>
      <c r="C80" s="76"/>
      <c r="D80" s="60"/>
      <c r="E80" s="612"/>
      <c r="F80" s="612"/>
      <c r="G80" s="612"/>
      <c r="H80" s="612"/>
      <c r="Y80" s="58"/>
    </row>
    <row r="81" spans="1:25" ht="15" hidden="1">
      <c r="A81" s="42"/>
      <c r="B81" s="77"/>
      <c r="C81" s="76"/>
      <c r="D81" s="60"/>
      <c r="E81" s="702" t="s">
        <v>443</v>
      </c>
      <c r="F81" s="702"/>
      <c r="G81" s="702"/>
      <c r="H81" s="702"/>
      <c r="I81" s="702"/>
      <c r="J81" s="702"/>
      <c r="K81" s="702"/>
      <c r="L81" s="702"/>
      <c r="M81" s="702"/>
      <c r="N81" s="702"/>
      <c r="O81" s="702"/>
      <c r="P81" s="702"/>
      <c r="Q81" s="702"/>
      <c r="R81" s="702"/>
      <c r="S81" s="702"/>
      <c r="T81" s="702"/>
      <c r="U81" s="702"/>
      <c r="V81" s="356"/>
      <c r="W81" s="356"/>
      <c r="X81" s="356"/>
      <c r="Y81" s="58"/>
    </row>
    <row r="82" spans="1:25" ht="15" hidden="1" customHeight="1">
      <c r="A82" s="42"/>
      <c r="B82" s="77"/>
      <c r="C82" s="76"/>
      <c r="D82" s="60"/>
      <c r="E82" s="703"/>
      <c r="F82" s="703"/>
      <c r="G82" s="703"/>
      <c r="H82" s="699"/>
      <c r="I82" s="700"/>
      <c r="J82" s="700"/>
      <c r="K82" s="700"/>
      <c r="L82" s="700"/>
      <c r="M82" s="700"/>
      <c r="N82" s="700"/>
      <c r="O82" s="700"/>
      <c r="P82" s="700"/>
      <c r="Q82" s="700"/>
      <c r="R82" s="700"/>
      <c r="S82" s="700"/>
      <c r="T82" s="700"/>
      <c r="U82" s="700"/>
      <c r="V82" s="700"/>
      <c r="W82" s="700"/>
      <c r="X82" s="700"/>
      <c r="Y82" s="58"/>
    </row>
    <row r="83" spans="1:25" ht="15" hidden="1" customHeight="1">
      <c r="A83" s="42"/>
      <c r="B83" s="77"/>
      <c r="C83" s="76"/>
      <c r="D83" s="60"/>
      <c r="Y83" s="58"/>
    </row>
    <row r="84" spans="1:25" ht="15" hidden="1" customHeight="1">
      <c r="A84" s="42"/>
      <c r="B84" s="77"/>
      <c r="C84" s="76"/>
      <c r="D84" s="60"/>
      <c r="E84" s="69"/>
      <c r="F84" s="67"/>
      <c r="G84" s="68"/>
      <c r="H84" s="698"/>
      <c r="I84" s="698"/>
      <c r="J84" s="698"/>
      <c r="K84" s="698"/>
      <c r="L84" s="698"/>
      <c r="M84" s="698"/>
      <c r="N84" s="698"/>
      <c r="O84" s="698"/>
      <c r="P84" s="698"/>
      <c r="Q84" s="698"/>
      <c r="R84" s="698"/>
      <c r="S84" s="698"/>
      <c r="T84" s="698"/>
      <c r="U84" s="698"/>
      <c r="V84" s="698"/>
      <c r="W84" s="698"/>
      <c r="X84" s="698"/>
      <c r="Y84" s="58"/>
    </row>
    <row r="85" spans="1:25" ht="15" hidden="1">
      <c r="A85" s="42"/>
      <c r="B85" s="77"/>
      <c r="C85" s="76"/>
      <c r="D85" s="60"/>
      <c r="E85" s="59"/>
      <c r="F85" s="59"/>
      <c r="G85" s="59"/>
      <c r="H85" s="66"/>
      <c r="I85" s="66"/>
      <c r="J85" s="66"/>
      <c r="K85" s="66"/>
      <c r="L85" s="66"/>
      <c r="M85" s="66"/>
      <c r="N85" s="66"/>
      <c r="O85" s="66"/>
      <c r="P85" s="66"/>
      <c r="Q85" s="66"/>
      <c r="R85" s="66"/>
      <c r="S85" s="66"/>
      <c r="T85" s="66"/>
      <c r="U85" s="66"/>
      <c r="V85" s="66"/>
      <c r="W85" s="59"/>
      <c r="X85" s="59"/>
      <c r="Y85" s="58"/>
    </row>
    <row r="86" spans="1:25" ht="15" hidden="1">
      <c r="A86" s="42"/>
      <c r="B86" s="77"/>
      <c r="C86" s="76"/>
      <c r="D86" s="60"/>
      <c r="E86" s="59"/>
      <c r="F86" s="59"/>
      <c r="G86" s="59"/>
      <c r="H86" s="59"/>
      <c r="I86" s="59"/>
      <c r="J86" s="59"/>
      <c r="K86" s="59"/>
      <c r="L86" s="59"/>
      <c r="M86" s="59"/>
      <c r="N86" s="59"/>
      <c r="O86" s="59"/>
      <c r="P86" s="59"/>
      <c r="Q86" s="59"/>
      <c r="R86" s="59"/>
      <c r="S86" s="59"/>
      <c r="T86" s="59"/>
      <c r="U86" s="59"/>
      <c r="V86" s="59"/>
      <c r="W86" s="59"/>
      <c r="X86" s="59"/>
      <c r="Y86" s="58"/>
    </row>
    <row r="87" spans="1:25" ht="15" hidden="1">
      <c r="A87" s="42"/>
      <c r="B87" s="77"/>
      <c r="C87" s="76"/>
      <c r="D87" s="60"/>
      <c r="E87" s="59"/>
      <c r="F87" s="59"/>
      <c r="G87" s="59"/>
      <c r="H87" s="59"/>
      <c r="I87" s="59"/>
      <c r="J87" s="59"/>
      <c r="K87" s="59"/>
      <c r="L87" s="59"/>
      <c r="M87" s="59"/>
      <c r="N87" s="59"/>
      <c r="O87" s="59"/>
      <c r="P87" s="59"/>
      <c r="Q87" s="59"/>
      <c r="R87" s="59"/>
      <c r="S87" s="59"/>
      <c r="T87" s="59"/>
      <c r="U87" s="59"/>
      <c r="V87" s="59"/>
      <c r="W87" s="59"/>
      <c r="X87" s="59"/>
      <c r="Y87" s="58"/>
    </row>
    <row r="88" spans="1:25" ht="15" hidden="1">
      <c r="A88" s="42"/>
      <c r="B88" s="77"/>
      <c r="C88" s="76"/>
      <c r="D88" s="60"/>
      <c r="E88" s="59"/>
      <c r="F88" s="59"/>
      <c r="G88" s="59"/>
      <c r="H88" s="59"/>
      <c r="I88" s="59"/>
      <c r="J88" s="59"/>
      <c r="K88" s="59"/>
      <c r="L88" s="59"/>
      <c r="M88" s="59"/>
      <c r="N88" s="59"/>
      <c r="O88" s="59"/>
      <c r="P88" s="59"/>
      <c r="Q88" s="59"/>
      <c r="R88" s="59"/>
      <c r="S88" s="59"/>
      <c r="T88" s="59"/>
      <c r="U88" s="59"/>
      <c r="V88" s="59"/>
      <c r="W88" s="59"/>
      <c r="X88" s="59"/>
      <c r="Y88" s="58"/>
    </row>
    <row r="89" spans="1:25" ht="15" hidden="1">
      <c r="A89" s="42"/>
      <c r="B89" s="77"/>
      <c r="C89" s="76"/>
      <c r="D89" s="60"/>
      <c r="E89" s="59"/>
      <c r="F89" s="59"/>
      <c r="G89" s="59"/>
      <c r="H89" s="59"/>
      <c r="I89" s="59"/>
      <c r="J89" s="59"/>
      <c r="K89" s="59"/>
      <c r="L89" s="59"/>
      <c r="M89" s="59"/>
      <c r="N89" s="59"/>
      <c r="O89" s="59"/>
      <c r="P89" s="59"/>
      <c r="Q89" s="59"/>
      <c r="R89" s="59"/>
      <c r="S89" s="59"/>
      <c r="T89" s="59"/>
      <c r="U89" s="59"/>
      <c r="V89" s="59"/>
      <c r="W89" s="59"/>
      <c r="X89" s="59"/>
      <c r="Y89" s="58"/>
    </row>
    <row r="90" spans="1:25" ht="15" hidden="1">
      <c r="A90" s="42"/>
      <c r="B90" s="77"/>
      <c r="C90" s="76"/>
      <c r="D90" s="60"/>
      <c r="E90" s="59"/>
      <c r="F90" s="59"/>
      <c r="G90" s="59"/>
      <c r="H90" s="59"/>
      <c r="I90" s="59"/>
      <c r="J90" s="59"/>
      <c r="K90" s="59"/>
      <c r="L90" s="59"/>
      <c r="M90" s="59"/>
      <c r="N90" s="59"/>
      <c r="O90" s="59"/>
      <c r="P90" s="59"/>
      <c r="Q90" s="59"/>
      <c r="R90" s="59"/>
      <c r="S90" s="59"/>
      <c r="T90" s="59"/>
      <c r="U90" s="59"/>
      <c r="V90" s="59"/>
      <c r="W90" s="59"/>
      <c r="X90" s="59"/>
      <c r="Y90" s="58"/>
    </row>
    <row r="91" spans="1:25" ht="15" hidden="1">
      <c r="A91" s="42"/>
      <c r="B91" s="77"/>
      <c r="C91" s="76"/>
      <c r="D91" s="60"/>
      <c r="E91" s="59"/>
      <c r="F91" s="59"/>
      <c r="G91" s="59"/>
      <c r="H91" s="59"/>
      <c r="I91" s="59"/>
      <c r="J91" s="59"/>
      <c r="K91" s="59"/>
      <c r="L91" s="59"/>
      <c r="M91" s="59"/>
      <c r="N91" s="59"/>
      <c r="O91" s="59"/>
      <c r="P91" s="59"/>
      <c r="Q91" s="59"/>
      <c r="R91" s="59"/>
      <c r="S91" s="59"/>
      <c r="T91" s="59"/>
      <c r="U91" s="59"/>
      <c r="V91" s="59"/>
      <c r="W91" s="59"/>
      <c r="X91" s="59"/>
      <c r="Y91" s="58"/>
    </row>
    <row r="92" spans="1:25" ht="15" hidden="1">
      <c r="A92" s="42"/>
      <c r="B92" s="77"/>
      <c r="C92" s="76"/>
      <c r="D92" s="60"/>
      <c r="E92" s="59"/>
      <c r="F92" s="59"/>
      <c r="G92" s="59"/>
      <c r="H92" s="59"/>
      <c r="I92" s="59"/>
      <c r="J92" s="59"/>
      <c r="K92" s="59"/>
      <c r="L92" s="59"/>
      <c r="M92" s="59"/>
      <c r="N92" s="59"/>
      <c r="O92" s="59"/>
      <c r="P92" s="59"/>
      <c r="Q92" s="59"/>
      <c r="R92" s="59"/>
      <c r="S92" s="59"/>
      <c r="T92" s="59"/>
      <c r="U92" s="59"/>
      <c r="V92" s="59"/>
      <c r="W92" s="59"/>
      <c r="X92" s="59"/>
      <c r="Y92" s="58"/>
    </row>
    <row r="93" spans="1:25" ht="15" hidden="1">
      <c r="A93" s="42"/>
      <c r="B93" s="77"/>
      <c r="C93" s="76"/>
      <c r="D93" s="60"/>
      <c r="E93" s="59"/>
      <c r="F93" s="59"/>
      <c r="G93" s="59"/>
      <c r="H93" s="59"/>
      <c r="I93" s="59"/>
      <c r="J93" s="59"/>
      <c r="K93" s="59"/>
      <c r="L93" s="59"/>
      <c r="M93" s="59"/>
      <c r="N93" s="59"/>
      <c r="O93" s="59"/>
      <c r="P93" s="59"/>
      <c r="Q93" s="59"/>
      <c r="R93" s="59"/>
      <c r="S93" s="59"/>
      <c r="T93" s="59"/>
      <c r="U93" s="59"/>
      <c r="V93" s="59"/>
      <c r="W93" s="59"/>
      <c r="X93" s="59"/>
      <c r="Y93" s="58"/>
    </row>
    <row r="94" spans="1:25" ht="15" hidden="1">
      <c r="A94" s="42"/>
      <c r="B94" s="77"/>
      <c r="C94" s="76"/>
      <c r="D94" s="60"/>
      <c r="E94" s="59"/>
      <c r="F94" s="59"/>
      <c r="G94" s="59"/>
      <c r="H94" s="59"/>
      <c r="I94" s="59"/>
      <c r="J94" s="59"/>
      <c r="K94" s="59"/>
      <c r="L94" s="59"/>
      <c r="M94" s="59"/>
      <c r="N94" s="59"/>
      <c r="O94" s="59"/>
      <c r="P94" s="59"/>
      <c r="Q94" s="59"/>
      <c r="R94" s="59"/>
      <c r="S94" s="59"/>
      <c r="T94" s="59"/>
      <c r="U94" s="59"/>
      <c r="V94" s="59"/>
      <c r="W94" s="59"/>
      <c r="X94" s="59"/>
      <c r="Y94" s="58"/>
    </row>
    <row r="95" spans="1:25" ht="15" hidden="1">
      <c r="A95" s="42"/>
      <c r="B95" s="77"/>
      <c r="C95" s="76"/>
      <c r="D95" s="60"/>
      <c r="E95" s="59"/>
      <c r="F95" s="59"/>
      <c r="G95" s="59"/>
      <c r="H95" s="59"/>
      <c r="I95" s="59"/>
      <c r="J95" s="59"/>
      <c r="K95" s="59"/>
      <c r="L95" s="59"/>
      <c r="M95" s="59"/>
      <c r="N95" s="59"/>
      <c r="O95" s="59"/>
      <c r="P95" s="59"/>
      <c r="Q95" s="59"/>
      <c r="R95" s="59"/>
      <c r="S95" s="59"/>
      <c r="T95" s="59"/>
      <c r="U95" s="59"/>
      <c r="V95" s="59"/>
      <c r="W95" s="59"/>
      <c r="X95" s="59"/>
      <c r="Y95" s="58"/>
    </row>
    <row r="96" spans="1:25" ht="27" hidden="1" customHeight="1">
      <c r="A96" s="42"/>
      <c r="B96" s="77"/>
      <c r="C96" s="76"/>
      <c r="D96" s="65"/>
      <c r="E96" s="64"/>
      <c r="F96" s="64"/>
      <c r="G96" s="64"/>
      <c r="H96" s="64"/>
      <c r="I96" s="64"/>
      <c r="J96" s="64"/>
      <c r="K96" s="64"/>
      <c r="L96" s="64"/>
      <c r="M96" s="64"/>
      <c r="N96" s="64"/>
      <c r="O96" s="64"/>
      <c r="P96" s="64"/>
      <c r="Q96" s="64"/>
      <c r="R96" s="64"/>
      <c r="S96" s="64"/>
      <c r="T96" s="64"/>
      <c r="U96" s="64"/>
      <c r="V96" s="64"/>
      <c r="W96" s="64"/>
      <c r="X96" s="64"/>
      <c r="Y96" s="58"/>
    </row>
    <row r="97" spans="1:27" ht="15" hidden="1">
      <c r="A97" s="42"/>
      <c r="B97" s="77"/>
      <c r="C97" s="76"/>
      <c r="D97" s="65"/>
      <c r="E97" s="64"/>
      <c r="F97" s="64"/>
      <c r="G97" s="64"/>
      <c r="H97" s="64"/>
      <c r="I97" s="64"/>
      <c r="J97" s="64"/>
      <c r="K97" s="64"/>
      <c r="L97" s="64"/>
      <c r="M97" s="64"/>
      <c r="N97" s="64"/>
      <c r="O97" s="64"/>
      <c r="P97" s="64"/>
      <c r="Q97" s="64"/>
      <c r="R97" s="64"/>
      <c r="S97" s="64"/>
      <c r="T97" s="64"/>
      <c r="U97" s="64"/>
      <c r="V97" s="64"/>
      <c r="W97" s="64"/>
      <c r="X97" s="64"/>
      <c r="Y97" s="58"/>
    </row>
    <row r="98" spans="1:27" ht="25.5" hidden="1" customHeight="1">
      <c r="A98" s="42"/>
      <c r="B98" s="77"/>
      <c r="C98" s="76"/>
      <c r="D98" s="60"/>
      <c r="E98" s="706" t="s">
        <v>238</v>
      </c>
      <c r="F98" s="706"/>
      <c r="G98" s="706"/>
      <c r="H98" s="706"/>
      <c r="I98" s="706"/>
      <c r="J98" s="706"/>
      <c r="K98" s="706"/>
      <c r="L98" s="706"/>
      <c r="M98" s="706"/>
      <c r="N98" s="706"/>
      <c r="O98" s="706"/>
      <c r="P98" s="706"/>
      <c r="Q98" s="706"/>
      <c r="R98" s="706"/>
      <c r="S98" s="706"/>
      <c r="T98" s="706"/>
      <c r="U98" s="706"/>
      <c r="V98" s="706"/>
      <c r="W98" s="706"/>
      <c r="X98" s="706"/>
      <c r="Y98" s="58"/>
    </row>
    <row r="99" spans="1:27" ht="15" hidden="1" customHeight="1">
      <c r="A99" s="42"/>
      <c r="B99" s="77"/>
      <c r="C99" s="76"/>
      <c r="D99" s="60"/>
      <c r="E99" s="59"/>
      <c r="F99" s="59"/>
      <c r="G99" s="59"/>
      <c r="H99" s="62"/>
      <c r="I99" s="62"/>
      <c r="J99" s="62"/>
      <c r="K99" s="62"/>
      <c r="L99" s="62"/>
      <c r="M99" s="62"/>
      <c r="N99" s="62"/>
      <c r="O99" s="61"/>
      <c r="P99" s="61"/>
      <c r="Q99" s="61"/>
      <c r="R99" s="61"/>
      <c r="S99" s="61"/>
      <c r="T99" s="61"/>
      <c r="U99" s="59"/>
      <c r="V99" s="59"/>
      <c r="W99" s="59"/>
      <c r="X99" s="59"/>
      <c r="Y99" s="58"/>
    </row>
    <row r="100" spans="1:27" ht="15" hidden="1" customHeight="1">
      <c r="A100" s="42"/>
      <c r="B100" s="77"/>
      <c r="C100" s="76"/>
      <c r="D100" s="60"/>
      <c r="E100" s="63"/>
      <c r="F100" s="705" t="s">
        <v>237</v>
      </c>
      <c r="G100" s="705"/>
      <c r="H100" s="705"/>
      <c r="I100" s="705"/>
      <c r="J100" s="705"/>
      <c r="K100" s="705"/>
      <c r="L100" s="705"/>
      <c r="M100" s="705"/>
      <c r="N100" s="705"/>
      <c r="O100" s="705"/>
      <c r="P100" s="705"/>
      <c r="Q100" s="705"/>
      <c r="R100" s="705"/>
      <c r="S100" s="705"/>
      <c r="T100" s="61"/>
      <c r="U100" s="59"/>
      <c r="V100" s="59"/>
      <c r="W100" s="59"/>
      <c r="X100" s="59"/>
      <c r="Y100" s="58"/>
      <c r="AA100" s="78" t="s">
        <v>235</v>
      </c>
    </row>
    <row r="101" spans="1:27" ht="15" hidden="1" customHeight="1">
      <c r="A101" s="42"/>
      <c r="B101" s="77"/>
      <c r="C101" s="76"/>
      <c r="D101" s="60"/>
      <c r="E101" s="59"/>
      <c r="F101" s="59"/>
      <c r="G101" s="59"/>
      <c r="H101" s="62"/>
      <c r="I101" s="62"/>
      <c r="J101" s="62"/>
      <c r="K101" s="62"/>
      <c r="L101" s="62"/>
      <c r="M101" s="62"/>
      <c r="N101" s="62"/>
      <c r="O101" s="61"/>
      <c r="P101" s="61"/>
      <c r="Q101" s="61"/>
      <c r="R101" s="61"/>
      <c r="S101" s="61"/>
      <c r="T101" s="61"/>
      <c r="U101" s="59"/>
      <c r="V101" s="59"/>
      <c r="W101" s="59"/>
      <c r="X101" s="59"/>
      <c r="Y101" s="58"/>
    </row>
    <row r="102" spans="1:27" ht="15" hidden="1">
      <c r="A102" s="42"/>
      <c r="B102" s="77"/>
      <c r="C102" s="76"/>
      <c r="D102" s="60"/>
      <c r="E102" s="59"/>
      <c r="F102" s="705" t="s">
        <v>236</v>
      </c>
      <c r="G102" s="705"/>
      <c r="H102" s="705"/>
      <c r="I102" s="705"/>
      <c r="J102" s="705"/>
      <c r="K102" s="705"/>
      <c r="L102" s="705"/>
      <c r="M102" s="705"/>
      <c r="N102" s="705"/>
      <c r="O102" s="705"/>
      <c r="P102" s="705"/>
      <c r="Q102" s="705"/>
      <c r="R102" s="705"/>
      <c r="S102" s="705"/>
      <c r="T102" s="705"/>
      <c r="U102" s="705"/>
      <c r="V102" s="705"/>
      <c r="W102" s="705"/>
      <c r="X102" s="705"/>
      <c r="Y102" s="58"/>
    </row>
    <row r="103" spans="1:27" ht="15" hidden="1">
      <c r="A103" s="42"/>
      <c r="B103" s="77"/>
      <c r="C103" s="76"/>
      <c r="D103" s="60"/>
      <c r="E103" s="59"/>
      <c r="F103" s="59"/>
      <c r="G103" s="59"/>
      <c r="H103" s="59"/>
      <c r="I103" s="59"/>
      <c r="J103" s="59"/>
      <c r="K103" s="59"/>
      <c r="L103" s="59"/>
      <c r="M103" s="59"/>
      <c r="N103" s="59"/>
      <c r="O103" s="59"/>
      <c r="P103" s="59"/>
      <c r="Q103" s="59"/>
      <c r="R103" s="59"/>
      <c r="S103" s="59"/>
      <c r="T103" s="59"/>
      <c r="U103" s="59"/>
      <c r="V103" s="59"/>
      <c r="W103" s="59"/>
      <c r="X103" s="59"/>
      <c r="Y103" s="58"/>
    </row>
    <row r="104" spans="1:27" ht="15" hidden="1">
      <c r="A104" s="42"/>
      <c r="B104" s="77"/>
      <c r="C104" s="76"/>
      <c r="D104" s="60"/>
      <c r="E104" s="59"/>
      <c r="F104" s="59"/>
      <c r="G104" s="59"/>
      <c r="H104" s="59"/>
      <c r="I104" s="59"/>
      <c r="J104" s="59"/>
      <c r="K104" s="59"/>
      <c r="L104" s="59"/>
      <c r="M104" s="59"/>
      <c r="N104" s="59"/>
      <c r="O104" s="59"/>
      <c r="P104" s="59"/>
      <c r="Q104" s="59"/>
      <c r="R104" s="59"/>
      <c r="S104" s="59"/>
      <c r="T104" s="59"/>
      <c r="U104" s="59"/>
      <c r="V104" s="59"/>
      <c r="W104" s="59"/>
      <c r="X104" s="59"/>
      <c r="Y104" s="58"/>
    </row>
    <row r="105" spans="1:27" ht="15" hidden="1">
      <c r="A105" s="42"/>
      <c r="B105" s="77"/>
      <c r="C105" s="76"/>
      <c r="D105" s="60"/>
      <c r="E105" s="59"/>
      <c r="F105" s="59"/>
      <c r="G105" s="59"/>
      <c r="H105" s="59"/>
      <c r="I105" s="59"/>
      <c r="J105" s="59"/>
      <c r="K105" s="59"/>
      <c r="L105" s="59"/>
      <c r="M105" s="59"/>
      <c r="N105" s="59"/>
      <c r="O105" s="59"/>
      <c r="P105" s="59"/>
      <c r="Q105" s="59"/>
      <c r="R105" s="59"/>
      <c r="S105" s="59"/>
      <c r="T105" s="59"/>
      <c r="U105" s="59"/>
      <c r="V105" s="59"/>
      <c r="W105" s="59"/>
      <c r="X105" s="59"/>
      <c r="Y105" s="58"/>
    </row>
    <row r="106" spans="1:27" ht="15" hidden="1">
      <c r="A106" s="42"/>
      <c r="B106" s="77"/>
      <c r="C106" s="76"/>
      <c r="D106" s="60"/>
      <c r="E106" s="59"/>
      <c r="F106" s="59"/>
      <c r="G106" s="59"/>
      <c r="H106" s="59"/>
      <c r="I106" s="59"/>
      <c r="J106" s="59"/>
      <c r="K106" s="59"/>
      <c r="L106" s="59"/>
      <c r="M106" s="59"/>
      <c r="N106" s="59"/>
      <c r="O106" s="59"/>
      <c r="P106" s="59"/>
      <c r="Q106" s="59"/>
      <c r="R106" s="59"/>
      <c r="S106" s="59"/>
      <c r="T106" s="59"/>
      <c r="U106" s="59"/>
      <c r="V106" s="59"/>
      <c r="W106" s="59"/>
      <c r="X106" s="59"/>
      <c r="Y106" s="58"/>
    </row>
    <row r="107" spans="1:27" ht="15" hidden="1">
      <c r="A107" s="42"/>
      <c r="B107" s="77"/>
      <c r="C107" s="76"/>
      <c r="D107" s="60"/>
      <c r="E107" s="59"/>
      <c r="F107" s="59"/>
      <c r="G107" s="59"/>
      <c r="H107" s="59"/>
      <c r="I107" s="59"/>
      <c r="J107" s="59"/>
      <c r="K107" s="59"/>
      <c r="L107" s="59"/>
      <c r="M107" s="59"/>
      <c r="N107" s="59"/>
      <c r="O107" s="59"/>
      <c r="P107" s="59"/>
      <c r="Q107" s="59"/>
      <c r="R107" s="59"/>
      <c r="S107" s="59"/>
      <c r="T107" s="59"/>
      <c r="U107" s="59"/>
      <c r="V107" s="59"/>
      <c r="W107" s="59"/>
      <c r="X107" s="59"/>
      <c r="Y107" s="58"/>
    </row>
    <row r="108" spans="1:27" ht="15" hidden="1">
      <c r="A108" s="42"/>
      <c r="B108" s="77"/>
      <c r="C108" s="76"/>
      <c r="D108" s="60"/>
      <c r="E108" s="59"/>
      <c r="F108" s="59"/>
      <c r="G108" s="59"/>
      <c r="H108" s="59"/>
      <c r="I108" s="59"/>
      <c r="J108" s="59"/>
      <c r="K108" s="59"/>
      <c r="L108" s="59"/>
      <c r="M108" s="59"/>
      <c r="N108" s="59"/>
      <c r="O108" s="59"/>
      <c r="P108" s="59"/>
      <c r="Q108" s="59"/>
      <c r="R108" s="59"/>
      <c r="S108" s="59"/>
      <c r="T108" s="59"/>
      <c r="U108" s="59"/>
      <c r="V108" s="59"/>
      <c r="W108" s="59"/>
      <c r="X108" s="59"/>
      <c r="Y108" s="58"/>
    </row>
    <row r="109" spans="1:27" ht="15" hidden="1">
      <c r="A109" s="42"/>
      <c r="B109" s="77"/>
      <c r="C109" s="76"/>
      <c r="D109" s="60"/>
      <c r="E109" s="59"/>
      <c r="F109" s="59"/>
      <c r="G109" s="59"/>
      <c r="H109" s="59"/>
      <c r="I109" s="59"/>
      <c r="J109" s="59"/>
      <c r="K109" s="59"/>
      <c r="L109" s="59"/>
      <c r="M109" s="59"/>
      <c r="N109" s="59"/>
      <c r="O109" s="59"/>
      <c r="P109" s="59"/>
      <c r="Q109" s="59"/>
      <c r="R109" s="59"/>
      <c r="S109" s="59"/>
      <c r="T109" s="59"/>
      <c r="U109" s="59"/>
      <c r="V109" s="59"/>
      <c r="W109" s="59"/>
      <c r="X109" s="59"/>
      <c r="Y109" s="58"/>
    </row>
    <row r="110" spans="1:27" ht="15" hidden="1">
      <c r="A110" s="42"/>
      <c r="B110" s="77"/>
      <c r="C110" s="76"/>
      <c r="D110" s="60"/>
      <c r="E110" s="59"/>
      <c r="F110" s="59"/>
      <c r="G110" s="59"/>
      <c r="H110" s="59"/>
      <c r="I110" s="59"/>
      <c r="J110" s="59"/>
      <c r="K110" s="59"/>
      <c r="L110" s="59"/>
      <c r="M110" s="59"/>
      <c r="N110" s="59"/>
      <c r="O110" s="59"/>
      <c r="P110" s="59"/>
      <c r="Q110" s="59"/>
      <c r="R110" s="59"/>
      <c r="S110" s="59"/>
      <c r="T110" s="59"/>
      <c r="U110" s="59"/>
      <c r="V110" s="59"/>
      <c r="W110" s="59"/>
      <c r="X110" s="59"/>
      <c r="Y110" s="58"/>
    </row>
    <row r="111" spans="1:27" ht="30" hidden="1" customHeight="1">
      <c r="A111" s="42"/>
      <c r="B111" s="77"/>
      <c r="C111" s="76"/>
      <c r="D111" s="60"/>
      <c r="E111" s="59"/>
      <c r="F111" s="59"/>
      <c r="G111" s="59"/>
      <c r="H111" s="59"/>
      <c r="I111" s="59"/>
      <c r="J111" s="59"/>
      <c r="K111" s="59"/>
      <c r="L111" s="59"/>
      <c r="M111" s="59"/>
      <c r="N111" s="59"/>
      <c r="O111" s="59"/>
      <c r="P111" s="59"/>
      <c r="Q111" s="59"/>
      <c r="R111" s="59"/>
      <c r="S111" s="59"/>
      <c r="T111" s="59"/>
      <c r="U111" s="59"/>
      <c r="V111" s="59"/>
      <c r="W111" s="59"/>
      <c r="X111" s="59"/>
      <c r="Y111" s="58"/>
    </row>
    <row r="112" spans="1:27" ht="31.5" hidden="1" customHeight="1">
      <c r="A112" s="42"/>
      <c r="B112" s="77"/>
      <c r="C112" s="76"/>
      <c r="D112" s="60"/>
      <c r="E112" s="59"/>
      <c r="F112" s="59"/>
      <c r="G112" s="59"/>
      <c r="H112" s="59"/>
      <c r="I112" s="59"/>
      <c r="J112" s="59"/>
      <c r="K112" s="59"/>
      <c r="L112" s="59"/>
      <c r="M112" s="59"/>
      <c r="N112" s="59"/>
      <c r="O112" s="59"/>
      <c r="P112" s="59"/>
      <c r="Q112" s="59"/>
      <c r="R112" s="59"/>
      <c r="S112" s="59"/>
      <c r="T112" s="59"/>
      <c r="U112" s="59"/>
      <c r="V112" s="59"/>
      <c r="W112" s="59"/>
      <c r="X112" s="59"/>
      <c r="Y112" s="58"/>
    </row>
    <row r="113" spans="1:25" ht="15" customHeight="1">
      <c r="A113" s="42"/>
      <c r="B113" s="75"/>
      <c r="C113" s="74"/>
      <c r="D113" s="57"/>
      <c r="E113" s="56"/>
      <c r="F113" s="56"/>
      <c r="G113" s="56"/>
      <c r="H113" s="56"/>
      <c r="I113" s="56"/>
      <c r="J113" s="56"/>
      <c r="K113" s="56"/>
      <c r="L113" s="56"/>
      <c r="M113" s="56"/>
      <c r="N113" s="56"/>
      <c r="O113" s="56"/>
      <c r="P113" s="56"/>
      <c r="Q113" s="56"/>
      <c r="R113" s="56"/>
      <c r="S113" s="56"/>
      <c r="T113" s="56"/>
      <c r="U113" s="56"/>
      <c r="V113" s="56"/>
      <c r="W113" s="56"/>
      <c r="X113" s="56"/>
      <c r="Y113" s="55"/>
    </row>
  </sheetData>
  <sheetProtection password="FA9C" sheet="1" objects="1" scenarios="1" formatColumns="0" formatRows="0"/>
  <dataConsolidate leftLabels="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PRI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9"/>
  <sheetViews>
    <sheetView showGridLines="0" zoomScaleNormal="100" workbookViewId="0"/>
  </sheetViews>
  <sheetFormatPr defaultRowHeight="11.25"/>
  <cols>
    <col min="1" max="1" width="30.7109375" style="11" customWidth="1"/>
    <col min="2" max="2" width="80.7109375" style="11" customWidth="1"/>
    <col min="3" max="3" width="30.7109375" style="11" customWidth="1"/>
    <col min="4" max="16384" width="9.140625" style="10"/>
  </cols>
  <sheetData>
    <row r="1" spans="1:4" ht="24" customHeight="1">
      <c r="A1" s="119" t="s">
        <v>73</v>
      </c>
      <c r="B1" s="119" t="s">
        <v>74</v>
      </c>
      <c r="C1" s="119" t="s">
        <v>75</v>
      </c>
      <c r="D1" s="9"/>
    </row>
    <row r="2" spans="1:4">
      <c r="A2" s="688">
        <v>43822.65121527778</v>
      </c>
      <c r="B2" s="11" t="s">
        <v>706</v>
      </c>
      <c r="C2" s="11" t="s">
        <v>494</v>
      </c>
    </row>
    <row r="3" spans="1:4">
      <c r="A3" s="688">
        <v>43822.651226851849</v>
      </c>
      <c r="B3" s="11" t="s">
        <v>707</v>
      </c>
      <c r="C3" s="11" t="s">
        <v>494</v>
      </c>
    </row>
    <row r="4" spans="1:4" ht="78.75">
      <c r="A4" s="688">
        <v>43822.651226851849</v>
      </c>
      <c r="B4" s="11" t="s">
        <v>708</v>
      </c>
      <c r="C4" s="11" t="s">
        <v>494</v>
      </c>
    </row>
    <row r="5" spans="1:4">
      <c r="A5" s="688">
        <v>43822.651226851849</v>
      </c>
      <c r="B5" s="11" t="s">
        <v>709</v>
      </c>
      <c r="C5" s="11" t="s">
        <v>494</v>
      </c>
    </row>
    <row r="6" spans="1:4">
      <c r="A6" s="688">
        <v>43822.651250000003</v>
      </c>
      <c r="B6" s="11" t="s">
        <v>710</v>
      </c>
      <c r="C6" s="11" t="s">
        <v>494</v>
      </c>
    </row>
    <row r="7" spans="1:4" ht="22.5">
      <c r="A7" s="688">
        <v>43822.651319444441</v>
      </c>
      <c r="B7" s="11" t="s">
        <v>711</v>
      </c>
      <c r="C7" s="11" t="s">
        <v>494</v>
      </c>
    </row>
    <row r="8" spans="1:4" ht="22.5">
      <c r="A8" s="688">
        <v>43822.651365740741</v>
      </c>
      <c r="B8" s="11" t="s">
        <v>712</v>
      </c>
      <c r="C8" s="11" t="s">
        <v>494</v>
      </c>
    </row>
    <row r="9" spans="1:4">
      <c r="A9" s="688">
        <v>43822.651365740741</v>
      </c>
      <c r="B9" s="11" t="s">
        <v>713</v>
      </c>
      <c r="C9" s="11" t="s">
        <v>494</v>
      </c>
    </row>
    <row r="10" spans="1:4" ht="22.5">
      <c r="A10" s="688">
        <v>43822.65152777778</v>
      </c>
      <c r="B10" s="11" t="s">
        <v>714</v>
      </c>
      <c r="C10" s="11" t="s">
        <v>494</v>
      </c>
    </row>
    <row r="11" spans="1:4" ht="22.5">
      <c r="A11" s="688">
        <v>43822.651643518519</v>
      </c>
      <c r="B11" s="11" t="s">
        <v>716</v>
      </c>
      <c r="C11" s="11" t="s">
        <v>494</v>
      </c>
    </row>
    <row r="12" spans="1:4">
      <c r="A12" s="688">
        <v>43850.565706018519</v>
      </c>
      <c r="B12" s="11" t="s">
        <v>706</v>
      </c>
      <c r="C12" s="11" t="s">
        <v>494</v>
      </c>
    </row>
    <row r="13" spans="1:4">
      <c r="A13" s="688">
        <v>43850.565717592595</v>
      </c>
      <c r="B13" s="11" t="s">
        <v>717</v>
      </c>
      <c r="C13" s="11" t="s">
        <v>494</v>
      </c>
    </row>
    <row r="14" spans="1:4">
      <c r="A14" s="688">
        <v>43850.565787037034</v>
      </c>
      <c r="B14" s="11" t="s">
        <v>706</v>
      </c>
      <c r="C14" s="11" t="s">
        <v>494</v>
      </c>
    </row>
    <row r="15" spans="1:4">
      <c r="A15" s="688">
        <v>43850.565798611111</v>
      </c>
      <c r="B15" s="11" t="s">
        <v>717</v>
      </c>
      <c r="C15" s="11" t="s">
        <v>494</v>
      </c>
    </row>
    <row r="16" spans="1:4">
      <c r="A16" s="688">
        <v>43850.567430555559</v>
      </c>
      <c r="B16" s="11" t="s">
        <v>706</v>
      </c>
      <c r="C16" s="11" t="s">
        <v>494</v>
      </c>
    </row>
    <row r="17" spans="1:3">
      <c r="A17" s="688">
        <v>43850.567453703705</v>
      </c>
      <c r="B17" s="11" t="s">
        <v>717</v>
      </c>
      <c r="C17" s="11" t="s">
        <v>494</v>
      </c>
    </row>
    <row r="18" spans="1:3">
      <c r="A18" s="688">
        <v>44193.421863425923</v>
      </c>
      <c r="B18" s="11" t="s">
        <v>706</v>
      </c>
      <c r="C18" s="11" t="s">
        <v>494</v>
      </c>
    </row>
    <row r="19" spans="1:3">
      <c r="A19" s="688">
        <v>44193.421875</v>
      </c>
      <c r="B19" s="11" t="s">
        <v>717</v>
      </c>
      <c r="C19" s="11" t="s">
        <v>494</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2"/>
  <sheetViews>
    <sheetView showGridLines="0" tabSelected="1" topLeftCell="D1" zoomScaleNormal="100" workbookViewId="0">
      <selection activeCell="J10" sqref="J10"/>
    </sheetView>
  </sheetViews>
  <sheetFormatPr defaultRowHeight="11.25"/>
  <cols>
    <col min="1" max="1" width="10.7109375" style="291" hidden="1" customWidth="1"/>
    <col min="2" max="2" width="10.7109375" style="90"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4"/>
    <col min="10" max="10" width="30" style="22" customWidth="1"/>
    <col min="11" max="16384" width="9.140625" style="22"/>
  </cols>
  <sheetData>
    <row r="1" spans="1:12" s="524" customFormat="1" ht="3" customHeight="1">
      <c r="A1" s="522"/>
      <c r="B1" s="523"/>
      <c r="F1" s="524">
        <v>26381312</v>
      </c>
      <c r="G1" s="525"/>
      <c r="I1" s="525"/>
    </row>
    <row r="2" spans="1:12" s="17" customFormat="1" ht="14.25">
      <c r="A2" s="290"/>
      <c r="B2" s="90"/>
      <c r="E2" s="530" t="str">
        <f>"Код шаблона: " &amp; GetCode()</f>
        <v>Код шаблона: FAS.JKH.OPEN.INFO.PRICE.HVS</v>
      </c>
      <c r="F2" s="602"/>
      <c r="G2" s="529"/>
      <c r="H2" s="529"/>
      <c r="I2" s="529"/>
      <c r="J2" s="529"/>
      <c r="K2" s="529"/>
      <c r="L2" s="529"/>
    </row>
    <row r="3" spans="1:12" ht="14.25">
      <c r="E3" s="531" t="str">
        <f>"Версия " &amp; GetVersion()</f>
        <v>Версия 1.0.2</v>
      </c>
      <c r="F3" s="602"/>
      <c r="G3" s="42"/>
      <c r="H3" s="42"/>
      <c r="I3" s="42"/>
      <c r="J3" s="42"/>
      <c r="K3" s="42"/>
      <c r="L3" s="386"/>
    </row>
    <row r="4" spans="1:12" s="509" customFormat="1" ht="6">
      <c r="A4" s="503"/>
      <c r="B4" s="504"/>
      <c r="C4" s="505"/>
      <c r="D4" s="506"/>
      <c r="E4" s="526"/>
      <c r="F4" s="527"/>
      <c r="G4" s="528"/>
      <c r="I4" s="510"/>
    </row>
    <row r="5" spans="1:12" ht="22.5">
      <c r="D5" s="23"/>
      <c r="E5" s="718" t="s">
        <v>495</v>
      </c>
      <c r="F5" s="719"/>
      <c r="G5" s="592"/>
      <c r="J5" s="439"/>
    </row>
    <row r="6" spans="1:12" s="509" customFormat="1" ht="6">
      <c r="A6" s="503"/>
      <c r="B6" s="504"/>
      <c r="C6" s="505"/>
      <c r="D6" s="506"/>
      <c r="E6" s="511"/>
      <c r="F6" s="512"/>
      <c r="G6" s="513"/>
      <c r="I6" s="510"/>
    </row>
    <row r="7" spans="1:12" ht="27">
      <c r="D7" s="23"/>
      <c r="E7" s="24" t="s">
        <v>55</v>
      </c>
      <c r="F7" s="466" t="s">
        <v>168</v>
      </c>
      <c r="G7" s="521"/>
    </row>
    <row r="8" spans="1:12" s="509" customFormat="1" ht="6">
      <c r="A8" s="503"/>
      <c r="B8" s="504"/>
      <c r="C8" s="505"/>
      <c r="D8" s="506"/>
      <c r="E8" s="507"/>
      <c r="F8" s="508"/>
      <c r="G8" s="506"/>
      <c r="I8" s="510"/>
    </row>
    <row r="9" spans="1:12" ht="27">
      <c r="D9" s="23"/>
      <c r="E9" s="24" t="s">
        <v>541</v>
      </c>
      <c r="F9" s="484" t="s">
        <v>88</v>
      </c>
      <c r="G9" s="520"/>
    </row>
    <row r="10" spans="1:12" s="509" customFormat="1" ht="6">
      <c r="A10" s="514"/>
      <c r="B10" s="504"/>
      <c r="C10" s="505"/>
      <c r="D10" s="515"/>
      <c r="E10" s="511"/>
      <c r="F10" s="516"/>
      <c r="G10" s="517"/>
      <c r="I10" s="510"/>
    </row>
    <row r="11" spans="1:12" ht="27">
      <c r="A11" s="293"/>
      <c r="D11" s="23"/>
      <c r="E11" s="81" t="s">
        <v>539</v>
      </c>
      <c r="F11" s="690" t="s">
        <v>1320</v>
      </c>
      <c r="G11" s="518"/>
    </row>
    <row r="12" spans="1:12" ht="27">
      <c r="D12" s="23"/>
      <c r="E12" s="81" t="s">
        <v>540</v>
      </c>
      <c r="F12" s="690" t="s">
        <v>1321</v>
      </c>
      <c r="G12" s="520"/>
    </row>
    <row r="13" spans="1:12" s="619" customFormat="1" ht="5.25">
      <c r="A13" s="625"/>
      <c r="B13" s="632"/>
      <c r="C13" s="624"/>
      <c r="D13" s="623"/>
      <c r="E13" s="622"/>
      <c r="F13" s="621"/>
      <c r="G13" s="620"/>
      <c r="I13" s="633"/>
    </row>
    <row r="14" spans="1:12" ht="27">
      <c r="D14" s="23"/>
      <c r="E14" s="81" t="s">
        <v>378</v>
      </c>
      <c r="F14" s="652" t="s">
        <v>45</v>
      </c>
      <c r="G14" s="520"/>
    </row>
    <row r="15" spans="1:12" ht="27" hidden="1">
      <c r="D15" s="23"/>
      <c r="E15" s="81" t="s">
        <v>302</v>
      </c>
      <c r="F15" s="640" t="s">
        <v>718</v>
      </c>
      <c r="G15" s="520"/>
    </row>
    <row r="16" spans="1:12" ht="27" hidden="1">
      <c r="D16" s="23"/>
      <c r="E16" s="81" t="s">
        <v>694</v>
      </c>
      <c r="F16" s="640"/>
      <c r="G16" s="520"/>
    </row>
    <row r="17" spans="1:9" s="628" customFormat="1" ht="19.5">
      <c r="A17" s="631"/>
      <c r="B17" s="90"/>
      <c r="C17" s="626"/>
      <c r="D17" s="629"/>
      <c r="E17" s="630"/>
      <c r="F17" s="642" t="s">
        <v>699</v>
      </c>
      <c r="G17" s="627"/>
      <c r="I17" s="54"/>
    </row>
    <row r="18" spans="1:9" ht="27">
      <c r="D18" s="23"/>
      <c r="E18" s="81" t="s">
        <v>577</v>
      </c>
      <c r="F18" s="652" t="s">
        <v>1626</v>
      </c>
      <c r="G18" s="520"/>
    </row>
    <row r="19" spans="1:9" ht="27">
      <c r="D19" s="23"/>
      <c r="E19" s="81" t="s">
        <v>683</v>
      </c>
      <c r="F19" s="653" t="s">
        <v>1628</v>
      </c>
      <c r="G19" s="520"/>
    </row>
    <row r="20" spans="1:9" ht="27">
      <c r="D20" s="23"/>
      <c r="E20" s="81" t="s">
        <v>682</v>
      </c>
      <c r="F20" s="652" t="s">
        <v>1629</v>
      </c>
      <c r="G20" s="520"/>
    </row>
    <row r="21" spans="1:9" ht="27">
      <c r="D21" s="23"/>
      <c r="E21" s="81" t="s">
        <v>576</v>
      </c>
      <c r="F21" s="652" t="s">
        <v>1627</v>
      </c>
      <c r="G21" s="520"/>
    </row>
    <row r="22" spans="1:9" s="636" customFormat="1" ht="19.5" hidden="1">
      <c r="A22" s="639"/>
      <c r="B22" s="90"/>
      <c r="C22" s="634"/>
      <c r="D22" s="637"/>
      <c r="E22" s="638"/>
      <c r="F22" s="643" t="s">
        <v>700</v>
      </c>
      <c r="G22" s="635"/>
      <c r="I22" s="54"/>
    </row>
    <row r="23" spans="1:9" s="636" customFormat="1" ht="27" hidden="1">
      <c r="A23" s="639"/>
      <c r="B23" s="90"/>
      <c r="C23" s="634"/>
      <c r="D23" s="637"/>
      <c r="E23" s="644" t="s">
        <v>701</v>
      </c>
      <c r="F23" s="654"/>
      <c r="G23" s="641"/>
      <c r="I23" s="54"/>
    </row>
    <row r="24" spans="1:9" s="636" customFormat="1" ht="27" hidden="1">
      <c r="A24" s="639"/>
      <c r="B24" s="90"/>
      <c r="C24" s="634"/>
      <c r="D24" s="637"/>
      <c r="E24" s="644" t="s">
        <v>702</v>
      </c>
      <c r="F24" s="640"/>
      <c r="G24" s="641"/>
      <c r="I24" s="54"/>
    </row>
    <row r="25" spans="1:9" s="636" customFormat="1" ht="27" hidden="1">
      <c r="A25" s="639"/>
      <c r="B25" s="90"/>
      <c r="C25" s="634"/>
      <c r="D25" s="637"/>
      <c r="E25" s="644" t="s">
        <v>703</v>
      </c>
      <c r="F25" s="654"/>
      <c r="G25" s="641"/>
      <c r="I25" s="54"/>
    </row>
    <row r="26" spans="1:9" s="636" customFormat="1" ht="27" hidden="1">
      <c r="A26" s="639"/>
      <c r="B26" s="90"/>
      <c r="C26" s="634"/>
      <c r="D26" s="637"/>
      <c r="E26" s="644" t="s">
        <v>576</v>
      </c>
      <c r="F26" s="654"/>
      <c r="G26" s="641"/>
      <c r="I26" s="54"/>
    </row>
    <row r="27" spans="1:9" s="509" customFormat="1" ht="35.1" customHeight="1">
      <c r="A27" s="514"/>
      <c r="B27" s="504"/>
      <c r="C27" s="505"/>
      <c r="D27" s="515"/>
      <c r="E27" s="511"/>
      <c r="F27" s="516"/>
      <c r="G27" s="517"/>
      <c r="I27" s="510"/>
    </row>
    <row r="28" spans="1:9" ht="27">
      <c r="D28" s="23"/>
      <c r="E28" s="81" t="s">
        <v>173</v>
      </c>
      <c r="F28" s="484" t="s">
        <v>88</v>
      </c>
      <c r="G28" s="520"/>
    </row>
    <row r="29" spans="1:9" ht="27">
      <c r="C29" s="27"/>
      <c r="D29" s="28"/>
      <c r="E29" s="29" t="s">
        <v>82</v>
      </c>
      <c r="F29" s="467" t="s">
        <v>1562</v>
      </c>
      <c r="G29" s="519"/>
    </row>
    <row r="30" spans="1:9" ht="27" hidden="1">
      <c r="C30" s="27"/>
      <c r="D30" s="28"/>
      <c r="E30" s="51" t="s">
        <v>206</v>
      </c>
      <c r="F30" s="645"/>
      <c r="G30" s="519"/>
    </row>
    <row r="31" spans="1:9" ht="27">
      <c r="C31" s="27"/>
      <c r="D31" s="28"/>
      <c r="E31" s="29" t="s">
        <v>56</v>
      </c>
      <c r="F31" s="467" t="s">
        <v>1563</v>
      </c>
      <c r="G31" s="519"/>
    </row>
    <row r="32" spans="1:9" ht="27">
      <c r="C32" s="27"/>
      <c r="D32" s="28"/>
      <c r="E32" s="29" t="s">
        <v>57</v>
      </c>
      <c r="F32" s="467" t="s">
        <v>1334</v>
      </c>
      <c r="G32" s="519"/>
      <c r="H32" s="30"/>
    </row>
    <row r="33" spans="1:9" s="509" customFormat="1" ht="6">
      <c r="A33" s="514"/>
      <c r="B33" s="504"/>
      <c r="C33" s="505"/>
      <c r="D33" s="515"/>
      <c r="E33" s="511"/>
      <c r="F33" s="516"/>
      <c r="G33" s="517"/>
      <c r="I33" s="510"/>
    </row>
    <row r="34" spans="1:9" ht="27">
      <c r="A34" s="292"/>
      <c r="D34" s="25"/>
      <c r="E34" s="81" t="s">
        <v>246</v>
      </c>
      <c r="F34" s="655" t="s">
        <v>207</v>
      </c>
      <c r="G34" s="518"/>
    </row>
    <row r="35" spans="1:9" s="509" customFormat="1" ht="6">
      <c r="A35" s="503"/>
      <c r="B35" s="504"/>
      <c r="C35" s="505"/>
      <c r="D35" s="506"/>
      <c r="E35" s="507"/>
      <c r="F35" s="508"/>
      <c r="G35" s="506"/>
      <c r="I35" s="510"/>
    </row>
    <row r="36" spans="1:9" ht="27">
      <c r="B36" s="253"/>
      <c r="D36" s="23"/>
      <c r="E36" s="81" t="s">
        <v>496</v>
      </c>
      <c r="F36" s="484" t="s">
        <v>88</v>
      </c>
      <c r="G36" s="520"/>
      <c r="I36" s="18"/>
    </row>
    <row r="37" spans="1:9" s="509" customFormat="1" ht="6">
      <c r="A37" s="514"/>
      <c r="B37" s="504"/>
      <c r="C37" s="505"/>
      <c r="D37" s="515"/>
      <c r="E37" s="511"/>
      <c r="F37" s="516"/>
      <c r="G37" s="517"/>
      <c r="I37" s="510"/>
    </row>
    <row r="38" spans="1:9" ht="27">
      <c r="A38" s="294"/>
      <c r="B38" s="92"/>
      <c r="D38" s="32"/>
      <c r="E38" s="31" t="s">
        <v>621</v>
      </c>
      <c r="F38" s="652" t="s">
        <v>1630</v>
      </c>
      <c r="G38" s="518"/>
    </row>
    <row r="39" spans="1:9" ht="27">
      <c r="A39" s="294"/>
      <c r="B39" s="92"/>
      <c r="D39" s="32"/>
      <c r="E39" s="40" t="s">
        <v>622</v>
      </c>
      <c r="F39" s="652" t="s">
        <v>1631</v>
      </c>
      <c r="G39" s="518"/>
    </row>
    <row r="40" spans="1:9" ht="19.5">
      <c r="D40" s="23"/>
      <c r="E40" s="24"/>
      <c r="F40" s="605" t="s">
        <v>654</v>
      </c>
      <c r="G40" s="20"/>
    </row>
    <row r="41" spans="1:9" ht="27">
      <c r="A41" s="294"/>
      <c r="D41" s="20"/>
      <c r="E41" s="603" t="s">
        <v>90</v>
      </c>
      <c r="F41" s="664" t="s">
        <v>1632</v>
      </c>
      <c r="G41" s="518"/>
    </row>
    <row r="42" spans="1:9" ht="27">
      <c r="A42" s="294"/>
      <c r="B42" s="92"/>
      <c r="D42" s="32"/>
      <c r="E42" s="603" t="s">
        <v>91</v>
      </c>
      <c r="F42" s="664" t="s">
        <v>1633</v>
      </c>
      <c r="G42" s="518"/>
    </row>
    <row r="43" spans="1:9" ht="27">
      <c r="A43" s="294"/>
      <c r="B43" s="92"/>
      <c r="D43" s="32"/>
      <c r="E43" s="603" t="s">
        <v>655</v>
      </c>
      <c r="F43" s="664" t="s">
        <v>1634</v>
      </c>
      <c r="G43" s="518"/>
    </row>
    <row r="44" spans="1:9" ht="27">
      <c r="D44" s="23"/>
      <c r="E44" s="604" t="s">
        <v>656</v>
      </c>
      <c r="F44" s="664" t="s">
        <v>1635</v>
      </c>
      <c r="G44" s="520"/>
    </row>
    <row r="45" spans="1:9" ht="20.100000000000001" customHeight="1">
      <c r="A45" s="294"/>
      <c r="D45" s="20"/>
      <c r="F45" s="206"/>
      <c r="G45" s="26"/>
    </row>
    <row r="46" spans="1:9" ht="19.5">
      <c r="A46" s="294"/>
      <c r="B46" s="92"/>
      <c r="D46" s="32"/>
      <c r="E46" s="31"/>
      <c r="F46" s="207"/>
      <c r="G46" s="26"/>
    </row>
    <row r="47" spans="1:9" ht="19.5">
      <c r="A47" s="294"/>
      <c r="B47" s="92"/>
      <c r="D47" s="32"/>
      <c r="E47" s="31"/>
      <c r="F47" s="207"/>
      <c r="G47" s="26"/>
    </row>
    <row r="48" spans="1:9" ht="19.5">
      <c r="A48" s="294"/>
      <c r="B48" s="92"/>
      <c r="D48" s="32"/>
      <c r="E48" s="40"/>
      <c r="F48" s="207"/>
      <c r="G48" s="26"/>
    </row>
    <row r="49" spans="1:9" ht="19.5">
      <c r="A49" s="294"/>
      <c r="B49" s="92"/>
      <c r="D49" s="32"/>
      <c r="E49" s="31"/>
      <c r="F49" s="207"/>
      <c r="G49" s="26"/>
    </row>
    <row r="52" spans="1:9">
      <c r="E52" s="720"/>
      <c r="F52" s="720"/>
      <c r="G52" s="720"/>
      <c r="H52" s="720"/>
      <c r="I52" s="720"/>
    </row>
  </sheetData>
  <sheetProtection password="FA9C" sheet="1" objects="1" scenarios="1" formatColumns="0" formatRows="0"/>
  <dataConsolidate leftLabels="1"/>
  <mergeCells count="2">
    <mergeCell ref="E5:F5"/>
    <mergeCell ref="E52:I52"/>
  </mergeCells>
  <phoneticPr fontId="9" type="noConversion"/>
  <dataValidations xWindow="446" yWindow="425" count="5">
    <dataValidation type="textLength" operator="lessThanOrEqual" allowBlank="1" showInputMessage="1" showErrorMessage="1" errorTitle="Ошибка" error="Допускается ввод не более 900 символов!" sqref="F46:F49 F30 F38:F39 F18 F41:F44 F20:F21 F23 F25:F26">
      <formula1>900</formula1>
    </dataValidation>
    <dataValidation type="list" allowBlank="1" showInputMessage="1" showErrorMessage="1" errorTitle="Ошибка" error="Выберите значение из списка" prompt="Выберите значение из списка" sqref="F34">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6"/>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53"/>
  <sheetViews>
    <sheetView showGridLines="0" topLeftCell="C3" zoomScaleNormal="100" workbookViewId="0">
      <selection activeCell="S71" sqref="S71"/>
    </sheetView>
  </sheetViews>
  <sheetFormatPr defaultRowHeight="14.25"/>
  <cols>
    <col min="1" max="1" width="9.140625" style="130" hidden="1" customWidth="1"/>
    <col min="2" max="2" width="9.140625" style="35" hidden="1" customWidth="1"/>
    <col min="3" max="3" width="3.7109375" style="357"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317" hidden="1" customWidth="1"/>
    <col min="14" max="16" width="9.140625" style="317" hidden="1" customWidth="1"/>
    <col min="17" max="17" width="25.7109375" style="497" hidden="1" customWidth="1"/>
    <col min="18" max="18" width="14.42578125" style="317" hidden="1" customWidth="1"/>
    <col min="19" max="22" width="9.140625" style="493"/>
    <col min="23" max="16384" width="9.140625" style="35"/>
  </cols>
  <sheetData>
    <row r="1" spans="1:256" s="298" customFormat="1" ht="16.5" hidden="1" customHeight="1">
      <c r="C1" s="487"/>
      <c r="H1" s="487"/>
      <c r="I1" s="487"/>
      <c r="J1" s="487"/>
      <c r="K1" s="487" t="s">
        <v>593</v>
      </c>
      <c r="L1" s="498" t="s">
        <v>449</v>
      </c>
      <c r="M1" s="533" t="s">
        <v>592</v>
      </c>
      <c r="N1" s="533"/>
      <c r="O1" s="533"/>
      <c r="P1" s="533"/>
      <c r="Q1" s="534"/>
      <c r="R1" s="533"/>
      <c r="S1" s="533"/>
      <c r="T1" s="533"/>
      <c r="U1" s="533"/>
      <c r="V1" s="533"/>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498"/>
      <c r="EK1" s="498"/>
      <c r="EL1" s="498"/>
      <c r="EM1" s="498"/>
      <c r="EN1" s="498"/>
      <c r="EO1" s="498"/>
      <c r="EP1" s="498"/>
      <c r="EQ1" s="498"/>
      <c r="ER1" s="498"/>
      <c r="ES1" s="498"/>
      <c r="ET1" s="498"/>
      <c r="EU1" s="498"/>
      <c r="EV1" s="498"/>
      <c r="EW1" s="498"/>
      <c r="EX1" s="498"/>
      <c r="EY1" s="498"/>
      <c r="EZ1" s="498"/>
      <c r="FA1" s="498"/>
      <c r="FB1" s="498"/>
      <c r="FC1" s="498"/>
      <c r="FD1" s="498"/>
      <c r="FE1" s="498"/>
      <c r="FF1" s="498"/>
      <c r="FG1" s="498"/>
      <c r="FH1" s="498"/>
      <c r="FI1" s="498"/>
      <c r="FJ1" s="498"/>
      <c r="FK1" s="498"/>
      <c r="FL1" s="498"/>
      <c r="FM1" s="498"/>
      <c r="FN1" s="498"/>
      <c r="FO1" s="498"/>
      <c r="FP1" s="498"/>
      <c r="FQ1" s="498"/>
      <c r="FR1" s="498"/>
      <c r="FS1" s="498"/>
      <c r="FT1" s="498"/>
      <c r="FU1" s="498"/>
      <c r="FV1" s="498"/>
      <c r="FW1" s="498"/>
      <c r="FX1" s="498"/>
      <c r="FY1" s="498"/>
      <c r="FZ1" s="498"/>
      <c r="GA1" s="498"/>
      <c r="GB1" s="498"/>
      <c r="GC1" s="498"/>
      <c r="GD1" s="498"/>
      <c r="GE1" s="498"/>
      <c r="GF1" s="498"/>
      <c r="GG1" s="498"/>
      <c r="GH1" s="498"/>
      <c r="GI1" s="498"/>
      <c r="GJ1" s="498"/>
      <c r="GK1" s="498"/>
      <c r="GL1" s="498"/>
      <c r="GM1" s="498"/>
      <c r="GN1" s="498"/>
      <c r="GO1" s="498"/>
      <c r="GP1" s="498"/>
      <c r="GQ1" s="498"/>
      <c r="GR1" s="498"/>
      <c r="GS1" s="498"/>
      <c r="GT1" s="498"/>
      <c r="GU1" s="498"/>
      <c r="GV1" s="498"/>
      <c r="GW1" s="498"/>
      <c r="GX1" s="498"/>
      <c r="GY1" s="498"/>
      <c r="GZ1" s="498"/>
      <c r="HA1" s="498"/>
      <c r="HB1" s="498"/>
      <c r="HC1" s="498"/>
      <c r="HD1" s="498"/>
      <c r="HE1" s="498"/>
      <c r="HF1" s="498"/>
      <c r="HG1" s="498"/>
      <c r="HH1" s="498"/>
      <c r="HI1" s="498"/>
      <c r="HJ1" s="498"/>
      <c r="HK1" s="498"/>
      <c r="HL1" s="498"/>
      <c r="HM1" s="498"/>
      <c r="HN1" s="498"/>
      <c r="HO1" s="498"/>
      <c r="HP1" s="498"/>
      <c r="HQ1" s="498"/>
      <c r="HR1" s="498"/>
      <c r="HS1" s="498"/>
      <c r="HT1" s="498"/>
      <c r="HU1" s="498"/>
      <c r="HV1" s="498"/>
      <c r="HW1" s="498"/>
      <c r="HX1" s="498"/>
      <c r="HY1" s="498"/>
      <c r="HZ1" s="498"/>
      <c r="IA1" s="498"/>
      <c r="IB1" s="498"/>
      <c r="IC1" s="498"/>
      <c r="ID1" s="498"/>
      <c r="IE1" s="498"/>
      <c r="IF1" s="498"/>
      <c r="IG1" s="498"/>
      <c r="IH1" s="498"/>
      <c r="II1" s="498"/>
      <c r="IJ1" s="498"/>
      <c r="IK1" s="498"/>
      <c r="IL1" s="498"/>
      <c r="IM1" s="498"/>
      <c r="IN1" s="498"/>
      <c r="IO1" s="498"/>
      <c r="IP1" s="498"/>
      <c r="IQ1" s="498"/>
      <c r="IR1" s="498"/>
      <c r="IS1" s="498"/>
      <c r="IT1" s="498"/>
      <c r="IU1" s="498"/>
      <c r="IV1" s="498"/>
    </row>
    <row r="2" spans="1:256" s="502" customFormat="1" ht="16.5" hidden="1" customHeight="1">
      <c r="A2" s="499"/>
      <c r="B2" s="499"/>
      <c r="C2" s="500"/>
      <c r="D2" s="499"/>
      <c r="E2" s="499"/>
      <c r="F2" s="499"/>
      <c r="G2" s="499"/>
      <c r="H2" s="499"/>
      <c r="I2" s="499"/>
      <c r="J2" s="499"/>
      <c r="K2" s="499"/>
      <c r="L2" s="499"/>
      <c r="M2" s="533"/>
      <c r="N2" s="533"/>
      <c r="O2" s="533"/>
      <c r="P2" s="533"/>
      <c r="Q2" s="534"/>
      <c r="R2" s="533"/>
      <c r="S2" s="501"/>
      <c r="T2" s="501"/>
      <c r="U2" s="501"/>
      <c r="V2" s="501"/>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EQ2" s="500"/>
      <c r="ER2" s="500"/>
      <c r="ES2" s="500"/>
      <c r="ET2" s="500"/>
    </row>
    <row r="3" spans="1:256" s="131" customFormat="1" ht="3" customHeight="1">
      <c r="A3" s="130"/>
      <c r="B3" s="35"/>
      <c r="C3" s="355"/>
      <c r="D3" s="101"/>
      <c r="E3" s="101"/>
      <c r="F3" s="101"/>
      <c r="G3" s="101"/>
      <c r="H3" s="101"/>
      <c r="I3" s="101"/>
      <c r="J3" s="101"/>
      <c r="K3" s="101"/>
      <c r="L3" s="358"/>
      <c r="M3" s="317"/>
      <c r="N3" s="317"/>
      <c r="O3" s="317"/>
      <c r="P3" s="317"/>
      <c r="Q3" s="497"/>
      <c r="R3" s="317"/>
      <c r="S3" s="493"/>
      <c r="T3" s="493"/>
      <c r="U3" s="493"/>
      <c r="V3" s="493"/>
    </row>
    <row r="4" spans="1:256" s="131" customFormat="1" ht="22.5">
      <c r="A4" s="130"/>
      <c r="B4" s="35"/>
      <c r="C4" s="355"/>
      <c r="D4" s="733" t="s">
        <v>445</v>
      </c>
      <c r="E4" s="734"/>
      <c r="F4" s="734"/>
      <c r="G4" s="734"/>
      <c r="H4" s="735"/>
      <c r="I4" s="593"/>
      <c r="M4" s="317"/>
      <c r="N4" s="317"/>
      <c r="O4" s="317"/>
      <c r="P4" s="317"/>
      <c r="Q4" s="497"/>
      <c r="R4" s="317"/>
      <c r="S4" s="493"/>
      <c r="T4" s="493"/>
      <c r="U4" s="493"/>
      <c r="V4" s="493"/>
    </row>
    <row r="5" spans="1:256" s="131" customFormat="1" ht="3" hidden="1" customHeight="1">
      <c r="A5" s="130"/>
      <c r="B5" s="35"/>
      <c r="C5" s="355"/>
      <c r="D5" s="101"/>
      <c r="E5" s="101"/>
      <c r="F5" s="101"/>
      <c r="G5" s="101"/>
      <c r="H5" s="359"/>
      <c r="I5" s="359"/>
      <c r="J5" s="359"/>
      <c r="K5" s="359"/>
      <c r="L5" s="360"/>
      <c r="M5" s="317"/>
      <c r="N5" s="317"/>
      <c r="O5" s="317"/>
      <c r="P5" s="317"/>
      <c r="Q5" s="497"/>
      <c r="R5" s="317"/>
      <c r="S5" s="493"/>
      <c r="T5" s="493"/>
      <c r="U5" s="493"/>
      <c r="V5" s="493"/>
    </row>
    <row r="6" spans="1:256" s="131" customFormat="1" ht="20.100000000000001" hidden="1" customHeight="1">
      <c r="A6" s="361"/>
      <c r="B6" s="361"/>
      <c r="C6" s="355"/>
      <c r="D6" s="736"/>
      <c r="E6" s="736"/>
      <c r="F6" s="737" t="s">
        <v>87</v>
      </c>
      <c r="G6" s="737"/>
      <c r="H6" s="359"/>
      <c r="I6" s="359"/>
      <c r="J6" s="362"/>
      <c r="K6" s="363"/>
      <c r="L6" s="363"/>
      <c r="M6" s="317"/>
      <c r="N6" s="317"/>
      <c r="O6" s="317"/>
      <c r="P6" s="317"/>
      <c r="Q6" s="497"/>
      <c r="R6" s="317"/>
      <c r="S6" s="493"/>
      <c r="T6" s="493"/>
      <c r="U6" s="493"/>
      <c r="V6" s="493"/>
    </row>
    <row r="7" spans="1:256" ht="3" customHeight="1"/>
    <row r="8" spans="1:256" s="131" customFormat="1">
      <c r="A8" s="130"/>
      <c r="B8" s="35"/>
      <c r="C8" s="355"/>
      <c r="D8" s="724" t="s">
        <v>18</v>
      </c>
      <c r="E8" s="724"/>
      <c r="F8" s="724" t="s">
        <v>446</v>
      </c>
      <c r="G8" s="724"/>
      <c r="H8" s="724"/>
      <c r="I8" s="738" t="s">
        <v>447</v>
      </c>
      <c r="J8" s="738"/>
      <c r="K8" s="738"/>
      <c r="L8" s="738"/>
      <c r="M8" s="317"/>
      <c r="N8" s="317"/>
      <c r="O8" s="317"/>
      <c r="P8" s="317"/>
      <c r="Q8" s="497"/>
      <c r="R8" s="317"/>
      <c r="S8" s="493"/>
      <c r="T8" s="493"/>
      <c r="U8" s="493"/>
      <c r="V8" s="493"/>
    </row>
    <row r="9" spans="1:256" s="131" customFormat="1" ht="20.25" customHeight="1">
      <c r="A9" s="130"/>
      <c r="B9" s="35"/>
      <c r="C9" s="355"/>
      <c r="D9" s="365" t="s">
        <v>95</v>
      </c>
      <c r="E9" s="365" t="s">
        <v>448</v>
      </c>
      <c r="F9" s="729" t="s">
        <v>95</v>
      </c>
      <c r="G9" s="730"/>
      <c r="H9" s="366" t="s">
        <v>448</v>
      </c>
      <c r="I9" s="731" t="s">
        <v>95</v>
      </c>
      <c r="J9" s="731"/>
      <c r="K9" s="366" t="s">
        <v>448</v>
      </c>
      <c r="L9" s="366" t="s">
        <v>449</v>
      </c>
      <c r="M9" s="317"/>
      <c r="N9" s="317"/>
      <c r="O9" s="317"/>
      <c r="P9" s="317"/>
      <c r="Q9" s="497"/>
      <c r="R9" s="317"/>
      <c r="S9" s="493"/>
      <c r="T9" s="493"/>
      <c r="U9" s="493"/>
      <c r="V9" s="493"/>
    </row>
    <row r="10" spans="1:256" ht="12" customHeight="1">
      <c r="C10" s="374"/>
      <c r="D10" s="491" t="s">
        <v>96</v>
      </c>
      <c r="E10" s="491" t="s">
        <v>52</v>
      </c>
      <c r="F10" s="732" t="s">
        <v>53</v>
      </c>
      <c r="G10" s="732"/>
      <c r="H10" s="491" t="s">
        <v>54</v>
      </c>
      <c r="I10" s="732" t="s">
        <v>71</v>
      </c>
      <c r="J10" s="732"/>
      <c r="K10" s="491" t="s">
        <v>72</v>
      </c>
      <c r="L10" s="491" t="s">
        <v>186</v>
      </c>
      <c r="M10" s="388"/>
      <c r="N10" s="388"/>
      <c r="O10" s="388"/>
      <c r="P10" s="388"/>
      <c r="Q10" s="364"/>
      <c r="R10" s="388"/>
      <c r="S10" s="492"/>
      <c r="T10" s="492"/>
      <c r="U10" s="492"/>
      <c r="V10" s="492"/>
    </row>
    <row r="11" spans="1:256" s="131" customFormat="1" hidden="1">
      <c r="A11" s="35"/>
      <c r="B11" s="35"/>
      <c r="C11" s="355"/>
      <c r="D11" s="367">
        <v>0</v>
      </c>
      <c r="E11" s="368"/>
      <c r="F11" s="198"/>
      <c r="G11" s="198"/>
      <c r="H11" s="369"/>
      <c r="I11" s="370"/>
      <c r="J11" s="198"/>
      <c r="K11" s="369"/>
      <c r="L11" s="371"/>
      <c r="M11" s="537" t="s">
        <v>597</v>
      </c>
      <c r="N11" s="317"/>
      <c r="O11" s="317"/>
      <c r="P11" s="317" t="s">
        <v>595</v>
      </c>
      <c r="Q11" s="497" t="s">
        <v>596</v>
      </c>
      <c r="R11" s="317" t="s">
        <v>668</v>
      </c>
      <c r="S11" s="493"/>
      <c r="T11" s="493"/>
      <c r="U11" s="493"/>
      <c r="V11" s="493"/>
    </row>
    <row r="12" spans="1:256" s="390" customFormat="1" ht="0.95" customHeight="1">
      <c r="A12" s="89"/>
      <c r="B12" s="249" t="s">
        <v>453</v>
      </c>
      <c r="C12" s="723"/>
      <c r="D12" s="724">
        <v>1</v>
      </c>
      <c r="E12" s="725" t="s">
        <v>1637</v>
      </c>
      <c r="F12" s="683"/>
      <c r="G12" s="671">
        <v>0</v>
      </c>
      <c r="H12" s="494"/>
      <c r="I12" s="375"/>
      <c r="J12" s="532" t="s">
        <v>594</v>
      </c>
      <c r="K12" s="177"/>
      <c r="L12" s="391"/>
      <c r="M12" s="317">
        <f t="shared" ref="M12:M47" si="0">mergeValue(H12)</f>
        <v>0</v>
      </c>
      <c r="N12" s="298"/>
      <c r="O12" s="298"/>
      <c r="P12" s="317" t="str">
        <f>IF(ISERROR(MATCH(Q12,MODesc,0)),"n","y")</f>
        <v>y</v>
      </c>
      <c r="Q12" s="298" t="s">
        <v>1637</v>
      </c>
      <c r="R12" s="317" t="str">
        <f>K12&amp;"("&amp;L12&amp;")"</f>
        <v>()</v>
      </c>
      <c r="S12" s="249"/>
      <c r="T12" s="249"/>
      <c r="U12" s="373"/>
      <c r="V12" s="249"/>
      <c r="W12" s="249"/>
      <c r="X12" s="249"/>
      <c r="Y12" s="389"/>
      <c r="Z12" s="389"/>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89"/>
      <c r="BW12" s="389"/>
      <c r="BX12" s="389"/>
      <c r="BY12" s="389"/>
      <c r="BZ12" s="389"/>
      <c r="CA12" s="389"/>
      <c r="CB12" s="389"/>
      <c r="CC12" s="389"/>
      <c r="CD12" s="389"/>
      <c r="CE12" s="389"/>
    </row>
    <row r="13" spans="1:256" s="390" customFormat="1" ht="0.95" customHeight="1">
      <c r="A13" s="89"/>
      <c r="B13" s="249" t="s">
        <v>453</v>
      </c>
      <c r="C13" s="723"/>
      <c r="D13" s="724"/>
      <c r="E13" s="726"/>
      <c r="F13" s="727"/>
      <c r="G13" s="724">
        <v>1</v>
      </c>
      <c r="H13" s="721" t="s">
        <v>1122</v>
      </c>
      <c r="I13" s="375"/>
      <c r="J13" s="532" t="s">
        <v>594</v>
      </c>
      <c r="K13" s="177"/>
      <c r="L13" s="391"/>
      <c r="M13" s="317" t="str">
        <f t="shared" si="0"/>
        <v>Тюменский муниципальный район</v>
      </c>
      <c r="N13" s="298"/>
      <c r="O13" s="298"/>
      <c r="P13" s="298"/>
      <c r="Q13" s="298"/>
      <c r="R13" s="317" t="str">
        <f>K13&amp;"("&amp;L13&amp;")"</f>
        <v>()</v>
      </c>
      <c r="S13" s="249"/>
      <c r="T13" s="249"/>
      <c r="U13" s="373"/>
      <c r="V13" s="249"/>
      <c r="W13" s="249"/>
      <c r="X13" s="249"/>
      <c r="Y13" s="389"/>
      <c r="Z13" s="389"/>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89"/>
      <c r="BW13" s="389"/>
      <c r="BX13" s="389"/>
      <c r="BY13" s="389"/>
      <c r="BZ13" s="389"/>
      <c r="CA13" s="389"/>
      <c r="CB13" s="389"/>
      <c r="CC13" s="389"/>
      <c r="CD13" s="389"/>
      <c r="CE13" s="389"/>
    </row>
    <row r="14" spans="1:256" s="390" customFormat="1" ht="15" customHeight="1">
      <c r="A14" s="89"/>
      <c r="B14" s="249" t="s">
        <v>453</v>
      </c>
      <c r="C14" s="723"/>
      <c r="D14" s="724"/>
      <c r="E14" s="726"/>
      <c r="F14" s="728"/>
      <c r="G14" s="724"/>
      <c r="H14" s="722"/>
      <c r="I14" s="693"/>
      <c r="J14" s="671">
        <v>1</v>
      </c>
      <c r="K14" s="682" t="s">
        <v>1124</v>
      </c>
      <c r="L14" s="372" t="s">
        <v>1125</v>
      </c>
      <c r="M14" s="317" t="str">
        <f t="shared" si="0"/>
        <v>Тюменский муниципальный район</v>
      </c>
      <c r="N14" s="298"/>
      <c r="O14" s="298"/>
      <c r="P14" s="298"/>
      <c r="Q14" s="298"/>
      <c r="R14" s="317" t="str">
        <f>K14&amp;" ("&amp;L14&amp;")"</f>
        <v>Андреевское (71644405)</v>
      </c>
      <c r="S14" s="249"/>
      <c r="T14" s="249"/>
      <c r="U14" s="373"/>
      <c r="V14" s="249"/>
      <c r="W14" s="249"/>
      <c r="X14" s="249"/>
      <c r="Y14" s="389"/>
      <c r="Z14" s="389"/>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89"/>
      <c r="BW14" s="389"/>
      <c r="BX14" s="389"/>
      <c r="BY14" s="389"/>
      <c r="BZ14" s="389"/>
      <c r="CA14" s="389"/>
      <c r="CB14" s="389"/>
      <c r="CC14" s="389"/>
      <c r="CD14" s="389"/>
      <c r="CE14" s="389"/>
    </row>
    <row r="15" spans="1:256" s="390" customFormat="1" ht="0.95" customHeight="1">
      <c r="A15" s="89"/>
      <c r="B15" s="249" t="s">
        <v>453</v>
      </c>
      <c r="C15" s="723"/>
      <c r="D15" s="724">
        <v>2</v>
      </c>
      <c r="E15" s="725" t="s">
        <v>1638</v>
      </c>
      <c r="F15" s="683"/>
      <c r="G15" s="671">
        <v>0</v>
      </c>
      <c r="H15" s="494"/>
      <c r="I15" s="375"/>
      <c r="J15" s="532" t="s">
        <v>594</v>
      </c>
      <c r="K15" s="177"/>
      <c r="L15" s="391"/>
      <c r="M15" s="317">
        <f t="shared" si="0"/>
        <v>0</v>
      </c>
      <c r="N15" s="298"/>
      <c r="O15" s="298"/>
      <c r="P15" s="317" t="str">
        <f>IF(ISERROR(MATCH(Q15,MODesc,0)),"n","y")</f>
        <v>y</v>
      </c>
      <c r="Q15" s="298" t="s">
        <v>1638</v>
      </c>
      <c r="R15" s="317" t="str">
        <f>K15&amp;"("&amp;L15&amp;")"</f>
        <v>()</v>
      </c>
      <c r="S15" s="249"/>
      <c r="T15" s="249"/>
      <c r="U15" s="373"/>
      <c r="V15" s="249"/>
      <c r="W15" s="249"/>
      <c r="X15" s="249"/>
      <c r="Y15" s="389"/>
      <c r="Z15" s="389"/>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89"/>
      <c r="BW15" s="389"/>
      <c r="BX15" s="389"/>
      <c r="BY15" s="389"/>
      <c r="BZ15" s="389"/>
      <c r="CA15" s="389"/>
      <c r="CB15" s="389"/>
      <c r="CC15" s="389"/>
      <c r="CD15" s="389"/>
      <c r="CE15" s="389"/>
    </row>
    <row r="16" spans="1:256" s="390" customFormat="1" ht="0.95" customHeight="1">
      <c r="A16" s="89"/>
      <c r="B16" s="249" t="s">
        <v>453</v>
      </c>
      <c r="C16" s="723"/>
      <c r="D16" s="724"/>
      <c r="E16" s="726"/>
      <c r="F16" s="727"/>
      <c r="G16" s="724">
        <v>1</v>
      </c>
      <c r="H16" s="721" t="s">
        <v>1122</v>
      </c>
      <c r="I16" s="375"/>
      <c r="J16" s="532" t="s">
        <v>594</v>
      </c>
      <c r="K16" s="177"/>
      <c r="L16" s="391"/>
      <c r="M16" s="317" t="str">
        <f t="shared" si="0"/>
        <v>Тюменский муниципальный район</v>
      </c>
      <c r="N16" s="298"/>
      <c r="O16" s="298"/>
      <c r="P16" s="298"/>
      <c r="Q16" s="298"/>
      <c r="R16" s="317" t="str">
        <f>K16&amp;"("&amp;L16&amp;")"</f>
        <v>()</v>
      </c>
      <c r="S16" s="249"/>
      <c r="T16" s="249"/>
      <c r="U16" s="373"/>
      <c r="V16" s="249"/>
      <c r="W16" s="249"/>
      <c r="X16" s="249"/>
      <c r="Y16" s="389"/>
      <c r="Z16" s="389"/>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89"/>
      <c r="BW16" s="389"/>
      <c r="BX16" s="389"/>
      <c r="BY16" s="389"/>
      <c r="BZ16" s="389"/>
      <c r="CA16" s="389"/>
      <c r="CB16" s="389"/>
      <c r="CC16" s="389"/>
      <c r="CD16" s="389"/>
      <c r="CE16" s="389"/>
    </row>
    <row r="17" spans="1:83" s="390" customFormat="1" ht="15" customHeight="1">
      <c r="A17" s="89"/>
      <c r="B17" s="249" t="s">
        <v>453</v>
      </c>
      <c r="C17" s="723"/>
      <c r="D17" s="724"/>
      <c r="E17" s="726"/>
      <c r="F17" s="728"/>
      <c r="G17" s="724"/>
      <c r="H17" s="722"/>
      <c r="I17" s="693"/>
      <c r="J17" s="671">
        <v>1</v>
      </c>
      <c r="K17" s="682" t="s">
        <v>1162</v>
      </c>
      <c r="L17" s="372" t="s">
        <v>1163</v>
      </c>
      <c r="M17" s="317" t="str">
        <f t="shared" si="0"/>
        <v>Тюменский муниципальный район</v>
      </c>
      <c r="N17" s="298"/>
      <c r="O17" s="298"/>
      <c r="P17" s="298"/>
      <c r="Q17" s="298"/>
      <c r="R17" s="317" t="str">
        <f>K17&amp;" ("&amp;L17&amp;")"</f>
        <v>поселок Боровский (71644412)</v>
      </c>
      <c r="S17" s="249"/>
      <c r="T17" s="249"/>
      <c r="U17" s="373"/>
      <c r="V17" s="249"/>
      <c r="W17" s="249"/>
      <c r="X17" s="249"/>
      <c r="Y17" s="389"/>
      <c r="Z17" s="389"/>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89"/>
      <c r="BW17" s="389"/>
      <c r="BX17" s="389"/>
      <c r="BY17" s="389"/>
      <c r="BZ17" s="389"/>
      <c r="CA17" s="389"/>
      <c r="CB17" s="389"/>
      <c r="CC17" s="389"/>
      <c r="CD17" s="389"/>
      <c r="CE17" s="389"/>
    </row>
    <row r="18" spans="1:83" s="390" customFormat="1" ht="0.95" customHeight="1">
      <c r="A18" s="89"/>
      <c r="B18" s="249" t="s">
        <v>453</v>
      </c>
      <c r="C18" s="723"/>
      <c r="D18" s="724">
        <v>3</v>
      </c>
      <c r="E18" s="725" t="s">
        <v>1639</v>
      </c>
      <c r="F18" s="683"/>
      <c r="G18" s="671">
        <v>0</v>
      </c>
      <c r="H18" s="494"/>
      <c r="I18" s="375"/>
      <c r="J18" s="532" t="s">
        <v>594</v>
      </c>
      <c r="K18" s="177"/>
      <c r="L18" s="391"/>
      <c r="M18" s="317">
        <f t="shared" si="0"/>
        <v>0</v>
      </c>
      <c r="N18" s="298"/>
      <c r="O18" s="298"/>
      <c r="P18" s="317" t="str">
        <f>IF(ISERROR(MATCH(Q18,MODesc,0)),"n","y")</f>
        <v>y</v>
      </c>
      <c r="Q18" s="298" t="s">
        <v>1639</v>
      </c>
      <c r="R18" s="317" t="str">
        <f>K18&amp;"("&amp;L18&amp;")"</f>
        <v>()</v>
      </c>
      <c r="S18" s="249"/>
      <c r="T18" s="249"/>
      <c r="U18" s="373"/>
      <c r="V18" s="249"/>
      <c r="W18" s="249"/>
      <c r="X18" s="249"/>
      <c r="Y18" s="389"/>
      <c r="Z18" s="389"/>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89"/>
      <c r="BW18" s="389"/>
      <c r="BX18" s="389"/>
      <c r="BY18" s="389"/>
      <c r="BZ18" s="389"/>
      <c r="CA18" s="389"/>
      <c r="CB18" s="389"/>
      <c r="CC18" s="389"/>
      <c r="CD18" s="389"/>
      <c r="CE18" s="389"/>
    </row>
    <row r="19" spans="1:83" s="390" customFormat="1" ht="0.95" customHeight="1">
      <c r="A19" s="89"/>
      <c r="B19" s="249" t="s">
        <v>453</v>
      </c>
      <c r="C19" s="723"/>
      <c r="D19" s="724"/>
      <c r="E19" s="726"/>
      <c r="F19" s="727"/>
      <c r="G19" s="724">
        <v>1</v>
      </c>
      <c r="H19" s="721" t="s">
        <v>1122</v>
      </c>
      <c r="I19" s="375"/>
      <c r="J19" s="532" t="s">
        <v>594</v>
      </c>
      <c r="K19" s="177"/>
      <c r="L19" s="391"/>
      <c r="M19" s="317" t="str">
        <f t="shared" si="0"/>
        <v>Тюменский муниципальный район</v>
      </c>
      <c r="N19" s="298"/>
      <c r="O19" s="298"/>
      <c r="P19" s="298"/>
      <c r="Q19" s="298"/>
      <c r="R19" s="317" t="str">
        <f>K19&amp;"("&amp;L19&amp;")"</f>
        <v>()</v>
      </c>
      <c r="S19" s="249"/>
      <c r="T19" s="249"/>
      <c r="U19" s="373"/>
      <c r="V19" s="249"/>
      <c r="W19" s="249"/>
      <c r="X19" s="249"/>
      <c r="Y19" s="389"/>
      <c r="Z19" s="389"/>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89"/>
      <c r="BW19" s="389"/>
      <c r="BX19" s="389"/>
      <c r="BY19" s="389"/>
      <c r="BZ19" s="389"/>
      <c r="CA19" s="389"/>
      <c r="CB19" s="389"/>
      <c r="CC19" s="389"/>
      <c r="CD19" s="389"/>
      <c r="CE19" s="389"/>
    </row>
    <row r="20" spans="1:83" s="390" customFormat="1" ht="15" customHeight="1">
      <c r="A20" s="89"/>
      <c r="B20" s="249" t="s">
        <v>453</v>
      </c>
      <c r="C20" s="723"/>
      <c r="D20" s="724"/>
      <c r="E20" s="726"/>
      <c r="F20" s="728"/>
      <c r="G20" s="724"/>
      <c r="H20" s="722"/>
      <c r="I20" s="693"/>
      <c r="J20" s="671">
        <v>1</v>
      </c>
      <c r="K20" s="682" t="s">
        <v>1130</v>
      </c>
      <c r="L20" s="372" t="s">
        <v>1131</v>
      </c>
      <c r="M20" s="317" t="str">
        <f t="shared" si="0"/>
        <v>Тюменский муниципальный район</v>
      </c>
      <c r="N20" s="298"/>
      <c r="O20" s="298"/>
      <c r="P20" s="298"/>
      <c r="Q20" s="298"/>
      <c r="R20" s="317" t="str">
        <f>K20&amp;" ("&amp;L20&amp;")"</f>
        <v>Горьковское (71644417)</v>
      </c>
      <c r="S20" s="249"/>
      <c r="T20" s="249"/>
      <c r="U20" s="373"/>
      <c r="V20" s="249"/>
      <c r="W20" s="249"/>
      <c r="X20" s="249"/>
      <c r="Y20" s="389"/>
      <c r="Z20" s="389"/>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89"/>
      <c r="BW20" s="389"/>
      <c r="BX20" s="389"/>
      <c r="BY20" s="389"/>
      <c r="BZ20" s="389"/>
      <c r="CA20" s="389"/>
      <c r="CB20" s="389"/>
      <c r="CC20" s="389"/>
      <c r="CD20" s="389"/>
      <c r="CE20" s="389"/>
    </row>
    <row r="21" spans="1:83" s="390" customFormat="1" ht="0.95" customHeight="1">
      <c r="A21" s="89"/>
      <c r="B21" s="249" t="s">
        <v>453</v>
      </c>
      <c r="C21" s="723"/>
      <c r="D21" s="724">
        <v>4</v>
      </c>
      <c r="E21" s="725" t="s">
        <v>1640</v>
      </c>
      <c r="F21" s="683"/>
      <c r="G21" s="671">
        <v>0</v>
      </c>
      <c r="H21" s="494"/>
      <c r="I21" s="375"/>
      <c r="J21" s="532" t="s">
        <v>594</v>
      </c>
      <c r="K21" s="177"/>
      <c r="L21" s="391"/>
      <c r="M21" s="317">
        <f t="shared" si="0"/>
        <v>0</v>
      </c>
      <c r="N21" s="298"/>
      <c r="O21" s="298"/>
      <c r="P21" s="317" t="str">
        <f>IF(ISERROR(MATCH(Q21,MODesc,0)),"n","y")</f>
        <v>y</v>
      </c>
      <c r="Q21" s="298" t="s">
        <v>1640</v>
      </c>
      <c r="R21" s="317" t="str">
        <f>K21&amp;"("&amp;L21&amp;")"</f>
        <v>()</v>
      </c>
      <c r="S21" s="249"/>
      <c r="T21" s="249"/>
      <c r="U21" s="373"/>
      <c r="V21" s="249"/>
      <c r="W21" s="249"/>
      <c r="X21" s="249"/>
      <c r="Y21" s="389"/>
      <c r="Z21" s="389"/>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89"/>
      <c r="BW21" s="389"/>
      <c r="BX21" s="389"/>
      <c r="BY21" s="389"/>
      <c r="BZ21" s="389"/>
      <c r="CA21" s="389"/>
      <c r="CB21" s="389"/>
      <c r="CC21" s="389"/>
      <c r="CD21" s="389"/>
      <c r="CE21" s="389"/>
    </row>
    <row r="22" spans="1:83" s="390" customFormat="1" ht="0.95" customHeight="1">
      <c r="A22" s="89"/>
      <c r="B22" s="249" t="s">
        <v>453</v>
      </c>
      <c r="C22" s="723"/>
      <c r="D22" s="724"/>
      <c r="E22" s="726"/>
      <c r="F22" s="727"/>
      <c r="G22" s="724">
        <v>1</v>
      </c>
      <c r="H22" s="721" t="s">
        <v>1122</v>
      </c>
      <c r="I22" s="375"/>
      <c r="J22" s="532" t="s">
        <v>594</v>
      </c>
      <c r="K22" s="177"/>
      <c r="L22" s="391"/>
      <c r="M22" s="317" t="str">
        <f t="shared" si="0"/>
        <v>Тюменский муниципальный район</v>
      </c>
      <c r="N22" s="298"/>
      <c r="O22" s="298"/>
      <c r="P22" s="298"/>
      <c r="Q22" s="298"/>
      <c r="R22" s="317" t="str">
        <f>K22&amp;"("&amp;L22&amp;")"</f>
        <v>()</v>
      </c>
      <c r="S22" s="249"/>
      <c r="T22" s="249"/>
      <c r="U22" s="373"/>
      <c r="V22" s="249"/>
      <c r="W22" s="249"/>
      <c r="X22" s="249"/>
      <c r="Y22" s="389"/>
      <c r="Z22" s="389"/>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89"/>
      <c r="BW22" s="389"/>
      <c r="BX22" s="389"/>
      <c r="BY22" s="389"/>
      <c r="BZ22" s="389"/>
      <c r="CA22" s="389"/>
      <c r="CB22" s="389"/>
      <c r="CC22" s="389"/>
      <c r="CD22" s="389"/>
      <c r="CE22" s="389"/>
    </row>
    <row r="23" spans="1:83" s="390" customFormat="1" ht="15" customHeight="1">
      <c r="A23" s="89"/>
      <c r="B23" s="249" t="s">
        <v>453</v>
      </c>
      <c r="C23" s="723"/>
      <c r="D23" s="724"/>
      <c r="E23" s="726"/>
      <c r="F23" s="728"/>
      <c r="G23" s="724"/>
      <c r="H23" s="722"/>
      <c r="I23" s="693"/>
      <c r="J23" s="671">
        <v>1</v>
      </c>
      <c r="K23" s="682" t="s">
        <v>1132</v>
      </c>
      <c r="L23" s="372" t="s">
        <v>1133</v>
      </c>
      <c r="M23" s="317" t="str">
        <f t="shared" si="0"/>
        <v>Тюменский муниципальный район</v>
      </c>
      <c r="N23" s="298"/>
      <c r="O23" s="298"/>
      <c r="P23" s="298"/>
      <c r="Q23" s="298"/>
      <c r="R23" s="317" t="str">
        <f>K23&amp;" ("&amp;L23&amp;")"</f>
        <v>Ембаевское (71644420)</v>
      </c>
      <c r="S23" s="249"/>
      <c r="T23" s="249"/>
      <c r="U23" s="373"/>
      <c r="V23" s="249"/>
      <c r="W23" s="249"/>
      <c r="X23" s="249"/>
      <c r="Y23" s="389"/>
      <c r="Z23" s="389"/>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89"/>
      <c r="BW23" s="389"/>
      <c r="BX23" s="389"/>
      <c r="BY23" s="389"/>
      <c r="BZ23" s="389"/>
      <c r="CA23" s="389"/>
      <c r="CB23" s="389"/>
      <c r="CC23" s="389"/>
      <c r="CD23" s="389"/>
      <c r="CE23" s="389"/>
    </row>
    <row r="24" spans="1:83" s="390" customFormat="1" ht="0.95" customHeight="1">
      <c r="A24" s="89"/>
      <c r="B24" s="249" t="s">
        <v>453</v>
      </c>
      <c r="C24" s="723"/>
      <c r="D24" s="724">
        <v>5</v>
      </c>
      <c r="E24" s="725" t="s">
        <v>1641</v>
      </c>
      <c r="F24" s="683"/>
      <c r="G24" s="671">
        <v>0</v>
      </c>
      <c r="H24" s="494"/>
      <c r="I24" s="375"/>
      <c r="J24" s="532" t="s">
        <v>594</v>
      </c>
      <c r="K24" s="177"/>
      <c r="L24" s="391"/>
      <c r="M24" s="317">
        <f t="shared" si="0"/>
        <v>0</v>
      </c>
      <c r="N24" s="298"/>
      <c r="O24" s="298"/>
      <c r="P24" s="317" t="str">
        <f>IF(ISERROR(MATCH(Q24,MODesc,0)),"n","y")</f>
        <v>y</v>
      </c>
      <c r="Q24" s="298" t="s">
        <v>1641</v>
      </c>
      <c r="R24" s="317" t="str">
        <f>K24&amp;"("&amp;L24&amp;")"</f>
        <v>()</v>
      </c>
      <c r="S24" s="249"/>
      <c r="T24" s="249"/>
      <c r="U24" s="373"/>
      <c r="V24" s="249"/>
      <c r="W24" s="249"/>
      <c r="X24" s="249"/>
      <c r="Y24" s="389"/>
      <c r="Z24" s="389"/>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89"/>
      <c r="BW24" s="389"/>
      <c r="BX24" s="389"/>
      <c r="BY24" s="389"/>
      <c r="BZ24" s="389"/>
      <c r="CA24" s="389"/>
      <c r="CB24" s="389"/>
      <c r="CC24" s="389"/>
      <c r="CD24" s="389"/>
      <c r="CE24" s="389"/>
    </row>
    <row r="25" spans="1:83" s="390" customFormat="1" ht="0.95" customHeight="1">
      <c r="A25" s="89"/>
      <c r="B25" s="249" t="s">
        <v>453</v>
      </c>
      <c r="C25" s="723"/>
      <c r="D25" s="724"/>
      <c r="E25" s="726"/>
      <c r="F25" s="727"/>
      <c r="G25" s="724">
        <v>1</v>
      </c>
      <c r="H25" s="721" t="s">
        <v>1122</v>
      </c>
      <c r="I25" s="375"/>
      <c r="J25" s="532" t="s">
        <v>594</v>
      </c>
      <c r="K25" s="177"/>
      <c r="L25" s="391"/>
      <c r="M25" s="317" t="str">
        <f t="shared" si="0"/>
        <v>Тюменский муниципальный район</v>
      </c>
      <c r="N25" s="298"/>
      <c r="O25" s="298"/>
      <c r="P25" s="298"/>
      <c r="Q25" s="298"/>
      <c r="R25" s="317" t="str">
        <f>K25&amp;"("&amp;L25&amp;")"</f>
        <v>()</v>
      </c>
      <c r="S25" s="249"/>
      <c r="T25" s="249"/>
      <c r="U25" s="373"/>
      <c r="V25" s="249"/>
      <c r="W25" s="249"/>
      <c r="X25" s="249"/>
      <c r="Y25" s="389"/>
      <c r="Z25" s="389"/>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89"/>
      <c r="BW25" s="389"/>
      <c r="BX25" s="389"/>
      <c r="BY25" s="389"/>
      <c r="BZ25" s="389"/>
      <c r="CA25" s="389"/>
      <c r="CB25" s="389"/>
      <c r="CC25" s="389"/>
      <c r="CD25" s="389"/>
      <c r="CE25" s="389"/>
    </row>
    <row r="26" spans="1:83" s="390" customFormat="1" ht="15" customHeight="1">
      <c r="A26" s="89"/>
      <c r="B26" s="249" t="s">
        <v>453</v>
      </c>
      <c r="C26" s="723"/>
      <c r="D26" s="724"/>
      <c r="E26" s="726"/>
      <c r="F26" s="728"/>
      <c r="G26" s="724"/>
      <c r="H26" s="722"/>
      <c r="I26" s="693"/>
      <c r="J26" s="671">
        <v>1</v>
      </c>
      <c r="K26" s="682" t="s">
        <v>1134</v>
      </c>
      <c r="L26" s="372" t="s">
        <v>1135</v>
      </c>
      <c r="M26" s="317" t="str">
        <f t="shared" si="0"/>
        <v>Тюменский муниципальный район</v>
      </c>
      <c r="N26" s="298"/>
      <c r="O26" s="298"/>
      <c r="P26" s="298"/>
      <c r="Q26" s="298"/>
      <c r="R26" s="317" t="str">
        <f>K26&amp;" ("&amp;L26&amp;")"</f>
        <v>Каменское (71644425)</v>
      </c>
      <c r="S26" s="249"/>
      <c r="T26" s="249"/>
      <c r="U26" s="373"/>
      <c r="V26" s="249"/>
      <c r="W26" s="249"/>
      <c r="X26" s="249"/>
      <c r="Y26" s="389"/>
      <c r="Z26" s="389"/>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89"/>
      <c r="BW26" s="389"/>
      <c r="BX26" s="389"/>
      <c r="BY26" s="389"/>
      <c r="BZ26" s="389"/>
      <c r="CA26" s="389"/>
      <c r="CB26" s="389"/>
      <c r="CC26" s="389"/>
      <c r="CD26" s="389"/>
      <c r="CE26" s="389"/>
    </row>
    <row r="27" spans="1:83" s="390" customFormat="1" ht="0.95" customHeight="1">
      <c r="A27" s="89"/>
      <c r="B27" s="249" t="s">
        <v>453</v>
      </c>
      <c r="C27" s="723"/>
      <c r="D27" s="724">
        <v>6</v>
      </c>
      <c r="E27" s="725" t="s">
        <v>1642</v>
      </c>
      <c r="F27" s="683"/>
      <c r="G27" s="671">
        <v>0</v>
      </c>
      <c r="H27" s="494"/>
      <c r="I27" s="375"/>
      <c r="J27" s="532" t="s">
        <v>594</v>
      </c>
      <c r="K27" s="177"/>
      <c r="L27" s="391"/>
      <c r="M27" s="317">
        <f t="shared" si="0"/>
        <v>0</v>
      </c>
      <c r="N27" s="298"/>
      <c r="O27" s="298"/>
      <c r="P27" s="317" t="str">
        <f>IF(ISERROR(MATCH(Q27,MODesc,0)),"n","y")</f>
        <v>y</v>
      </c>
      <c r="Q27" s="298" t="s">
        <v>1642</v>
      </c>
      <c r="R27" s="317" t="str">
        <f>K27&amp;"("&amp;L27&amp;")"</f>
        <v>()</v>
      </c>
      <c r="S27" s="249"/>
      <c r="T27" s="249"/>
      <c r="U27" s="373"/>
      <c r="V27" s="249"/>
      <c r="W27" s="249"/>
      <c r="X27" s="249"/>
      <c r="Y27" s="389"/>
      <c r="Z27" s="389"/>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89"/>
      <c r="BW27" s="389"/>
      <c r="BX27" s="389"/>
      <c r="BY27" s="389"/>
      <c r="BZ27" s="389"/>
      <c r="CA27" s="389"/>
      <c r="CB27" s="389"/>
      <c r="CC27" s="389"/>
      <c r="CD27" s="389"/>
      <c r="CE27" s="389"/>
    </row>
    <row r="28" spans="1:83" s="390" customFormat="1" ht="0.95" customHeight="1">
      <c r="A28" s="89"/>
      <c r="B28" s="249" t="s">
        <v>453</v>
      </c>
      <c r="C28" s="723"/>
      <c r="D28" s="724"/>
      <c r="E28" s="726"/>
      <c r="F28" s="727"/>
      <c r="G28" s="724">
        <v>1</v>
      </c>
      <c r="H28" s="721" t="s">
        <v>1122</v>
      </c>
      <c r="I28" s="375"/>
      <c r="J28" s="532" t="s">
        <v>594</v>
      </c>
      <c r="K28" s="177"/>
      <c r="L28" s="391"/>
      <c r="M28" s="317" t="str">
        <f t="shared" si="0"/>
        <v>Тюменский муниципальный район</v>
      </c>
      <c r="N28" s="298"/>
      <c r="O28" s="298"/>
      <c r="P28" s="298"/>
      <c r="Q28" s="298"/>
      <c r="R28" s="317" t="str">
        <f>K28&amp;"("&amp;L28&amp;")"</f>
        <v>()</v>
      </c>
      <c r="S28" s="249"/>
      <c r="T28" s="249"/>
      <c r="U28" s="373"/>
      <c r="V28" s="249"/>
      <c r="W28" s="249"/>
      <c r="X28" s="249"/>
      <c r="Y28" s="389"/>
      <c r="Z28" s="389"/>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89"/>
      <c r="BW28" s="389"/>
      <c r="BX28" s="389"/>
      <c r="BY28" s="389"/>
      <c r="BZ28" s="389"/>
      <c r="CA28" s="389"/>
      <c r="CB28" s="389"/>
      <c r="CC28" s="389"/>
      <c r="CD28" s="389"/>
      <c r="CE28" s="389"/>
    </row>
    <row r="29" spans="1:83" s="390" customFormat="1" ht="15" customHeight="1">
      <c r="A29" s="89"/>
      <c r="B29" s="249" t="s">
        <v>453</v>
      </c>
      <c r="C29" s="723"/>
      <c r="D29" s="724"/>
      <c r="E29" s="726"/>
      <c r="F29" s="728"/>
      <c r="G29" s="724"/>
      <c r="H29" s="722"/>
      <c r="I29" s="693"/>
      <c r="J29" s="671">
        <v>1</v>
      </c>
      <c r="K29" s="682" t="s">
        <v>1136</v>
      </c>
      <c r="L29" s="372" t="s">
        <v>1137</v>
      </c>
      <c r="M29" s="317" t="str">
        <f t="shared" si="0"/>
        <v>Тюменский муниципальный район</v>
      </c>
      <c r="N29" s="298"/>
      <c r="O29" s="298"/>
      <c r="P29" s="298"/>
      <c r="Q29" s="298"/>
      <c r="R29" s="317" t="str">
        <f>K29&amp;" ("&amp;L29&amp;")"</f>
        <v>Каскаринское (71644430)</v>
      </c>
      <c r="S29" s="249"/>
      <c r="T29" s="249"/>
      <c r="U29" s="373"/>
      <c r="V29" s="249"/>
      <c r="W29" s="249"/>
      <c r="X29" s="249"/>
      <c r="Y29" s="389"/>
      <c r="Z29" s="389"/>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89"/>
      <c r="BW29" s="389"/>
      <c r="BX29" s="389"/>
      <c r="BY29" s="389"/>
      <c r="BZ29" s="389"/>
      <c r="CA29" s="389"/>
      <c r="CB29" s="389"/>
      <c r="CC29" s="389"/>
      <c r="CD29" s="389"/>
      <c r="CE29" s="389"/>
    </row>
    <row r="30" spans="1:83" s="390" customFormat="1" ht="0.95" customHeight="1">
      <c r="A30" s="89"/>
      <c r="B30" s="249" t="s">
        <v>453</v>
      </c>
      <c r="C30" s="723"/>
      <c r="D30" s="724">
        <v>7</v>
      </c>
      <c r="E30" s="725" t="s">
        <v>1643</v>
      </c>
      <c r="F30" s="683"/>
      <c r="G30" s="671">
        <v>0</v>
      </c>
      <c r="H30" s="494"/>
      <c r="I30" s="375"/>
      <c r="J30" s="532" t="s">
        <v>594</v>
      </c>
      <c r="K30" s="177"/>
      <c r="L30" s="391"/>
      <c r="M30" s="317">
        <f t="shared" si="0"/>
        <v>0</v>
      </c>
      <c r="N30" s="298"/>
      <c r="O30" s="298"/>
      <c r="P30" s="317" t="str">
        <f>IF(ISERROR(MATCH(Q30,MODesc,0)),"n","y")</f>
        <v>y</v>
      </c>
      <c r="Q30" s="298" t="s">
        <v>1643</v>
      </c>
      <c r="R30" s="317" t="str">
        <f>K30&amp;"("&amp;L30&amp;")"</f>
        <v>()</v>
      </c>
      <c r="S30" s="249"/>
      <c r="T30" s="249"/>
      <c r="U30" s="373"/>
      <c r="V30" s="249"/>
      <c r="W30" s="249"/>
      <c r="X30" s="249"/>
      <c r="Y30" s="389"/>
      <c r="Z30" s="389"/>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89"/>
      <c r="BW30" s="389"/>
      <c r="BX30" s="389"/>
      <c r="BY30" s="389"/>
      <c r="BZ30" s="389"/>
      <c r="CA30" s="389"/>
      <c r="CB30" s="389"/>
      <c r="CC30" s="389"/>
      <c r="CD30" s="389"/>
      <c r="CE30" s="389"/>
    </row>
    <row r="31" spans="1:83" s="390" customFormat="1" ht="0.95" customHeight="1">
      <c r="A31" s="89"/>
      <c r="B31" s="249" t="s">
        <v>453</v>
      </c>
      <c r="C31" s="723"/>
      <c r="D31" s="724"/>
      <c r="E31" s="726"/>
      <c r="F31" s="727"/>
      <c r="G31" s="724">
        <v>1</v>
      </c>
      <c r="H31" s="721" t="s">
        <v>1122</v>
      </c>
      <c r="I31" s="375"/>
      <c r="J31" s="532" t="s">
        <v>594</v>
      </c>
      <c r="K31" s="177"/>
      <c r="L31" s="391"/>
      <c r="M31" s="317" t="str">
        <f t="shared" si="0"/>
        <v>Тюменский муниципальный район</v>
      </c>
      <c r="N31" s="298"/>
      <c r="O31" s="298"/>
      <c r="P31" s="298"/>
      <c r="Q31" s="298"/>
      <c r="R31" s="317" t="str">
        <f>K31&amp;"("&amp;L31&amp;")"</f>
        <v>()</v>
      </c>
      <c r="S31" s="249"/>
      <c r="T31" s="249"/>
      <c r="U31" s="373"/>
      <c r="V31" s="249"/>
      <c r="W31" s="249"/>
      <c r="X31" s="249"/>
      <c r="Y31" s="389"/>
      <c r="Z31" s="389"/>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89"/>
      <c r="BW31" s="389"/>
      <c r="BX31" s="389"/>
      <c r="BY31" s="389"/>
      <c r="BZ31" s="389"/>
      <c r="CA31" s="389"/>
      <c r="CB31" s="389"/>
      <c r="CC31" s="389"/>
      <c r="CD31" s="389"/>
      <c r="CE31" s="389"/>
    </row>
    <row r="32" spans="1:83" s="390" customFormat="1" ht="15" customHeight="1">
      <c r="A32" s="89"/>
      <c r="B32" s="249" t="s">
        <v>453</v>
      </c>
      <c r="C32" s="723"/>
      <c r="D32" s="724"/>
      <c r="E32" s="726"/>
      <c r="F32" s="728"/>
      <c r="G32" s="724"/>
      <c r="H32" s="722"/>
      <c r="I32" s="693"/>
      <c r="J32" s="671">
        <v>1</v>
      </c>
      <c r="K32" s="682" t="s">
        <v>1138</v>
      </c>
      <c r="L32" s="372" t="s">
        <v>1139</v>
      </c>
      <c r="M32" s="317" t="str">
        <f t="shared" si="0"/>
        <v>Тюменский муниципальный район</v>
      </c>
      <c r="N32" s="298"/>
      <c r="O32" s="298"/>
      <c r="P32" s="298"/>
      <c r="Q32" s="298"/>
      <c r="R32" s="317" t="str">
        <f>K32&amp;" ("&amp;L32&amp;")"</f>
        <v>Кулаковское (71644440)</v>
      </c>
      <c r="S32" s="249"/>
      <c r="T32" s="249"/>
      <c r="U32" s="373"/>
      <c r="V32" s="249"/>
      <c r="W32" s="249"/>
      <c r="X32" s="249"/>
      <c r="Y32" s="389"/>
      <c r="Z32" s="389"/>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89"/>
      <c r="BW32" s="389"/>
      <c r="BX32" s="389"/>
      <c r="BY32" s="389"/>
      <c r="BZ32" s="389"/>
      <c r="CA32" s="389"/>
      <c r="CB32" s="389"/>
      <c r="CC32" s="389"/>
      <c r="CD32" s="389"/>
      <c r="CE32" s="389"/>
    </row>
    <row r="33" spans="1:83" s="390" customFormat="1" ht="0.95" customHeight="1">
      <c r="A33" s="89"/>
      <c r="B33" s="249" t="s">
        <v>453</v>
      </c>
      <c r="C33" s="723"/>
      <c r="D33" s="724">
        <v>8</v>
      </c>
      <c r="E33" s="725" t="s">
        <v>1644</v>
      </c>
      <c r="F33" s="683"/>
      <c r="G33" s="671">
        <v>0</v>
      </c>
      <c r="H33" s="494"/>
      <c r="I33" s="375"/>
      <c r="J33" s="532" t="s">
        <v>594</v>
      </c>
      <c r="K33" s="177"/>
      <c r="L33" s="391"/>
      <c r="M33" s="317">
        <f t="shared" si="0"/>
        <v>0</v>
      </c>
      <c r="N33" s="298"/>
      <c r="O33" s="298"/>
      <c r="P33" s="317" t="str">
        <f>IF(ISERROR(MATCH(Q33,MODesc,0)),"n","y")</f>
        <v>y</v>
      </c>
      <c r="Q33" s="298" t="s">
        <v>1644</v>
      </c>
      <c r="R33" s="317" t="str">
        <f>K33&amp;"("&amp;L33&amp;")"</f>
        <v>()</v>
      </c>
      <c r="S33" s="249"/>
      <c r="T33" s="249"/>
      <c r="U33" s="373"/>
      <c r="V33" s="249"/>
      <c r="W33" s="249"/>
      <c r="X33" s="249"/>
      <c r="Y33" s="389"/>
      <c r="Z33" s="389"/>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89"/>
      <c r="BW33" s="389"/>
      <c r="BX33" s="389"/>
      <c r="BY33" s="389"/>
      <c r="BZ33" s="389"/>
      <c r="CA33" s="389"/>
      <c r="CB33" s="389"/>
      <c r="CC33" s="389"/>
      <c r="CD33" s="389"/>
      <c r="CE33" s="389"/>
    </row>
    <row r="34" spans="1:83" s="390" customFormat="1" ht="0.95" customHeight="1">
      <c r="A34" s="89"/>
      <c r="B34" s="249" t="s">
        <v>453</v>
      </c>
      <c r="C34" s="723"/>
      <c r="D34" s="724"/>
      <c r="E34" s="726"/>
      <c r="F34" s="727"/>
      <c r="G34" s="724">
        <v>1</v>
      </c>
      <c r="H34" s="721" t="s">
        <v>1122</v>
      </c>
      <c r="I34" s="375"/>
      <c r="J34" s="532" t="s">
        <v>594</v>
      </c>
      <c r="K34" s="177"/>
      <c r="L34" s="391"/>
      <c r="M34" s="317" t="str">
        <f t="shared" si="0"/>
        <v>Тюменский муниципальный район</v>
      </c>
      <c r="N34" s="298"/>
      <c r="O34" s="298"/>
      <c r="P34" s="298"/>
      <c r="Q34" s="298"/>
      <c r="R34" s="317" t="str">
        <f>K34&amp;"("&amp;L34&amp;")"</f>
        <v>()</v>
      </c>
      <c r="S34" s="249"/>
      <c r="T34" s="249"/>
      <c r="U34" s="373"/>
      <c r="V34" s="249"/>
      <c r="W34" s="249"/>
      <c r="X34" s="249"/>
      <c r="Y34" s="389"/>
      <c r="Z34" s="389"/>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89"/>
      <c r="BW34" s="389"/>
      <c r="BX34" s="389"/>
      <c r="BY34" s="389"/>
      <c r="BZ34" s="389"/>
      <c r="CA34" s="389"/>
      <c r="CB34" s="389"/>
      <c r="CC34" s="389"/>
      <c r="CD34" s="389"/>
      <c r="CE34" s="389"/>
    </row>
    <row r="35" spans="1:83" s="390" customFormat="1" ht="15" customHeight="1">
      <c r="A35" s="89"/>
      <c r="B35" s="249" t="s">
        <v>453</v>
      </c>
      <c r="C35" s="723"/>
      <c r="D35" s="724"/>
      <c r="E35" s="726"/>
      <c r="F35" s="728"/>
      <c r="G35" s="724"/>
      <c r="H35" s="722"/>
      <c r="I35" s="693"/>
      <c r="J35" s="671">
        <v>1</v>
      </c>
      <c r="K35" s="682" t="s">
        <v>1140</v>
      </c>
      <c r="L35" s="372" t="s">
        <v>1141</v>
      </c>
      <c r="M35" s="317" t="str">
        <f t="shared" si="0"/>
        <v>Тюменский муниципальный район</v>
      </c>
      <c r="N35" s="298"/>
      <c r="O35" s="298"/>
      <c r="P35" s="298"/>
      <c r="Q35" s="298"/>
      <c r="R35" s="317" t="str">
        <f>K35&amp;" ("&amp;L35&amp;")"</f>
        <v>Мальковское (71644445)</v>
      </c>
      <c r="S35" s="249"/>
      <c r="T35" s="249"/>
      <c r="U35" s="373"/>
      <c r="V35" s="249"/>
      <c r="W35" s="249"/>
      <c r="X35" s="249"/>
      <c r="Y35" s="389"/>
      <c r="Z35" s="389"/>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89"/>
      <c r="BW35" s="389"/>
      <c r="BX35" s="389"/>
      <c r="BY35" s="389"/>
      <c r="BZ35" s="389"/>
      <c r="CA35" s="389"/>
      <c r="CB35" s="389"/>
      <c r="CC35" s="389"/>
      <c r="CD35" s="389"/>
      <c r="CE35" s="389"/>
    </row>
    <row r="36" spans="1:83" s="390" customFormat="1" ht="0.95" customHeight="1">
      <c r="A36" s="89"/>
      <c r="B36" s="249" t="s">
        <v>453</v>
      </c>
      <c r="C36" s="723"/>
      <c r="D36" s="724">
        <v>9</v>
      </c>
      <c r="E36" s="725" t="s">
        <v>1645</v>
      </c>
      <c r="F36" s="683"/>
      <c r="G36" s="671">
        <v>0</v>
      </c>
      <c r="H36" s="494"/>
      <c r="I36" s="375"/>
      <c r="J36" s="532" t="s">
        <v>594</v>
      </c>
      <c r="K36" s="177"/>
      <c r="L36" s="391"/>
      <c r="M36" s="317">
        <f t="shared" si="0"/>
        <v>0</v>
      </c>
      <c r="N36" s="298"/>
      <c r="O36" s="298"/>
      <c r="P36" s="317" t="str">
        <f>IF(ISERROR(MATCH(Q36,MODesc,0)),"n","y")</f>
        <v>y</v>
      </c>
      <c r="Q36" s="298" t="s">
        <v>1645</v>
      </c>
      <c r="R36" s="317" t="str">
        <f>K36&amp;"("&amp;L36&amp;")"</f>
        <v>()</v>
      </c>
      <c r="S36" s="249"/>
      <c r="T36" s="249"/>
      <c r="U36" s="373"/>
      <c r="V36" s="249"/>
      <c r="W36" s="249"/>
      <c r="X36" s="249"/>
      <c r="Y36" s="389"/>
      <c r="Z36" s="389"/>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89"/>
      <c r="BW36" s="389"/>
      <c r="BX36" s="389"/>
      <c r="BY36" s="389"/>
      <c r="BZ36" s="389"/>
      <c r="CA36" s="389"/>
      <c r="CB36" s="389"/>
      <c r="CC36" s="389"/>
      <c r="CD36" s="389"/>
      <c r="CE36" s="389"/>
    </row>
    <row r="37" spans="1:83" s="390" customFormat="1" ht="0.95" customHeight="1">
      <c r="A37" s="89"/>
      <c r="B37" s="249" t="s">
        <v>453</v>
      </c>
      <c r="C37" s="723"/>
      <c r="D37" s="724"/>
      <c r="E37" s="726"/>
      <c r="F37" s="727"/>
      <c r="G37" s="724">
        <v>1</v>
      </c>
      <c r="H37" s="721" t="s">
        <v>1122</v>
      </c>
      <c r="I37" s="375"/>
      <c r="J37" s="532" t="s">
        <v>594</v>
      </c>
      <c r="K37" s="177"/>
      <c r="L37" s="391"/>
      <c r="M37" s="317" t="str">
        <f t="shared" si="0"/>
        <v>Тюменский муниципальный район</v>
      </c>
      <c r="N37" s="298"/>
      <c r="O37" s="298"/>
      <c r="P37" s="298"/>
      <c r="Q37" s="298"/>
      <c r="R37" s="317" t="str">
        <f>K37&amp;"("&amp;L37&amp;")"</f>
        <v>()</v>
      </c>
      <c r="S37" s="249"/>
      <c r="T37" s="249"/>
      <c r="U37" s="373"/>
      <c r="V37" s="249"/>
      <c r="W37" s="249"/>
      <c r="X37" s="249"/>
      <c r="Y37" s="389"/>
      <c r="Z37" s="389"/>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89"/>
      <c r="BW37" s="389"/>
      <c r="BX37" s="389"/>
      <c r="BY37" s="389"/>
      <c r="BZ37" s="389"/>
      <c r="CA37" s="389"/>
      <c r="CB37" s="389"/>
      <c r="CC37" s="389"/>
      <c r="CD37" s="389"/>
      <c r="CE37" s="389"/>
    </row>
    <row r="38" spans="1:83" s="390" customFormat="1" ht="15" customHeight="1">
      <c r="A38" s="89"/>
      <c r="B38" s="249" t="s">
        <v>453</v>
      </c>
      <c r="C38" s="723"/>
      <c r="D38" s="724"/>
      <c r="E38" s="726"/>
      <c r="F38" s="728"/>
      <c r="G38" s="724"/>
      <c r="H38" s="722"/>
      <c r="I38" s="693"/>
      <c r="J38" s="671">
        <v>1</v>
      </c>
      <c r="K38" s="682" t="s">
        <v>1142</v>
      </c>
      <c r="L38" s="372" t="s">
        <v>1143</v>
      </c>
      <c r="M38" s="317" t="str">
        <f t="shared" si="0"/>
        <v>Тюменский муниципальный район</v>
      </c>
      <c r="N38" s="298"/>
      <c r="O38" s="298"/>
      <c r="P38" s="298"/>
      <c r="Q38" s="298"/>
      <c r="R38" s="317" t="str">
        <f>K38&amp;" ("&amp;L38&amp;")"</f>
        <v>Московское (71644450)</v>
      </c>
      <c r="S38" s="249"/>
      <c r="T38" s="249"/>
      <c r="U38" s="373"/>
      <c r="V38" s="249"/>
      <c r="W38" s="249"/>
      <c r="X38" s="249"/>
      <c r="Y38" s="389"/>
      <c r="Z38" s="389"/>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89"/>
      <c r="BW38" s="389"/>
      <c r="BX38" s="389"/>
      <c r="BY38" s="389"/>
      <c r="BZ38" s="389"/>
      <c r="CA38" s="389"/>
      <c r="CB38" s="389"/>
      <c r="CC38" s="389"/>
      <c r="CD38" s="389"/>
      <c r="CE38" s="389"/>
    </row>
    <row r="39" spans="1:83" s="390" customFormat="1" ht="0.95" customHeight="1">
      <c r="A39" s="89"/>
      <c r="B39" s="249" t="s">
        <v>453</v>
      </c>
      <c r="C39" s="723"/>
      <c r="D39" s="724">
        <v>10</v>
      </c>
      <c r="E39" s="725" t="s">
        <v>1646</v>
      </c>
      <c r="F39" s="683"/>
      <c r="G39" s="671">
        <v>0</v>
      </c>
      <c r="H39" s="494"/>
      <c r="I39" s="375"/>
      <c r="J39" s="532" t="s">
        <v>594</v>
      </c>
      <c r="K39" s="177"/>
      <c r="L39" s="391"/>
      <c r="M39" s="317">
        <f t="shared" si="0"/>
        <v>0</v>
      </c>
      <c r="N39" s="298"/>
      <c r="O39" s="298"/>
      <c r="P39" s="317" t="str">
        <f>IF(ISERROR(MATCH(Q39,MODesc,0)),"n","y")</f>
        <v>y</v>
      </c>
      <c r="Q39" s="298" t="s">
        <v>1646</v>
      </c>
      <c r="R39" s="317" t="str">
        <f>K39&amp;"("&amp;L39&amp;")"</f>
        <v>()</v>
      </c>
      <c r="S39" s="249"/>
      <c r="T39" s="249"/>
      <c r="U39" s="373"/>
      <c r="V39" s="249"/>
      <c r="W39" s="249"/>
      <c r="X39" s="249"/>
      <c r="Y39" s="389"/>
      <c r="Z39" s="389"/>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89"/>
      <c r="BW39" s="389"/>
      <c r="BX39" s="389"/>
      <c r="BY39" s="389"/>
      <c r="BZ39" s="389"/>
      <c r="CA39" s="389"/>
      <c r="CB39" s="389"/>
      <c r="CC39" s="389"/>
      <c r="CD39" s="389"/>
      <c r="CE39" s="389"/>
    </row>
    <row r="40" spans="1:83" s="390" customFormat="1" ht="0.95" customHeight="1">
      <c r="A40" s="89"/>
      <c r="B40" s="249" t="s">
        <v>453</v>
      </c>
      <c r="C40" s="723"/>
      <c r="D40" s="724"/>
      <c r="E40" s="726"/>
      <c r="F40" s="727"/>
      <c r="G40" s="724">
        <v>1</v>
      </c>
      <c r="H40" s="721" t="s">
        <v>1122</v>
      </c>
      <c r="I40" s="375"/>
      <c r="J40" s="532" t="s">
        <v>594</v>
      </c>
      <c r="K40" s="177"/>
      <c r="L40" s="391"/>
      <c r="M40" s="317" t="str">
        <f t="shared" si="0"/>
        <v>Тюменский муниципальный район</v>
      </c>
      <c r="N40" s="298"/>
      <c r="O40" s="298"/>
      <c r="P40" s="298"/>
      <c r="Q40" s="298"/>
      <c r="R40" s="317" t="str">
        <f>K40&amp;"("&amp;L40&amp;")"</f>
        <v>()</v>
      </c>
      <c r="S40" s="249"/>
      <c r="T40" s="249"/>
      <c r="U40" s="373"/>
      <c r="V40" s="249"/>
      <c r="W40" s="249"/>
      <c r="X40" s="249"/>
      <c r="Y40" s="389"/>
      <c r="Z40" s="389"/>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89"/>
      <c r="BW40" s="389"/>
      <c r="BX40" s="389"/>
      <c r="BY40" s="389"/>
      <c r="BZ40" s="389"/>
      <c r="CA40" s="389"/>
      <c r="CB40" s="389"/>
      <c r="CC40" s="389"/>
      <c r="CD40" s="389"/>
      <c r="CE40" s="389"/>
    </row>
    <row r="41" spans="1:83" s="390" customFormat="1" ht="15" customHeight="1">
      <c r="A41" s="89"/>
      <c r="B41" s="249" t="s">
        <v>453</v>
      </c>
      <c r="C41" s="723"/>
      <c r="D41" s="724"/>
      <c r="E41" s="726"/>
      <c r="F41" s="728"/>
      <c r="G41" s="724"/>
      <c r="H41" s="722"/>
      <c r="I41" s="693"/>
      <c r="J41" s="671">
        <v>1</v>
      </c>
      <c r="K41" s="682" t="s">
        <v>1150</v>
      </c>
      <c r="L41" s="372" t="s">
        <v>1151</v>
      </c>
      <c r="M41" s="317" t="str">
        <f t="shared" si="0"/>
        <v>Тюменский муниципальный район</v>
      </c>
      <c r="N41" s="298"/>
      <c r="O41" s="298"/>
      <c r="P41" s="298"/>
      <c r="Q41" s="298"/>
      <c r="R41" s="317" t="str">
        <f>K41&amp;" ("&amp;L41&amp;")"</f>
        <v>Онохинское (71644458)</v>
      </c>
      <c r="S41" s="249"/>
      <c r="T41" s="249"/>
      <c r="U41" s="373"/>
      <c r="V41" s="249"/>
      <c r="W41" s="249"/>
      <c r="X41" s="249"/>
      <c r="Y41" s="389"/>
      <c r="Z41" s="389"/>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89"/>
      <c r="BW41" s="389"/>
      <c r="BX41" s="389"/>
      <c r="BY41" s="389"/>
      <c r="BZ41" s="389"/>
      <c r="CA41" s="389"/>
      <c r="CB41" s="389"/>
      <c r="CC41" s="389"/>
      <c r="CD41" s="389"/>
      <c r="CE41" s="389"/>
    </row>
    <row r="42" spans="1:83" s="390" customFormat="1" ht="0.95" customHeight="1">
      <c r="A42" s="89"/>
      <c r="B42" s="249" t="s">
        <v>453</v>
      </c>
      <c r="C42" s="723"/>
      <c r="D42" s="724">
        <v>11</v>
      </c>
      <c r="E42" s="725" t="s">
        <v>1647</v>
      </c>
      <c r="F42" s="683"/>
      <c r="G42" s="671">
        <v>0</v>
      </c>
      <c r="H42" s="494"/>
      <c r="I42" s="375"/>
      <c r="J42" s="532" t="s">
        <v>594</v>
      </c>
      <c r="K42" s="177"/>
      <c r="L42" s="391"/>
      <c r="M42" s="317">
        <f t="shared" si="0"/>
        <v>0</v>
      </c>
      <c r="N42" s="298"/>
      <c r="O42" s="298"/>
      <c r="P42" s="317" t="str">
        <f>IF(ISERROR(MATCH(Q42,MODesc,0)),"n","y")</f>
        <v>y</v>
      </c>
      <c r="Q42" s="298" t="s">
        <v>1647</v>
      </c>
      <c r="R42" s="317" t="str">
        <f>K42&amp;"("&amp;L42&amp;")"</f>
        <v>()</v>
      </c>
      <c r="S42" s="249"/>
      <c r="T42" s="249"/>
      <c r="U42" s="373"/>
      <c r="V42" s="249"/>
      <c r="W42" s="249"/>
      <c r="X42" s="249"/>
      <c r="Y42" s="389"/>
      <c r="Z42" s="389"/>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89"/>
      <c r="BW42" s="389"/>
      <c r="BX42" s="389"/>
      <c r="BY42" s="389"/>
      <c r="BZ42" s="389"/>
      <c r="CA42" s="389"/>
      <c r="CB42" s="389"/>
      <c r="CC42" s="389"/>
      <c r="CD42" s="389"/>
      <c r="CE42" s="389"/>
    </row>
    <row r="43" spans="1:83" s="390" customFormat="1" ht="0.95" customHeight="1">
      <c r="A43" s="89"/>
      <c r="B43" s="249" t="s">
        <v>453</v>
      </c>
      <c r="C43" s="723"/>
      <c r="D43" s="724"/>
      <c r="E43" s="726"/>
      <c r="F43" s="727"/>
      <c r="G43" s="724">
        <v>1</v>
      </c>
      <c r="H43" s="721" t="s">
        <v>1122</v>
      </c>
      <c r="I43" s="375"/>
      <c r="J43" s="532" t="s">
        <v>594</v>
      </c>
      <c r="K43" s="177"/>
      <c r="L43" s="391"/>
      <c r="M43" s="317" t="str">
        <f t="shared" si="0"/>
        <v>Тюменский муниципальный район</v>
      </c>
      <c r="N43" s="298"/>
      <c r="O43" s="298"/>
      <c r="P43" s="298"/>
      <c r="Q43" s="298"/>
      <c r="R43" s="317" t="str">
        <f>K43&amp;"("&amp;L43&amp;")"</f>
        <v>()</v>
      </c>
      <c r="S43" s="249"/>
      <c r="T43" s="249"/>
      <c r="U43" s="373"/>
      <c r="V43" s="249"/>
      <c r="W43" s="249"/>
      <c r="X43" s="249"/>
      <c r="Y43" s="389"/>
      <c r="Z43" s="389"/>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89"/>
      <c r="BW43" s="389"/>
      <c r="BX43" s="389"/>
      <c r="BY43" s="389"/>
      <c r="BZ43" s="389"/>
      <c r="CA43" s="389"/>
      <c r="CB43" s="389"/>
      <c r="CC43" s="389"/>
      <c r="CD43" s="389"/>
      <c r="CE43" s="389"/>
    </row>
    <row r="44" spans="1:83" s="390" customFormat="1" ht="15" customHeight="1">
      <c r="A44" s="89"/>
      <c r="B44" s="249" t="s">
        <v>453</v>
      </c>
      <c r="C44" s="723"/>
      <c r="D44" s="724"/>
      <c r="E44" s="726"/>
      <c r="F44" s="728"/>
      <c r="G44" s="724"/>
      <c r="H44" s="722"/>
      <c r="I44" s="693"/>
      <c r="J44" s="671">
        <v>1</v>
      </c>
      <c r="K44" s="682" t="s">
        <v>1152</v>
      </c>
      <c r="L44" s="372" t="s">
        <v>1153</v>
      </c>
      <c r="M44" s="317" t="str">
        <f t="shared" si="0"/>
        <v>Тюменский муниципальный район</v>
      </c>
      <c r="N44" s="298"/>
      <c r="O44" s="298"/>
      <c r="P44" s="298"/>
      <c r="Q44" s="298"/>
      <c r="R44" s="317" t="str">
        <f>K44&amp;" ("&amp;L44&amp;")"</f>
        <v>Переваловское (71644460)</v>
      </c>
      <c r="S44" s="249"/>
      <c r="T44" s="249"/>
      <c r="U44" s="373"/>
      <c r="V44" s="249"/>
      <c r="W44" s="249"/>
      <c r="X44" s="249"/>
      <c r="Y44" s="389"/>
      <c r="Z44" s="389"/>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89"/>
      <c r="BW44" s="389"/>
      <c r="BX44" s="389"/>
      <c r="BY44" s="389"/>
      <c r="BZ44" s="389"/>
      <c r="CA44" s="389"/>
      <c r="CB44" s="389"/>
      <c r="CC44" s="389"/>
      <c r="CD44" s="389"/>
      <c r="CE44" s="389"/>
    </row>
    <row r="45" spans="1:83" s="390" customFormat="1" ht="0.95" customHeight="1">
      <c r="A45" s="89"/>
      <c r="B45" s="249" t="s">
        <v>453</v>
      </c>
      <c r="C45" s="723"/>
      <c r="D45" s="724">
        <v>12</v>
      </c>
      <c r="E45" s="725" t="s">
        <v>1648</v>
      </c>
      <c r="F45" s="683"/>
      <c r="G45" s="671">
        <v>0</v>
      </c>
      <c r="H45" s="494"/>
      <c r="I45" s="375"/>
      <c r="J45" s="532" t="s">
        <v>594</v>
      </c>
      <c r="K45" s="177"/>
      <c r="L45" s="391"/>
      <c r="M45" s="317">
        <f t="shared" si="0"/>
        <v>0</v>
      </c>
      <c r="N45" s="298"/>
      <c r="O45" s="298"/>
      <c r="P45" s="317" t="str">
        <f>IF(ISERROR(MATCH(Q45,MODesc,0)),"n","y")</f>
        <v>y</v>
      </c>
      <c r="Q45" s="298" t="s">
        <v>1648</v>
      </c>
      <c r="R45" s="317" t="str">
        <f>K45&amp;"("&amp;L45&amp;")"</f>
        <v>()</v>
      </c>
      <c r="S45" s="249"/>
      <c r="T45" s="249"/>
      <c r="U45" s="373"/>
      <c r="V45" s="249"/>
      <c r="W45" s="249"/>
      <c r="X45" s="249"/>
      <c r="Y45" s="389"/>
      <c r="Z45" s="389"/>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89"/>
      <c r="BW45" s="389"/>
      <c r="BX45" s="389"/>
      <c r="BY45" s="389"/>
      <c r="BZ45" s="389"/>
      <c r="CA45" s="389"/>
      <c r="CB45" s="389"/>
      <c r="CC45" s="389"/>
      <c r="CD45" s="389"/>
      <c r="CE45" s="389"/>
    </row>
    <row r="46" spans="1:83" s="390" customFormat="1" ht="0.95" customHeight="1">
      <c r="A46" s="89"/>
      <c r="B46" s="249" t="s">
        <v>453</v>
      </c>
      <c r="C46" s="723"/>
      <c r="D46" s="724"/>
      <c r="E46" s="726"/>
      <c r="F46" s="727"/>
      <c r="G46" s="724">
        <v>1</v>
      </c>
      <c r="H46" s="721" t="s">
        <v>1122</v>
      </c>
      <c r="I46" s="375"/>
      <c r="J46" s="532" t="s">
        <v>594</v>
      </c>
      <c r="K46" s="177"/>
      <c r="L46" s="391"/>
      <c r="M46" s="317" t="str">
        <f t="shared" si="0"/>
        <v>Тюменский муниципальный район</v>
      </c>
      <c r="N46" s="298"/>
      <c r="O46" s="298"/>
      <c r="P46" s="298"/>
      <c r="Q46" s="298"/>
      <c r="R46" s="317" t="str">
        <f>K46&amp;"("&amp;L46&amp;")"</f>
        <v>()</v>
      </c>
      <c r="S46" s="249"/>
      <c r="T46" s="249"/>
      <c r="U46" s="373"/>
      <c r="V46" s="249"/>
      <c r="W46" s="249"/>
      <c r="X46" s="249"/>
      <c r="Y46" s="389"/>
      <c r="Z46" s="389"/>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89"/>
      <c r="BW46" s="389"/>
      <c r="BX46" s="389"/>
      <c r="BY46" s="389"/>
      <c r="BZ46" s="389"/>
      <c r="CA46" s="389"/>
      <c r="CB46" s="389"/>
      <c r="CC46" s="389"/>
      <c r="CD46" s="389"/>
      <c r="CE46" s="389"/>
    </row>
    <row r="47" spans="1:83" s="390" customFormat="1" ht="15" customHeight="1">
      <c r="A47" s="89"/>
      <c r="B47" s="249" t="s">
        <v>453</v>
      </c>
      <c r="C47" s="723"/>
      <c r="D47" s="724"/>
      <c r="E47" s="726"/>
      <c r="F47" s="728"/>
      <c r="G47" s="724"/>
      <c r="H47" s="722"/>
      <c r="I47" s="693"/>
      <c r="J47" s="671">
        <v>1</v>
      </c>
      <c r="K47" s="682" t="s">
        <v>1158</v>
      </c>
      <c r="L47" s="372" t="s">
        <v>1159</v>
      </c>
      <c r="M47" s="317" t="str">
        <f t="shared" si="0"/>
        <v>Тюменский муниципальный район</v>
      </c>
      <c r="N47" s="298"/>
      <c r="O47" s="298"/>
      <c r="P47" s="298"/>
      <c r="Q47" s="298"/>
      <c r="R47" s="317" t="str">
        <f>K47&amp;" ("&amp;L47&amp;")"</f>
        <v>Червишевское (71644480)</v>
      </c>
      <c r="S47" s="249"/>
      <c r="T47" s="249"/>
      <c r="U47" s="373"/>
      <c r="V47" s="249"/>
      <c r="W47" s="249"/>
      <c r="X47" s="249"/>
      <c r="Y47" s="389"/>
      <c r="Z47" s="389"/>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89"/>
      <c r="BW47" s="389"/>
      <c r="BX47" s="389"/>
      <c r="BY47" s="389"/>
      <c r="BZ47" s="389"/>
      <c r="CA47" s="389"/>
      <c r="CB47" s="389"/>
      <c r="CC47" s="389"/>
      <c r="CD47" s="389"/>
      <c r="CE47" s="389"/>
    </row>
    <row r="48" spans="1:83" s="131" customFormat="1" ht="0.95" customHeight="1">
      <c r="A48" s="35"/>
      <c r="B48" s="35" t="s">
        <v>450</v>
      </c>
      <c r="C48" s="355"/>
      <c r="D48" s="375"/>
      <c r="E48" s="303"/>
      <c r="F48" s="377"/>
      <c r="G48" s="377"/>
      <c r="H48" s="377"/>
      <c r="I48" s="377"/>
      <c r="J48" s="377"/>
      <c r="K48" s="377"/>
      <c r="L48" s="378"/>
      <c r="M48" s="537"/>
      <c r="N48" s="317"/>
      <c r="O48" s="317"/>
      <c r="P48" s="317"/>
      <c r="Q48" s="497" t="s">
        <v>21</v>
      </c>
      <c r="R48" s="317"/>
      <c r="S48" s="493"/>
      <c r="T48" s="493"/>
      <c r="U48" s="493"/>
      <c r="V48" s="493"/>
    </row>
    <row r="49" spans="1:22" s="131" customFormat="1" ht="21" customHeight="1">
      <c r="A49" s="130"/>
      <c r="B49" s="35"/>
      <c r="C49" s="357"/>
      <c r="D49" s="379"/>
      <c r="E49" s="379"/>
      <c r="F49" s="379"/>
      <c r="G49" s="379"/>
      <c r="H49" s="379"/>
      <c r="I49" s="379"/>
      <c r="J49" s="379"/>
      <c r="K49" s="379"/>
      <c r="L49" s="379"/>
      <c r="M49" s="317"/>
      <c r="N49" s="317"/>
      <c r="O49" s="317"/>
      <c r="P49" s="317"/>
      <c r="Q49" s="497"/>
      <c r="R49" s="317"/>
      <c r="S49" s="493"/>
      <c r="T49" s="493"/>
      <c r="U49" s="493"/>
      <c r="V49" s="493"/>
    </row>
    <row r="50" spans="1:22" s="131" customFormat="1">
      <c r="A50" s="130"/>
      <c r="B50" s="35"/>
      <c r="C50" s="357"/>
      <c r="D50" s="35"/>
      <c r="E50" s="35"/>
      <c r="F50" s="35"/>
      <c r="G50" s="35"/>
      <c r="H50" s="35"/>
      <c r="I50" s="35"/>
      <c r="J50" s="35"/>
      <c r="K50" s="35"/>
      <c r="L50" s="35"/>
      <c r="M50" s="317"/>
      <c r="N50" s="317"/>
      <c r="O50" s="317"/>
      <c r="P50" s="317"/>
      <c r="Q50" s="497"/>
      <c r="R50" s="317"/>
      <c r="S50" s="493"/>
      <c r="T50" s="493"/>
      <c r="U50" s="493"/>
      <c r="V50" s="493"/>
    </row>
    <row r="51" spans="1:22" s="131" customFormat="1" ht="0.75" customHeight="1">
      <c r="A51" s="130"/>
      <c r="B51" s="35"/>
      <c r="C51" s="357"/>
      <c r="D51" s="35"/>
      <c r="E51" s="35"/>
      <c r="F51" s="35"/>
      <c r="G51" s="35"/>
      <c r="H51" s="35"/>
      <c r="I51" s="35"/>
      <c r="J51" s="35"/>
      <c r="K51" s="35"/>
      <c r="L51" s="35"/>
      <c r="M51" s="317"/>
      <c r="N51" s="317"/>
      <c r="O51" s="317"/>
      <c r="P51" s="317"/>
      <c r="Q51" s="497"/>
      <c r="R51" s="317"/>
      <c r="S51" s="493"/>
      <c r="T51" s="493"/>
      <c r="U51" s="493"/>
      <c r="V51" s="493"/>
    </row>
    <row r="52" spans="1:22" s="381" customFormat="1" ht="10.5">
      <c r="A52" s="380"/>
      <c r="C52" s="382"/>
      <c r="D52" s="383"/>
      <c r="E52" s="383"/>
      <c r="M52" s="317"/>
      <c r="N52" s="317"/>
      <c r="O52" s="317"/>
      <c r="P52" s="317"/>
      <c r="Q52" s="497"/>
      <c r="R52" s="317"/>
      <c r="S52" s="493"/>
      <c r="T52" s="493"/>
      <c r="U52" s="493"/>
      <c r="V52" s="493"/>
    </row>
    <row r="53" spans="1:22" s="381" customFormat="1" ht="10.5">
      <c r="A53" s="380"/>
      <c r="C53" s="382"/>
      <c r="D53" s="383"/>
      <c r="E53" s="383"/>
      <c r="M53" s="317"/>
      <c r="N53" s="317"/>
      <c r="O53" s="317"/>
      <c r="P53" s="317"/>
      <c r="Q53" s="497"/>
      <c r="R53" s="317"/>
      <c r="S53" s="493"/>
      <c r="T53" s="493"/>
      <c r="U53" s="493"/>
      <c r="V53" s="493"/>
    </row>
  </sheetData>
  <sheetProtection password="FA9C" sheet="1" objects="1" scenarios="1" formatColumns="0" formatRows="0"/>
  <mergeCells count="82">
    <mergeCell ref="F9:G9"/>
    <mergeCell ref="I9:J9"/>
    <mergeCell ref="F10:G10"/>
    <mergeCell ref="I10:J10"/>
    <mergeCell ref="D4:H4"/>
    <mergeCell ref="D6:E6"/>
    <mergeCell ref="F6:G6"/>
    <mergeCell ref="D8:E8"/>
    <mergeCell ref="I8:L8"/>
    <mergeCell ref="F8:H8"/>
    <mergeCell ref="H13:H14"/>
    <mergeCell ref="C15:C17"/>
    <mergeCell ref="D15:D17"/>
    <mergeCell ref="E15:E17"/>
    <mergeCell ref="F16:F17"/>
    <mergeCell ref="G16:G17"/>
    <mergeCell ref="H16:H17"/>
    <mergeCell ref="C12:C14"/>
    <mergeCell ref="D12:D14"/>
    <mergeCell ref="E12:E14"/>
    <mergeCell ref="F13:F14"/>
    <mergeCell ref="G13:G14"/>
    <mergeCell ref="H19:H20"/>
    <mergeCell ref="C21:C23"/>
    <mergeCell ref="D21:D23"/>
    <mergeCell ref="E21:E23"/>
    <mergeCell ref="F22:F23"/>
    <mergeCell ref="G22:G23"/>
    <mergeCell ref="H22:H23"/>
    <mergeCell ref="C18:C20"/>
    <mergeCell ref="D18:D20"/>
    <mergeCell ref="E18:E20"/>
    <mergeCell ref="F19:F20"/>
    <mergeCell ref="G19:G20"/>
    <mergeCell ref="H25:H26"/>
    <mergeCell ref="C27:C29"/>
    <mergeCell ref="D27:D29"/>
    <mergeCell ref="E27:E29"/>
    <mergeCell ref="F28:F29"/>
    <mergeCell ref="G28:G29"/>
    <mergeCell ref="H28:H29"/>
    <mergeCell ref="C24:C26"/>
    <mergeCell ref="D24:D26"/>
    <mergeCell ref="E24:E26"/>
    <mergeCell ref="F25:F26"/>
    <mergeCell ref="G25:G26"/>
    <mergeCell ref="H31:H32"/>
    <mergeCell ref="C33:C35"/>
    <mergeCell ref="D33:D35"/>
    <mergeCell ref="E33:E35"/>
    <mergeCell ref="F34:F35"/>
    <mergeCell ref="G34:G35"/>
    <mergeCell ref="H34:H35"/>
    <mergeCell ref="C30:C32"/>
    <mergeCell ref="D30:D32"/>
    <mergeCell ref="E30:E32"/>
    <mergeCell ref="F31:F32"/>
    <mergeCell ref="G31:G32"/>
    <mergeCell ref="H37:H38"/>
    <mergeCell ref="C39:C41"/>
    <mergeCell ref="D39:D41"/>
    <mergeCell ref="E39:E41"/>
    <mergeCell ref="F40:F41"/>
    <mergeCell ref="G40:G41"/>
    <mergeCell ref="H40:H41"/>
    <mergeCell ref="C36:C38"/>
    <mergeCell ref="D36:D38"/>
    <mergeCell ref="E36:E38"/>
    <mergeCell ref="F37:F38"/>
    <mergeCell ref="G37:G38"/>
    <mergeCell ref="H43:H44"/>
    <mergeCell ref="C45:C47"/>
    <mergeCell ref="D45:D47"/>
    <mergeCell ref="E45:E47"/>
    <mergeCell ref="F46:F47"/>
    <mergeCell ref="G46:G47"/>
    <mergeCell ref="H46:H47"/>
    <mergeCell ref="C42:C44"/>
    <mergeCell ref="D42:D44"/>
    <mergeCell ref="E42:E44"/>
    <mergeCell ref="F43:F44"/>
    <mergeCell ref="G43:G44"/>
  </mergeCells>
  <dataValidations count="1">
    <dataValidation type="textLength" operator="lessThanOrEqual" allowBlank="1" showInputMessage="1" showErrorMessage="1" errorTitle="Ошибка" error="Допускается ввод не более 900 символов!" sqref="E12 E15 E18 E21 E24 E27 E30 E33 E36 E39 E42 E45">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T52"/>
  <sheetViews>
    <sheetView showGridLines="0" topLeftCell="C4" zoomScaleNormal="100" workbookViewId="0">
      <selection activeCell="N51" sqref="N51"/>
    </sheetView>
  </sheetViews>
  <sheetFormatPr defaultRowHeight="11.25"/>
  <cols>
    <col min="1" max="2" width="3.7109375" style="313" hidden="1" customWidth="1"/>
    <col min="3" max="3" width="3.7109375" style="103" bestFit="1" customWidth="1"/>
    <col min="4" max="4" width="6.140625" style="103" customWidth="1"/>
    <col min="5" max="5" width="50.7109375" style="103" customWidth="1"/>
    <col min="6" max="6" width="33.85546875" style="103" customWidth="1"/>
    <col min="7" max="7" width="8.5703125" style="103" customWidth="1"/>
    <col min="8" max="8" width="3.7109375" style="103" customWidth="1"/>
    <col min="9" max="9" width="5.42578125" style="103" customWidth="1"/>
    <col min="10" max="10" width="47.85546875" style="103" customWidth="1"/>
    <col min="11" max="12" width="3.7109375" style="103" customWidth="1"/>
    <col min="13" max="13" width="5.7109375" style="103" customWidth="1"/>
    <col min="14" max="14" width="28.140625" style="103" customWidth="1"/>
    <col min="15" max="16" width="3.7109375" style="103" customWidth="1"/>
    <col min="17" max="17" width="5.7109375" style="103" customWidth="1"/>
    <col min="18" max="18" width="34.42578125" style="103" customWidth="1"/>
    <col min="19" max="19" width="30.7109375" style="103" customWidth="1"/>
    <col min="20" max="20" width="3.7109375" style="103" customWidth="1"/>
    <col min="21" max="16384" width="9.140625" style="103"/>
  </cols>
  <sheetData>
    <row r="1" spans="1:20" hidden="1">
      <c r="A1" s="322"/>
    </row>
    <row r="2" spans="1:20" hidden="1"/>
    <row r="3" spans="1:20" hidden="1"/>
    <row r="4" spans="1:20" ht="3" customHeight="1"/>
    <row r="5" spans="1:20" s="124" customFormat="1" ht="24.95" customHeight="1">
      <c r="A5" s="314"/>
      <c r="B5" s="314"/>
      <c r="D5" s="733" t="s">
        <v>432</v>
      </c>
      <c r="E5" s="734"/>
      <c r="F5" s="734"/>
      <c r="G5" s="734"/>
      <c r="H5" s="734"/>
      <c r="I5" s="734"/>
      <c r="J5" s="735"/>
      <c r="K5" s="594"/>
      <c r="L5" s="232"/>
      <c r="M5" s="232"/>
      <c r="N5" s="232"/>
      <c r="O5" s="232"/>
      <c r="P5" s="232"/>
      <c r="Q5" s="232"/>
      <c r="R5" s="232"/>
      <c r="S5" s="232"/>
    </row>
    <row r="6" spans="1:20" s="184" customFormat="1" hidden="1">
      <c r="A6" s="446"/>
      <c r="B6" s="446"/>
      <c r="D6" s="766"/>
      <c r="E6" s="767"/>
      <c r="F6" s="767"/>
      <c r="G6" s="767"/>
      <c r="H6" s="767"/>
      <c r="I6" s="767"/>
      <c r="J6" s="768"/>
    </row>
    <row r="7" spans="1:20" s="184" customFormat="1" hidden="1">
      <c r="A7" s="446"/>
      <c r="B7" s="446"/>
      <c r="E7" s="764"/>
      <c r="F7" s="764"/>
      <c r="G7" s="763"/>
      <c r="H7" s="763"/>
      <c r="I7" s="763"/>
      <c r="J7" s="763"/>
    </row>
    <row r="8" spans="1:20" s="184" customFormat="1" hidden="1">
      <c r="A8" s="446"/>
      <c r="B8" s="446"/>
      <c r="E8" s="764"/>
      <c r="F8" s="764"/>
      <c r="G8" s="763"/>
      <c r="H8" s="763"/>
      <c r="I8" s="763"/>
      <c r="J8" s="763"/>
    </row>
    <row r="9" spans="1:20" s="184" customFormat="1" hidden="1">
      <c r="A9" s="446"/>
      <c r="B9" s="446"/>
      <c r="E9" s="764"/>
      <c r="F9" s="764"/>
      <c r="G9" s="763"/>
      <c r="H9" s="763"/>
      <c r="I9" s="763"/>
      <c r="J9" s="763"/>
    </row>
    <row r="10" spans="1:20" s="184" customFormat="1" hidden="1">
      <c r="A10" s="446"/>
      <c r="B10" s="446"/>
      <c r="E10" s="764"/>
      <c r="F10" s="764"/>
      <c r="G10" s="763"/>
      <c r="H10" s="763"/>
      <c r="I10" s="763"/>
      <c r="J10" s="763"/>
    </row>
    <row r="11" spans="1:20" s="184" customFormat="1" hidden="1">
      <c r="A11" s="446"/>
      <c r="B11" s="446"/>
      <c r="D11" s="166"/>
      <c r="E11" s="764"/>
      <c r="F11" s="764"/>
      <c r="G11" s="167"/>
      <c r="H11" s="212"/>
      <c r="I11" s="212"/>
      <c r="J11" s="166"/>
      <c r="K11" s="167"/>
      <c r="L11" s="166"/>
      <c r="M11" s="166"/>
      <c r="N11" s="167"/>
      <c r="O11" s="167"/>
      <c r="P11" s="166"/>
      <c r="Q11" s="166"/>
      <c r="R11" s="167"/>
    </row>
    <row r="12" spans="1:20" s="184" customFormat="1" hidden="1">
      <c r="A12" s="446"/>
      <c r="B12" s="446"/>
      <c r="E12" s="764"/>
      <c r="F12" s="764"/>
      <c r="G12" s="167"/>
      <c r="H12" s="212"/>
      <c r="I12" s="212"/>
      <c r="J12" s="211"/>
      <c r="K12" s="166"/>
      <c r="L12" s="166"/>
      <c r="M12" s="166"/>
      <c r="N12" s="167"/>
      <c r="O12" s="166"/>
      <c r="P12" s="166"/>
      <c r="Q12" s="166"/>
      <c r="R12" s="167"/>
    </row>
    <row r="13" spans="1:20" s="184" customFormat="1" hidden="1">
      <c r="A13" s="446"/>
      <c r="B13" s="446"/>
      <c r="E13" s="765"/>
      <c r="F13" s="765"/>
      <c r="G13" s="252"/>
      <c r="H13" s="212"/>
      <c r="I13" s="166"/>
      <c r="J13" s="166"/>
      <c r="K13" s="166"/>
      <c r="L13" s="166"/>
      <c r="M13" s="166"/>
      <c r="N13" s="167"/>
      <c r="O13" s="166"/>
      <c r="P13" s="166"/>
      <c r="Q13" s="166"/>
      <c r="R13" s="167"/>
    </row>
    <row r="14" spans="1:20" s="184" customFormat="1" hidden="1">
      <c r="A14" s="446"/>
      <c r="B14" s="446"/>
    </row>
    <row r="15" spans="1:20" hidden="1"/>
    <row r="16" spans="1:20" s="124" customFormat="1" ht="3" customHeight="1">
      <c r="A16" s="314"/>
      <c r="B16" s="314"/>
      <c r="D16" s="447"/>
      <c r="E16" s="447"/>
      <c r="F16" s="447"/>
      <c r="G16" s="447"/>
      <c r="H16" s="447"/>
      <c r="I16" s="447"/>
      <c r="J16" s="447"/>
      <c r="K16" s="447"/>
      <c r="L16" s="447"/>
      <c r="M16" s="447"/>
      <c r="N16" s="447"/>
      <c r="O16" s="447"/>
      <c r="P16" s="447"/>
      <c r="Q16" s="447"/>
      <c r="R16" s="447"/>
      <c r="S16" s="447"/>
      <c r="T16" s="168"/>
    </row>
    <row r="17" spans="1:20" ht="27" customHeight="1">
      <c r="D17" s="761" t="s">
        <v>95</v>
      </c>
      <c r="E17" s="761" t="s">
        <v>300</v>
      </c>
      <c r="F17" s="761" t="s">
        <v>83</v>
      </c>
      <c r="G17" s="761" t="s">
        <v>491</v>
      </c>
      <c r="H17" s="761" t="s">
        <v>95</v>
      </c>
      <c r="I17" s="761"/>
      <c r="J17" s="761" t="s">
        <v>23</v>
      </c>
      <c r="K17" s="762" t="s">
        <v>551</v>
      </c>
      <c r="L17" s="762"/>
      <c r="M17" s="762"/>
      <c r="N17" s="762"/>
      <c r="O17" s="762" t="s">
        <v>550</v>
      </c>
      <c r="P17" s="762"/>
      <c r="Q17" s="762"/>
      <c r="R17" s="762"/>
      <c r="S17" s="761" t="s">
        <v>247</v>
      </c>
    </row>
    <row r="18" spans="1:20" ht="30.75" customHeight="1">
      <c r="D18" s="761"/>
      <c r="E18" s="761"/>
      <c r="F18" s="761"/>
      <c r="G18" s="761"/>
      <c r="H18" s="761"/>
      <c r="I18" s="761"/>
      <c r="J18" s="761"/>
      <c r="K18" s="118" t="s">
        <v>303</v>
      </c>
      <c r="L18" s="761" t="s">
        <v>95</v>
      </c>
      <c r="M18" s="761"/>
      <c r="N18" s="118" t="s">
        <v>233</v>
      </c>
      <c r="O18" s="118" t="s">
        <v>303</v>
      </c>
      <c r="P18" s="761" t="s">
        <v>95</v>
      </c>
      <c r="Q18" s="761"/>
      <c r="R18" s="118" t="s">
        <v>233</v>
      </c>
      <c r="S18" s="761"/>
    </row>
    <row r="19" spans="1:20" s="543" customFormat="1" ht="12" customHeight="1">
      <c r="A19" s="542"/>
      <c r="B19" s="542"/>
      <c r="D19" s="41" t="s">
        <v>96</v>
      </c>
      <c r="E19" s="41" t="s">
        <v>52</v>
      </c>
      <c r="F19" s="41" t="s">
        <v>53</v>
      </c>
      <c r="G19" s="41" t="s">
        <v>54</v>
      </c>
      <c r="H19" s="760" t="s">
        <v>71</v>
      </c>
      <c r="I19" s="760"/>
      <c r="J19" s="41" t="s">
        <v>72</v>
      </c>
      <c r="K19" s="41" t="s">
        <v>186</v>
      </c>
      <c r="L19" s="760" t="s">
        <v>187</v>
      </c>
      <c r="M19" s="760"/>
      <c r="N19" s="41" t="s">
        <v>211</v>
      </c>
      <c r="O19" s="41" t="s">
        <v>212</v>
      </c>
      <c r="P19" s="760" t="s">
        <v>213</v>
      </c>
      <c r="Q19" s="760"/>
      <c r="R19" s="41" t="s">
        <v>214</v>
      </c>
      <c r="S19" s="41" t="s">
        <v>215</v>
      </c>
    </row>
    <row r="20" spans="1:20" ht="14.25" hidden="1">
      <c r="C20" s="440"/>
      <c r="D20" s="485">
        <v>0</v>
      </c>
      <c r="E20" s="538"/>
      <c r="F20" s="538"/>
      <c r="G20" s="126"/>
      <c r="H20" s="539"/>
      <c r="I20" s="539"/>
      <c r="J20" s="331"/>
      <c r="K20" s="126"/>
      <c r="L20" s="331"/>
      <c r="M20" s="331"/>
      <c r="N20" s="540"/>
      <c r="O20" s="126"/>
      <c r="P20" s="331"/>
      <c r="Q20" s="331"/>
      <c r="R20" s="541"/>
      <c r="S20" s="126"/>
      <c r="T20" s="231"/>
    </row>
    <row r="21" spans="1:20" s="669" customFormat="1" ht="17.100000000000001" customHeight="1">
      <c r="A21" s="308">
        <v>4</v>
      </c>
      <c r="C21" s="440"/>
      <c r="D21" s="749">
        <v>1</v>
      </c>
      <c r="E21" s="753" t="s">
        <v>391</v>
      </c>
      <c r="F21" s="756" t="s">
        <v>1311</v>
      </c>
      <c r="G21" s="759" t="s">
        <v>88</v>
      </c>
      <c r="H21" s="749"/>
      <c r="I21" s="749">
        <v>1</v>
      </c>
      <c r="J21" s="750" t="s">
        <v>400</v>
      </c>
      <c r="K21" s="741" t="s">
        <v>87</v>
      </c>
      <c r="L21" s="745"/>
      <c r="M21" s="745" t="s">
        <v>96</v>
      </c>
      <c r="N21" s="747" t="s">
        <v>1637</v>
      </c>
      <c r="O21" s="741" t="s">
        <v>88</v>
      </c>
      <c r="P21" s="685"/>
      <c r="Q21" s="685" t="s">
        <v>96</v>
      </c>
      <c r="R21" s="695"/>
      <c r="S21" s="680"/>
    </row>
    <row r="22" spans="1:20" s="669" customFormat="1" ht="17.100000000000001" customHeight="1">
      <c r="A22" s="308"/>
      <c r="C22" s="184"/>
      <c r="D22" s="746"/>
      <c r="E22" s="754"/>
      <c r="F22" s="757"/>
      <c r="G22" s="742"/>
      <c r="H22" s="746"/>
      <c r="I22" s="746"/>
      <c r="J22" s="751"/>
      <c r="K22" s="742"/>
      <c r="L22" s="746"/>
      <c r="M22" s="746"/>
      <c r="N22" s="748"/>
      <c r="O22" s="742"/>
      <c r="P22" s="332"/>
      <c r="Q22" s="122"/>
      <c r="R22" s="122"/>
      <c r="S22" s="123"/>
    </row>
    <row r="23" spans="1:20" s="669" customFormat="1" ht="17.100000000000001" customHeight="1">
      <c r="A23" s="308"/>
      <c r="C23" s="184"/>
      <c r="D23" s="746"/>
      <c r="E23" s="754"/>
      <c r="F23" s="757"/>
      <c r="G23" s="742"/>
      <c r="H23" s="746"/>
      <c r="I23" s="746"/>
      <c r="J23" s="751"/>
      <c r="K23" s="742"/>
      <c r="L23" s="743"/>
      <c r="M23" s="745" t="s">
        <v>52</v>
      </c>
      <c r="N23" s="739" t="s">
        <v>1638</v>
      </c>
      <c r="O23" s="741" t="s">
        <v>88</v>
      </c>
      <c r="P23" s="685"/>
      <c r="Q23" s="685" t="s">
        <v>96</v>
      </c>
      <c r="R23" s="695"/>
      <c r="S23" s="680"/>
    </row>
    <row r="24" spans="1:20" s="669" customFormat="1" ht="17.100000000000001" customHeight="1">
      <c r="A24" s="308"/>
      <c r="C24" s="184"/>
      <c r="D24" s="746"/>
      <c r="E24" s="754"/>
      <c r="F24" s="757"/>
      <c r="G24" s="742"/>
      <c r="H24" s="746"/>
      <c r="I24" s="746"/>
      <c r="J24" s="751"/>
      <c r="K24" s="742"/>
      <c r="L24" s="744"/>
      <c r="M24" s="746"/>
      <c r="N24" s="740"/>
      <c r="O24" s="742"/>
      <c r="P24" s="332"/>
      <c r="Q24" s="122"/>
      <c r="R24" s="122"/>
      <c r="S24" s="123"/>
    </row>
    <row r="25" spans="1:20" s="669" customFormat="1" ht="17.100000000000001" customHeight="1">
      <c r="A25" s="308"/>
      <c r="C25" s="184"/>
      <c r="D25" s="746"/>
      <c r="E25" s="754"/>
      <c r="F25" s="757"/>
      <c r="G25" s="742"/>
      <c r="H25" s="746"/>
      <c r="I25" s="746"/>
      <c r="J25" s="751"/>
      <c r="K25" s="742"/>
      <c r="L25" s="743"/>
      <c r="M25" s="745" t="s">
        <v>53</v>
      </c>
      <c r="N25" s="739" t="s">
        <v>1639</v>
      </c>
      <c r="O25" s="741" t="s">
        <v>88</v>
      </c>
      <c r="P25" s="685"/>
      <c r="Q25" s="685" t="s">
        <v>96</v>
      </c>
      <c r="R25" s="695"/>
      <c r="S25" s="680"/>
    </row>
    <row r="26" spans="1:20" s="669" customFormat="1" ht="17.100000000000001" customHeight="1">
      <c r="A26" s="308"/>
      <c r="C26" s="184"/>
      <c r="D26" s="746"/>
      <c r="E26" s="754"/>
      <c r="F26" s="757"/>
      <c r="G26" s="742"/>
      <c r="H26" s="746"/>
      <c r="I26" s="746"/>
      <c r="J26" s="751"/>
      <c r="K26" s="742"/>
      <c r="L26" s="744"/>
      <c r="M26" s="746"/>
      <c r="N26" s="740"/>
      <c r="O26" s="742"/>
      <c r="P26" s="332"/>
      <c r="Q26" s="122"/>
      <c r="R26" s="122"/>
      <c r="S26" s="123"/>
    </row>
    <row r="27" spans="1:20" s="669" customFormat="1" ht="17.100000000000001" customHeight="1">
      <c r="A27" s="308"/>
      <c r="C27" s="184"/>
      <c r="D27" s="746"/>
      <c r="E27" s="754"/>
      <c r="F27" s="757"/>
      <c r="G27" s="742"/>
      <c r="H27" s="746"/>
      <c r="I27" s="746"/>
      <c r="J27" s="751"/>
      <c r="K27" s="742"/>
      <c r="L27" s="743"/>
      <c r="M27" s="745" t="s">
        <v>54</v>
      </c>
      <c r="N27" s="739" t="s">
        <v>1640</v>
      </c>
      <c r="O27" s="741" t="s">
        <v>88</v>
      </c>
      <c r="P27" s="685"/>
      <c r="Q27" s="685" t="s">
        <v>96</v>
      </c>
      <c r="R27" s="695"/>
      <c r="S27" s="680"/>
    </row>
    <row r="28" spans="1:20" s="669" customFormat="1" ht="17.100000000000001" customHeight="1">
      <c r="A28" s="308"/>
      <c r="C28" s="184"/>
      <c r="D28" s="746"/>
      <c r="E28" s="754"/>
      <c r="F28" s="757"/>
      <c r="G28" s="742"/>
      <c r="H28" s="746"/>
      <c r="I28" s="746"/>
      <c r="J28" s="751"/>
      <c r="K28" s="742"/>
      <c r="L28" s="744"/>
      <c r="M28" s="746"/>
      <c r="N28" s="740"/>
      <c r="O28" s="742"/>
      <c r="P28" s="332"/>
      <c r="Q28" s="122"/>
      <c r="R28" s="122"/>
      <c r="S28" s="123"/>
    </row>
    <row r="29" spans="1:20" s="669" customFormat="1" ht="17.100000000000001" customHeight="1">
      <c r="A29" s="308"/>
      <c r="C29" s="184"/>
      <c r="D29" s="746"/>
      <c r="E29" s="754"/>
      <c r="F29" s="757"/>
      <c r="G29" s="742"/>
      <c r="H29" s="746"/>
      <c r="I29" s="746"/>
      <c r="J29" s="751"/>
      <c r="K29" s="742"/>
      <c r="L29" s="743"/>
      <c r="M29" s="745" t="s">
        <v>71</v>
      </c>
      <c r="N29" s="739" t="s">
        <v>1641</v>
      </c>
      <c r="O29" s="741" t="s">
        <v>88</v>
      </c>
      <c r="P29" s="685"/>
      <c r="Q29" s="685" t="s">
        <v>96</v>
      </c>
      <c r="R29" s="695"/>
      <c r="S29" s="680"/>
    </row>
    <row r="30" spans="1:20" s="669" customFormat="1" ht="17.100000000000001" customHeight="1">
      <c r="A30" s="308"/>
      <c r="C30" s="184"/>
      <c r="D30" s="746"/>
      <c r="E30" s="754"/>
      <c r="F30" s="757"/>
      <c r="G30" s="742"/>
      <c r="H30" s="746"/>
      <c r="I30" s="746"/>
      <c r="J30" s="751"/>
      <c r="K30" s="742"/>
      <c r="L30" s="744"/>
      <c r="M30" s="746"/>
      <c r="N30" s="740"/>
      <c r="O30" s="742"/>
      <c r="P30" s="332"/>
      <c r="Q30" s="122"/>
      <c r="R30" s="122"/>
      <c r="S30" s="123"/>
    </row>
    <row r="31" spans="1:20" s="669" customFormat="1" ht="17.100000000000001" customHeight="1">
      <c r="A31" s="308"/>
      <c r="C31" s="184"/>
      <c r="D31" s="746"/>
      <c r="E31" s="754"/>
      <c r="F31" s="757"/>
      <c r="G31" s="742"/>
      <c r="H31" s="746"/>
      <c r="I31" s="746"/>
      <c r="J31" s="751"/>
      <c r="K31" s="742"/>
      <c r="L31" s="743"/>
      <c r="M31" s="745" t="s">
        <v>72</v>
      </c>
      <c r="N31" s="739" t="s">
        <v>1642</v>
      </c>
      <c r="O31" s="741" t="s">
        <v>88</v>
      </c>
      <c r="P31" s="685"/>
      <c r="Q31" s="685" t="s">
        <v>96</v>
      </c>
      <c r="R31" s="695"/>
      <c r="S31" s="680"/>
    </row>
    <row r="32" spans="1:20" s="669" customFormat="1" ht="17.100000000000001" customHeight="1">
      <c r="A32" s="308"/>
      <c r="C32" s="184"/>
      <c r="D32" s="746"/>
      <c r="E32" s="754"/>
      <c r="F32" s="757"/>
      <c r="G32" s="742"/>
      <c r="H32" s="746"/>
      <c r="I32" s="746"/>
      <c r="J32" s="751"/>
      <c r="K32" s="742"/>
      <c r="L32" s="744"/>
      <c r="M32" s="746"/>
      <c r="N32" s="740"/>
      <c r="O32" s="742"/>
      <c r="P32" s="332"/>
      <c r="Q32" s="122"/>
      <c r="R32" s="122"/>
      <c r="S32" s="123"/>
    </row>
    <row r="33" spans="1:19" s="669" customFormat="1" ht="17.100000000000001" customHeight="1">
      <c r="A33" s="308"/>
      <c r="C33" s="184"/>
      <c r="D33" s="746"/>
      <c r="E33" s="754"/>
      <c r="F33" s="757"/>
      <c r="G33" s="742"/>
      <c r="H33" s="746"/>
      <c r="I33" s="746"/>
      <c r="J33" s="751"/>
      <c r="K33" s="742"/>
      <c r="L33" s="743"/>
      <c r="M33" s="745" t="s">
        <v>186</v>
      </c>
      <c r="N33" s="739" t="s">
        <v>1643</v>
      </c>
      <c r="O33" s="741" t="s">
        <v>88</v>
      </c>
      <c r="P33" s="685"/>
      <c r="Q33" s="685" t="s">
        <v>96</v>
      </c>
      <c r="R33" s="695"/>
      <c r="S33" s="680"/>
    </row>
    <row r="34" spans="1:19" s="669" customFormat="1" ht="17.100000000000001" customHeight="1">
      <c r="A34" s="308"/>
      <c r="C34" s="184"/>
      <c r="D34" s="746"/>
      <c r="E34" s="754"/>
      <c r="F34" s="757"/>
      <c r="G34" s="742"/>
      <c r="H34" s="746"/>
      <c r="I34" s="746"/>
      <c r="J34" s="751"/>
      <c r="K34" s="742"/>
      <c r="L34" s="744"/>
      <c r="M34" s="746"/>
      <c r="N34" s="740"/>
      <c r="O34" s="742"/>
      <c r="P34" s="332"/>
      <c r="Q34" s="122"/>
      <c r="R34" s="122"/>
      <c r="S34" s="123"/>
    </row>
    <row r="35" spans="1:19" s="669" customFormat="1" ht="17.100000000000001" customHeight="1">
      <c r="A35" s="308"/>
      <c r="C35" s="184"/>
      <c r="D35" s="746"/>
      <c r="E35" s="754"/>
      <c r="F35" s="757"/>
      <c r="G35" s="742"/>
      <c r="H35" s="746"/>
      <c r="I35" s="746"/>
      <c r="J35" s="751"/>
      <c r="K35" s="742"/>
      <c r="L35" s="743"/>
      <c r="M35" s="745" t="s">
        <v>187</v>
      </c>
      <c r="N35" s="739" t="s">
        <v>1644</v>
      </c>
      <c r="O35" s="741" t="s">
        <v>88</v>
      </c>
      <c r="P35" s="685"/>
      <c r="Q35" s="685" t="s">
        <v>96</v>
      </c>
      <c r="R35" s="695"/>
      <c r="S35" s="680"/>
    </row>
    <row r="36" spans="1:19" s="669" customFormat="1" ht="17.100000000000001" customHeight="1">
      <c r="A36" s="308"/>
      <c r="C36" s="184"/>
      <c r="D36" s="746"/>
      <c r="E36" s="754"/>
      <c r="F36" s="757"/>
      <c r="G36" s="742"/>
      <c r="H36" s="746"/>
      <c r="I36" s="746"/>
      <c r="J36" s="751"/>
      <c r="K36" s="742"/>
      <c r="L36" s="744"/>
      <c r="M36" s="746"/>
      <c r="N36" s="740"/>
      <c r="O36" s="742"/>
      <c r="P36" s="332"/>
      <c r="Q36" s="122"/>
      <c r="R36" s="122"/>
      <c r="S36" s="123"/>
    </row>
    <row r="37" spans="1:19" s="669" customFormat="1" ht="17.100000000000001" customHeight="1">
      <c r="A37" s="308"/>
      <c r="C37" s="184"/>
      <c r="D37" s="746"/>
      <c r="E37" s="754"/>
      <c r="F37" s="757"/>
      <c r="G37" s="742"/>
      <c r="H37" s="746"/>
      <c r="I37" s="746"/>
      <c r="J37" s="751"/>
      <c r="K37" s="742"/>
      <c r="L37" s="743"/>
      <c r="M37" s="745" t="s">
        <v>211</v>
      </c>
      <c r="N37" s="739" t="s">
        <v>1645</v>
      </c>
      <c r="O37" s="741" t="s">
        <v>88</v>
      </c>
      <c r="P37" s="685"/>
      <c r="Q37" s="685" t="s">
        <v>96</v>
      </c>
      <c r="R37" s="695"/>
      <c r="S37" s="680"/>
    </row>
    <row r="38" spans="1:19" s="669" customFormat="1" ht="17.100000000000001" customHeight="1">
      <c r="A38" s="308"/>
      <c r="C38" s="184"/>
      <c r="D38" s="746"/>
      <c r="E38" s="754"/>
      <c r="F38" s="757"/>
      <c r="G38" s="742"/>
      <c r="H38" s="746"/>
      <c r="I38" s="746"/>
      <c r="J38" s="751"/>
      <c r="K38" s="742"/>
      <c r="L38" s="744"/>
      <c r="M38" s="746"/>
      <c r="N38" s="740"/>
      <c r="O38" s="742"/>
      <c r="P38" s="332"/>
      <c r="Q38" s="122"/>
      <c r="R38" s="122"/>
      <c r="S38" s="123"/>
    </row>
    <row r="39" spans="1:19" s="669" customFormat="1" ht="17.100000000000001" customHeight="1">
      <c r="A39" s="308"/>
      <c r="C39" s="184"/>
      <c r="D39" s="746"/>
      <c r="E39" s="754"/>
      <c r="F39" s="757"/>
      <c r="G39" s="742"/>
      <c r="H39" s="746"/>
      <c r="I39" s="746"/>
      <c r="J39" s="751"/>
      <c r="K39" s="742"/>
      <c r="L39" s="743"/>
      <c r="M39" s="745" t="s">
        <v>212</v>
      </c>
      <c r="N39" s="739" t="s">
        <v>1646</v>
      </c>
      <c r="O39" s="741" t="s">
        <v>88</v>
      </c>
      <c r="P39" s="685"/>
      <c r="Q39" s="685" t="s">
        <v>96</v>
      </c>
      <c r="R39" s="695"/>
      <c r="S39" s="680"/>
    </row>
    <row r="40" spans="1:19" s="669" customFormat="1" ht="17.100000000000001" customHeight="1">
      <c r="A40" s="308"/>
      <c r="C40" s="184"/>
      <c r="D40" s="746"/>
      <c r="E40" s="754"/>
      <c r="F40" s="757"/>
      <c r="G40" s="742"/>
      <c r="H40" s="746"/>
      <c r="I40" s="746"/>
      <c r="J40" s="751"/>
      <c r="K40" s="742"/>
      <c r="L40" s="744"/>
      <c r="M40" s="746"/>
      <c r="N40" s="740"/>
      <c r="O40" s="742"/>
      <c r="P40" s="332"/>
      <c r="Q40" s="122"/>
      <c r="R40" s="122"/>
      <c r="S40" s="123"/>
    </row>
    <row r="41" spans="1:19" s="669" customFormat="1" ht="17.100000000000001" customHeight="1">
      <c r="A41" s="308"/>
      <c r="C41" s="184"/>
      <c r="D41" s="746"/>
      <c r="E41" s="754"/>
      <c r="F41" s="757"/>
      <c r="G41" s="742"/>
      <c r="H41" s="746"/>
      <c r="I41" s="746"/>
      <c r="J41" s="751"/>
      <c r="K41" s="742"/>
      <c r="L41" s="743"/>
      <c r="M41" s="745" t="s">
        <v>213</v>
      </c>
      <c r="N41" s="739" t="s">
        <v>1647</v>
      </c>
      <c r="O41" s="741" t="s">
        <v>88</v>
      </c>
      <c r="P41" s="685"/>
      <c r="Q41" s="685" t="s">
        <v>96</v>
      </c>
      <c r="R41" s="695"/>
      <c r="S41" s="680"/>
    </row>
    <row r="42" spans="1:19" s="669" customFormat="1" ht="17.100000000000001" customHeight="1">
      <c r="A42" s="308"/>
      <c r="C42" s="184"/>
      <c r="D42" s="746"/>
      <c r="E42" s="754"/>
      <c r="F42" s="757"/>
      <c r="G42" s="742"/>
      <c r="H42" s="746"/>
      <c r="I42" s="746"/>
      <c r="J42" s="751"/>
      <c r="K42" s="742"/>
      <c r="L42" s="744"/>
      <c r="M42" s="746"/>
      <c r="N42" s="740"/>
      <c r="O42" s="742"/>
      <c r="P42" s="332"/>
      <c r="Q42" s="122"/>
      <c r="R42" s="122"/>
      <c r="S42" s="123"/>
    </row>
    <row r="43" spans="1:19" s="669" customFormat="1" ht="17.100000000000001" customHeight="1">
      <c r="A43" s="308"/>
      <c r="C43" s="184"/>
      <c r="D43" s="746"/>
      <c r="E43" s="754"/>
      <c r="F43" s="757"/>
      <c r="G43" s="742"/>
      <c r="H43" s="746"/>
      <c r="I43" s="746"/>
      <c r="J43" s="751"/>
      <c r="K43" s="742"/>
      <c r="L43" s="743"/>
      <c r="M43" s="745" t="s">
        <v>214</v>
      </c>
      <c r="N43" s="739" t="s">
        <v>1648</v>
      </c>
      <c r="O43" s="741" t="s">
        <v>88</v>
      </c>
      <c r="P43" s="685"/>
      <c r="Q43" s="685" t="s">
        <v>96</v>
      </c>
      <c r="R43" s="695"/>
      <c r="S43" s="680"/>
    </row>
    <row r="44" spans="1:19" s="669" customFormat="1" ht="17.100000000000001" customHeight="1">
      <c r="A44" s="308"/>
      <c r="C44" s="184"/>
      <c r="D44" s="746"/>
      <c r="E44" s="754"/>
      <c r="F44" s="757"/>
      <c r="G44" s="742"/>
      <c r="H44" s="746"/>
      <c r="I44" s="746"/>
      <c r="J44" s="751"/>
      <c r="K44" s="742"/>
      <c r="L44" s="744"/>
      <c r="M44" s="746"/>
      <c r="N44" s="740"/>
      <c r="O44" s="742"/>
      <c r="P44" s="332"/>
      <c r="Q44" s="122"/>
      <c r="R44" s="122"/>
      <c r="S44" s="123"/>
    </row>
    <row r="45" spans="1:19" s="669" customFormat="1" ht="15" customHeight="1">
      <c r="A45" s="308"/>
      <c r="C45" s="184"/>
      <c r="D45" s="746"/>
      <c r="E45" s="754"/>
      <c r="F45" s="757"/>
      <c r="G45" s="742"/>
      <c r="H45" s="746"/>
      <c r="I45" s="746"/>
      <c r="J45" s="752"/>
      <c r="K45" s="742"/>
      <c r="L45" s="121"/>
      <c r="M45" s="122"/>
      <c r="N45" s="122"/>
      <c r="O45" s="122"/>
      <c r="P45" s="122"/>
      <c r="Q45" s="122"/>
      <c r="R45" s="122"/>
      <c r="S45" s="123"/>
    </row>
    <row r="46" spans="1:19" s="669" customFormat="1" ht="15" customHeight="1">
      <c r="A46" s="308"/>
      <c r="C46" s="184"/>
      <c r="D46" s="746"/>
      <c r="E46" s="755"/>
      <c r="F46" s="758"/>
      <c r="G46" s="742"/>
      <c r="H46" s="121"/>
      <c r="I46" s="122"/>
      <c r="J46" s="122"/>
      <c r="K46" s="122"/>
      <c r="L46" s="122"/>
      <c r="M46" s="122"/>
      <c r="N46" s="122"/>
      <c r="O46" s="122"/>
      <c r="P46" s="122"/>
      <c r="Q46" s="122"/>
      <c r="R46" s="122"/>
      <c r="S46" s="123"/>
    </row>
    <row r="47" spans="1:19" ht="17.100000000000001" customHeight="1">
      <c r="D47" s="121"/>
      <c r="E47" s="122"/>
      <c r="F47" s="122"/>
      <c r="G47" s="122"/>
      <c r="H47" s="122"/>
      <c r="I47" s="122"/>
      <c r="J47" s="122"/>
      <c r="K47" s="122"/>
      <c r="L47" s="122"/>
      <c r="M47" s="122"/>
      <c r="N47" s="122"/>
      <c r="O47" s="122"/>
      <c r="P47" s="122"/>
      <c r="Q47" s="122"/>
      <c r="R47" s="122"/>
      <c r="S47" s="123"/>
    </row>
    <row r="48" spans="1:19" ht="3" customHeight="1"/>
    <row r="49" hidden="1"/>
    <row r="50" ht="0.95" customHeight="1"/>
    <row r="51" ht="23.25" customHeight="1"/>
    <row r="52" ht="3" customHeight="1"/>
  </sheetData>
  <sheetProtection password="FA9C" sheet="1" objects="1" scenarios="1" formatColumns="0" formatRows="0"/>
  <dataConsolidate leftLabels="1"/>
  <mergeCells count="83">
    <mergeCell ref="D5:J5"/>
    <mergeCell ref="E11:F11"/>
    <mergeCell ref="D17:D18"/>
    <mergeCell ref="E17:E18"/>
    <mergeCell ref="E13:F13"/>
    <mergeCell ref="G9:J9"/>
    <mergeCell ref="D6:J6"/>
    <mergeCell ref="E8:F8"/>
    <mergeCell ref="E9:F9"/>
    <mergeCell ref="E10:F10"/>
    <mergeCell ref="E7:F7"/>
    <mergeCell ref="F17:F18"/>
    <mergeCell ref="E12:F12"/>
    <mergeCell ref="S17:S18"/>
    <mergeCell ref="O17:R17"/>
    <mergeCell ref="K17:N17"/>
    <mergeCell ref="G17:G18"/>
    <mergeCell ref="G7:J7"/>
    <mergeCell ref="G8:J8"/>
    <mergeCell ref="J17:J18"/>
    <mergeCell ref="G10:J10"/>
    <mergeCell ref="H17:I18"/>
    <mergeCell ref="H19:I19"/>
    <mergeCell ref="L18:M18"/>
    <mergeCell ref="P18:Q18"/>
    <mergeCell ref="L19:M19"/>
    <mergeCell ref="P19:Q19"/>
    <mergeCell ref="D21:D46"/>
    <mergeCell ref="E21:E46"/>
    <mergeCell ref="F21:F46"/>
    <mergeCell ref="G21:G46"/>
    <mergeCell ref="H21:H45"/>
    <mergeCell ref="I21:I45"/>
    <mergeCell ref="J21:J45"/>
    <mergeCell ref="K21:K45"/>
    <mergeCell ref="L21:L22"/>
    <mergeCell ref="M21:M22"/>
    <mergeCell ref="L25:L26"/>
    <mergeCell ref="M25:M26"/>
    <mergeCell ref="L29:L30"/>
    <mergeCell ref="M29:M30"/>
    <mergeCell ref="L33:L34"/>
    <mergeCell ref="M33:M34"/>
    <mergeCell ref="L37:L38"/>
    <mergeCell ref="M37:M38"/>
    <mergeCell ref="L41:L42"/>
    <mergeCell ref="M41:M42"/>
    <mergeCell ref="N21:N22"/>
    <mergeCell ref="O21:O22"/>
    <mergeCell ref="L23:L24"/>
    <mergeCell ref="M23:M24"/>
    <mergeCell ref="N23:N24"/>
    <mergeCell ref="O23:O24"/>
    <mergeCell ref="N25:N26"/>
    <mergeCell ref="O25:O26"/>
    <mergeCell ref="L27:L28"/>
    <mergeCell ref="M27:M28"/>
    <mergeCell ref="N27:N28"/>
    <mergeCell ref="O27:O28"/>
    <mergeCell ref="N29:N30"/>
    <mergeCell ref="O29:O30"/>
    <mergeCell ref="L31:L32"/>
    <mergeCell ref="M31:M32"/>
    <mergeCell ref="N31:N32"/>
    <mergeCell ref="O31:O32"/>
    <mergeCell ref="N33:N34"/>
    <mergeCell ref="O33:O34"/>
    <mergeCell ref="L35:L36"/>
    <mergeCell ref="M35:M36"/>
    <mergeCell ref="N35:N36"/>
    <mergeCell ref="O35:O36"/>
    <mergeCell ref="N37:N38"/>
    <mergeCell ref="O37:O38"/>
    <mergeCell ref="L39:L40"/>
    <mergeCell ref="M39:M40"/>
    <mergeCell ref="N39:N40"/>
    <mergeCell ref="O39:O40"/>
    <mergeCell ref="N41:N42"/>
    <mergeCell ref="O41:O42"/>
    <mergeCell ref="L43:L44"/>
    <mergeCell ref="M43:M44"/>
    <mergeCell ref="N43:N44"/>
    <mergeCell ref="O43:O44"/>
  </mergeCells>
  <phoneticPr fontId="9" type="noConversion"/>
  <dataValidations xWindow="622" yWindow="221" count="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8 N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44">
      <formula1>DESCRIPTION_TERRITORY</formula1>
    </dataValidation>
    <dataValidation allowBlank="1" showInputMessage="1" showErrorMessage="1" prompt="Выберите виды деятельности, выполнив двойной щелчок левой кнопки мыши по ячейке." sqref="F21 F23 F25 F27 F29 F31 F33 F35 F37 F39 F41 F43"/>
    <dataValidation allowBlank="1" showInputMessage="1" showErrorMessage="1" prompt="Для выбора выполните двойной щелчок левой клавиши мыши по соответствующей ячейке." sqref="G21 K21 O21 G23 K23 O23 G25 K25 O25 G27 K27 O27 G29 K29 O29 G31 K31 O31 G33 K33 O33 G35 K35 O35 G37 K37 O37 G39 K39 O39 G41 K41 O41 G43 K43 O43"/>
    <dataValidation type="textLength" operator="lessThanOrEqual" allowBlank="1" showInputMessage="1" showErrorMessage="1" errorTitle="Ошибка" error="Допускается ввод не более 900 символов!" sqref="R21:S21 R23:S23 J23 R25:S25 J25 R27:S27 J27 R29:S29 J29 R31:S31 J31 R33:S33 J33 R35:S35 J35 R37:S37 J37 R39:S39 J39 R41:S41 J41 R43:S43 J43">
      <formula1>900</formula1>
    </dataValidation>
    <dataValidation type="list" showInputMessage="1" showErrorMessage="1" errorTitle="Ошибка" error="Выберите значение из списка" sqref="J21">
      <formula1>name_rates_4_filter</formula1>
    </dataValidation>
    <dataValidation type="list" allowBlank="1" showInputMessage="1" showErrorMessage="1" errorTitle="Ошибка" error="Выберите значение из списка" prompt="Выберите значение из списка" sqref="E23 E25 E27 E29 E31 E33 E35 E37 E39 E41 E43">
      <formula1>kind_group_rates_load_filter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6" style="35" customWidth="1"/>
    <col min="10" max="11" width="10.5703125" style="298"/>
    <col min="12" max="12" width="11.140625" style="298" customWidth="1"/>
    <col min="13" max="20" width="10.5703125" style="298"/>
    <col min="21" max="16384" width="10.5703125" style="35"/>
  </cols>
  <sheetData>
    <row r="1" spans="1:20" ht="3" customHeight="1">
      <c r="A1" s="320" t="s">
        <v>96</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477"/>
      <c r="D11" s="477"/>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477"/>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4"/>
      <c r="B13" s="774"/>
      <c r="C13" s="774"/>
      <c r="D13" s="477">
        <v>1</v>
      </c>
      <c r="F13" s="469" t="str">
        <f>"4."&amp;mergeValue(A13) &amp;"."&amp;mergeValue(B13)&amp;"."&amp;mergeValue(C13)&amp;"."&amp;mergeValue(D13)</f>
        <v>4.1.1.1.1</v>
      </c>
      <c r="G13" s="557" t="s">
        <v>573</v>
      </c>
      <c r="H13" s="454"/>
      <c r="I13" s="775" t="s">
        <v>675</v>
      </c>
      <c r="J13" s="468"/>
      <c r="K13" s="319"/>
      <c r="L13" s="319"/>
      <c r="M13" s="319"/>
      <c r="N13" s="319"/>
      <c r="O13" s="319"/>
      <c r="P13" s="319"/>
      <c r="Q13" s="319"/>
      <c r="R13" s="319"/>
      <c r="S13" s="319"/>
      <c r="T13" s="319"/>
    </row>
    <row r="14" spans="1:20" s="255" customFormat="1" ht="18.75">
      <c r="A14" s="774"/>
      <c r="B14" s="774"/>
      <c r="C14" s="774"/>
      <c r="D14" s="477"/>
      <c r="F14" s="473"/>
      <c r="G14" s="163" t="s">
        <v>4</v>
      </c>
      <c r="H14" s="478"/>
      <c r="I14" s="775"/>
      <c r="J14" s="468"/>
      <c r="K14" s="319"/>
      <c r="L14" s="319"/>
      <c r="M14" s="319"/>
      <c r="N14" s="319"/>
      <c r="O14" s="319"/>
      <c r="P14" s="319"/>
      <c r="Q14" s="319"/>
      <c r="R14" s="319"/>
      <c r="S14" s="319"/>
      <c r="T14" s="319"/>
    </row>
    <row r="15" spans="1:20" s="255" customFormat="1" ht="18.75">
      <c r="A15" s="774"/>
      <c r="B15" s="774"/>
      <c r="C15" s="477"/>
      <c r="D15" s="477"/>
      <c r="F15" s="558"/>
      <c r="G15" s="278" t="s">
        <v>451</v>
      </c>
      <c r="H15" s="559"/>
      <c r="I15" s="560"/>
      <c r="J15" s="468"/>
      <c r="K15" s="319"/>
      <c r="L15" s="319"/>
      <c r="M15" s="319"/>
      <c r="N15" s="319"/>
      <c r="O15" s="319"/>
      <c r="P15" s="319"/>
      <c r="Q15" s="319"/>
      <c r="R15" s="319"/>
      <c r="S15" s="319"/>
      <c r="T15" s="319"/>
    </row>
    <row r="16" spans="1:20" s="255" customFormat="1" ht="18.75">
      <c r="A16" s="774"/>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69" t="s">
        <v>677</v>
      </c>
      <c r="H19" s="769"/>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row r="2" spans="7:34" hidden="1"/>
    <row r="3" spans="7:34" hidden="1"/>
    <row r="4" spans="7:34" ht="3" customHeight="1">
      <c r="J4" s="86"/>
      <c r="K4" s="86"/>
      <c r="L4" s="36"/>
      <c r="M4" s="36"/>
      <c r="N4" s="36"/>
      <c r="O4" s="101"/>
      <c r="P4" s="101"/>
      <c r="Q4" s="101"/>
      <c r="R4" s="101"/>
      <c r="S4" s="101"/>
      <c r="T4" s="101"/>
      <c r="U4" s="101"/>
    </row>
    <row r="5" spans="7:34" ht="24.95" customHeight="1">
      <c r="J5" s="86"/>
      <c r="K5" s="86"/>
      <c r="L5" s="770" t="s">
        <v>679</v>
      </c>
      <c r="M5" s="771"/>
      <c r="N5" s="771"/>
      <c r="O5" s="771"/>
      <c r="P5" s="771"/>
      <c r="Q5" s="771"/>
      <c r="R5" s="771"/>
      <c r="S5" s="771"/>
      <c r="T5" s="771"/>
      <c r="U5" s="772"/>
      <c r="V5" s="593"/>
    </row>
    <row r="6" spans="7:34" s="463" customFormat="1" ht="3" customHeight="1">
      <c r="G6" s="464"/>
      <c r="H6" s="464"/>
      <c r="L6" s="462"/>
      <c r="M6" s="453"/>
      <c r="N6" s="453"/>
      <c r="O6" s="453"/>
      <c r="P6" s="453"/>
      <c r="Q6" s="453"/>
      <c r="R6" s="453"/>
      <c r="S6" s="453"/>
      <c r="T6" s="453"/>
      <c r="U6" s="453"/>
      <c r="V6" s="453"/>
      <c r="W6" s="343"/>
      <c r="X6" s="465"/>
      <c r="Y6" s="465"/>
      <c r="Z6" s="465"/>
      <c r="AA6" s="465"/>
      <c r="AB6" s="465"/>
      <c r="AC6" s="465"/>
      <c r="AD6" s="465"/>
      <c r="AE6" s="465"/>
      <c r="AF6" s="465"/>
      <c r="AG6" s="465"/>
      <c r="AH6" s="465"/>
    </row>
    <row r="7" spans="7:34"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471"/>
      <c r="O7" s="786" t="str">
        <f>IF(NameOrPr_ch="",IF(NameOrPr="","",NameOrPr),NameOrPr_ch)</f>
        <v xml:space="preserve">Департамента тарифной и ценовой политики Тюменской области </v>
      </c>
      <c r="P7" s="786"/>
      <c r="Q7" s="786"/>
      <c r="R7" s="786"/>
      <c r="S7" s="786"/>
      <c r="T7" s="786"/>
      <c r="U7" s="786"/>
      <c r="V7" s="786"/>
      <c r="W7" s="665"/>
      <c r="X7" s="465"/>
      <c r="Y7" s="465"/>
      <c r="Z7" s="465"/>
      <c r="AA7" s="465"/>
      <c r="AB7" s="465"/>
      <c r="AC7" s="465"/>
      <c r="AD7" s="465"/>
      <c r="AE7" s="465"/>
      <c r="AF7" s="465"/>
      <c r="AG7" s="465"/>
      <c r="AH7" s="465"/>
    </row>
    <row r="8" spans="7:34"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471"/>
      <c r="O8" s="786" t="str">
        <f>IF(datePr_ch="",IF(datePr="","",datePr),datePr_ch)</f>
        <v>16.01.2020</v>
      </c>
      <c r="P8" s="786"/>
      <c r="Q8" s="786"/>
      <c r="R8" s="786"/>
      <c r="S8" s="786"/>
      <c r="T8" s="786"/>
      <c r="U8" s="786"/>
      <c r="V8" s="786"/>
      <c r="W8" s="665"/>
      <c r="X8" s="465"/>
      <c r="Y8" s="465"/>
      <c r="Z8" s="465"/>
      <c r="AA8" s="465"/>
      <c r="AB8" s="465"/>
      <c r="AC8" s="465"/>
      <c r="AD8" s="465"/>
      <c r="AE8" s="465"/>
      <c r="AF8" s="465"/>
      <c r="AG8" s="465"/>
      <c r="AH8" s="465"/>
    </row>
    <row r="9" spans="7:34"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471"/>
      <c r="O9" s="786" t="str">
        <f>IF(numberPr_ch="",IF(numberPr="","",numberPr),numberPr_ch)</f>
        <v>01/01-21</v>
      </c>
      <c r="P9" s="786"/>
      <c r="Q9" s="786"/>
      <c r="R9" s="786"/>
      <c r="S9" s="786"/>
      <c r="T9" s="786"/>
      <c r="U9" s="786"/>
      <c r="V9" s="786"/>
      <c r="W9" s="665"/>
      <c r="X9" s="465"/>
      <c r="Y9" s="465"/>
      <c r="Z9" s="465"/>
      <c r="AA9" s="465"/>
      <c r="AB9" s="465"/>
      <c r="AC9" s="465"/>
      <c r="AD9" s="465"/>
      <c r="AE9" s="465"/>
      <c r="AF9" s="465"/>
      <c r="AG9" s="465"/>
      <c r="AH9" s="465"/>
    </row>
    <row r="10" spans="7:34" s="463" customFormat="1" ht="18.75">
      <c r="G10" s="464"/>
      <c r="H10" s="464"/>
      <c r="L10" s="462"/>
      <c r="M10" s="656" t="s">
        <v>576</v>
      </c>
      <c r="N10" s="471"/>
      <c r="O10" s="786" t="str">
        <f>IF(IstPub_ch="",IF(IstPub="","",IstPub),IstPub_ch)</f>
        <v>Официальный портал органов государственной власти Тюменской области</v>
      </c>
      <c r="P10" s="786"/>
      <c r="Q10" s="786"/>
      <c r="R10" s="786"/>
      <c r="S10" s="786"/>
      <c r="T10" s="786"/>
      <c r="U10" s="786"/>
      <c r="V10" s="786"/>
      <c r="W10" s="665"/>
      <c r="X10" s="465"/>
      <c r="Y10" s="465"/>
      <c r="Z10" s="465"/>
      <c r="AA10" s="465"/>
      <c r="AB10" s="465"/>
      <c r="AC10" s="465"/>
      <c r="AD10" s="465"/>
      <c r="AE10" s="465"/>
      <c r="AF10" s="465"/>
      <c r="AG10" s="465"/>
      <c r="AH10" s="465"/>
    </row>
    <row r="11" spans="7:34" s="255" customFormat="1" ht="3" hidden="1" customHeight="1">
      <c r="G11" s="254"/>
      <c r="H11" s="254"/>
      <c r="L11" s="764"/>
      <c r="M11" s="764"/>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76"/>
      <c r="P12" s="776"/>
      <c r="Q12" s="776"/>
      <c r="R12" s="776"/>
      <c r="S12" s="776"/>
      <c r="T12" s="776"/>
      <c r="U12" s="776"/>
      <c r="X12" s="319"/>
      <c r="Y12" s="319"/>
      <c r="Z12" s="319"/>
      <c r="AA12" s="319"/>
      <c r="AB12" s="319"/>
      <c r="AC12" s="319"/>
      <c r="AD12" s="319"/>
      <c r="AE12" s="319"/>
      <c r="AF12" s="319"/>
      <c r="AG12" s="319"/>
      <c r="AH12" s="319"/>
    </row>
    <row r="13" spans="7:34" ht="15" customHeight="1">
      <c r="J13" s="86"/>
      <c r="K13" s="86"/>
      <c r="L13" s="724" t="s">
        <v>510</v>
      </c>
      <c r="M13" s="724"/>
      <c r="N13" s="724"/>
      <c r="O13" s="724"/>
      <c r="P13" s="724"/>
      <c r="Q13" s="724"/>
      <c r="R13" s="724"/>
      <c r="S13" s="724"/>
      <c r="T13" s="724"/>
      <c r="U13" s="724"/>
      <c r="V13" s="724"/>
      <c r="W13" s="724" t="s">
        <v>511</v>
      </c>
    </row>
    <row r="14" spans="7:34" ht="15" customHeight="1">
      <c r="J14" s="86"/>
      <c r="K14" s="86"/>
      <c r="L14" s="724" t="s">
        <v>95</v>
      </c>
      <c r="M14" s="724" t="s">
        <v>425</v>
      </c>
      <c r="N14" s="724"/>
      <c r="O14" s="791" t="s">
        <v>534</v>
      </c>
      <c r="P14" s="791"/>
      <c r="Q14" s="791"/>
      <c r="R14" s="791"/>
      <c r="S14" s="791"/>
      <c r="T14" s="791"/>
      <c r="U14" s="724" t="s">
        <v>344</v>
      </c>
      <c r="V14" s="790" t="s">
        <v>278</v>
      </c>
      <c r="W14" s="724"/>
    </row>
    <row r="15" spans="7:34" ht="14.25" customHeight="1">
      <c r="J15" s="86"/>
      <c r="K15" s="86"/>
      <c r="L15" s="724"/>
      <c r="M15" s="724"/>
      <c r="N15" s="724"/>
      <c r="O15" s="251" t="s">
        <v>535</v>
      </c>
      <c r="P15" s="777" t="s">
        <v>274</v>
      </c>
      <c r="Q15" s="777"/>
      <c r="R15" s="761" t="s">
        <v>536</v>
      </c>
      <c r="S15" s="761"/>
      <c r="T15" s="761"/>
      <c r="U15" s="724"/>
      <c r="V15" s="790"/>
      <c r="W15" s="724"/>
    </row>
    <row r="16" spans="7:34" ht="33.75" customHeight="1">
      <c r="J16" s="86"/>
      <c r="K16" s="86"/>
      <c r="L16" s="724"/>
      <c r="M16" s="724"/>
      <c r="N16" s="724"/>
      <c r="O16" s="435" t="s">
        <v>537</v>
      </c>
      <c r="P16" s="436" t="s">
        <v>538</v>
      </c>
      <c r="Q16" s="436" t="s">
        <v>405</v>
      </c>
      <c r="R16" s="437" t="s">
        <v>277</v>
      </c>
      <c r="S16" s="784" t="s">
        <v>276</v>
      </c>
      <c r="T16" s="784"/>
      <c r="U16" s="724"/>
      <c r="V16" s="790"/>
      <c r="W16" s="724"/>
    </row>
    <row r="17" spans="1:35" ht="12" customHeight="1">
      <c r="J17" s="86"/>
      <c r="K17" s="248">
        <v>1</v>
      </c>
      <c r="L17" s="579" t="s">
        <v>96</v>
      </c>
      <c r="M17" s="579" t="s">
        <v>52</v>
      </c>
      <c r="N17" s="586" t="str">
        <f ca="1">OFFSET(N17,0,-1)</f>
        <v>2</v>
      </c>
      <c r="O17" s="580">
        <f ca="1">OFFSET(O17,0,-1)+1</f>
        <v>3</v>
      </c>
      <c r="P17" s="580">
        <f ca="1">OFFSET(P17,0,-1)+1</f>
        <v>4</v>
      </c>
      <c r="Q17" s="580">
        <f ca="1">OFFSET(Q17,0,-1)+1</f>
        <v>5</v>
      </c>
      <c r="R17" s="580">
        <f ca="1">OFFSET(R17,0,-1)+1</f>
        <v>6</v>
      </c>
      <c r="S17" s="785">
        <f ca="1">OFFSET(S17,0,-1)+1</f>
        <v>7</v>
      </c>
      <c r="T17" s="785"/>
      <c r="U17" s="580">
        <f ca="1">OFFSET(U17,0,-2)+1</f>
        <v>8</v>
      </c>
      <c r="V17" s="586">
        <f ca="1">OFFSET(V17,0,-1)</f>
        <v>8</v>
      </c>
      <c r="W17" s="580">
        <f ca="1">OFFSET(W17,0,-1)+1</f>
        <v>9</v>
      </c>
    </row>
    <row r="18" spans="1:35" ht="22.5">
      <c r="A18" s="783">
        <v>1</v>
      </c>
      <c r="B18" s="340"/>
      <c r="C18" s="340"/>
      <c r="D18" s="340"/>
      <c r="E18" s="341"/>
      <c r="F18" s="342"/>
      <c r="G18" s="342"/>
      <c r="H18" s="342"/>
      <c r="I18" s="343"/>
      <c r="J18" s="180"/>
      <c r="K18" s="180"/>
      <c r="L18" s="571">
        <f>mergeValue(A18)</f>
        <v>1</v>
      </c>
      <c r="M18" s="578" t="s">
        <v>23</v>
      </c>
      <c r="N18" s="584"/>
      <c r="O18" s="758"/>
      <c r="P18" s="758"/>
      <c r="Q18" s="758"/>
      <c r="R18" s="758"/>
      <c r="S18" s="758"/>
      <c r="T18" s="758"/>
      <c r="U18" s="758"/>
      <c r="V18" s="758"/>
      <c r="W18" s="600" t="s">
        <v>543</v>
      </c>
    </row>
    <row r="19" spans="1:35" ht="22.5">
      <c r="A19" s="783"/>
      <c r="B19" s="783">
        <v>1</v>
      </c>
      <c r="C19" s="340"/>
      <c r="D19" s="340"/>
      <c r="E19" s="342"/>
      <c r="F19" s="342"/>
      <c r="G19" s="342"/>
      <c r="H19" s="342"/>
      <c r="I19" s="200"/>
      <c r="J19" s="181"/>
      <c r="K19" s="35"/>
      <c r="L19" s="339" t="str">
        <f>mergeValue(A19) &amp;"."&amp; mergeValue(B19)</f>
        <v>1.1</v>
      </c>
      <c r="M19" s="159" t="s">
        <v>18</v>
      </c>
      <c r="N19" s="285"/>
      <c r="O19" s="778"/>
      <c r="P19" s="778"/>
      <c r="Q19" s="778"/>
      <c r="R19" s="778"/>
      <c r="S19" s="778"/>
      <c r="T19" s="778"/>
      <c r="U19" s="778"/>
      <c r="V19" s="778"/>
      <c r="W19" s="286" t="s">
        <v>544</v>
      </c>
    </row>
    <row r="20" spans="1:35" ht="45">
      <c r="A20" s="783"/>
      <c r="B20" s="783"/>
      <c r="C20" s="783">
        <v>1</v>
      </c>
      <c r="D20" s="340"/>
      <c r="E20" s="342"/>
      <c r="F20" s="342"/>
      <c r="G20" s="342"/>
      <c r="H20" s="342"/>
      <c r="I20" s="344"/>
      <c r="J20" s="181"/>
      <c r="K20" s="101"/>
      <c r="L20" s="339" t="str">
        <f>mergeValue(A20) &amp;"."&amp; mergeValue(B20)&amp;"."&amp; mergeValue(C20)</f>
        <v>1.1.1</v>
      </c>
      <c r="M20" s="160" t="s">
        <v>402</v>
      </c>
      <c r="N20" s="285"/>
      <c r="O20" s="778"/>
      <c r="P20" s="778"/>
      <c r="Q20" s="778"/>
      <c r="R20" s="778"/>
      <c r="S20" s="778"/>
      <c r="T20" s="778"/>
      <c r="U20" s="778"/>
      <c r="V20" s="778"/>
      <c r="W20" s="286" t="s">
        <v>680</v>
      </c>
      <c r="AA20" s="317"/>
    </row>
    <row r="21" spans="1:35" ht="33.75">
      <c r="A21" s="783"/>
      <c r="B21" s="783"/>
      <c r="C21" s="783"/>
      <c r="D21" s="783">
        <v>1</v>
      </c>
      <c r="E21" s="342"/>
      <c r="F21" s="342"/>
      <c r="G21" s="342"/>
      <c r="H21" s="342"/>
      <c r="I21" s="776"/>
      <c r="J21" s="181"/>
      <c r="K21" s="101"/>
      <c r="L21" s="339" t="str">
        <f>mergeValue(A21) &amp;"."&amp; mergeValue(B21)&amp;"."&amp; mergeValue(C21)&amp;"."&amp; mergeValue(D21)</f>
        <v>1.1.1.1</v>
      </c>
      <c r="M21" s="161" t="s">
        <v>426</v>
      </c>
      <c r="N21" s="285"/>
      <c r="O21" s="793"/>
      <c r="P21" s="793"/>
      <c r="Q21" s="793"/>
      <c r="R21" s="793"/>
      <c r="S21" s="793"/>
      <c r="T21" s="793"/>
      <c r="U21" s="793"/>
      <c r="V21" s="793"/>
      <c r="W21" s="286" t="s">
        <v>681</v>
      </c>
      <c r="AA21" s="317"/>
    </row>
    <row r="22" spans="1:35" ht="33.75">
      <c r="A22" s="783"/>
      <c r="B22" s="783"/>
      <c r="C22" s="783"/>
      <c r="D22" s="783"/>
      <c r="E22" s="783">
        <v>1</v>
      </c>
      <c r="F22" s="342"/>
      <c r="G22" s="342"/>
      <c r="H22" s="342"/>
      <c r="I22" s="776"/>
      <c r="J22" s="776"/>
      <c r="K22" s="101"/>
      <c r="L22" s="339" t="str">
        <f>mergeValue(A22) &amp;"."&amp; mergeValue(B22)&amp;"."&amp; mergeValue(C22)&amp;"."&amp; mergeValue(D22)&amp;"."&amp; mergeValue(E22)</f>
        <v>1.1.1.1.1</v>
      </c>
      <c r="M22" s="172" t="s">
        <v>10</v>
      </c>
      <c r="N22" s="286"/>
      <c r="O22" s="792"/>
      <c r="P22" s="792"/>
      <c r="Q22" s="792"/>
      <c r="R22" s="792"/>
      <c r="S22" s="792"/>
      <c r="T22" s="792"/>
      <c r="U22" s="792"/>
      <c r="V22" s="792"/>
      <c r="W22" s="286" t="s">
        <v>545</v>
      </c>
      <c r="Y22" s="317" t="str">
        <f>strCheckUnique(Z22:Z25)</f>
        <v/>
      </c>
      <c r="AA22" s="317"/>
    </row>
    <row r="23" spans="1:35" ht="66" customHeight="1">
      <c r="A23" s="783"/>
      <c r="B23" s="783"/>
      <c r="C23" s="783"/>
      <c r="D23" s="783"/>
      <c r="E23" s="783"/>
      <c r="F23" s="340">
        <v>1</v>
      </c>
      <c r="G23" s="340"/>
      <c r="H23" s="340"/>
      <c r="I23" s="776"/>
      <c r="J23" s="776"/>
      <c r="K23" s="344"/>
      <c r="L23" s="339" t="str">
        <f>mergeValue(A23) &amp;"."&amp; mergeValue(B23)&amp;"."&amp; mergeValue(C23)&amp;"."&amp; mergeValue(D23)&amp;"."&amp; mergeValue(E23)&amp;"."&amp; mergeValue(F23)</f>
        <v>1.1.1.1.1.1</v>
      </c>
      <c r="M23" s="646"/>
      <c r="N23" s="780"/>
      <c r="O23" s="192"/>
      <c r="P23" s="192"/>
      <c r="Q23" s="192"/>
      <c r="R23" s="781"/>
      <c r="S23" s="779" t="s">
        <v>87</v>
      </c>
      <c r="T23" s="781"/>
      <c r="U23" s="779" t="s">
        <v>88</v>
      </c>
      <c r="V23" s="282"/>
      <c r="W23" s="787" t="s">
        <v>546</v>
      </c>
      <c r="X23" s="599" t="str">
        <f>strCheckDate(O24:V24)</f>
        <v/>
      </c>
      <c r="Z23" s="317" t="str">
        <f>IF(M23="","",M23 )</f>
        <v/>
      </c>
      <c r="AA23" s="317"/>
      <c r="AB23" s="317"/>
      <c r="AC23" s="317"/>
    </row>
    <row r="24" spans="1:35" hidden="1">
      <c r="A24" s="783"/>
      <c r="B24" s="783"/>
      <c r="C24" s="783"/>
      <c r="D24" s="783"/>
      <c r="E24" s="783"/>
      <c r="F24" s="340"/>
      <c r="G24" s="340"/>
      <c r="H24" s="340"/>
      <c r="I24" s="776"/>
      <c r="J24" s="776"/>
      <c r="K24" s="344"/>
      <c r="L24" s="171"/>
      <c r="M24" s="205"/>
      <c r="N24" s="780"/>
      <c r="O24" s="299"/>
      <c r="P24" s="296"/>
      <c r="Q24" s="297" t="str">
        <f>R23 &amp; "-" &amp; T23</f>
        <v>-</v>
      </c>
      <c r="R24" s="781"/>
      <c r="S24" s="779"/>
      <c r="T24" s="782"/>
      <c r="U24" s="779"/>
      <c r="V24" s="282"/>
      <c r="W24" s="788"/>
      <c r="AA24" s="317"/>
    </row>
    <row r="25" spans="1:35" customFormat="1" ht="15" customHeight="1">
      <c r="A25" s="783"/>
      <c r="B25" s="783"/>
      <c r="C25" s="783"/>
      <c r="D25" s="783"/>
      <c r="E25" s="783"/>
      <c r="F25" s="340"/>
      <c r="G25" s="340"/>
      <c r="H25" s="340"/>
      <c r="I25" s="776"/>
      <c r="J25" s="776"/>
      <c r="K25" s="201"/>
      <c r="L25" s="112"/>
      <c r="M25" s="175" t="s">
        <v>427</v>
      </c>
      <c r="N25" s="197"/>
      <c r="O25" s="157"/>
      <c r="P25" s="157"/>
      <c r="Q25" s="157"/>
      <c r="R25" s="262"/>
      <c r="S25" s="198"/>
      <c r="T25" s="198"/>
      <c r="U25" s="198"/>
      <c r="V25" s="186"/>
      <c r="W25" s="789"/>
      <c r="X25" s="307"/>
      <c r="Y25" s="307"/>
      <c r="Z25" s="307"/>
      <c r="AA25" s="317"/>
      <c r="AB25" s="307"/>
      <c r="AC25" s="298"/>
      <c r="AD25" s="298"/>
      <c r="AE25" s="298"/>
      <c r="AF25" s="298"/>
      <c r="AG25" s="298"/>
      <c r="AH25" s="298"/>
      <c r="AI25" s="35"/>
    </row>
    <row r="26" spans="1:35" customFormat="1" ht="15" customHeight="1">
      <c r="A26" s="783"/>
      <c r="B26" s="783"/>
      <c r="C26" s="783"/>
      <c r="D26" s="783"/>
      <c r="E26" s="340"/>
      <c r="F26" s="342"/>
      <c r="G26" s="342"/>
      <c r="H26" s="342"/>
      <c r="I26" s="776"/>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ht="15" customHeight="1">
      <c r="A27" s="783"/>
      <c r="B27" s="783"/>
      <c r="C27" s="783"/>
      <c r="D27" s="340"/>
      <c r="E27" s="345"/>
      <c r="F27" s="342"/>
      <c r="G27" s="342"/>
      <c r="H27" s="342"/>
      <c r="I27" s="201"/>
      <c r="J27" s="85"/>
      <c r="K27" s="180"/>
      <c r="L27" s="112"/>
      <c r="M27" s="163" t="s">
        <v>428</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ht="15" customHeight="1">
      <c r="A28" s="783"/>
      <c r="B28" s="783"/>
      <c r="C28" s="340"/>
      <c r="D28" s="340"/>
      <c r="E28" s="345"/>
      <c r="F28" s="342"/>
      <c r="G28" s="342"/>
      <c r="H28" s="342"/>
      <c r="I28" s="201"/>
      <c r="J28" s="85"/>
      <c r="K28" s="180"/>
      <c r="L28" s="112"/>
      <c r="M28" s="162" t="s">
        <v>403</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ht="15" customHeight="1">
      <c r="A29" s="783"/>
      <c r="B29" s="340"/>
      <c r="C29" s="345"/>
      <c r="D29" s="345"/>
      <c r="E29" s="345"/>
      <c r="F29" s="342"/>
      <c r="G29" s="342"/>
      <c r="H29" s="342"/>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ht="15" customHeight="1">
      <c r="A30" s="340"/>
      <c r="B30" s="346"/>
      <c r="C30" s="346"/>
      <c r="D30" s="346"/>
      <c r="E30" s="347"/>
      <c r="F30" s="346"/>
      <c r="G30" s="342"/>
      <c r="H30" s="342"/>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69" t="s">
        <v>704</v>
      </c>
      <c r="N32" s="769"/>
      <c r="O32" s="769"/>
      <c r="P32" s="769"/>
      <c r="Q32" s="769"/>
      <c r="R32" s="769"/>
      <c r="S32" s="769"/>
      <c r="T32" s="769"/>
      <c r="U32" s="769"/>
      <c r="V32" s="769"/>
    </row>
  </sheetData>
  <sheetProtection password="FA9C" sheet="1" objects="1" scenarios="1" formatColumns="0" formatRows="0"/>
  <dataConsolidate leftLabels="1"/>
  <mergeCells count="38">
    <mergeCell ref="W23:W25"/>
    <mergeCell ref="V14:V16"/>
    <mergeCell ref="L13:V13"/>
    <mergeCell ref="N14:N16"/>
    <mergeCell ref="R23:R24"/>
    <mergeCell ref="R15:T15"/>
    <mergeCell ref="O14:T14"/>
    <mergeCell ref="W13:W16"/>
    <mergeCell ref="O22:V22"/>
    <mergeCell ref="O21:V21"/>
    <mergeCell ref="L14:L16"/>
    <mergeCell ref="M14:M16"/>
    <mergeCell ref="O8:V8"/>
    <mergeCell ref="O9:V9"/>
    <mergeCell ref="L5:U5"/>
    <mergeCell ref="L11:M11"/>
    <mergeCell ref="O10:V10"/>
    <mergeCell ref="O7:V7"/>
    <mergeCell ref="O12:U12"/>
    <mergeCell ref="S16:T16"/>
    <mergeCell ref="O19:V19"/>
    <mergeCell ref="O18:V18"/>
    <mergeCell ref="S17:T17"/>
    <mergeCell ref="U14:U16"/>
    <mergeCell ref="A18:A29"/>
    <mergeCell ref="B19:B28"/>
    <mergeCell ref="C20:C27"/>
    <mergeCell ref="D21:D26"/>
    <mergeCell ref="I21:I26"/>
    <mergeCell ref="E22:E25"/>
    <mergeCell ref="J22:J25"/>
    <mergeCell ref="P15:Q15"/>
    <mergeCell ref="O20:V20"/>
    <mergeCell ref="M32:V32"/>
    <mergeCell ref="S23:S24"/>
    <mergeCell ref="U23:U24"/>
    <mergeCell ref="N23:N24"/>
    <mergeCell ref="T23:T24"/>
  </mergeCells>
  <phoneticPr fontId="9" type="noConversion"/>
  <dataValidations count="7">
    <dataValidation type="textLength" operator="lessThanOrEqual" allowBlank="1" showInputMessage="1" showErrorMessage="1" errorTitle="Ошибка" error="Допускается ввод не более 900 символов!" sqref="W6:W10 O21:V21">
      <formula1>900</formula1>
    </dataValidation>
    <dataValidation allowBlank="1" promptTitle="checkPeriodRange" sqref="Q24"/>
    <dataValidation type="list" allowBlank="1" showInputMessage="1" showErrorMessage="1" errorTitle="Ошибка" error="Выберите значение из списка" sqref="O22">
      <formula1>kind_of_cons</formula1>
    </dataValidation>
    <dataValidation allowBlank="1" sqref="S25:S30"/>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52</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4"/>
      <c r="B13" s="774"/>
      <c r="C13" s="774"/>
      <c r="D13" s="479">
        <v>1</v>
      </c>
      <c r="F13" s="469" t="str">
        <f>"4."&amp;mergeValue(A13) &amp;"."&amp;mergeValue(B13)&amp;"."&amp;mergeValue(C13)&amp;"."&amp;mergeValue(D13)</f>
        <v>4.1.1.1.1</v>
      </c>
      <c r="G13" s="557" t="s">
        <v>573</v>
      </c>
      <c r="H13" s="454"/>
      <c r="I13" s="775" t="s">
        <v>675</v>
      </c>
      <c r="J13" s="468"/>
      <c r="K13" s="319"/>
      <c r="L13" s="319"/>
      <c r="M13" s="319"/>
      <c r="N13" s="319"/>
      <c r="O13" s="319"/>
      <c r="P13" s="319"/>
      <c r="Q13" s="319"/>
      <c r="R13" s="319"/>
      <c r="S13" s="319"/>
      <c r="T13" s="319"/>
    </row>
    <row r="14" spans="1:20" s="255" customFormat="1" ht="18.75">
      <c r="A14" s="774"/>
      <c r="B14" s="774"/>
      <c r="C14" s="774"/>
      <c r="D14" s="479"/>
      <c r="F14" s="473"/>
      <c r="G14" s="163" t="s">
        <v>4</v>
      </c>
      <c r="H14" s="478"/>
      <c r="I14" s="775"/>
      <c r="J14" s="468"/>
      <c r="K14" s="319"/>
      <c r="L14" s="319"/>
      <c r="M14" s="319"/>
      <c r="N14" s="319"/>
      <c r="O14" s="319"/>
      <c r="P14" s="319"/>
      <c r="Q14" s="319"/>
      <c r="R14" s="319"/>
      <c r="S14" s="319"/>
      <c r="T14" s="319"/>
    </row>
    <row r="15" spans="1:20" s="255" customFormat="1" ht="18.75">
      <c r="A15" s="774"/>
      <c r="B15" s="774"/>
      <c r="C15" s="479"/>
      <c r="D15" s="479"/>
      <c r="F15" s="558"/>
      <c r="G15" s="278" t="s">
        <v>451</v>
      </c>
      <c r="H15" s="559"/>
      <c r="I15" s="560"/>
      <c r="J15" s="468"/>
      <c r="K15" s="319"/>
      <c r="L15" s="319"/>
      <c r="M15" s="319"/>
      <c r="N15" s="319"/>
      <c r="O15" s="319"/>
      <c r="P15" s="319"/>
      <c r="Q15" s="319"/>
      <c r="R15" s="319"/>
      <c r="S15" s="319"/>
      <c r="T15" s="319"/>
    </row>
    <row r="16" spans="1:20" s="255" customFormat="1" ht="18.75">
      <c r="A16" s="774"/>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69" t="s">
        <v>677</v>
      </c>
      <c r="H19" s="769"/>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c r="Q1" s="295"/>
      <c r="R1" s="295"/>
    </row>
    <row r="2" spans="7:34" hidden="1">
      <c r="U2" s="295"/>
    </row>
    <row r="3" spans="7:34" hidden="1"/>
    <row r="4" spans="7:34" ht="3" customHeight="1">
      <c r="J4" s="86"/>
      <c r="K4" s="86"/>
      <c r="L4" s="36"/>
      <c r="M4" s="36"/>
      <c r="N4" s="36"/>
      <c r="O4" s="101"/>
      <c r="P4" s="101"/>
      <c r="Q4" s="101"/>
      <c r="R4" s="101"/>
      <c r="S4" s="101"/>
      <c r="T4" s="101"/>
      <c r="U4" s="101"/>
    </row>
    <row r="5" spans="7:34" ht="24.95" customHeight="1">
      <c r="J5" s="86"/>
      <c r="K5" s="86"/>
      <c r="L5" s="770" t="s">
        <v>679</v>
      </c>
      <c r="M5" s="771"/>
      <c r="N5" s="771"/>
      <c r="O5" s="771"/>
      <c r="P5" s="771"/>
      <c r="Q5" s="771"/>
      <c r="R5" s="771"/>
      <c r="S5" s="771"/>
      <c r="T5" s="771"/>
      <c r="U5" s="772"/>
    </row>
    <row r="6" spans="7:34" ht="3" customHeight="1">
      <c r="J6" s="86"/>
      <c r="K6" s="86"/>
      <c r="L6" s="36"/>
      <c r="M6" s="36"/>
      <c r="N6" s="36"/>
      <c r="O6" s="83"/>
      <c r="P6" s="83"/>
      <c r="Q6" s="83"/>
      <c r="R6" s="83"/>
      <c r="S6" s="83"/>
      <c r="T6" s="83"/>
      <c r="U6" s="83"/>
    </row>
    <row r="7" spans="7:34"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657"/>
      <c r="O7" s="786" t="str">
        <f>IF(NameOrPr_ch="",IF(NameOrPr="","",NameOrPr),NameOrPr_ch)</f>
        <v xml:space="preserve">Департамента тарифной и ценовой политики Тюменской области </v>
      </c>
      <c r="P7" s="786"/>
      <c r="Q7" s="786"/>
      <c r="R7" s="786"/>
      <c r="S7" s="786"/>
      <c r="T7" s="786"/>
      <c r="U7" s="786"/>
      <c r="V7" s="786"/>
      <c r="W7" s="665"/>
      <c r="X7" s="465"/>
      <c r="Y7" s="465"/>
      <c r="Z7" s="465"/>
      <c r="AA7" s="465"/>
      <c r="AB7" s="465"/>
      <c r="AC7" s="465"/>
      <c r="AD7" s="465"/>
      <c r="AE7" s="465"/>
      <c r="AF7" s="465"/>
      <c r="AG7" s="465"/>
      <c r="AH7" s="465"/>
    </row>
    <row r="8" spans="7:34"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657"/>
      <c r="O8" s="786" t="str">
        <f>IF(datePr_ch="",IF(datePr="","",datePr),datePr_ch)</f>
        <v>16.01.2020</v>
      </c>
      <c r="P8" s="786"/>
      <c r="Q8" s="786"/>
      <c r="R8" s="786"/>
      <c r="S8" s="786"/>
      <c r="T8" s="786"/>
      <c r="U8" s="786"/>
      <c r="V8" s="786"/>
      <c r="W8" s="665"/>
      <c r="X8" s="465"/>
      <c r="Y8" s="465"/>
      <c r="Z8" s="465"/>
      <c r="AA8" s="465"/>
      <c r="AB8" s="465"/>
      <c r="AC8" s="465"/>
      <c r="AD8" s="465"/>
      <c r="AE8" s="465"/>
      <c r="AF8" s="465"/>
      <c r="AG8" s="465"/>
      <c r="AH8" s="465"/>
    </row>
    <row r="9" spans="7:34"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657"/>
      <c r="O9" s="786" t="str">
        <f>IF(numberPr_ch="",IF(numberPr="","",numberPr),numberPr_ch)</f>
        <v>01/01-21</v>
      </c>
      <c r="P9" s="786"/>
      <c r="Q9" s="786"/>
      <c r="R9" s="786"/>
      <c r="S9" s="786"/>
      <c r="T9" s="786"/>
      <c r="U9" s="786"/>
      <c r="V9" s="786"/>
      <c r="W9" s="665"/>
      <c r="X9" s="465"/>
      <c r="Y9" s="465"/>
      <c r="Z9" s="465"/>
      <c r="AA9" s="465"/>
      <c r="AB9" s="465"/>
      <c r="AC9" s="465"/>
      <c r="AD9" s="465"/>
      <c r="AE9" s="465"/>
      <c r="AF9" s="465"/>
      <c r="AG9" s="465"/>
      <c r="AH9" s="465"/>
    </row>
    <row r="10" spans="7:34" s="463" customFormat="1" ht="18.75">
      <c r="G10" s="464"/>
      <c r="H10" s="464"/>
      <c r="L10" s="462"/>
      <c r="M10" s="656" t="s">
        <v>576</v>
      </c>
      <c r="N10" s="657"/>
      <c r="O10" s="786" t="str">
        <f>IF(IstPub_ch="",IF(IstPub="","",IstPub),IstPub_ch)</f>
        <v>Официальный портал органов государственной власти Тюменской области</v>
      </c>
      <c r="P10" s="786"/>
      <c r="Q10" s="786"/>
      <c r="R10" s="786"/>
      <c r="S10" s="786"/>
      <c r="T10" s="786"/>
      <c r="U10" s="786"/>
      <c r="V10" s="786"/>
      <c r="W10" s="665"/>
      <c r="X10" s="465"/>
      <c r="Y10" s="465"/>
      <c r="Z10" s="465"/>
      <c r="AA10" s="465"/>
      <c r="AB10" s="465"/>
      <c r="AC10" s="465"/>
      <c r="AD10" s="465"/>
      <c r="AE10" s="465"/>
      <c r="AF10" s="465"/>
      <c r="AG10" s="465"/>
      <c r="AH10" s="465"/>
    </row>
    <row r="11" spans="7:34" s="255" customFormat="1" ht="15.75" hidden="1" customHeight="1">
      <c r="G11" s="254"/>
      <c r="H11" s="254"/>
      <c r="L11" s="764"/>
      <c r="M11" s="764"/>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76"/>
      <c r="P12" s="776"/>
      <c r="Q12" s="776"/>
      <c r="R12" s="776"/>
      <c r="S12" s="776"/>
      <c r="T12" s="776"/>
      <c r="U12" s="776"/>
      <c r="X12" s="319"/>
      <c r="Y12" s="319"/>
      <c r="Z12" s="319"/>
      <c r="AA12" s="319"/>
      <c r="AB12" s="319"/>
      <c r="AC12" s="319"/>
      <c r="AD12" s="319"/>
      <c r="AE12" s="319"/>
      <c r="AF12" s="319"/>
      <c r="AG12" s="319"/>
      <c r="AH12" s="319"/>
    </row>
    <row r="13" spans="7:34" ht="15" customHeight="1">
      <c r="J13" s="86"/>
      <c r="K13" s="86"/>
      <c r="L13" s="724" t="s">
        <v>510</v>
      </c>
      <c r="M13" s="724"/>
      <c r="N13" s="724"/>
      <c r="O13" s="724"/>
      <c r="P13" s="724"/>
      <c r="Q13" s="724"/>
      <c r="R13" s="724"/>
      <c r="S13" s="724"/>
      <c r="T13" s="724"/>
      <c r="U13" s="724"/>
      <c r="V13" s="724"/>
      <c r="W13" s="724" t="s">
        <v>511</v>
      </c>
    </row>
    <row r="14" spans="7:34" ht="15" customHeight="1">
      <c r="J14" s="86"/>
      <c r="K14" s="86"/>
      <c r="L14" s="724" t="s">
        <v>95</v>
      </c>
      <c r="M14" s="724" t="s">
        <v>425</v>
      </c>
      <c r="N14" s="724"/>
      <c r="O14" s="791" t="s">
        <v>534</v>
      </c>
      <c r="P14" s="791"/>
      <c r="Q14" s="791"/>
      <c r="R14" s="791"/>
      <c r="S14" s="791"/>
      <c r="T14" s="791"/>
      <c r="U14" s="724" t="s">
        <v>344</v>
      </c>
      <c r="V14" s="790" t="s">
        <v>278</v>
      </c>
      <c r="W14" s="724"/>
    </row>
    <row r="15" spans="7:34" ht="14.25" customHeight="1">
      <c r="J15" s="86"/>
      <c r="K15" s="86"/>
      <c r="L15" s="724"/>
      <c r="M15" s="724"/>
      <c r="N15" s="724"/>
      <c r="O15" s="251" t="s">
        <v>535</v>
      </c>
      <c r="P15" s="777" t="s">
        <v>274</v>
      </c>
      <c r="Q15" s="777"/>
      <c r="R15" s="761" t="s">
        <v>536</v>
      </c>
      <c r="S15" s="761"/>
      <c r="T15" s="761"/>
      <c r="U15" s="724"/>
      <c r="V15" s="790"/>
      <c r="W15" s="724"/>
    </row>
    <row r="16" spans="7:34" ht="33.75" customHeight="1">
      <c r="J16" s="86"/>
      <c r="K16" s="86"/>
      <c r="L16" s="724"/>
      <c r="M16" s="724"/>
      <c r="N16" s="724"/>
      <c r="O16" s="435" t="s">
        <v>537</v>
      </c>
      <c r="P16" s="436" t="s">
        <v>538</v>
      </c>
      <c r="Q16" s="436" t="s">
        <v>405</v>
      </c>
      <c r="R16" s="437" t="s">
        <v>277</v>
      </c>
      <c r="S16" s="784" t="s">
        <v>276</v>
      </c>
      <c r="T16" s="784"/>
      <c r="U16" s="724"/>
      <c r="V16" s="790"/>
      <c r="W16" s="724"/>
    </row>
    <row r="17" spans="1:35" ht="12" customHeight="1">
      <c r="J17" s="86"/>
      <c r="K17" s="248">
        <v>1</v>
      </c>
      <c r="L17" s="579" t="s">
        <v>96</v>
      </c>
      <c r="M17" s="579" t="s">
        <v>52</v>
      </c>
      <c r="N17" s="586" t="str">
        <f ca="1">OFFSET(N17,0,-1)</f>
        <v>2</v>
      </c>
      <c r="O17" s="580">
        <f ca="1">OFFSET(O17,0,-1)+1</f>
        <v>3</v>
      </c>
      <c r="P17" s="580">
        <f ca="1">OFFSET(P17,0,-1)+1</f>
        <v>4</v>
      </c>
      <c r="Q17" s="580">
        <f ca="1">OFFSET(Q17,0,-1)+1</f>
        <v>5</v>
      </c>
      <c r="R17" s="580">
        <f ca="1">OFFSET(R17,0,-1)+1</f>
        <v>6</v>
      </c>
      <c r="S17" s="785">
        <f ca="1">OFFSET(S17,0,-1)+1</f>
        <v>7</v>
      </c>
      <c r="T17" s="785"/>
      <c r="U17" s="580">
        <f ca="1">OFFSET(U17,0,-2)+1</f>
        <v>8</v>
      </c>
      <c r="V17" s="586">
        <f ca="1">OFFSET(V17,0,-1)</f>
        <v>8</v>
      </c>
      <c r="W17" s="580">
        <f ca="1">OFFSET(W17,0,-1)+1</f>
        <v>9</v>
      </c>
    </row>
    <row r="18" spans="1:35" ht="22.5">
      <c r="A18" s="783">
        <v>1</v>
      </c>
      <c r="B18" s="340"/>
      <c r="C18" s="340"/>
      <c r="D18" s="340"/>
      <c r="E18" s="341"/>
      <c r="F18" s="410"/>
      <c r="G18" s="410"/>
      <c r="H18" s="410"/>
      <c r="I18" s="343"/>
      <c r="J18" s="180"/>
      <c r="K18" s="180"/>
      <c r="L18" s="571">
        <f>mergeValue(A18)</f>
        <v>1</v>
      </c>
      <c r="M18" s="578" t="s">
        <v>23</v>
      </c>
      <c r="N18" s="584"/>
      <c r="O18" s="758"/>
      <c r="P18" s="758"/>
      <c r="Q18" s="758"/>
      <c r="R18" s="758"/>
      <c r="S18" s="758"/>
      <c r="T18" s="758"/>
      <c r="U18" s="758"/>
      <c r="V18" s="758"/>
      <c r="W18" s="600" t="s">
        <v>543</v>
      </c>
    </row>
    <row r="19" spans="1:35" ht="22.5">
      <c r="A19" s="783"/>
      <c r="B19" s="783">
        <v>1</v>
      </c>
      <c r="C19" s="340"/>
      <c r="D19" s="340"/>
      <c r="E19" s="410"/>
      <c r="F19" s="410"/>
      <c r="G19" s="410"/>
      <c r="H19" s="410"/>
      <c r="I19" s="200"/>
      <c r="J19" s="181"/>
      <c r="K19" s="35"/>
      <c r="L19" s="339" t="str">
        <f>mergeValue(A19) &amp;"."&amp; mergeValue(B19)</f>
        <v>1.1</v>
      </c>
      <c r="M19" s="159" t="s">
        <v>18</v>
      </c>
      <c r="N19" s="285"/>
      <c r="O19" s="778"/>
      <c r="P19" s="778"/>
      <c r="Q19" s="778"/>
      <c r="R19" s="778"/>
      <c r="S19" s="778"/>
      <c r="T19" s="778"/>
      <c r="U19" s="778"/>
      <c r="V19" s="778"/>
      <c r="W19" s="286" t="s">
        <v>544</v>
      </c>
    </row>
    <row r="20" spans="1:35" ht="45">
      <c r="A20" s="783"/>
      <c r="B20" s="783"/>
      <c r="C20" s="783">
        <v>1</v>
      </c>
      <c r="D20" s="340"/>
      <c r="E20" s="410"/>
      <c r="F20" s="410"/>
      <c r="G20" s="410"/>
      <c r="H20" s="410"/>
      <c r="I20" s="344"/>
      <c r="J20" s="181"/>
      <c r="K20" s="101"/>
      <c r="L20" s="339" t="str">
        <f>mergeValue(A20) &amp;"."&amp; mergeValue(B20)&amp;"."&amp; mergeValue(C20)</f>
        <v>1.1.1</v>
      </c>
      <c r="M20" s="160" t="s">
        <v>402</v>
      </c>
      <c r="N20" s="285"/>
      <c r="O20" s="778"/>
      <c r="P20" s="778"/>
      <c r="Q20" s="778"/>
      <c r="R20" s="778"/>
      <c r="S20" s="778"/>
      <c r="T20" s="778"/>
      <c r="U20" s="778"/>
      <c r="V20" s="778"/>
      <c r="W20" s="286" t="s">
        <v>680</v>
      </c>
      <c r="AA20" s="317"/>
    </row>
    <row r="21" spans="1:35" ht="33.75">
      <c r="A21" s="783"/>
      <c r="B21" s="783"/>
      <c r="C21" s="783"/>
      <c r="D21" s="783">
        <v>1</v>
      </c>
      <c r="E21" s="410"/>
      <c r="F21" s="410"/>
      <c r="G21" s="410"/>
      <c r="H21" s="410"/>
      <c r="I21" s="776"/>
      <c r="J21" s="181"/>
      <c r="K21" s="101"/>
      <c r="L21" s="339" t="str">
        <f>mergeValue(A21) &amp;"."&amp; mergeValue(B21)&amp;"."&amp; mergeValue(C21)&amp;"."&amp; mergeValue(D21)</f>
        <v>1.1.1.1</v>
      </c>
      <c r="M21" s="161" t="s">
        <v>426</v>
      </c>
      <c r="N21" s="285"/>
      <c r="O21" s="793"/>
      <c r="P21" s="793"/>
      <c r="Q21" s="793"/>
      <c r="R21" s="793"/>
      <c r="S21" s="793"/>
      <c r="T21" s="793"/>
      <c r="U21" s="793"/>
      <c r="V21" s="793"/>
      <c r="W21" s="286" t="s">
        <v>681</v>
      </c>
      <c r="AA21" s="317"/>
    </row>
    <row r="22" spans="1:35" ht="33.75">
      <c r="A22" s="783"/>
      <c r="B22" s="783"/>
      <c r="C22" s="783"/>
      <c r="D22" s="783"/>
      <c r="E22" s="783">
        <v>1</v>
      </c>
      <c r="F22" s="410"/>
      <c r="G22" s="410"/>
      <c r="H22" s="410"/>
      <c r="I22" s="776"/>
      <c r="J22" s="776"/>
      <c r="K22" s="101"/>
      <c r="L22" s="339" t="str">
        <f>mergeValue(A22) &amp;"."&amp; mergeValue(B22)&amp;"."&amp; mergeValue(C22)&amp;"."&amp; mergeValue(D22)&amp;"."&amp; mergeValue(E22)</f>
        <v>1.1.1.1.1</v>
      </c>
      <c r="M22" s="172" t="s">
        <v>10</v>
      </c>
      <c r="N22" s="286"/>
      <c r="O22" s="792"/>
      <c r="P22" s="792"/>
      <c r="Q22" s="792"/>
      <c r="R22" s="792"/>
      <c r="S22" s="792"/>
      <c r="T22" s="792"/>
      <c r="U22" s="792"/>
      <c r="V22" s="792"/>
      <c r="W22" s="286" t="s">
        <v>545</v>
      </c>
      <c r="Y22" s="317" t="str">
        <f>strCheckUnique(Z22:Z25)</f>
        <v/>
      </c>
      <c r="AA22" s="317"/>
    </row>
    <row r="23" spans="1:35" ht="66" customHeight="1">
      <c r="A23" s="783"/>
      <c r="B23" s="783"/>
      <c r="C23" s="783"/>
      <c r="D23" s="783"/>
      <c r="E23" s="783"/>
      <c r="F23" s="340">
        <v>1</v>
      </c>
      <c r="G23" s="340"/>
      <c r="H23" s="340"/>
      <c r="I23" s="776"/>
      <c r="J23" s="776"/>
      <c r="K23" s="344"/>
      <c r="L23" s="339" t="str">
        <f>mergeValue(A23) &amp;"."&amp; mergeValue(B23)&amp;"."&amp; mergeValue(C23)&amp;"."&amp; mergeValue(D23)&amp;"."&amp; mergeValue(E23)&amp;"."&amp; mergeValue(F23)</f>
        <v>1.1.1.1.1.1</v>
      </c>
      <c r="M23" s="646"/>
      <c r="N23" s="780"/>
      <c r="O23" s="192"/>
      <c r="P23" s="192"/>
      <c r="Q23" s="192"/>
      <c r="R23" s="781"/>
      <c r="S23" s="779" t="s">
        <v>87</v>
      </c>
      <c r="T23" s="781"/>
      <c r="U23" s="779" t="s">
        <v>88</v>
      </c>
      <c r="V23" s="282"/>
      <c r="W23" s="787" t="s">
        <v>546</v>
      </c>
      <c r="X23" s="298" t="str">
        <f>strCheckDate(O24:V24)</f>
        <v/>
      </c>
      <c r="Z23" s="317" t="str">
        <f>IF(M23="","",M23 )</f>
        <v/>
      </c>
      <c r="AA23" s="317"/>
      <c r="AB23" s="317"/>
      <c r="AC23" s="317"/>
    </row>
    <row r="24" spans="1:35" ht="14.25" hidden="1" customHeight="1">
      <c r="A24" s="783"/>
      <c r="B24" s="783"/>
      <c r="C24" s="783"/>
      <c r="D24" s="783"/>
      <c r="E24" s="783"/>
      <c r="F24" s="340"/>
      <c r="G24" s="340"/>
      <c r="H24" s="340"/>
      <c r="I24" s="776"/>
      <c r="J24" s="776"/>
      <c r="K24" s="344"/>
      <c r="L24" s="171"/>
      <c r="M24" s="205"/>
      <c r="N24" s="780"/>
      <c r="O24" s="299"/>
      <c r="P24" s="296"/>
      <c r="Q24" s="297" t="str">
        <f>R23 &amp; "-" &amp; T23</f>
        <v>-</v>
      </c>
      <c r="R24" s="781"/>
      <c r="S24" s="779"/>
      <c r="T24" s="782"/>
      <c r="U24" s="779"/>
      <c r="V24" s="282"/>
      <c r="W24" s="788"/>
      <c r="AA24" s="317"/>
    </row>
    <row r="25" spans="1:35" customFormat="1" ht="15" customHeight="1">
      <c r="A25" s="783"/>
      <c r="B25" s="783"/>
      <c r="C25" s="783"/>
      <c r="D25" s="783"/>
      <c r="E25" s="783"/>
      <c r="F25" s="340"/>
      <c r="G25" s="340"/>
      <c r="H25" s="340"/>
      <c r="I25" s="776"/>
      <c r="J25" s="776"/>
      <c r="K25" s="201"/>
      <c r="L25" s="112"/>
      <c r="M25" s="175" t="s">
        <v>427</v>
      </c>
      <c r="N25" s="197"/>
      <c r="O25" s="157"/>
      <c r="P25" s="157"/>
      <c r="Q25" s="157"/>
      <c r="R25" s="262"/>
      <c r="S25" s="198"/>
      <c r="T25" s="198"/>
      <c r="U25" s="198"/>
      <c r="V25" s="186"/>
      <c r="W25" s="789"/>
      <c r="X25" s="307"/>
      <c r="Y25" s="307"/>
      <c r="Z25" s="307"/>
      <c r="AA25" s="317"/>
      <c r="AB25" s="307"/>
      <c r="AC25" s="298"/>
      <c r="AD25" s="298"/>
      <c r="AE25" s="298"/>
      <c r="AF25" s="298"/>
      <c r="AG25" s="298"/>
      <c r="AH25" s="298"/>
      <c r="AI25" s="35"/>
    </row>
    <row r="26" spans="1:35" customFormat="1" ht="15" customHeight="1">
      <c r="A26" s="783"/>
      <c r="B26" s="783"/>
      <c r="C26" s="783"/>
      <c r="D26" s="783"/>
      <c r="E26" s="340"/>
      <c r="F26" s="410"/>
      <c r="G26" s="410"/>
      <c r="H26" s="410"/>
      <c r="I26" s="776"/>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ht="15" customHeight="1">
      <c r="A27" s="783"/>
      <c r="B27" s="783"/>
      <c r="C27" s="783"/>
      <c r="D27" s="340"/>
      <c r="E27" s="345"/>
      <c r="F27" s="410"/>
      <c r="G27" s="410"/>
      <c r="H27" s="410"/>
      <c r="I27" s="201"/>
      <c r="J27" s="85"/>
      <c r="K27" s="180"/>
      <c r="L27" s="112"/>
      <c r="M27" s="163" t="s">
        <v>428</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ht="15" customHeight="1">
      <c r="A28" s="783"/>
      <c r="B28" s="783"/>
      <c r="C28" s="340"/>
      <c r="D28" s="340"/>
      <c r="E28" s="345"/>
      <c r="F28" s="410"/>
      <c r="G28" s="410"/>
      <c r="H28" s="410"/>
      <c r="I28" s="201"/>
      <c r="J28" s="85"/>
      <c r="K28" s="180"/>
      <c r="L28" s="112"/>
      <c r="M28" s="162" t="s">
        <v>403</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ht="15" customHeight="1">
      <c r="A29" s="783"/>
      <c r="B29" s="340"/>
      <c r="C29" s="345"/>
      <c r="D29" s="345"/>
      <c r="E29" s="345"/>
      <c r="F29" s="410"/>
      <c r="G29" s="410"/>
      <c r="H29" s="410"/>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ht="15" customHeight="1">
      <c r="A30" s="340"/>
      <c r="B30" s="346"/>
      <c r="C30" s="346"/>
      <c r="D30" s="346"/>
      <c r="E30" s="347"/>
      <c r="F30" s="346"/>
      <c r="G30" s="410"/>
      <c r="H30" s="410"/>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69" t="s">
        <v>704</v>
      </c>
      <c r="N32" s="769"/>
      <c r="O32" s="769"/>
      <c r="P32" s="769"/>
      <c r="Q32" s="769"/>
      <c r="R32" s="769"/>
      <c r="S32" s="769"/>
      <c r="T32" s="769"/>
      <c r="U32" s="769"/>
      <c r="V32" s="769"/>
    </row>
  </sheetData>
  <sheetProtection password="FA9C" sheet="1" objects="1" scenarios="1" formatColumns="0" formatRows="0"/>
  <dataConsolidate leftLabels="1"/>
  <mergeCells count="38">
    <mergeCell ref="W23:W25"/>
    <mergeCell ref="L5:U5"/>
    <mergeCell ref="P15:Q15"/>
    <mergeCell ref="S16:T16"/>
    <mergeCell ref="R23:R24"/>
    <mergeCell ref="U23:U24"/>
    <mergeCell ref="L11:M11"/>
    <mergeCell ref="O7:V7"/>
    <mergeCell ref="V14:V16"/>
    <mergeCell ref="W13:W16"/>
    <mergeCell ref="O8:V8"/>
    <mergeCell ref="O9:V9"/>
    <mergeCell ref="O10:V10"/>
    <mergeCell ref="S17:T17"/>
    <mergeCell ref="L13:V13"/>
    <mergeCell ref="O12:U12"/>
    <mergeCell ref="M32:V32"/>
    <mergeCell ref="J22:J25"/>
    <mergeCell ref="O21:V21"/>
    <mergeCell ref="O20:V20"/>
    <mergeCell ref="T23:T24"/>
    <mergeCell ref="O22:V22"/>
    <mergeCell ref="S23:S24"/>
    <mergeCell ref="L14:L16"/>
    <mergeCell ref="M14:M16"/>
    <mergeCell ref="O19:V19"/>
    <mergeCell ref="A18:A29"/>
    <mergeCell ref="B19:B28"/>
    <mergeCell ref="C20:C27"/>
    <mergeCell ref="D21:D26"/>
    <mergeCell ref="I21:I26"/>
    <mergeCell ref="N23:N24"/>
    <mergeCell ref="E22:E25"/>
    <mergeCell ref="O18:V18"/>
    <mergeCell ref="O14:T14"/>
    <mergeCell ref="R15:T15"/>
    <mergeCell ref="N14:N16"/>
    <mergeCell ref="U14:U16"/>
  </mergeCells>
  <dataValidations xWindow="911" yWindow="637" count="7">
    <dataValidation allowBlank="1" sqref="S25:S30"/>
    <dataValidation allowBlank="1" promptTitle="checkPeriodRange" sqref="Q24"/>
    <dataValidation type="textLength" operator="lessThanOrEqual" allowBlank="1" showInputMessage="1" showErrorMessage="1" errorTitle="Ошибка" error="Допускается ввод не более 900 символов!" sqref="W7:W10 O21:V21">
      <formula1>900</formula1>
    </dataValidation>
    <dataValidation type="list" allowBlank="1" showInputMessage="1" showErrorMessage="1" errorTitle="Ошибка" error="Выберите значение из списка" sqref="O22">
      <formula1>kind_of_cons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53</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4"/>
      <c r="B13" s="774"/>
      <c r="C13" s="774"/>
      <c r="D13" s="479">
        <v>1</v>
      </c>
      <c r="F13" s="469" t="str">
        <f>"4."&amp;mergeValue(A13) &amp;"."&amp;mergeValue(B13)&amp;"."&amp;mergeValue(C13)&amp;"."&amp;mergeValue(D13)</f>
        <v>4.1.1.1.1</v>
      </c>
      <c r="G13" s="557" t="s">
        <v>573</v>
      </c>
      <c r="H13" s="454"/>
      <c r="I13" s="775" t="s">
        <v>675</v>
      </c>
      <c r="J13" s="468"/>
      <c r="K13" s="319"/>
      <c r="L13" s="319"/>
      <c r="M13" s="319"/>
      <c r="N13" s="319"/>
      <c r="O13" s="319"/>
      <c r="P13" s="319"/>
      <c r="Q13" s="319"/>
      <c r="R13" s="319"/>
      <c r="S13" s="319"/>
      <c r="T13" s="319"/>
    </row>
    <row r="14" spans="1:20" s="255" customFormat="1" ht="18.75">
      <c r="A14" s="774"/>
      <c r="B14" s="774"/>
      <c r="C14" s="774"/>
      <c r="D14" s="479"/>
      <c r="F14" s="473"/>
      <c r="G14" s="163" t="s">
        <v>4</v>
      </c>
      <c r="H14" s="478"/>
      <c r="I14" s="775"/>
      <c r="J14" s="468"/>
      <c r="K14" s="319"/>
      <c r="L14" s="319"/>
      <c r="M14" s="319"/>
      <c r="N14" s="319"/>
      <c r="O14" s="319"/>
      <c r="P14" s="319"/>
      <c r="Q14" s="319"/>
      <c r="R14" s="319"/>
      <c r="S14" s="319"/>
      <c r="T14" s="319"/>
    </row>
    <row r="15" spans="1:20" s="255" customFormat="1" ht="18.75">
      <c r="A15" s="774"/>
      <c r="B15" s="774"/>
      <c r="C15" s="479"/>
      <c r="D15" s="479"/>
      <c r="F15" s="558"/>
      <c r="G15" s="278" t="s">
        <v>451</v>
      </c>
      <c r="H15" s="559"/>
      <c r="I15" s="560"/>
      <c r="J15" s="468"/>
      <c r="K15" s="319"/>
      <c r="L15" s="319"/>
      <c r="M15" s="319"/>
      <c r="N15" s="319"/>
      <c r="O15" s="319"/>
      <c r="P15" s="319"/>
      <c r="Q15" s="319"/>
      <c r="R15" s="319"/>
      <c r="S15" s="319"/>
      <c r="T15" s="319"/>
    </row>
    <row r="16" spans="1:20" s="255" customFormat="1" ht="18.75">
      <c r="A16" s="774"/>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69" t="s">
        <v>677</v>
      </c>
      <c r="H19" s="769"/>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c r="Q1" s="295"/>
      <c r="R1" s="295"/>
    </row>
    <row r="2" spans="7:34" hidden="1">
      <c r="U2" s="295"/>
    </row>
    <row r="3" spans="7:34" hidden="1"/>
    <row r="4" spans="7:34" ht="3" customHeight="1">
      <c r="J4" s="86"/>
      <c r="K4" s="86"/>
      <c r="L4" s="36"/>
      <c r="M4" s="36"/>
      <c r="N4" s="36"/>
      <c r="O4" s="101"/>
      <c r="P4" s="101"/>
      <c r="Q4" s="101"/>
      <c r="R4" s="101"/>
      <c r="S4" s="101"/>
      <c r="T4" s="101"/>
      <c r="U4" s="101"/>
    </row>
    <row r="5" spans="7:34" ht="24.95" customHeight="1">
      <c r="J5" s="86"/>
      <c r="K5" s="86"/>
      <c r="L5" s="770" t="s">
        <v>679</v>
      </c>
      <c r="M5" s="771"/>
      <c r="N5" s="771"/>
      <c r="O5" s="771"/>
      <c r="P5" s="771"/>
      <c r="Q5" s="771"/>
      <c r="R5" s="771"/>
      <c r="S5" s="771"/>
      <c r="T5" s="771"/>
      <c r="U5" s="772"/>
    </row>
    <row r="6" spans="7:34" ht="3" customHeight="1">
      <c r="J6" s="86"/>
      <c r="K6" s="86"/>
      <c r="L6" s="36"/>
      <c r="M6" s="36"/>
      <c r="N6" s="36"/>
      <c r="O6" s="83"/>
      <c r="P6" s="83"/>
      <c r="Q6" s="83"/>
      <c r="R6" s="83"/>
      <c r="S6" s="83"/>
      <c r="T6" s="83"/>
      <c r="U6" s="83"/>
    </row>
    <row r="7" spans="7:34"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657"/>
      <c r="O7" s="786" t="str">
        <f>IF(NameOrPr_ch="",IF(NameOrPr="","",NameOrPr),NameOrPr_ch)</f>
        <v xml:space="preserve">Департамента тарифной и ценовой политики Тюменской области </v>
      </c>
      <c r="P7" s="786"/>
      <c r="Q7" s="786"/>
      <c r="R7" s="786"/>
      <c r="S7" s="786"/>
      <c r="T7" s="786"/>
      <c r="U7" s="786"/>
      <c r="V7" s="786"/>
      <c r="W7" s="665"/>
      <c r="X7" s="465"/>
      <c r="Y7" s="465"/>
      <c r="Z7" s="465"/>
      <c r="AA7" s="465"/>
      <c r="AB7" s="465"/>
      <c r="AC7" s="465"/>
      <c r="AD7" s="465"/>
      <c r="AE7" s="465"/>
      <c r="AF7" s="465"/>
      <c r="AG7" s="465"/>
      <c r="AH7" s="465"/>
    </row>
    <row r="8" spans="7:34"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657"/>
      <c r="O8" s="786" t="str">
        <f>IF(datePr_ch="",IF(datePr="","",datePr),datePr_ch)</f>
        <v>16.01.2020</v>
      </c>
      <c r="P8" s="786"/>
      <c r="Q8" s="786"/>
      <c r="R8" s="786"/>
      <c r="S8" s="786"/>
      <c r="T8" s="786"/>
      <c r="U8" s="786"/>
      <c r="V8" s="786"/>
      <c r="W8" s="665"/>
      <c r="X8" s="465"/>
      <c r="Y8" s="465"/>
      <c r="Z8" s="465"/>
      <c r="AA8" s="465"/>
      <c r="AB8" s="465"/>
      <c r="AC8" s="465"/>
      <c r="AD8" s="465"/>
      <c r="AE8" s="465"/>
      <c r="AF8" s="465"/>
      <c r="AG8" s="465"/>
      <c r="AH8" s="465"/>
    </row>
    <row r="9" spans="7:34"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657"/>
      <c r="O9" s="786" t="str">
        <f>IF(numberPr_ch="",IF(numberPr="","",numberPr),numberPr_ch)</f>
        <v>01/01-21</v>
      </c>
      <c r="P9" s="786"/>
      <c r="Q9" s="786"/>
      <c r="R9" s="786"/>
      <c r="S9" s="786"/>
      <c r="T9" s="786"/>
      <c r="U9" s="786"/>
      <c r="V9" s="786"/>
      <c r="W9" s="665"/>
      <c r="X9" s="465"/>
      <c r="Y9" s="465"/>
      <c r="Z9" s="465"/>
      <c r="AA9" s="465"/>
      <c r="AB9" s="465"/>
      <c r="AC9" s="465"/>
      <c r="AD9" s="465"/>
      <c r="AE9" s="465"/>
      <c r="AF9" s="465"/>
      <c r="AG9" s="465"/>
      <c r="AH9" s="465"/>
    </row>
    <row r="10" spans="7:34" s="463" customFormat="1" ht="18.75">
      <c r="G10" s="464"/>
      <c r="H10" s="464"/>
      <c r="L10" s="462"/>
      <c r="M10" s="656" t="s">
        <v>576</v>
      </c>
      <c r="N10" s="657"/>
      <c r="O10" s="786" t="str">
        <f>IF(IstPub_ch="",IF(IstPub="","",IstPub),IstPub_ch)</f>
        <v>Официальный портал органов государственной власти Тюменской области</v>
      </c>
      <c r="P10" s="786"/>
      <c r="Q10" s="786"/>
      <c r="R10" s="786"/>
      <c r="S10" s="786"/>
      <c r="T10" s="786"/>
      <c r="U10" s="786"/>
      <c r="V10" s="786"/>
      <c r="W10" s="665"/>
      <c r="X10" s="465"/>
      <c r="Y10" s="465"/>
      <c r="Z10" s="465"/>
      <c r="AA10" s="465"/>
      <c r="AB10" s="465"/>
      <c r="AC10" s="465"/>
      <c r="AD10" s="465"/>
      <c r="AE10" s="465"/>
      <c r="AF10" s="465"/>
      <c r="AG10" s="465"/>
      <c r="AH10" s="465"/>
    </row>
    <row r="11" spans="7:34" s="255" customFormat="1" ht="15.75" hidden="1" customHeight="1">
      <c r="G11" s="254"/>
      <c r="H11" s="254"/>
      <c r="L11" s="764"/>
      <c r="M11" s="764"/>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76"/>
      <c r="P12" s="776"/>
      <c r="Q12" s="776"/>
      <c r="R12" s="776"/>
      <c r="S12" s="776"/>
      <c r="T12" s="776"/>
      <c r="U12" s="776"/>
      <c r="X12" s="319"/>
      <c r="Y12" s="319"/>
      <c r="Z12" s="319"/>
      <c r="AA12" s="319"/>
      <c r="AB12" s="319"/>
      <c r="AC12" s="319"/>
      <c r="AD12" s="319"/>
      <c r="AE12" s="319"/>
      <c r="AF12" s="319"/>
      <c r="AG12" s="319"/>
      <c r="AH12" s="319"/>
    </row>
    <row r="13" spans="7:34" ht="15" customHeight="1">
      <c r="J13" s="86"/>
      <c r="K13" s="86"/>
      <c r="L13" s="724" t="s">
        <v>510</v>
      </c>
      <c r="M13" s="724"/>
      <c r="N13" s="724"/>
      <c r="O13" s="724"/>
      <c r="P13" s="724"/>
      <c r="Q13" s="724"/>
      <c r="R13" s="724"/>
      <c r="S13" s="724"/>
      <c r="T13" s="724"/>
      <c r="U13" s="724"/>
      <c r="V13" s="724"/>
      <c r="W13" s="724" t="s">
        <v>511</v>
      </c>
    </row>
    <row r="14" spans="7:34" ht="15" customHeight="1">
      <c r="J14" s="86"/>
      <c r="K14" s="86"/>
      <c r="L14" s="724" t="s">
        <v>95</v>
      </c>
      <c r="M14" s="724" t="s">
        <v>425</v>
      </c>
      <c r="N14" s="724"/>
      <c r="O14" s="791" t="s">
        <v>534</v>
      </c>
      <c r="P14" s="791"/>
      <c r="Q14" s="791"/>
      <c r="R14" s="791"/>
      <c r="S14" s="791"/>
      <c r="T14" s="791"/>
      <c r="U14" s="724" t="s">
        <v>344</v>
      </c>
      <c r="V14" s="790" t="s">
        <v>278</v>
      </c>
      <c r="W14" s="724"/>
    </row>
    <row r="15" spans="7:34" ht="14.25" customHeight="1">
      <c r="J15" s="86"/>
      <c r="K15" s="86"/>
      <c r="L15" s="724"/>
      <c r="M15" s="724"/>
      <c r="N15" s="724"/>
      <c r="O15" s="251" t="s">
        <v>535</v>
      </c>
      <c r="P15" s="777" t="s">
        <v>274</v>
      </c>
      <c r="Q15" s="777"/>
      <c r="R15" s="761" t="s">
        <v>536</v>
      </c>
      <c r="S15" s="761"/>
      <c r="T15" s="761"/>
      <c r="U15" s="724"/>
      <c r="V15" s="790"/>
      <c r="W15" s="724"/>
    </row>
    <row r="16" spans="7:34" ht="33.75" customHeight="1">
      <c r="J16" s="86"/>
      <c r="K16" s="86"/>
      <c r="L16" s="724"/>
      <c r="M16" s="724"/>
      <c r="N16" s="724"/>
      <c r="O16" s="435" t="s">
        <v>537</v>
      </c>
      <c r="P16" s="436" t="s">
        <v>538</v>
      </c>
      <c r="Q16" s="436" t="s">
        <v>405</v>
      </c>
      <c r="R16" s="437" t="s">
        <v>277</v>
      </c>
      <c r="S16" s="784" t="s">
        <v>276</v>
      </c>
      <c r="T16" s="784"/>
      <c r="U16" s="724"/>
      <c r="V16" s="790"/>
      <c r="W16" s="724"/>
    </row>
    <row r="17" spans="1:35" ht="12" customHeight="1">
      <c r="J17" s="86"/>
      <c r="K17" s="248">
        <v>1</v>
      </c>
      <c r="L17" s="579" t="s">
        <v>96</v>
      </c>
      <c r="M17" s="579" t="s">
        <v>52</v>
      </c>
      <c r="N17" s="586" t="str">
        <f ca="1">OFFSET(N17,0,-1)</f>
        <v>2</v>
      </c>
      <c r="O17" s="580">
        <f ca="1">OFFSET(O17,0,-1)+1</f>
        <v>3</v>
      </c>
      <c r="P17" s="580">
        <f ca="1">OFFSET(P17,0,-1)+1</f>
        <v>4</v>
      </c>
      <c r="Q17" s="580">
        <f ca="1">OFFSET(Q17,0,-1)+1</f>
        <v>5</v>
      </c>
      <c r="R17" s="580">
        <f ca="1">OFFSET(R17,0,-1)+1</f>
        <v>6</v>
      </c>
      <c r="S17" s="785">
        <f ca="1">OFFSET(S17,0,-1)+1</f>
        <v>7</v>
      </c>
      <c r="T17" s="785"/>
      <c r="U17" s="580">
        <f ca="1">OFFSET(U17,0,-2)+1</f>
        <v>8</v>
      </c>
      <c r="V17" s="586">
        <f ca="1">OFFSET(V17,0,-1)</f>
        <v>8</v>
      </c>
      <c r="W17" s="580">
        <f ca="1">OFFSET(W17,0,-1)+1</f>
        <v>9</v>
      </c>
    </row>
    <row r="18" spans="1:35" ht="22.5">
      <c r="A18" s="783">
        <v>1</v>
      </c>
      <c r="B18" s="340"/>
      <c r="C18" s="340"/>
      <c r="D18" s="340"/>
      <c r="E18" s="341"/>
      <c r="F18" s="410"/>
      <c r="G18" s="410"/>
      <c r="H18" s="410"/>
      <c r="I18" s="343"/>
      <c r="J18" s="180"/>
      <c r="K18" s="180"/>
      <c r="L18" s="571">
        <f>mergeValue(A18)</f>
        <v>1</v>
      </c>
      <c r="M18" s="578" t="s">
        <v>23</v>
      </c>
      <c r="N18" s="584"/>
      <c r="O18" s="758"/>
      <c r="P18" s="758"/>
      <c r="Q18" s="758"/>
      <c r="R18" s="758"/>
      <c r="S18" s="758"/>
      <c r="T18" s="758"/>
      <c r="U18" s="758"/>
      <c r="V18" s="758"/>
      <c r="W18" s="600" t="s">
        <v>543</v>
      </c>
    </row>
    <row r="19" spans="1:35" ht="22.5">
      <c r="A19" s="783"/>
      <c r="B19" s="783">
        <v>1</v>
      </c>
      <c r="C19" s="340"/>
      <c r="D19" s="340"/>
      <c r="E19" s="410"/>
      <c r="F19" s="410"/>
      <c r="G19" s="410"/>
      <c r="H19" s="410"/>
      <c r="I19" s="200"/>
      <c r="J19" s="181"/>
      <c r="K19" s="35"/>
      <c r="L19" s="339" t="str">
        <f>mergeValue(A19) &amp;"."&amp; mergeValue(B19)</f>
        <v>1.1</v>
      </c>
      <c r="M19" s="159" t="s">
        <v>18</v>
      </c>
      <c r="N19" s="285"/>
      <c r="O19" s="778"/>
      <c r="P19" s="778"/>
      <c r="Q19" s="778"/>
      <c r="R19" s="778"/>
      <c r="S19" s="778"/>
      <c r="T19" s="778"/>
      <c r="U19" s="778"/>
      <c r="V19" s="778"/>
      <c r="W19" s="286" t="s">
        <v>544</v>
      </c>
    </row>
    <row r="20" spans="1:35" ht="45">
      <c r="A20" s="783"/>
      <c r="B20" s="783"/>
      <c r="C20" s="783">
        <v>1</v>
      </c>
      <c r="D20" s="340"/>
      <c r="E20" s="410"/>
      <c r="F20" s="410"/>
      <c r="G20" s="410"/>
      <c r="H20" s="410"/>
      <c r="I20" s="344"/>
      <c r="J20" s="181"/>
      <c r="K20" s="101"/>
      <c r="L20" s="339" t="str">
        <f>mergeValue(A20) &amp;"."&amp; mergeValue(B20)&amp;"."&amp; mergeValue(C20)</f>
        <v>1.1.1</v>
      </c>
      <c r="M20" s="160" t="s">
        <v>402</v>
      </c>
      <c r="N20" s="285"/>
      <c r="O20" s="778"/>
      <c r="P20" s="778"/>
      <c r="Q20" s="778"/>
      <c r="R20" s="778"/>
      <c r="S20" s="778"/>
      <c r="T20" s="778"/>
      <c r="U20" s="778"/>
      <c r="V20" s="778"/>
      <c r="W20" s="286" t="s">
        <v>680</v>
      </c>
      <c r="AA20" s="317"/>
    </row>
    <row r="21" spans="1:35" ht="33.75">
      <c r="A21" s="783"/>
      <c r="B21" s="783"/>
      <c r="C21" s="783"/>
      <c r="D21" s="783">
        <v>1</v>
      </c>
      <c r="E21" s="410"/>
      <c r="F21" s="410"/>
      <c r="G21" s="410"/>
      <c r="H21" s="410"/>
      <c r="I21" s="776"/>
      <c r="J21" s="181"/>
      <c r="K21" s="101"/>
      <c r="L21" s="339" t="str">
        <f>mergeValue(A21) &amp;"."&amp; mergeValue(B21)&amp;"."&amp; mergeValue(C21)&amp;"."&amp; mergeValue(D21)</f>
        <v>1.1.1.1</v>
      </c>
      <c r="M21" s="161" t="s">
        <v>426</v>
      </c>
      <c r="N21" s="285"/>
      <c r="O21" s="793"/>
      <c r="P21" s="793"/>
      <c r="Q21" s="793"/>
      <c r="R21" s="793"/>
      <c r="S21" s="793"/>
      <c r="T21" s="793"/>
      <c r="U21" s="793"/>
      <c r="V21" s="793"/>
      <c r="W21" s="286" t="s">
        <v>681</v>
      </c>
      <c r="AA21" s="317"/>
    </row>
    <row r="22" spans="1:35" ht="33.75">
      <c r="A22" s="783"/>
      <c r="B22" s="783"/>
      <c r="C22" s="783"/>
      <c r="D22" s="783"/>
      <c r="E22" s="783">
        <v>1</v>
      </c>
      <c r="F22" s="410"/>
      <c r="G22" s="410"/>
      <c r="H22" s="410"/>
      <c r="I22" s="776"/>
      <c r="J22" s="776"/>
      <c r="K22" s="101"/>
      <c r="L22" s="339" t="str">
        <f>mergeValue(A22) &amp;"."&amp; mergeValue(B22)&amp;"."&amp; mergeValue(C22)&amp;"."&amp; mergeValue(D22)&amp;"."&amp; mergeValue(E22)</f>
        <v>1.1.1.1.1</v>
      </c>
      <c r="M22" s="172" t="s">
        <v>10</v>
      </c>
      <c r="N22" s="286"/>
      <c r="O22" s="792"/>
      <c r="P22" s="792"/>
      <c r="Q22" s="792"/>
      <c r="R22" s="792"/>
      <c r="S22" s="792"/>
      <c r="T22" s="792"/>
      <c r="U22" s="792"/>
      <c r="V22" s="792"/>
      <c r="W22" s="286" t="s">
        <v>545</v>
      </c>
      <c r="Y22" s="317" t="str">
        <f>strCheckUnique(Z22:Z25)</f>
        <v/>
      </c>
      <c r="AA22" s="317"/>
    </row>
    <row r="23" spans="1:35" ht="66" customHeight="1">
      <c r="A23" s="783"/>
      <c r="B23" s="783"/>
      <c r="C23" s="783"/>
      <c r="D23" s="783"/>
      <c r="E23" s="783"/>
      <c r="F23" s="340">
        <v>1</v>
      </c>
      <c r="G23" s="340"/>
      <c r="H23" s="340"/>
      <c r="I23" s="776"/>
      <c r="J23" s="776"/>
      <c r="K23" s="344"/>
      <c r="L23" s="339" t="str">
        <f>mergeValue(A23) &amp;"."&amp; mergeValue(B23)&amp;"."&amp; mergeValue(C23)&amp;"."&amp; mergeValue(D23)&amp;"."&amp; mergeValue(E23)&amp;"."&amp; mergeValue(F23)</f>
        <v>1.1.1.1.1.1</v>
      </c>
      <c r="M23" s="646"/>
      <c r="N23" s="780"/>
      <c r="O23" s="192"/>
      <c r="P23" s="192"/>
      <c r="Q23" s="192"/>
      <c r="R23" s="781"/>
      <c r="S23" s="779" t="s">
        <v>87</v>
      </c>
      <c r="T23" s="781"/>
      <c r="U23" s="779" t="s">
        <v>88</v>
      </c>
      <c r="V23" s="282"/>
      <c r="W23" s="787" t="s">
        <v>546</v>
      </c>
      <c r="X23" s="298" t="str">
        <f>strCheckDate(O24:V24)</f>
        <v/>
      </c>
      <c r="Z23" s="317" t="str">
        <f>IF(M23="","",M23 )</f>
        <v/>
      </c>
      <c r="AA23" s="317"/>
      <c r="AB23" s="317"/>
      <c r="AC23" s="317"/>
    </row>
    <row r="24" spans="1:35" ht="14.25" hidden="1" customHeight="1">
      <c r="A24" s="783"/>
      <c r="B24" s="783"/>
      <c r="C24" s="783"/>
      <c r="D24" s="783"/>
      <c r="E24" s="783"/>
      <c r="F24" s="340"/>
      <c r="G24" s="340"/>
      <c r="H24" s="340"/>
      <c r="I24" s="776"/>
      <c r="J24" s="776"/>
      <c r="K24" s="344"/>
      <c r="L24" s="171"/>
      <c r="M24" s="205"/>
      <c r="N24" s="780"/>
      <c r="O24" s="299"/>
      <c r="P24" s="296"/>
      <c r="Q24" s="297" t="str">
        <f>R23 &amp; "-" &amp; T23</f>
        <v>-</v>
      </c>
      <c r="R24" s="781"/>
      <c r="S24" s="779"/>
      <c r="T24" s="782"/>
      <c r="U24" s="779"/>
      <c r="V24" s="282"/>
      <c r="W24" s="788"/>
      <c r="AA24" s="317"/>
    </row>
    <row r="25" spans="1:35" customFormat="1" ht="15" customHeight="1">
      <c r="A25" s="783"/>
      <c r="B25" s="783"/>
      <c r="C25" s="783"/>
      <c r="D25" s="783"/>
      <c r="E25" s="783"/>
      <c r="F25" s="340"/>
      <c r="G25" s="340"/>
      <c r="H25" s="340"/>
      <c r="I25" s="776"/>
      <c r="J25" s="776"/>
      <c r="K25" s="201"/>
      <c r="L25" s="112"/>
      <c r="M25" s="175" t="s">
        <v>427</v>
      </c>
      <c r="N25" s="197"/>
      <c r="O25" s="157"/>
      <c r="P25" s="157"/>
      <c r="Q25" s="157"/>
      <c r="R25" s="262"/>
      <c r="S25" s="198"/>
      <c r="T25" s="198"/>
      <c r="U25" s="198"/>
      <c r="V25" s="186"/>
      <c r="W25" s="789"/>
      <c r="X25" s="307"/>
      <c r="Y25" s="307"/>
      <c r="Z25" s="307"/>
      <c r="AA25" s="317"/>
      <c r="AB25" s="307"/>
      <c r="AC25" s="298"/>
      <c r="AD25" s="298"/>
      <c r="AE25" s="298"/>
      <c r="AF25" s="298"/>
      <c r="AG25" s="298"/>
      <c r="AH25" s="298"/>
      <c r="AI25" s="35"/>
    </row>
    <row r="26" spans="1:35" customFormat="1">
      <c r="A26" s="783"/>
      <c r="B26" s="783"/>
      <c r="C26" s="783"/>
      <c r="D26" s="783"/>
      <c r="E26" s="340"/>
      <c r="F26" s="410"/>
      <c r="G26" s="410"/>
      <c r="H26" s="410"/>
      <c r="I26" s="776"/>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c r="A27" s="783"/>
      <c r="B27" s="783"/>
      <c r="C27" s="783"/>
      <c r="D27" s="340"/>
      <c r="E27" s="345"/>
      <c r="F27" s="410"/>
      <c r="G27" s="410"/>
      <c r="H27" s="410"/>
      <c r="I27" s="201"/>
      <c r="J27" s="85"/>
      <c r="K27" s="180"/>
      <c r="L27" s="112"/>
      <c r="M27" s="163" t="s">
        <v>428</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c r="A28" s="783"/>
      <c r="B28" s="783"/>
      <c r="C28" s="340"/>
      <c r="D28" s="340"/>
      <c r="E28" s="345"/>
      <c r="F28" s="410"/>
      <c r="G28" s="410"/>
      <c r="H28" s="410"/>
      <c r="I28" s="201"/>
      <c r="J28" s="85"/>
      <c r="K28" s="180"/>
      <c r="L28" s="112"/>
      <c r="M28" s="162" t="s">
        <v>403</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c r="A29" s="783"/>
      <c r="B29" s="340"/>
      <c r="C29" s="345"/>
      <c r="D29" s="345"/>
      <c r="E29" s="345"/>
      <c r="F29" s="410"/>
      <c r="G29" s="410"/>
      <c r="H29" s="410"/>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c r="A30" s="340"/>
      <c r="B30" s="346"/>
      <c r="C30" s="346"/>
      <c r="D30" s="346"/>
      <c r="E30" s="347"/>
      <c r="F30" s="346"/>
      <c r="G30" s="410"/>
      <c r="H30" s="410"/>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69" t="s">
        <v>704</v>
      </c>
      <c r="N32" s="769"/>
      <c r="O32" s="769"/>
      <c r="P32" s="769"/>
      <c r="Q32" s="769"/>
      <c r="R32" s="769"/>
      <c r="S32" s="769"/>
      <c r="T32" s="769"/>
      <c r="U32" s="769"/>
      <c r="V32" s="769"/>
    </row>
  </sheetData>
  <sheetProtection password="FA9C" sheet="1" objects="1" scenarios="1" formatColumns="0" formatRows="0"/>
  <dataConsolidate leftLabels="1"/>
  <mergeCells count="38">
    <mergeCell ref="W23:W25"/>
    <mergeCell ref="U23:U24"/>
    <mergeCell ref="T23:T24"/>
    <mergeCell ref="S23:S24"/>
    <mergeCell ref="R23:R24"/>
    <mergeCell ref="S17:T17"/>
    <mergeCell ref="S16:T16"/>
    <mergeCell ref="L11:M11"/>
    <mergeCell ref="O7:V7"/>
    <mergeCell ref="O8:V8"/>
    <mergeCell ref="O9:V9"/>
    <mergeCell ref="O10:V10"/>
    <mergeCell ref="O12:U12"/>
    <mergeCell ref="L5:U5"/>
    <mergeCell ref="L13:V13"/>
    <mergeCell ref="W13:W16"/>
    <mergeCell ref="O14:T14"/>
    <mergeCell ref="R15:T15"/>
    <mergeCell ref="V14:V16"/>
    <mergeCell ref="P15:Q15"/>
    <mergeCell ref="L14:L16"/>
    <mergeCell ref="M14:M16"/>
    <mergeCell ref="N14:N16"/>
    <mergeCell ref="U14:U16"/>
    <mergeCell ref="M32:V32"/>
    <mergeCell ref="J22:J25"/>
    <mergeCell ref="A18:A29"/>
    <mergeCell ref="B19:B28"/>
    <mergeCell ref="C20:C27"/>
    <mergeCell ref="D21:D26"/>
    <mergeCell ref="I21:I26"/>
    <mergeCell ref="E22:E25"/>
    <mergeCell ref="O21:V21"/>
    <mergeCell ref="O20:V20"/>
    <mergeCell ref="O18:V18"/>
    <mergeCell ref="O22:V22"/>
    <mergeCell ref="N23:N24"/>
    <mergeCell ref="O19:V19"/>
  </mergeCells>
  <phoneticPr fontId="9" type="noConversion"/>
  <dataValidations xWindow="657" yWindow="715" count="7">
    <dataValidation allowBlank="1" sqref="S25:S30"/>
    <dataValidation allowBlank="1" promptTitle="checkPeriodRange" sqref="Q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type="textLength" operator="lessThanOrEqual" allowBlank="1" showInputMessage="1" showErrorMessage="1" errorTitle="Ошибка" error="Допускается ввод не более 900 символов!" sqref="W7:W10 O21:V21">
      <formula1>900</formula1>
    </dataValidation>
    <dataValidation type="list" allowBlank="1" showInputMessage="1" showErrorMessage="1" errorTitle="Ошибка" error="Выберите значение из списка" sqref="O22">
      <formula1>kind_of_cons</formula1>
    </dataValidation>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theme="0" tint="-0.249977111117893"/>
  </sheetPr>
  <dimension ref="A1:T81"/>
  <sheetViews>
    <sheetView showGridLines="0" topLeftCell="E1" zoomScaleNormal="100" workbookViewId="0">
      <selection activeCell="G107" sqref="G107"/>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54</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t="str">
        <f>IF('Перечень тарифов'!R21="","наименование отсутствует","" &amp; 'Перечень тарифов'!R21 &amp; "")</f>
        <v>наименование отсутствует</v>
      </c>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t="str">
        <f>IF('Перечень тарифов'!F21="","наименование отсутствует","" &amp; 'Перечень тарифов'!F21 &amp; "")</f>
        <v>Холодное водоснабжение. Питьевая вода</v>
      </c>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479"/>
      <c r="F12" s="469" t="str">
        <f>"4."&amp;mergeValue(A12) &amp;"."&amp;mergeValue(B12)&amp;"."&amp;mergeValue(C12)</f>
        <v>4.1.1.1</v>
      </c>
      <c r="G12" s="476" t="s">
        <v>572</v>
      </c>
      <c r="H12" s="454" t="str">
        <f>IF(Территории!H13="","","" &amp; Территории!H13 &amp; "")</f>
        <v>Тюменский муниципальный район</v>
      </c>
      <c r="I12" s="286" t="s">
        <v>575</v>
      </c>
      <c r="J12" s="468"/>
      <c r="K12" s="319"/>
      <c r="L12" s="319"/>
      <c r="M12" s="319"/>
      <c r="N12" s="319"/>
      <c r="O12" s="319"/>
      <c r="P12" s="319"/>
      <c r="Q12" s="319"/>
      <c r="R12" s="319"/>
      <c r="S12" s="319"/>
      <c r="T12" s="319"/>
    </row>
    <row r="13" spans="1:20" s="255" customFormat="1" ht="56.25">
      <c r="A13" s="774"/>
      <c r="B13" s="774"/>
      <c r="C13" s="774"/>
      <c r="D13" s="479">
        <v>1</v>
      </c>
      <c r="F13" s="469" t="str">
        <f>"4."&amp;mergeValue(A13) &amp;"."&amp;mergeValue(B13)&amp;"."&amp;mergeValue(C13)&amp;"."&amp;mergeValue(D13)</f>
        <v>4.1.1.1.1</v>
      </c>
      <c r="G13" s="557" t="s">
        <v>573</v>
      </c>
      <c r="H13" s="454" t="str">
        <f>IF(Территории!R14="","","" &amp; Территории!R14 &amp; "")</f>
        <v>Андреевское (71644405)</v>
      </c>
      <c r="I13" s="674" t="s">
        <v>675</v>
      </c>
      <c r="J13" s="468"/>
      <c r="K13" s="319"/>
      <c r="L13" s="319"/>
      <c r="M13" s="319"/>
      <c r="N13" s="319"/>
      <c r="O13" s="319"/>
      <c r="P13" s="319"/>
      <c r="Q13" s="319"/>
      <c r="R13" s="319"/>
      <c r="S13" s="319"/>
      <c r="T13" s="319"/>
    </row>
    <row r="14" spans="1:20" s="255" customFormat="1" ht="45">
      <c r="A14" s="774">
        <v>2</v>
      </c>
      <c r="B14" s="319"/>
      <c r="C14" s="319"/>
      <c r="D14" s="319"/>
      <c r="F14" s="687" t="str">
        <f>"2." &amp;mergeValue(A14)</f>
        <v>2.2</v>
      </c>
      <c r="G14" s="554" t="s">
        <v>569</v>
      </c>
      <c r="H14" s="676" t="str">
        <f>IF('Перечень тарифов'!R23="","наименование отсутствует","" &amp; 'Перечень тарифов'!R23 &amp; "")</f>
        <v>наименование отсутствует</v>
      </c>
      <c r="I14" s="286" t="s">
        <v>674</v>
      </c>
      <c r="J14" s="468"/>
      <c r="K14" s="319"/>
      <c r="L14" s="319"/>
      <c r="M14" s="319"/>
      <c r="N14" s="319"/>
      <c r="O14" s="319"/>
      <c r="P14" s="319"/>
      <c r="Q14" s="319"/>
      <c r="R14" s="319"/>
      <c r="S14" s="319"/>
      <c r="T14" s="319"/>
    </row>
    <row r="15" spans="1:20" s="255" customFormat="1" ht="22.5">
      <c r="A15" s="774"/>
      <c r="B15" s="319"/>
      <c r="C15" s="319"/>
      <c r="D15" s="319"/>
      <c r="F15" s="687" t="str">
        <f>"3." &amp;mergeValue(A15)</f>
        <v>3.2</v>
      </c>
      <c r="G15" s="554" t="s">
        <v>570</v>
      </c>
      <c r="H15" s="676" t="str">
        <f>IF('Перечень тарифов'!F21="","наименование отсутствует","" &amp; 'Перечень тарифов'!F21 &amp; "")</f>
        <v>Холодное водоснабжение. Питьевая вода</v>
      </c>
      <c r="I15" s="286" t="s">
        <v>672</v>
      </c>
      <c r="J15" s="468"/>
      <c r="K15" s="319"/>
      <c r="L15" s="319"/>
      <c r="M15" s="319"/>
      <c r="N15" s="319"/>
      <c r="O15" s="319"/>
      <c r="P15" s="319"/>
      <c r="Q15" s="319"/>
      <c r="R15" s="319"/>
      <c r="S15" s="319"/>
      <c r="T15" s="319"/>
    </row>
    <row r="16" spans="1:20" s="255" customFormat="1" ht="22.5">
      <c r="A16" s="774"/>
      <c r="B16" s="319"/>
      <c r="C16" s="319"/>
      <c r="D16" s="319"/>
      <c r="F16" s="687" t="str">
        <f>"4."&amp;mergeValue(A16)</f>
        <v>4.2</v>
      </c>
      <c r="G16" s="554" t="s">
        <v>571</v>
      </c>
      <c r="H16" s="684" t="s">
        <v>515</v>
      </c>
      <c r="I16" s="286"/>
      <c r="J16" s="468"/>
      <c r="K16" s="319"/>
      <c r="L16" s="319"/>
      <c r="M16" s="319"/>
      <c r="N16" s="319"/>
      <c r="O16" s="319"/>
      <c r="P16" s="319"/>
      <c r="Q16" s="319"/>
      <c r="R16" s="319"/>
      <c r="S16" s="319"/>
      <c r="T16" s="319"/>
    </row>
    <row r="17" spans="1:20" s="255" customFormat="1" ht="18.75">
      <c r="A17" s="774"/>
      <c r="B17" s="774">
        <v>1</v>
      </c>
      <c r="C17" s="673"/>
      <c r="D17" s="673"/>
      <c r="F17" s="687" t="str">
        <f>"4."&amp;mergeValue(A17) &amp;"."&amp;mergeValue(B17)</f>
        <v>4.2.1</v>
      </c>
      <c r="G17" s="461" t="s">
        <v>676</v>
      </c>
      <c r="H17" s="676" t="str">
        <f>IF(region_name="","",region_name)</f>
        <v>Тюменская область</v>
      </c>
      <c r="I17" s="286" t="s">
        <v>574</v>
      </c>
      <c r="J17" s="468"/>
      <c r="K17" s="319"/>
      <c r="L17" s="319"/>
      <c r="M17" s="319"/>
      <c r="N17" s="319"/>
      <c r="O17" s="319"/>
      <c r="P17" s="319"/>
      <c r="Q17" s="319"/>
      <c r="R17" s="319"/>
      <c r="S17" s="319"/>
      <c r="T17" s="319"/>
    </row>
    <row r="18" spans="1:20" s="255" customFormat="1" ht="22.5">
      <c r="A18" s="774"/>
      <c r="B18" s="774"/>
      <c r="C18" s="774">
        <v>1</v>
      </c>
      <c r="D18" s="673"/>
      <c r="F18" s="687" t="str">
        <f>"4."&amp;mergeValue(A18) &amp;"."&amp;mergeValue(B18)&amp;"."&amp;mergeValue(C18)</f>
        <v>4.2.1.1</v>
      </c>
      <c r="G18" s="476" t="s">
        <v>572</v>
      </c>
      <c r="H18" s="676" t="str">
        <f>IF(Территории!H16="","","" &amp; Территории!H16 &amp; "")</f>
        <v>Тюменский муниципальный район</v>
      </c>
      <c r="I18" s="286" t="s">
        <v>575</v>
      </c>
      <c r="J18" s="468"/>
      <c r="K18" s="319"/>
      <c r="L18" s="319"/>
      <c r="M18" s="319"/>
      <c r="N18" s="319"/>
      <c r="O18" s="319"/>
      <c r="P18" s="319"/>
      <c r="Q18" s="319"/>
      <c r="R18" s="319"/>
      <c r="S18" s="319"/>
      <c r="T18" s="319"/>
    </row>
    <row r="19" spans="1:20" s="255" customFormat="1" ht="56.25">
      <c r="A19" s="774"/>
      <c r="B19" s="774"/>
      <c r="C19" s="774"/>
      <c r="D19" s="673">
        <v>1</v>
      </c>
      <c r="F19" s="687" t="str">
        <f>"4."&amp;mergeValue(A19) &amp;"."&amp;mergeValue(B19)&amp;"."&amp;mergeValue(C19)&amp;"."&amp;mergeValue(D19)</f>
        <v>4.2.1.1.1</v>
      </c>
      <c r="G19" s="557" t="s">
        <v>573</v>
      </c>
      <c r="H19" s="676" t="str">
        <f>IF(Территории!R17="","","" &amp; Территории!R17 &amp; "")</f>
        <v>поселок Боровский (71644412)</v>
      </c>
      <c r="I19" s="674" t="s">
        <v>675</v>
      </c>
      <c r="J19" s="468"/>
      <c r="K19" s="319"/>
      <c r="L19" s="319"/>
      <c r="M19" s="319"/>
      <c r="N19" s="319"/>
      <c r="O19" s="319"/>
      <c r="P19" s="319"/>
      <c r="Q19" s="319"/>
      <c r="R19" s="319"/>
      <c r="S19" s="319"/>
      <c r="T19" s="319"/>
    </row>
    <row r="20" spans="1:20" s="255" customFormat="1" ht="45">
      <c r="A20" s="774">
        <v>3</v>
      </c>
      <c r="B20" s="319"/>
      <c r="C20" s="319"/>
      <c r="D20" s="319"/>
      <c r="F20" s="687" t="str">
        <f>"2." &amp;mergeValue(A20)</f>
        <v>2.3</v>
      </c>
      <c r="G20" s="554" t="s">
        <v>569</v>
      </c>
      <c r="H20" s="676" t="str">
        <f>IF('Перечень тарифов'!R25="","наименование отсутствует","" &amp; 'Перечень тарифов'!R25 &amp; "")</f>
        <v>наименование отсутствует</v>
      </c>
      <c r="I20" s="286" t="s">
        <v>674</v>
      </c>
      <c r="J20" s="468"/>
      <c r="K20" s="319"/>
      <c r="L20" s="319"/>
      <c r="M20" s="319"/>
      <c r="N20" s="319"/>
      <c r="O20" s="319"/>
      <c r="P20" s="319"/>
      <c r="Q20" s="319"/>
      <c r="R20" s="319"/>
      <c r="S20" s="319"/>
      <c r="T20" s="319"/>
    </row>
    <row r="21" spans="1:20" s="255" customFormat="1" ht="22.5">
      <c r="A21" s="774"/>
      <c r="B21" s="319"/>
      <c r="C21" s="319"/>
      <c r="D21" s="319"/>
      <c r="F21" s="687" t="str">
        <f>"3." &amp;mergeValue(A21)</f>
        <v>3.3</v>
      </c>
      <c r="G21" s="554" t="s">
        <v>570</v>
      </c>
      <c r="H21" s="676" t="str">
        <f>IF('Перечень тарифов'!F21="","наименование отсутствует","" &amp; 'Перечень тарифов'!F21 &amp; "")</f>
        <v>Холодное водоснабжение. Питьевая вода</v>
      </c>
      <c r="I21" s="286" t="s">
        <v>672</v>
      </c>
      <c r="J21" s="468"/>
      <c r="K21" s="319"/>
      <c r="L21" s="319"/>
      <c r="M21" s="319"/>
      <c r="N21" s="319"/>
      <c r="O21" s="319"/>
      <c r="P21" s="319"/>
      <c r="Q21" s="319"/>
      <c r="R21" s="319"/>
      <c r="S21" s="319"/>
      <c r="T21" s="319"/>
    </row>
    <row r="22" spans="1:20" s="255" customFormat="1" ht="22.5">
      <c r="A22" s="774"/>
      <c r="B22" s="319"/>
      <c r="C22" s="319"/>
      <c r="D22" s="319"/>
      <c r="F22" s="687" t="str">
        <f>"4."&amp;mergeValue(A22)</f>
        <v>4.3</v>
      </c>
      <c r="G22" s="554" t="s">
        <v>571</v>
      </c>
      <c r="H22" s="684" t="s">
        <v>515</v>
      </c>
      <c r="I22" s="286"/>
      <c r="J22" s="468"/>
      <c r="K22" s="319"/>
      <c r="L22" s="319"/>
      <c r="M22" s="319"/>
      <c r="N22" s="319"/>
      <c r="O22" s="319"/>
      <c r="P22" s="319"/>
      <c r="Q22" s="319"/>
      <c r="R22" s="319"/>
      <c r="S22" s="319"/>
      <c r="T22" s="319"/>
    </row>
    <row r="23" spans="1:20" s="255" customFormat="1" ht="18.75">
      <c r="A23" s="774"/>
      <c r="B23" s="774">
        <v>1</v>
      </c>
      <c r="C23" s="673"/>
      <c r="D23" s="673"/>
      <c r="F23" s="687" t="str">
        <f>"4."&amp;mergeValue(A23) &amp;"."&amp;mergeValue(B23)</f>
        <v>4.3.1</v>
      </c>
      <c r="G23" s="461" t="s">
        <v>676</v>
      </c>
      <c r="H23" s="676" t="str">
        <f>IF(region_name="","",region_name)</f>
        <v>Тюменская область</v>
      </c>
      <c r="I23" s="286" t="s">
        <v>574</v>
      </c>
      <c r="J23" s="468"/>
      <c r="K23" s="319"/>
      <c r="L23" s="319"/>
      <c r="M23" s="319"/>
      <c r="N23" s="319"/>
      <c r="O23" s="319"/>
      <c r="P23" s="319"/>
      <c r="Q23" s="319"/>
      <c r="R23" s="319"/>
      <c r="S23" s="319"/>
      <c r="T23" s="319"/>
    </row>
    <row r="24" spans="1:20" s="255" customFormat="1" ht="22.5">
      <c r="A24" s="774"/>
      <c r="B24" s="774"/>
      <c r="C24" s="774">
        <v>1</v>
      </c>
      <c r="D24" s="673"/>
      <c r="F24" s="687" t="str">
        <f>"4."&amp;mergeValue(A24) &amp;"."&amp;mergeValue(B24)&amp;"."&amp;mergeValue(C24)</f>
        <v>4.3.1.1</v>
      </c>
      <c r="G24" s="476" t="s">
        <v>572</v>
      </c>
      <c r="H24" s="676" t="str">
        <f>IF(Территории!H19="","","" &amp; Территории!H19 &amp; "")</f>
        <v>Тюменский муниципальный район</v>
      </c>
      <c r="I24" s="286" t="s">
        <v>575</v>
      </c>
      <c r="J24" s="468"/>
      <c r="K24" s="319"/>
      <c r="L24" s="319"/>
      <c r="M24" s="319"/>
      <c r="N24" s="319"/>
      <c r="O24" s="319"/>
      <c r="P24" s="319"/>
      <c r="Q24" s="319"/>
      <c r="R24" s="319"/>
      <c r="S24" s="319"/>
      <c r="T24" s="319"/>
    </row>
    <row r="25" spans="1:20" s="255" customFormat="1" ht="56.25">
      <c r="A25" s="774"/>
      <c r="B25" s="774"/>
      <c r="C25" s="774"/>
      <c r="D25" s="673">
        <v>1</v>
      </c>
      <c r="F25" s="687" t="str">
        <f>"4."&amp;mergeValue(A25) &amp;"."&amp;mergeValue(B25)&amp;"."&amp;mergeValue(C25)&amp;"."&amp;mergeValue(D25)</f>
        <v>4.3.1.1.1</v>
      </c>
      <c r="G25" s="557" t="s">
        <v>573</v>
      </c>
      <c r="H25" s="676" t="str">
        <f>IF(Территории!R20="","","" &amp; Территории!R20 &amp; "")</f>
        <v>Горьковское (71644417)</v>
      </c>
      <c r="I25" s="674" t="s">
        <v>675</v>
      </c>
      <c r="J25" s="468"/>
      <c r="K25" s="319"/>
      <c r="L25" s="319"/>
      <c r="M25" s="319"/>
      <c r="N25" s="319"/>
      <c r="O25" s="319"/>
      <c r="P25" s="319"/>
      <c r="Q25" s="319"/>
      <c r="R25" s="319"/>
      <c r="S25" s="319"/>
      <c r="T25" s="319"/>
    </row>
    <row r="26" spans="1:20" s="255" customFormat="1" ht="45">
      <c r="A26" s="774">
        <v>4</v>
      </c>
      <c r="B26" s="319"/>
      <c r="C26" s="319"/>
      <c r="D26" s="319"/>
      <c r="F26" s="687" t="str">
        <f>"2." &amp;mergeValue(A26)</f>
        <v>2.4</v>
      </c>
      <c r="G26" s="554" t="s">
        <v>569</v>
      </c>
      <c r="H26" s="676" t="str">
        <f>IF('Перечень тарифов'!R27="","наименование отсутствует","" &amp; 'Перечень тарифов'!R27 &amp; "")</f>
        <v>наименование отсутствует</v>
      </c>
      <c r="I26" s="286" t="s">
        <v>674</v>
      </c>
      <c r="J26" s="468"/>
      <c r="K26" s="319"/>
      <c r="L26" s="319"/>
      <c r="M26" s="319"/>
      <c r="N26" s="319"/>
      <c r="O26" s="319"/>
      <c r="P26" s="319"/>
      <c r="Q26" s="319"/>
      <c r="R26" s="319"/>
      <c r="S26" s="319"/>
      <c r="T26" s="319"/>
    </row>
    <row r="27" spans="1:20" s="255" customFormat="1" ht="22.5">
      <c r="A27" s="774"/>
      <c r="B27" s="319"/>
      <c r="C27" s="319"/>
      <c r="D27" s="319"/>
      <c r="F27" s="687" t="str">
        <f>"3." &amp;mergeValue(A27)</f>
        <v>3.4</v>
      </c>
      <c r="G27" s="554" t="s">
        <v>570</v>
      </c>
      <c r="H27" s="676" t="str">
        <f>IF('Перечень тарифов'!F21="","наименование отсутствует","" &amp; 'Перечень тарифов'!F21 &amp; "")</f>
        <v>Холодное водоснабжение. Питьевая вода</v>
      </c>
      <c r="I27" s="286" t="s">
        <v>672</v>
      </c>
      <c r="J27" s="468"/>
      <c r="K27" s="319"/>
      <c r="L27" s="319"/>
      <c r="M27" s="319"/>
      <c r="N27" s="319"/>
      <c r="O27" s="319"/>
      <c r="P27" s="319"/>
      <c r="Q27" s="319"/>
      <c r="R27" s="319"/>
      <c r="S27" s="319"/>
      <c r="T27" s="319"/>
    </row>
    <row r="28" spans="1:20" s="255" customFormat="1" ht="22.5">
      <c r="A28" s="774"/>
      <c r="B28" s="319"/>
      <c r="C28" s="319"/>
      <c r="D28" s="319"/>
      <c r="F28" s="687" t="str">
        <f>"4."&amp;mergeValue(A28)</f>
        <v>4.4</v>
      </c>
      <c r="G28" s="554" t="s">
        <v>571</v>
      </c>
      <c r="H28" s="684" t="s">
        <v>515</v>
      </c>
      <c r="I28" s="286"/>
      <c r="J28" s="468"/>
      <c r="K28" s="319"/>
      <c r="L28" s="319"/>
      <c r="M28" s="319"/>
      <c r="N28" s="319"/>
      <c r="O28" s="319"/>
      <c r="P28" s="319"/>
      <c r="Q28" s="319"/>
      <c r="R28" s="319"/>
      <c r="S28" s="319"/>
      <c r="T28" s="319"/>
    </row>
    <row r="29" spans="1:20" s="255" customFormat="1" ht="18.75">
      <c r="A29" s="774"/>
      <c r="B29" s="774">
        <v>1</v>
      </c>
      <c r="C29" s="673"/>
      <c r="D29" s="673"/>
      <c r="F29" s="687" t="str">
        <f>"4."&amp;mergeValue(A29) &amp;"."&amp;mergeValue(B29)</f>
        <v>4.4.1</v>
      </c>
      <c r="G29" s="461" t="s">
        <v>676</v>
      </c>
      <c r="H29" s="676" t="str">
        <f>IF(region_name="","",region_name)</f>
        <v>Тюменская область</v>
      </c>
      <c r="I29" s="286" t="s">
        <v>574</v>
      </c>
      <c r="J29" s="468"/>
      <c r="K29" s="319"/>
      <c r="L29" s="319"/>
      <c r="M29" s="319"/>
      <c r="N29" s="319"/>
      <c r="O29" s="319"/>
      <c r="P29" s="319"/>
      <c r="Q29" s="319"/>
      <c r="R29" s="319"/>
      <c r="S29" s="319"/>
      <c r="T29" s="319"/>
    </row>
    <row r="30" spans="1:20" s="255" customFormat="1" ht="22.5">
      <c r="A30" s="774"/>
      <c r="B30" s="774"/>
      <c r="C30" s="774">
        <v>1</v>
      </c>
      <c r="D30" s="673"/>
      <c r="F30" s="687" t="str">
        <f>"4."&amp;mergeValue(A30) &amp;"."&amp;mergeValue(B30)&amp;"."&amp;mergeValue(C30)</f>
        <v>4.4.1.1</v>
      </c>
      <c r="G30" s="476" t="s">
        <v>572</v>
      </c>
      <c r="H30" s="676" t="str">
        <f>IF(Территории!H22="","","" &amp; Территории!H22 &amp; "")</f>
        <v>Тюменский муниципальный район</v>
      </c>
      <c r="I30" s="286" t="s">
        <v>575</v>
      </c>
      <c r="J30" s="468"/>
      <c r="K30" s="319"/>
      <c r="L30" s="319"/>
      <c r="M30" s="319"/>
      <c r="N30" s="319"/>
      <c r="O30" s="319"/>
      <c r="P30" s="319"/>
      <c r="Q30" s="319"/>
      <c r="R30" s="319"/>
      <c r="S30" s="319"/>
      <c r="T30" s="319"/>
    </row>
    <row r="31" spans="1:20" s="255" customFormat="1" ht="56.25">
      <c r="A31" s="774"/>
      <c r="B31" s="774"/>
      <c r="C31" s="774"/>
      <c r="D31" s="673">
        <v>1</v>
      </c>
      <c r="F31" s="687" t="str">
        <f>"4."&amp;mergeValue(A31) &amp;"."&amp;mergeValue(B31)&amp;"."&amp;mergeValue(C31)&amp;"."&amp;mergeValue(D31)</f>
        <v>4.4.1.1.1</v>
      </c>
      <c r="G31" s="557" t="s">
        <v>573</v>
      </c>
      <c r="H31" s="676" t="str">
        <f>IF(Территории!R23="","","" &amp; Территории!R23 &amp; "")</f>
        <v>Ембаевское (71644420)</v>
      </c>
      <c r="I31" s="674" t="s">
        <v>675</v>
      </c>
      <c r="J31" s="468"/>
      <c r="K31" s="319"/>
      <c r="L31" s="319"/>
      <c r="M31" s="319"/>
      <c r="N31" s="319"/>
      <c r="O31" s="319"/>
      <c r="P31" s="319"/>
      <c r="Q31" s="319"/>
      <c r="R31" s="319"/>
      <c r="S31" s="319"/>
      <c r="T31" s="319"/>
    </row>
    <row r="32" spans="1:20" s="255" customFormat="1" ht="45">
      <c r="A32" s="774">
        <v>5</v>
      </c>
      <c r="B32" s="319"/>
      <c r="C32" s="319"/>
      <c r="D32" s="319"/>
      <c r="F32" s="687" t="str">
        <f>"2." &amp;mergeValue(A32)</f>
        <v>2.5</v>
      </c>
      <c r="G32" s="554" t="s">
        <v>569</v>
      </c>
      <c r="H32" s="676" t="str">
        <f>IF('Перечень тарифов'!R29="","наименование отсутствует","" &amp; 'Перечень тарифов'!R29 &amp; "")</f>
        <v>наименование отсутствует</v>
      </c>
      <c r="I32" s="286" t="s">
        <v>674</v>
      </c>
      <c r="J32" s="468"/>
      <c r="K32" s="319"/>
      <c r="L32" s="319"/>
      <c r="M32" s="319"/>
      <c r="N32" s="319"/>
      <c r="O32" s="319"/>
      <c r="P32" s="319"/>
      <c r="Q32" s="319"/>
      <c r="R32" s="319"/>
      <c r="S32" s="319"/>
      <c r="T32" s="319"/>
    </row>
    <row r="33" spans="1:20" s="255" customFormat="1" ht="22.5">
      <c r="A33" s="774"/>
      <c r="B33" s="319"/>
      <c r="C33" s="319"/>
      <c r="D33" s="319"/>
      <c r="F33" s="687" t="str">
        <f>"3." &amp;mergeValue(A33)</f>
        <v>3.5</v>
      </c>
      <c r="G33" s="554" t="s">
        <v>570</v>
      </c>
      <c r="H33" s="676" t="str">
        <f>IF('Перечень тарифов'!F21="","наименование отсутствует","" &amp; 'Перечень тарифов'!F21 &amp; "")</f>
        <v>Холодное водоснабжение. Питьевая вода</v>
      </c>
      <c r="I33" s="286" t="s">
        <v>672</v>
      </c>
      <c r="J33" s="468"/>
      <c r="K33" s="319"/>
      <c r="L33" s="319"/>
      <c r="M33" s="319"/>
      <c r="N33" s="319"/>
      <c r="O33" s="319"/>
      <c r="P33" s="319"/>
      <c r="Q33" s="319"/>
      <c r="R33" s="319"/>
      <c r="S33" s="319"/>
      <c r="T33" s="319"/>
    </row>
    <row r="34" spans="1:20" s="255" customFormat="1" ht="22.5">
      <c r="A34" s="774"/>
      <c r="B34" s="319"/>
      <c r="C34" s="319"/>
      <c r="D34" s="319"/>
      <c r="F34" s="687" t="str">
        <f>"4."&amp;mergeValue(A34)</f>
        <v>4.5</v>
      </c>
      <c r="G34" s="554" t="s">
        <v>571</v>
      </c>
      <c r="H34" s="684" t="s">
        <v>515</v>
      </c>
      <c r="I34" s="286"/>
      <c r="J34" s="468"/>
      <c r="K34" s="319"/>
      <c r="L34" s="319"/>
      <c r="M34" s="319"/>
      <c r="N34" s="319"/>
      <c r="O34" s="319"/>
      <c r="P34" s="319"/>
      <c r="Q34" s="319"/>
      <c r="R34" s="319"/>
      <c r="S34" s="319"/>
      <c r="T34" s="319"/>
    </row>
    <row r="35" spans="1:20" s="255" customFormat="1" ht="18.75">
      <c r="A35" s="774"/>
      <c r="B35" s="774">
        <v>1</v>
      </c>
      <c r="C35" s="673"/>
      <c r="D35" s="673"/>
      <c r="F35" s="687" t="str">
        <f>"4."&amp;mergeValue(A35) &amp;"."&amp;mergeValue(B35)</f>
        <v>4.5.1</v>
      </c>
      <c r="G35" s="461" t="s">
        <v>676</v>
      </c>
      <c r="H35" s="676" t="str">
        <f>IF(region_name="","",region_name)</f>
        <v>Тюменская область</v>
      </c>
      <c r="I35" s="286" t="s">
        <v>574</v>
      </c>
      <c r="J35" s="468"/>
      <c r="K35" s="319"/>
      <c r="L35" s="319"/>
      <c r="M35" s="319"/>
      <c r="N35" s="319"/>
      <c r="O35" s="319"/>
      <c r="P35" s="319"/>
      <c r="Q35" s="319"/>
      <c r="R35" s="319"/>
      <c r="S35" s="319"/>
      <c r="T35" s="319"/>
    </row>
    <row r="36" spans="1:20" s="255" customFormat="1" ht="22.5">
      <c r="A36" s="774"/>
      <c r="B36" s="774"/>
      <c r="C36" s="774">
        <v>1</v>
      </c>
      <c r="D36" s="673"/>
      <c r="F36" s="687" t="str">
        <f>"4."&amp;mergeValue(A36) &amp;"."&amp;mergeValue(B36)&amp;"."&amp;mergeValue(C36)</f>
        <v>4.5.1.1</v>
      </c>
      <c r="G36" s="476" t="s">
        <v>572</v>
      </c>
      <c r="H36" s="676" t="str">
        <f>IF(Территории!H25="","","" &amp; Территории!H25 &amp; "")</f>
        <v>Тюменский муниципальный район</v>
      </c>
      <c r="I36" s="286" t="s">
        <v>575</v>
      </c>
      <c r="J36" s="468"/>
      <c r="K36" s="319"/>
      <c r="L36" s="319"/>
      <c r="M36" s="319"/>
      <c r="N36" s="319"/>
      <c r="O36" s="319"/>
      <c r="P36" s="319"/>
      <c r="Q36" s="319"/>
      <c r="R36" s="319"/>
      <c r="S36" s="319"/>
      <c r="T36" s="319"/>
    </row>
    <row r="37" spans="1:20" s="255" customFormat="1" ht="56.25">
      <c r="A37" s="774"/>
      <c r="B37" s="774"/>
      <c r="C37" s="774"/>
      <c r="D37" s="673">
        <v>1</v>
      </c>
      <c r="F37" s="687" t="str">
        <f>"4."&amp;mergeValue(A37) &amp;"."&amp;mergeValue(B37)&amp;"."&amp;mergeValue(C37)&amp;"."&amp;mergeValue(D37)</f>
        <v>4.5.1.1.1</v>
      </c>
      <c r="G37" s="557" t="s">
        <v>573</v>
      </c>
      <c r="H37" s="676" t="str">
        <f>IF(Территории!R26="","","" &amp; Территории!R26 &amp; "")</f>
        <v>Каменское (71644425)</v>
      </c>
      <c r="I37" s="674" t="s">
        <v>675</v>
      </c>
      <c r="J37" s="468"/>
      <c r="K37" s="319"/>
      <c r="L37" s="319"/>
      <c r="M37" s="319"/>
      <c r="N37" s="319"/>
      <c r="O37" s="319"/>
      <c r="P37" s="319"/>
      <c r="Q37" s="319"/>
      <c r="R37" s="319"/>
      <c r="S37" s="319"/>
      <c r="T37" s="319"/>
    </row>
    <row r="38" spans="1:20" s="255" customFormat="1" ht="45">
      <c r="A38" s="774">
        <v>6</v>
      </c>
      <c r="B38" s="319"/>
      <c r="C38" s="319"/>
      <c r="D38" s="319"/>
      <c r="F38" s="687" t="str">
        <f>"2." &amp;mergeValue(A38)</f>
        <v>2.6</v>
      </c>
      <c r="G38" s="554" t="s">
        <v>569</v>
      </c>
      <c r="H38" s="676" t="str">
        <f>IF('Перечень тарифов'!R31="","наименование отсутствует","" &amp; 'Перечень тарифов'!R31 &amp; "")</f>
        <v>наименование отсутствует</v>
      </c>
      <c r="I38" s="286" t="s">
        <v>674</v>
      </c>
      <c r="J38" s="468"/>
      <c r="K38" s="319"/>
      <c r="L38" s="319"/>
      <c r="M38" s="319"/>
      <c r="N38" s="319"/>
      <c r="O38" s="319"/>
      <c r="P38" s="319"/>
      <c r="Q38" s="319"/>
      <c r="R38" s="319"/>
      <c r="S38" s="319"/>
      <c r="T38" s="319"/>
    </row>
    <row r="39" spans="1:20" s="255" customFormat="1" ht="22.5">
      <c r="A39" s="774"/>
      <c r="B39" s="319"/>
      <c r="C39" s="319"/>
      <c r="D39" s="319"/>
      <c r="F39" s="687" t="str">
        <f>"3." &amp;mergeValue(A39)</f>
        <v>3.6</v>
      </c>
      <c r="G39" s="554" t="s">
        <v>570</v>
      </c>
      <c r="H39" s="676" t="str">
        <f>IF('Перечень тарифов'!F21="","наименование отсутствует","" &amp; 'Перечень тарифов'!F21 &amp; "")</f>
        <v>Холодное водоснабжение. Питьевая вода</v>
      </c>
      <c r="I39" s="286" t="s">
        <v>672</v>
      </c>
      <c r="J39" s="468"/>
      <c r="K39" s="319"/>
      <c r="L39" s="319"/>
      <c r="M39" s="319"/>
      <c r="N39" s="319"/>
      <c r="O39" s="319"/>
      <c r="P39" s="319"/>
      <c r="Q39" s="319"/>
      <c r="R39" s="319"/>
      <c r="S39" s="319"/>
      <c r="T39" s="319"/>
    </row>
    <row r="40" spans="1:20" s="255" customFormat="1" ht="22.5">
      <c r="A40" s="774"/>
      <c r="B40" s="319"/>
      <c r="C40" s="319"/>
      <c r="D40" s="319"/>
      <c r="F40" s="687" t="str">
        <f>"4."&amp;mergeValue(A40)</f>
        <v>4.6</v>
      </c>
      <c r="G40" s="554" t="s">
        <v>571</v>
      </c>
      <c r="H40" s="684" t="s">
        <v>515</v>
      </c>
      <c r="I40" s="286"/>
      <c r="J40" s="468"/>
      <c r="K40" s="319"/>
      <c r="L40" s="319"/>
      <c r="M40" s="319"/>
      <c r="N40" s="319"/>
      <c r="O40" s="319"/>
      <c r="P40" s="319"/>
      <c r="Q40" s="319"/>
      <c r="R40" s="319"/>
      <c r="S40" s="319"/>
      <c r="T40" s="319"/>
    </row>
    <row r="41" spans="1:20" s="255" customFormat="1" ht="18.75">
      <c r="A41" s="774"/>
      <c r="B41" s="774">
        <v>1</v>
      </c>
      <c r="C41" s="673"/>
      <c r="D41" s="673"/>
      <c r="F41" s="687" t="str">
        <f>"4."&amp;mergeValue(A41) &amp;"."&amp;mergeValue(B41)</f>
        <v>4.6.1</v>
      </c>
      <c r="G41" s="461" t="s">
        <v>676</v>
      </c>
      <c r="H41" s="676" t="str">
        <f>IF(region_name="","",region_name)</f>
        <v>Тюменская область</v>
      </c>
      <c r="I41" s="286" t="s">
        <v>574</v>
      </c>
      <c r="J41" s="468"/>
      <c r="K41" s="319"/>
      <c r="L41" s="319"/>
      <c r="M41" s="319"/>
      <c r="N41" s="319"/>
      <c r="O41" s="319"/>
      <c r="P41" s="319"/>
      <c r="Q41" s="319"/>
      <c r="R41" s="319"/>
      <c r="S41" s="319"/>
      <c r="T41" s="319"/>
    </row>
    <row r="42" spans="1:20" s="255" customFormat="1" ht="22.5">
      <c r="A42" s="774"/>
      <c r="B42" s="774"/>
      <c r="C42" s="774">
        <v>1</v>
      </c>
      <c r="D42" s="673"/>
      <c r="F42" s="687" t="str">
        <f>"4."&amp;mergeValue(A42) &amp;"."&amp;mergeValue(B42)&amp;"."&amp;mergeValue(C42)</f>
        <v>4.6.1.1</v>
      </c>
      <c r="G42" s="476" t="s">
        <v>572</v>
      </c>
      <c r="H42" s="676" t="str">
        <f>IF(Территории!H28="","","" &amp; Территории!H28 &amp; "")</f>
        <v>Тюменский муниципальный район</v>
      </c>
      <c r="I42" s="286" t="s">
        <v>575</v>
      </c>
      <c r="J42" s="468"/>
      <c r="K42" s="319"/>
      <c r="L42" s="319"/>
      <c r="M42" s="319"/>
      <c r="N42" s="319"/>
      <c r="O42" s="319"/>
      <c r="P42" s="319"/>
      <c r="Q42" s="319"/>
      <c r="R42" s="319"/>
      <c r="S42" s="319"/>
      <c r="T42" s="319"/>
    </row>
    <row r="43" spans="1:20" s="255" customFormat="1" ht="56.25">
      <c r="A43" s="774"/>
      <c r="B43" s="774"/>
      <c r="C43" s="774"/>
      <c r="D43" s="673">
        <v>1</v>
      </c>
      <c r="F43" s="687" t="str">
        <f>"4."&amp;mergeValue(A43) &amp;"."&amp;mergeValue(B43)&amp;"."&amp;mergeValue(C43)&amp;"."&amp;mergeValue(D43)</f>
        <v>4.6.1.1.1</v>
      </c>
      <c r="G43" s="557" t="s">
        <v>573</v>
      </c>
      <c r="H43" s="676" t="str">
        <f>IF(Территории!R29="","","" &amp; Территории!R29 &amp; "")</f>
        <v>Каскаринское (71644430)</v>
      </c>
      <c r="I43" s="674" t="s">
        <v>675</v>
      </c>
      <c r="J43" s="468"/>
      <c r="K43" s="319"/>
      <c r="L43" s="319"/>
      <c r="M43" s="319"/>
      <c r="N43" s="319"/>
      <c r="O43" s="319"/>
      <c r="P43" s="319"/>
      <c r="Q43" s="319"/>
      <c r="R43" s="319"/>
      <c r="S43" s="319"/>
      <c r="T43" s="319"/>
    </row>
    <row r="44" spans="1:20" s="255" customFormat="1" ht="45">
      <c r="A44" s="774">
        <v>7</v>
      </c>
      <c r="B44" s="319"/>
      <c r="C44" s="319"/>
      <c r="D44" s="319"/>
      <c r="F44" s="687" t="str">
        <f>"2." &amp;mergeValue(A44)</f>
        <v>2.7</v>
      </c>
      <c r="G44" s="554" t="s">
        <v>569</v>
      </c>
      <c r="H44" s="676" t="str">
        <f>IF('Перечень тарифов'!R33="","наименование отсутствует","" &amp; 'Перечень тарифов'!R33 &amp; "")</f>
        <v>наименование отсутствует</v>
      </c>
      <c r="I44" s="286" t="s">
        <v>674</v>
      </c>
      <c r="J44" s="468"/>
      <c r="K44" s="319"/>
      <c r="L44" s="319"/>
      <c r="M44" s="319"/>
      <c r="N44" s="319"/>
      <c r="O44" s="319"/>
      <c r="P44" s="319"/>
      <c r="Q44" s="319"/>
      <c r="R44" s="319"/>
      <c r="S44" s="319"/>
      <c r="T44" s="319"/>
    </row>
    <row r="45" spans="1:20" s="255" customFormat="1" ht="22.5">
      <c r="A45" s="774"/>
      <c r="B45" s="319"/>
      <c r="C45" s="319"/>
      <c r="D45" s="319"/>
      <c r="F45" s="687" t="str">
        <f>"3." &amp;mergeValue(A45)</f>
        <v>3.7</v>
      </c>
      <c r="G45" s="554" t="s">
        <v>570</v>
      </c>
      <c r="H45" s="676" t="str">
        <f>IF('Перечень тарифов'!F21="","наименование отсутствует","" &amp; 'Перечень тарифов'!F21 &amp; "")</f>
        <v>Холодное водоснабжение. Питьевая вода</v>
      </c>
      <c r="I45" s="286" t="s">
        <v>672</v>
      </c>
      <c r="J45" s="468"/>
      <c r="K45" s="319"/>
      <c r="L45" s="319"/>
      <c r="M45" s="319"/>
      <c r="N45" s="319"/>
      <c r="O45" s="319"/>
      <c r="P45" s="319"/>
      <c r="Q45" s="319"/>
      <c r="R45" s="319"/>
      <c r="S45" s="319"/>
      <c r="T45" s="319"/>
    </row>
    <row r="46" spans="1:20" s="255" customFormat="1" ht="22.5">
      <c r="A46" s="774"/>
      <c r="B46" s="319"/>
      <c r="C46" s="319"/>
      <c r="D46" s="319"/>
      <c r="F46" s="687" t="str">
        <f>"4."&amp;mergeValue(A46)</f>
        <v>4.7</v>
      </c>
      <c r="G46" s="554" t="s">
        <v>571</v>
      </c>
      <c r="H46" s="684" t="s">
        <v>515</v>
      </c>
      <c r="I46" s="286"/>
      <c r="J46" s="468"/>
      <c r="K46" s="319"/>
      <c r="L46" s="319"/>
      <c r="M46" s="319"/>
      <c r="N46" s="319"/>
      <c r="O46" s="319"/>
      <c r="P46" s="319"/>
      <c r="Q46" s="319"/>
      <c r="R46" s="319"/>
      <c r="S46" s="319"/>
      <c r="T46" s="319"/>
    </row>
    <row r="47" spans="1:20" s="255" customFormat="1" ht="18.75">
      <c r="A47" s="774"/>
      <c r="B47" s="774">
        <v>1</v>
      </c>
      <c r="C47" s="673"/>
      <c r="D47" s="673"/>
      <c r="F47" s="687" t="str">
        <f>"4."&amp;mergeValue(A47) &amp;"."&amp;mergeValue(B47)</f>
        <v>4.7.1</v>
      </c>
      <c r="G47" s="461" t="s">
        <v>676</v>
      </c>
      <c r="H47" s="676" t="str">
        <f>IF(region_name="","",region_name)</f>
        <v>Тюменская область</v>
      </c>
      <c r="I47" s="286" t="s">
        <v>574</v>
      </c>
      <c r="J47" s="468"/>
      <c r="K47" s="319"/>
      <c r="L47" s="319"/>
      <c r="M47" s="319"/>
      <c r="N47" s="319"/>
      <c r="O47" s="319"/>
      <c r="P47" s="319"/>
      <c r="Q47" s="319"/>
      <c r="R47" s="319"/>
      <c r="S47" s="319"/>
      <c r="T47" s="319"/>
    </row>
    <row r="48" spans="1:20" s="255" customFormat="1" ht="22.5">
      <c r="A48" s="774"/>
      <c r="B48" s="774"/>
      <c r="C48" s="774">
        <v>1</v>
      </c>
      <c r="D48" s="673"/>
      <c r="F48" s="687" t="str">
        <f>"4."&amp;mergeValue(A48) &amp;"."&amp;mergeValue(B48)&amp;"."&amp;mergeValue(C48)</f>
        <v>4.7.1.1</v>
      </c>
      <c r="G48" s="476" t="s">
        <v>572</v>
      </c>
      <c r="H48" s="676" t="str">
        <f>IF(Территории!H31="","","" &amp; Территории!H31 &amp; "")</f>
        <v>Тюменский муниципальный район</v>
      </c>
      <c r="I48" s="286" t="s">
        <v>575</v>
      </c>
      <c r="J48" s="468"/>
      <c r="K48" s="319"/>
      <c r="L48" s="319"/>
      <c r="M48" s="319"/>
      <c r="N48" s="319"/>
      <c r="O48" s="319"/>
      <c r="P48" s="319"/>
      <c r="Q48" s="319"/>
      <c r="R48" s="319"/>
      <c r="S48" s="319"/>
      <c r="T48" s="319"/>
    </row>
    <row r="49" spans="1:20" s="255" customFormat="1" ht="56.25">
      <c r="A49" s="774"/>
      <c r="B49" s="774"/>
      <c r="C49" s="774"/>
      <c r="D49" s="673">
        <v>1</v>
      </c>
      <c r="F49" s="687" t="str">
        <f>"4."&amp;mergeValue(A49) &amp;"."&amp;mergeValue(B49)&amp;"."&amp;mergeValue(C49)&amp;"."&amp;mergeValue(D49)</f>
        <v>4.7.1.1.1</v>
      </c>
      <c r="G49" s="557" t="s">
        <v>573</v>
      </c>
      <c r="H49" s="676" t="str">
        <f>IF(Территории!R32="","","" &amp; Территории!R32 &amp; "")</f>
        <v>Кулаковское (71644440)</v>
      </c>
      <c r="I49" s="674" t="s">
        <v>675</v>
      </c>
      <c r="J49" s="468"/>
      <c r="K49" s="319"/>
      <c r="L49" s="319"/>
      <c r="M49" s="319"/>
      <c r="N49" s="319"/>
      <c r="O49" s="319"/>
      <c r="P49" s="319"/>
      <c r="Q49" s="319"/>
      <c r="R49" s="319"/>
      <c r="S49" s="319"/>
      <c r="T49" s="319"/>
    </row>
    <row r="50" spans="1:20" s="255" customFormat="1" ht="45">
      <c r="A50" s="774">
        <v>8</v>
      </c>
      <c r="B50" s="319"/>
      <c r="C50" s="319"/>
      <c r="D50" s="319"/>
      <c r="F50" s="687" t="str">
        <f>"2." &amp;mergeValue(A50)</f>
        <v>2.8</v>
      </c>
      <c r="G50" s="554" t="s">
        <v>569</v>
      </c>
      <c r="H50" s="676" t="str">
        <f>IF('Перечень тарифов'!R35="","наименование отсутствует","" &amp; 'Перечень тарифов'!R35 &amp; "")</f>
        <v>наименование отсутствует</v>
      </c>
      <c r="I50" s="286" t="s">
        <v>674</v>
      </c>
      <c r="J50" s="468"/>
      <c r="K50" s="319"/>
      <c r="L50" s="319"/>
      <c r="M50" s="319"/>
      <c r="N50" s="319"/>
      <c r="O50" s="319"/>
      <c r="P50" s="319"/>
      <c r="Q50" s="319"/>
      <c r="R50" s="319"/>
      <c r="S50" s="319"/>
      <c r="T50" s="319"/>
    </row>
    <row r="51" spans="1:20" s="255" customFormat="1" ht="22.5">
      <c r="A51" s="774"/>
      <c r="B51" s="319"/>
      <c r="C51" s="319"/>
      <c r="D51" s="319"/>
      <c r="F51" s="687" t="str">
        <f>"3." &amp;mergeValue(A51)</f>
        <v>3.8</v>
      </c>
      <c r="G51" s="554" t="s">
        <v>570</v>
      </c>
      <c r="H51" s="676" t="str">
        <f>IF('Перечень тарифов'!F21="","наименование отсутствует","" &amp; 'Перечень тарифов'!F21 &amp; "")</f>
        <v>Холодное водоснабжение. Питьевая вода</v>
      </c>
      <c r="I51" s="286" t="s">
        <v>672</v>
      </c>
      <c r="J51" s="468"/>
      <c r="K51" s="319"/>
      <c r="L51" s="319"/>
      <c r="M51" s="319"/>
      <c r="N51" s="319"/>
      <c r="O51" s="319"/>
      <c r="P51" s="319"/>
      <c r="Q51" s="319"/>
      <c r="R51" s="319"/>
      <c r="S51" s="319"/>
      <c r="T51" s="319"/>
    </row>
    <row r="52" spans="1:20" s="255" customFormat="1" ht="22.5">
      <c r="A52" s="774"/>
      <c r="B52" s="319"/>
      <c r="C52" s="319"/>
      <c r="D52" s="319"/>
      <c r="F52" s="687" t="str">
        <f>"4."&amp;mergeValue(A52)</f>
        <v>4.8</v>
      </c>
      <c r="G52" s="554" t="s">
        <v>571</v>
      </c>
      <c r="H52" s="684" t="s">
        <v>515</v>
      </c>
      <c r="I52" s="286"/>
      <c r="J52" s="468"/>
      <c r="K52" s="319"/>
      <c r="L52" s="319"/>
      <c r="M52" s="319"/>
      <c r="N52" s="319"/>
      <c r="O52" s="319"/>
      <c r="P52" s="319"/>
      <c r="Q52" s="319"/>
      <c r="R52" s="319"/>
      <c r="S52" s="319"/>
      <c r="T52" s="319"/>
    </row>
    <row r="53" spans="1:20" s="255" customFormat="1" ht="18.75">
      <c r="A53" s="774"/>
      <c r="B53" s="774">
        <v>1</v>
      </c>
      <c r="C53" s="673"/>
      <c r="D53" s="673"/>
      <c r="F53" s="687" t="str">
        <f>"4."&amp;mergeValue(A53) &amp;"."&amp;mergeValue(B53)</f>
        <v>4.8.1</v>
      </c>
      <c r="G53" s="461" t="s">
        <v>676</v>
      </c>
      <c r="H53" s="676" t="str">
        <f>IF(region_name="","",region_name)</f>
        <v>Тюменская область</v>
      </c>
      <c r="I53" s="286" t="s">
        <v>574</v>
      </c>
      <c r="J53" s="468"/>
      <c r="K53" s="319"/>
      <c r="L53" s="319"/>
      <c r="M53" s="319"/>
      <c r="N53" s="319"/>
      <c r="O53" s="319"/>
      <c r="P53" s="319"/>
      <c r="Q53" s="319"/>
      <c r="R53" s="319"/>
      <c r="S53" s="319"/>
      <c r="T53" s="319"/>
    </row>
    <row r="54" spans="1:20" s="255" customFormat="1" ht="22.5">
      <c r="A54" s="774"/>
      <c r="B54" s="774"/>
      <c r="C54" s="774">
        <v>1</v>
      </c>
      <c r="D54" s="673"/>
      <c r="F54" s="687" t="str">
        <f>"4."&amp;mergeValue(A54) &amp;"."&amp;mergeValue(B54)&amp;"."&amp;mergeValue(C54)</f>
        <v>4.8.1.1</v>
      </c>
      <c r="G54" s="476" t="s">
        <v>572</v>
      </c>
      <c r="H54" s="676" t="str">
        <f>IF(Территории!H34="","","" &amp; Территории!H34 &amp; "")</f>
        <v>Тюменский муниципальный район</v>
      </c>
      <c r="I54" s="286" t="s">
        <v>575</v>
      </c>
      <c r="J54" s="468"/>
      <c r="K54" s="319"/>
      <c r="L54" s="319"/>
      <c r="M54" s="319"/>
      <c r="N54" s="319"/>
      <c r="O54" s="319"/>
      <c r="P54" s="319"/>
      <c r="Q54" s="319"/>
      <c r="R54" s="319"/>
      <c r="S54" s="319"/>
      <c r="T54" s="319"/>
    </row>
    <row r="55" spans="1:20" s="255" customFormat="1" ht="56.25">
      <c r="A55" s="774"/>
      <c r="B55" s="774"/>
      <c r="C55" s="774"/>
      <c r="D55" s="673">
        <v>1</v>
      </c>
      <c r="F55" s="687" t="str">
        <f>"4."&amp;mergeValue(A55) &amp;"."&amp;mergeValue(B55)&amp;"."&amp;mergeValue(C55)&amp;"."&amp;mergeValue(D55)</f>
        <v>4.8.1.1.1</v>
      </c>
      <c r="G55" s="557" t="s">
        <v>573</v>
      </c>
      <c r="H55" s="676" t="str">
        <f>IF(Территории!R35="","","" &amp; Территории!R35 &amp; "")</f>
        <v>Мальковское (71644445)</v>
      </c>
      <c r="I55" s="674" t="s">
        <v>675</v>
      </c>
      <c r="J55" s="468"/>
      <c r="K55" s="319"/>
      <c r="L55" s="319"/>
      <c r="M55" s="319"/>
      <c r="N55" s="319"/>
      <c r="O55" s="319"/>
      <c r="P55" s="319"/>
      <c r="Q55" s="319"/>
      <c r="R55" s="319"/>
      <c r="S55" s="319"/>
      <c r="T55" s="319"/>
    </row>
    <row r="56" spans="1:20" s="255" customFormat="1" ht="45">
      <c r="A56" s="774">
        <v>9</v>
      </c>
      <c r="B56" s="319"/>
      <c r="C56" s="319"/>
      <c r="D56" s="319"/>
      <c r="F56" s="687" t="str">
        <f>"2." &amp;mergeValue(A56)</f>
        <v>2.9</v>
      </c>
      <c r="G56" s="554" t="s">
        <v>569</v>
      </c>
      <c r="H56" s="676" t="str">
        <f>IF('Перечень тарифов'!R37="","наименование отсутствует","" &amp; 'Перечень тарифов'!R37 &amp; "")</f>
        <v>наименование отсутствует</v>
      </c>
      <c r="I56" s="286" t="s">
        <v>674</v>
      </c>
      <c r="J56" s="468"/>
      <c r="K56" s="319"/>
      <c r="L56" s="319"/>
      <c r="M56" s="319"/>
      <c r="N56" s="319"/>
      <c r="O56" s="319"/>
      <c r="P56" s="319"/>
      <c r="Q56" s="319"/>
      <c r="R56" s="319"/>
      <c r="S56" s="319"/>
      <c r="T56" s="319"/>
    </row>
    <row r="57" spans="1:20" s="255" customFormat="1" ht="22.5">
      <c r="A57" s="774"/>
      <c r="B57" s="319"/>
      <c r="C57" s="319"/>
      <c r="D57" s="319"/>
      <c r="F57" s="687" t="str">
        <f>"3." &amp;mergeValue(A57)</f>
        <v>3.9</v>
      </c>
      <c r="G57" s="554" t="s">
        <v>570</v>
      </c>
      <c r="H57" s="676" t="str">
        <f>IF('Перечень тарифов'!F21="","наименование отсутствует","" &amp; 'Перечень тарифов'!F21 &amp; "")</f>
        <v>Холодное водоснабжение. Питьевая вода</v>
      </c>
      <c r="I57" s="286" t="s">
        <v>672</v>
      </c>
      <c r="J57" s="468"/>
      <c r="K57" s="319"/>
      <c r="L57" s="319"/>
      <c r="M57" s="319"/>
      <c r="N57" s="319"/>
      <c r="O57" s="319"/>
      <c r="P57" s="319"/>
      <c r="Q57" s="319"/>
      <c r="R57" s="319"/>
      <c r="S57" s="319"/>
      <c r="T57" s="319"/>
    </row>
    <row r="58" spans="1:20" s="255" customFormat="1" ht="22.5">
      <c r="A58" s="774"/>
      <c r="B58" s="319"/>
      <c r="C58" s="319"/>
      <c r="D58" s="319"/>
      <c r="F58" s="687" t="str">
        <f>"4."&amp;mergeValue(A58)</f>
        <v>4.9</v>
      </c>
      <c r="G58" s="554" t="s">
        <v>571</v>
      </c>
      <c r="H58" s="684" t="s">
        <v>515</v>
      </c>
      <c r="I58" s="286"/>
      <c r="J58" s="468"/>
      <c r="K58" s="319"/>
      <c r="L58" s="319"/>
      <c r="M58" s="319"/>
      <c r="N58" s="319"/>
      <c r="O58" s="319"/>
      <c r="P58" s="319"/>
      <c r="Q58" s="319"/>
      <c r="R58" s="319"/>
      <c r="S58" s="319"/>
      <c r="T58" s="319"/>
    </row>
    <row r="59" spans="1:20" s="255" customFormat="1" ht="18.75">
      <c r="A59" s="774"/>
      <c r="B59" s="774">
        <v>1</v>
      </c>
      <c r="C59" s="673"/>
      <c r="D59" s="673"/>
      <c r="F59" s="687" t="str">
        <f>"4."&amp;mergeValue(A59) &amp;"."&amp;mergeValue(B59)</f>
        <v>4.9.1</v>
      </c>
      <c r="G59" s="461" t="s">
        <v>676</v>
      </c>
      <c r="H59" s="676" t="str">
        <f>IF(region_name="","",region_name)</f>
        <v>Тюменская область</v>
      </c>
      <c r="I59" s="286" t="s">
        <v>574</v>
      </c>
      <c r="J59" s="468"/>
      <c r="K59" s="319"/>
      <c r="L59" s="319"/>
      <c r="M59" s="319"/>
      <c r="N59" s="319"/>
      <c r="O59" s="319"/>
      <c r="P59" s="319"/>
      <c r="Q59" s="319"/>
      <c r="R59" s="319"/>
      <c r="S59" s="319"/>
      <c r="T59" s="319"/>
    </row>
    <row r="60" spans="1:20" s="255" customFormat="1" ht="22.5">
      <c r="A60" s="774"/>
      <c r="B60" s="774"/>
      <c r="C60" s="774">
        <v>1</v>
      </c>
      <c r="D60" s="673"/>
      <c r="F60" s="687" t="str">
        <f>"4."&amp;mergeValue(A60) &amp;"."&amp;mergeValue(B60)&amp;"."&amp;mergeValue(C60)</f>
        <v>4.9.1.1</v>
      </c>
      <c r="G60" s="476" t="s">
        <v>572</v>
      </c>
      <c r="H60" s="676" t="str">
        <f>IF(Территории!H37="","","" &amp; Территории!H37 &amp; "")</f>
        <v>Тюменский муниципальный район</v>
      </c>
      <c r="I60" s="286" t="s">
        <v>575</v>
      </c>
      <c r="J60" s="468"/>
      <c r="K60" s="319"/>
      <c r="L60" s="319"/>
      <c r="M60" s="319"/>
      <c r="N60" s="319"/>
      <c r="O60" s="319"/>
      <c r="P60" s="319"/>
      <c r="Q60" s="319"/>
      <c r="R60" s="319"/>
      <c r="S60" s="319"/>
      <c r="T60" s="319"/>
    </row>
    <row r="61" spans="1:20" s="255" customFormat="1" ht="56.25">
      <c r="A61" s="774"/>
      <c r="B61" s="774"/>
      <c r="C61" s="774"/>
      <c r="D61" s="673">
        <v>1</v>
      </c>
      <c r="F61" s="687" t="str">
        <f>"4."&amp;mergeValue(A61) &amp;"."&amp;mergeValue(B61)&amp;"."&amp;mergeValue(C61)&amp;"."&amp;mergeValue(D61)</f>
        <v>4.9.1.1.1</v>
      </c>
      <c r="G61" s="557" t="s">
        <v>573</v>
      </c>
      <c r="H61" s="676" t="str">
        <f>IF(Территории!R38="","","" &amp; Территории!R38 &amp; "")</f>
        <v>Московское (71644450)</v>
      </c>
      <c r="I61" s="674" t="s">
        <v>675</v>
      </c>
      <c r="J61" s="468"/>
      <c r="K61" s="319"/>
      <c r="L61" s="319"/>
      <c r="M61" s="319"/>
      <c r="N61" s="319"/>
      <c r="O61" s="319"/>
      <c r="P61" s="319"/>
      <c r="Q61" s="319"/>
      <c r="R61" s="319"/>
      <c r="S61" s="319"/>
      <c r="T61" s="319"/>
    </row>
    <row r="62" spans="1:20" s="255" customFormat="1" ht="45">
      <c r="A62" s="774">
        <v>10</v>
      </c>
      <c r="B62" s="319"/>
      <c r="C62" s="319"/>
      <c r="D62" s="319"/>
      <c r="F62" s="687" t="str">
        <f>"2." &amp;mergeValue(A62)</f>
        <v>2.10</v>
      </c>
      <c r="G62" s="554" t="s">
        <v>569</v>
      </c>
      <c r="H62" s="676" t="str">
        <f>IF('Перечень тарифов'!R39="","наименование отсутствует","" &amp; 'Перечень тарифов'!R39 &amp; "")</f>
        <v>наименование отсутствует</v>
      </c>
      <c r="I62" s="286" t="s">
        <v>674</v>
      </c>
      <c r="J62" s="468"/>
      <c r="K62" s="319"/>
      <c r="L62" s="319"/>
      <c r="M62" s="319"/>
      <c r="N62" s="319"/>
      <c r="O62" s="319"/>
      <c r="P62" s="319"/>
      <c r="Q62" s="319"/>
      <c r="R62" s="319"/>
      <c r="S62" s="319"/>
      <c r="T62" s="319"/>
    </row>
    <row r="63" spans="1:20" s="255" customFormat="1" ht="22.5">
      <c r="A63" s="774"/>
      <c r="B63" s="319"/>
      <c r="C63" s="319"/>
      <c r="D63" s="319"/>
      <c r="F63" s="687" t="str">
        <f>"3." &amp;mergeValue(A63)</f>
        <v>3.10</v>
      </c>
      <c r="G63" s="554" t="s">
        <v>570</v>
      </c>
      <c r="H63" s="676" t="str">
        <f>IF('Перечень тарифов'!F21="","наименование отсутствует","" &amp; 'Перечень тарифов'!F21 &amp; "")</f>
        <v>Холодное водоснабжение. Питьевая вода</v>
      </c>
      <c r="I63" s="286" t="s">
        <v>672</v>
      </c>
      <c r="J63" s="468"/>
      <c r="K63" s="319"/>
      <c r="L63" s="319"/>
      <c r="M63" s="319"/>
      <c r="N63" s="319"/>
      <c r="O63" s="319"/>
      <c r="P63" s="319"/>
      <c r="Q63" s="319"/>
      <c r="R63" s="319"/>
      <c r="S63" s="319"/>
      <c r="T63" s="319"/>
    </row>
    <row r="64" spans="1:20" s="255" customFormat="1" ht="22.5">
      <c r="A64" s="774"/>
      <c r="B64" s="319"/>
      <c r="C64" s="319"/>
      <c r="D64" s="319"/>
      <c r="F64" s="687" t="str">
        <f>"4."&amp;mergeValue(A64)</f>
        <v>4.10</v>
      </c>
      <c r="G64" s="554" t="s">
        <v>571</v>
      </c>
      <c r="H64" s="684" t="s">
        <v>515</v>
      </c>
      <c r="I64" s="286"/>
      <c r="J64" s="468"/>
      <c r="K64" s="319"/>
      <c r="L64" s="319"/>
      <c r="M64" s="319"/>
      <c r="N64" s="319"/>
      <c r="O64" s="319"/>
      <c r="P64" s="319"/>
      <c r="Q64" s="319"/>
      <c r="R64" s="319"/>
      <c r="S64" s="319"/>
      <c r="T64" s="319"/>
    </row>
    <row r="65" spans="1:20" s="255" customFormat="1" ht="18.75">
      <c r="A65" s="774"/>
      <c r="B65" s="774">
        <v>1</v>
      </c>
      <c r="C65" s="673"/>
      <c r="D65" s="673"/>
      <c r="F65" s="687" t="str">
        <f>"4."&amp;mergeValue(A65) &amp;"."&amp;mergeValue(B65)</f>
        <v>4.10.1</v>
      </c>
      <c r="G65" s="461" t="s">
        <v>676</v>
      </c>
      <c r="H65" s="676" t="str">
        <f>IF(region_name="","",region_name)</f>
        <v>Тюменская область</v>
      </c>
      <c r="I65" s="286" t="s">
        <v>574</v>
      </c>
      <c r="J65" s="468"/>
      <c r="K65" s="319"/>
      <c r="L65" s="319"/>
      <c r="M65" s="319"/>
      <c r="N65" s="319"/>
      <c r="O65" s="319"/>
      <c r="P65" s="319"/>
      <c r="Q65" s="319"/>
      <c r="R65" s="319"/>
      <c r="S65" s="319"/>
      <c r="T65" s="319"/>
    </row>
    <row r="66" spans="1:20" s="255" customFormat="1" ht="22.5">
      <c r="A66" s="774"/>
      <c r="B66" s="774"/>
      <c r="C66" s="774">
        <v>1</v>
      </c>
      <c r="D66" s="673"/>
      <c r="F66" s="687" t="str">
        <f>"4."&amp;mergeValue(A66) &amp;"."&amp;mergeValue(B66)&amp;"."&amp;mergeValue(C66)</f>
        <v>4.10.1.1</v>
      </c>
      <c r="G66" s="476" t="s">
        <v>572</v>
      </c>
      <c r="H66" s="676" t="str">
        <f>IF(Территории!H40="","","" &amp; Территории!H40 &amp; "")</f>
        <v>Тюменский муниципальный район</v>
      </c>
      <c r="I66" s="286" t="s">
        <v>575</v>
      </c>
      <c r="J66" s="468"/>
      <c r="K66" s="319"/>
      <c r="L66" s="319"/>
      <c r="M66" s="319"/>
      <c r="N66" s="319"/>
      <c r="O66" s="319"/>
      <c r="P66" s="319"/>
      <c r="Q66" s="319"/>
      <c r="R66" s="319"/>
      <c r="S66" s="319"/>
      <c r="T66" s="319"/>
    </row>
    <row r="67" spans="1:20" s="255" customFormat="1" ht="56.25">
      <c r="A67" s="774"/>
      <c r="B67" s="774"/>
      <c r="C67" s="774"/>
      <c r="D67" s="673">
        <v>1</v>
      </c>
      <c r="F67" s="687" t="str">
        <f>"4."&amp;mergeValue(A67) &amp;"."&amp;mergeValue(B67)&amp;"."&amp;mergeValue(C67)&amp;"."&amp;mergeValue(D67)</f>
        <v>4.10.1.1.1</v>
      </c>
      <c r="G67" s="557" t="s">
        <v>573</v>
      </c>
      <c r="H67" s="676" t="str">
        <f>IF(Территории!R41="","","" &amp; Территории!R41 &amp; "")</f>
        <v>Онохинское (71644458)</v>
      </c>
      <c r="I67" s="674" t="s">
        <v>675</v>
      </c>
      <c r="J67" s="468"/>
      <c r="K67" s="319"/>
      <c r="L67" s="319"/>
      <c r="M67" s="319"/>
      <c r="N67" s="319"/>
      <c r="O67" s="319"/>
      <c r="P67" s="319"/>
      <c r="Q67" s="319"/>
      <c r="R67" s="319"/>
      <c r="S67" s="319"/>
      <c r="T67" s="319"/>
    </row>
    <row r="68" spans="1:20" s="255" customFormat="1" ht="45">
      <c r="A68" s="774">
        <v>11</v>
      </c>
      <c r="B68" s="319"/>
      <c r="C68" s="319"/>
      <c r="D68" s="319"/>
      <c r="F68" s="687" t="str">
        <f>"2." &amp;mergeValue(A68)</f>
        <v>2.11</v>
      </c>
      <c r="G68" s="554" t="s">
        <v>569</v>
      </c>
      <c r="H68" s="676" t="str">
        <f>IF('Перечень тарифов'!R41="","наименование отсутствует","" &amp; 'Перечень тарифов'!R41 &amp; "")</f>
        <v>наименование отсутствует</v>
      </c>
      <c r="I68" s="286" t="s">
        <v>674</v>
      </c>
      <c r="J68" s="468"/>
      <c r="K68" s="319"/>
      <c r="L68" s="319"/>
      <c r="M68" s="319"/>
      <c r="N68" s="319"/>
      <c r="O68" s="319"/>
      <c r="P68" s="319"/>
      <c r="Q68" s="319"/>
      <c r="R68" s="319"/>
      <c r="S68" s="319"/>
      <c r="T68" s="319"/>
    </row>
    <row r="69" spans="1:20" s="255" customFormat="1" ht="22.5">
      <c r="A69" s="774"/>
      <c r="B69" s="319"/>
      <c r="C69" s="319"/>
      <c r="D69" s="319"/>
      <c r="F69" s="687" t="str">
        <f>"3." &amp;mergeValue(A69)</f>
        <v>3.11</v>
      </c>
      <c r="G69" s="554" t="s">
        <v>570</v>
      </c>
      <c r="H69" s="676" t="str">
        <f>IF('Перечень тарифов'!F21="","наименование отсутствует","" &amp; 'Перечень тарифов'!F21 &amp; "")</f>
        <v>Холодное водоснабжение. Питьевая вода</v>
      </c>
      <c r="I69" s="286" t="s">
        <v>672</v>
      </c>
      <c r="J69" s="468"/>
      <c r="K69" s="319"/>
      <c r="L69" s="319"/>
      <c r="M69" s="319"/>
      <c r="N69" s="319"/>
      <c r="O69" s="319"/>
      <c r="P69" s="319"/>
      <c r="Q69" s="319"/>
      <c r="R69" s="319"/>
      <c r="S69" s="319"/>
      <c r="T69" s="319"/>
    </row>
    <row r="70" spans="1:20" s="255" customFormat="1" ht="22.5">
      <c r="A70" s="774"/>
      <c r="B70" s="319"/>
      <c r="C70" s="319"/>
      <c r="D70" s="319"/>
      <c r="F70" s="687" t="str">
        <f>"4."&amp;mergeValue(A70)</f>
        <v>4.11</v>
      </c>
      <c r="G70" s="554" t="s">
        <v>571</v>
      </c>
      <c r="H70" s="684" t="s">
        <v>515</v>
      </c>
      <c r="I70" s="286"/>
      <c r="J70" s="468"/>
      <c r="K70" s="319"/>
      <c r="L70" s="319"/>
      <c r="M70" s="319"/>
      <c r="N70" s="319"/>
      <c r="O70" s="319"/>
      <c r="P70" s="319"/>
      <c r="Q70" s="319"/>
      <c r="R70" s="319"/>
      <c r="S70" s="319"/>
      <c r="T70" s="319"/>
    </row>
    <row r="71" spans="1:20" s="255" customFormat="1" ht="18.75">
      <c r="A71" s="774"/>
      <c r="B71" s="774">
        <v>1</v>
      </c>
      <c r="C71" s="673"/>
      <c r="D71" s="673"/>
      <c r="F71" s="687" t="str">
        <f>"4."&amp;mergeValue(A71) &amp;"."&amp;mergeValue(B71)</f>
        <v>4.11.1</v>
      </c>
      <c r="G71" s="461" t="s">
        <v>676</v>
      </c>
      <c r="H71" s="676" t="str">
        <f>IF(region_name="","",region_name)</f>
        <v>Тюменская область</v>
      </c>
      <c r="I71" s="286" t="s">
        <v>574</v>
      </c>
      <c r="J71" s="468"/>
      <c r="K71" s="319"/>
      <c r="L71" s="319"/>
      <c r="M71" s="319"/>
      <c r="N71" s="319"/>
      <c r="O71" s="319"/>
      <c r="P71" s="319"/>
      <c r="Q71" s="319"/>
      <c r="R71" s="319"/>
      <c r="S71" s="319"/>
      <c r="T71" s="319"/>
    </row>
    <row r="72" spans="1:20" s="255" customFormat="1" ht="22.5">
      <c r="A72" s="774"/>
      <c r="B72" s="774"/>
      <c r="C72" s="774">
        <v>1</v>
      </c>
      <c r="D72" s="673"/>
      <c r="F72" s="687" t="str">
        <f>"4."&amp;mergeValue(A72) &amp;"."&amp;mergeValue(B72)&amp;"."&amp;mergeValue(C72)</f>
        <v>4.11.1.1</v>
      </c>
      <c r="G72" s="476" t="s">
        <v>572</v>
      </c>
      <c r="H72" s="676" t="str">
        <f>IF(Территории!H43="","","" &amp; Территории!H43 &amp; "")</f>
        <v>Тюменский муниципальный район</v>
      </c>
      <c r="I72" s="286" t="s">
        <v>575</v>
      </c>
      <c r="J72" s="468"/>
      <c r="K72" s="319"/>
      <c r="L72" s="319"/>
      <c r="M72" s="319"/>
      <c r="N72" s="319"/>
      <c r="O72" s="319"/>
      <c r="P72" s="319"/>
      <c r="Q72" s="319"/>
      <c r="R72" s="319"/>
      <c r="S72" s="319"/>
      <c r="T72" s="319"/>
    </row>
    <row r="73" spans="1:20" s="255" customFormat="1" ht="56.25">
      <c r="A73" s="774"/>
      <c r="B73" s="774"/>
      <c r="C73" s="774"/>
      <c r="D73" s="673">
        <v>1</v>
      </c>
      <c r="F73" s="687" t="str">
        <f>"4."&amp;mergeValue(A73) &amp;"."&amp;mergeValue(B73)&amp;"."&amp;mergeValue(C73)&amp;"."&amp;mergeValue(D73)</f>
        <v>4.11.1.1.1</v>
      </c>
      <c r="G73" s="557" t="s">
        <v>573</v>
      </c>
      <c r="H73" s="676" t="str">
        <f>IF(Территории!R44="","","" &amp; Территории!R44 &amp; "")</f>
        <v>Переваловское (71644460)</v>
      </c>
      <c r="I73" s="674" t="s">
        <v>675</v>
      </c>
      <c r="J73" s="468"/>
      <c r="K73" s="319"/>
      <c r="L73" s="319"/>
      <c r="M73" s="319"/>
      <c r="N73" s="319"/>
      <c r="O73" s="319"/>
      <c r="P73" s="319"/>
      <c r="Q73" s="319"/>
      <c r="R73" s="319"/>
      <c r="S73" s="319"/>
      <c r="T73" s="319"/>
    </row>
    <row r="74" spans="1:20" s="255" customFormat="1" ht="45">
      <c r="A74" s="774">
        <v>12</v>
      </c>
      <c r="B74" s="319"/>
      <c r="C74" s="319"/>
      <c r="D74" s="319"/>
      <c r="F74" s="687" t="str">
        <f>"2." &amp;mergeValue(A74)</f>
        <v>2.12</v>
      </c>
      <c r="G74" s="554" t="s">
        <v>569</v>
      </c>
      <c r="H74" s="676" t="str">
        <f>IF('Перечень тарифов'!R43="","наименование отсутствует","" &amp; 'Перечень тарифов'!R43 &amp; "")</f>
        <v>наименование отсутствует</v>
      </c>
      <c r="I74" s="286" t="s">
        <v>674</v>
      </c>
      <c r="J74" s="468"/>
      <c r="K74" s="319"/>
      <c r="L74" s="319"/>
      <c r="M74" s="319"/>
      <c r="N74" s="319"/>
      <c r="O74" s="319"/>
      <c r="P74" s="319"/>
      <c r="Q74" s="319"/>
      <c r="R74" s="319"/>
      <c r="S74" s="319"/>
      <c r="T74" s="319"/>
    </row>
    <row r="75" spans="1:20" s="255" customFormat="1" ht="22.5">
      <c r="A75" s="774"/>
      <c r="B75" s="319"/>
      <c r="C75" s="319"/>
      <c r="D75" s="319"/>
      <c r="F75" s="687" t="str">
        <f>"3." &amp;mergeValue(A75)</f>
        <v>3.12</v>
      </c>
      <c r="G75" s="554" t="s">
        <v>570</v>
      </c>
      <c r="H75" s="676" t="str">
        <f>IF('Перечень тарифов'!F21="","наименование отсутствует","" &amp; 'Перечень тарифов'!F21 &amp; "")</f>
        <v>Холодное водоснабжение. Питьевая вода</v>
      </c>
      <c r="I75" s="286" t="s">
        <v>672</v>
      </c>
      <c r="J75" s="468"/>
      <c r="K75" s="319"/>
      <c r="L75" s="319"/>
      <c r="M75" s="319"/>
      <c r="N75" s="319"/>
      <c r="O75" s="319"/>
      <c r="P75" s="319"/>
      <c r="Q75" s="319"/>
      <c r="R75" s="319"/>
      <c r="S75" s="319"/>
      <c r="T75" s="319"/>
    </row>
    <row r="76" spans="1:20" s="255" customFormat="1" ht="22.5">
      <c r="A76" s="774"/>
      <c r="B76" s="319"/>
      <c r="C76" s="319"/>
      <c r="D76" s="319"/>
      <c r="F76" s="687" t="str">
        <f>"4."&amp;mergeValue(A76)</f>
        <v>4.12</v>
      </c>
      <c r="G76" s="554" t="s">
        <v>571</v>
      </c>
      <c r="H76" s="684" t="s">
        <v>515</v>
      </c>
      <c r="I76" s="286"/>
      <c r="J76" s="468"/>
      <c r="K76" s="319"/>
      <c r="L76" s="319"/>
      <c r="M76" s="319"/>
      <c r="N76" s="319"/>
      <c r="O76" s="319"/>
      <c r="P76" s="319"/>
      <c r="Q76" s="319"/>
      <c r="R76" s="319"/>
      <c r="S76" s="319"/>
      <c r="T76" s="319"/>
    </row>
    <row r="77" spans="1:20" s="255" customFormat="1" ht="18.75">
      <c r="A77" s="774"/>
      <c r="B77" s="774">
        <v>1</v>
      </c>
      <c r="C77" s="673"/>
      <c r="D77" s="673"/>
      <c r="F77" s="687" t="str">
        <f>"4."&amp;mergeValue(A77) &amp;"."&amp;mergeValue(B77)</f>
        <v>4.12.1</v>
      </c>
      <c r="G77" s="461" t="s">
        <v>676</v>
      </c>
      <c r="H77" s="676" t="str">
        <f>IF(region_name="","",region_name)</f>
        <v>Тюменская область</v>
      </c>
      <c r="I77" s="286" t="s">
        <v>574</v>
      </c>
      <c r="J77" s="468"/>
      <c r="K77" s="319"/>
      <c r="L77" s="319"/>
      <c r="M77" s="319"/>
      <c r="N77" s="319"/>
      <c r="O77" s="319"/>
      <c r="P77" s="319"/>
      <c r="Q77" s="319"/>
      <c r="R77" s="319"/>
      <c r="S77" s="319"/>
      <c r="T77" s="319"/>
    </row>
    <row r="78" spans="1:20" s="255" customFormat="1" ht="22.5">
      <c r="A78" s="774"/>
      <c r="B78" s="774"/>
      <c r="C78" s="774">
        <v>1</v>
      </c>
      <c r="D78" s="673"/>
      <c r="F78" s="687" t="str">
        <f>"4."&amp;mergeValue(A78) &amp;"."&amp;mergeValue(B78)&amp;"."&amp;mergeValue(C78)</f>
        <v>4.12.1.1</v>
      </c>
      <c r="G78" s="476" t="s">
        <v>572</v>
      </c>
      <c r="H78" s="676" t="str">
        <f>IF(Территории!H46="","","" &amp; Территории!H46 &amp; "")</f>
        <v>Тюменский муниципальный район</v>
      </c>
      <c r="I78" s="286" t="s">
        <v>575</v>
      </c>
      <c r="J78" s="468"/>
      <c r="K78" s="319"/>
      <c r="L78" s="319"/>
      <c r="M78" s="319"/>
      <c r="N78" s="319"/>
      <c r="O78" s="319"/>
      <c r="P78" s="319"/>
      <c r="Q78" s="319"/>
      <c r="R78" s="319"/>
      <c r="S78" s="319"/>
      <c r="T78" s="319"/>
    </row>
    <row r="79" spans="1:20" s="255" customFormat="1" ht="56.25">
      <c r="A79" s="774"/>
      <c r="B79" s="774"/>
      <c r="C79" s="774"/>
      <c r="D79" s="673">
        <v>1</v>
      </c>
      <c r="F79" s="687" t="str">
        <f>"4."&amp;mergeValue(A79) &amp;"."&amp;mergeValue(B79)&amp;"."&amp;mergeValue(C79)&amp;"."&amp;mergeValue(D79)</f>
        <v>4.12.1.1.1</v>
      </c>
      <c r="G79" s="557" t="s">
        <v>573</v>
      </c>
      <c r="H79" s="676" t="str">
        <f>IF(Территории!R47="","","" &amp; Территории!R47 &amp; "")</f>
        <v>Червишевское (71644480)</v>
      </c>
      <c r="I79" s="674" t="s">
        <v>675</v>
      </c>
      <c r="J79" s="468"/>
      <c r="K79" s="319"/>
      <c r="L79" s="319"/>
      <c r="M79" s="319"/>
      <c r="N79" s="319"/>
      <c r="O79" s="319"/>
      <c r="P79" s="319"/>
      <c r="Q79" s="319"/>
      <c r="R79" s="319"/>
      <c r="S79" s="319"/>
      <c r="T79" s="319"/>
    </row>
    <row r="80" spans="1:20" s="463" customFormat="1" ht="3" customHeight="1">
      <c r="A80" s="465"/>
      <c r="B80" s="465"/>
      <c r="C80" s="465"/>
      <c r="D80" s="465"/>
      <c r="F80" s="480"/>
      <c r="G80" s="481"/>
      <c r="H80" s="482"/>
      <c r="I80" s="483"/>
      <c r="J80" s="465"/>
      <c r="K80" s="465"/>
      <c r="L80" s="465"/>
      <c r="M80" s="465"/>
      <c r="N80" s="465"/>
      <c r="O80" s="465"/>
      <c r="P80" s="465"/>
      <c r="Q80" s="465"/>
      <c r="R80" s="465"/>
      <c r="S80" s="465"/>
      <c r="T80" s="465"/>
    </row>
    <row r="81" spans="1:20" s="463" customFormat="1" ht="15" customHeight="1">
      <c r="A81" s="465"/>
      <c r="B81" s="465"/>
      <c r="C81" s="465"/>
      <c r="D81" s="465"/>
      <c r="F81" s="462"/>
      <c r="G81" s="769" t="s">
        <v>677</v>
      </c>
      <c r="H81" s="769"/>
      <c r="I81" s="343"/>
      <c r="J81" s="465"/>
      <c r="K81" s="465"/>
      <c r="L81" s="465"/>
      <c r="M81" s="465"/>
      <c r="N81" s="465"/>
      <c r="O81" s="465"/>
      <c r="P81" s="465"/>
      <c r="Q81" s="465"/>
      <c r="R81" s="465"/>
      <c r="S81" s="465"/>
      <c r="T81" s="465"/>
    </row>
  </sheetData>
  <sheetProtection password="FA9C" sheet="1" objects="1" scenarios="1" formatColumns="0" formatRows="0"/>
  <mergeCells count="40">
    <mergeCell ref="G81:H81"/>
    <mergeCell ref="F2:H2"/>
    <mergeCell ref="F4:H4"/>
    <mergeCell ref="I4:I5"/>
    <mergeCell ref="A8:A13"/>
    <mergeCell ref="C12:C13"/>
    <mergeCell ref="B11:B13"/>
    <mergeCell ref="A14:A19"/>
    <mergeCell ref="B17:B19"/>
    <mergeCell ref="C18:C19"/>
    <mergeCell ref="A20:A25"/>
    <mergeCell ref="B23:B25"/>
    <mergeCell ref="C24:C25"/>
    <mergeCell ref="A26:A31"/>
    <mergeCell ref="B29:B31"/>
    <mergeCell ref="C30:C31"/>
    <mergeCell ref="A32:A37"/>
    <mergeCell ref="B35:B37"/>
    <mergeCell ref="C36:C37"/>
    <mergeCell ref="A38:A43"/>
    <mergeCell ref="B41:B43"/>
    <mergeCell ref="C42:C43"/>
    <mergeCell ref="A44:A49"/>
    <mergeCell ref="B47:B49"/>
    <mergeCell ref="C48:C49"/>
    <mergeCell ref="A50:A55"/>
    <mergeCell ref="B53:B55"/>
    <mergeCell ref="C54:C55"/>
    <mergeCell ref="A56:A61"/>
    <mergeCell ref="B59:B61"/>
    <mergeCell ref="C60:C61"/>
    <mergeCell ref="A74:A79"/>
    <mergeCell ref="B77:B79"/>
    <mergeCell ref="C78:C79"/>
    <mergeCell ref="A62:A67"/>
    <mergeCell ref="B65:B67"/>
    <mergeCell ref="C66:C67"/>
    <mergeCell ref="A68:A73"/>
    <mergeCell ref="B71:B73"/>
    <mergeCell ref="C72:C73"/>
  </mergeCells>
  <dataValidations count="1">
    <dataValidation type="textLength" operator="lessThanOrEqual" allowBlank="1" showInputMessage="1" showErrorMessage="1" errorTitle="Ошибка" error="Допускается ввод не более 900 символов!" sqref="I80:I81">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CT276"/>
  <sheetViews>
    <sheetView showGridLines="0" topLeftCell="BC4" zoomScaleNormal="100" workbookViewId="0">
      <selection activeCell="BZ270" sqref="BZ270"/>
    </sheetView>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42578125" style="35" hidden="1" customWidth="1"/>
    <col min="15" max="15" width="20.7109375" style="35" customWidth="1"/>
    <col min="16" max="17" width="23.7109375" style="35" hidden="1" customWidth="1"/>
    <col min="18" max="18" width="11.7109375" style="35" customWidth="1"/>
    <col min="19" max="19" width="3.7109375" style="35" customWidth="1"/>
    <col min="20" max="20" width="11.7109375" style="35" customWidth="1"/>
    <col min="21" max="21" width="8.5703125" style="35" customWidth="1"/>
    <col min="22" max="22" width="20.7109375" style="35" customWidth="1"/>
    <col min="23" max="24" width="23.7109375" style="35" hidden="1" customWidth="1"/>
    <col min="25" max="25" width="11.7109375" style="35" customWidth="1"/>
    <col min="26" max="26" width="3.7109375" style="35" customWidth="1"/>
    <col min="27" max="27" width="11.7109375" style="35" customWidth="1"/>
    <col min="28" max="28" width="8.5703125" style="35" customWidth="1"/>
    <col min="29" max="29" width="20.7109375" style="35" customWidth="1"/>
    <col min="30" max="31" width="23.7109375" style="35" hidden="1" customWidth="1"/>
    <col min="32" max="32" width="11.7109375" style="35" customWidth="1"/>
    <col min="33" max="33" width="3.7109375" style="35" customWidth="1"/>
    <col min="34" max="34" width="11.7109375" style="35" customWidth="1"/>
    <col min="35" max="35" width="8.5703125" style="35" customWidth="1"/>
    <col min="36" max="36" width="20.7109375" style="35" customWidth="1"/>
    <col min="37" max="38" width="23.7109375" style="35" hidden="1" customWidth="1"/>
    <col min="39" max="39" width="11.7109375" style="35" customWidth="1"/>
    <col min="40" max="40" width="3.7109375" style="35" customWidth="1"/>
    <col min="41" max="41" width="11.7109375" style="35" customWidth="1"/>
    <col min="42" max="42" width="8.5703125" style="35" customWidth="1"/>
    <col min="43" max="43" width="20.7109375" style="35" customWidth="1"/>
    <col min="44" max="45" width="23.7109375" style="35" hidden="1" customWidth="1"/>
    <col min="46" max="46" width="11.7109375" style="35" customWidth="1"/>
    <col min="47" max="47" width="3.7109375" style="35" customWidth="1"/>
    <col min="48" max="48" width="11.7109375" style="35" customWidth="1"/>
    <col min="49" max="49" width="8.5703125" style="35" customWidth="1"/>
    <col min="50" max="50" width="20.7109375" style="35" customWidth="1"/>
    <col min="51" max="52" width="23.7109375" style="35" hidden="1" customWidth="1"/>
    <col min="53" max="53" width="11.7109375" style="35" customWidth="1"/>
    <col min="54" max="54" width="3.7109375" style="35" customWidth="1"/>
    <col min="55" max="55" width="11.7109375" style="35" customWidth="1"/>
    <col min="56" max="56" width="8.5703125" style="35" customWidth="1"/>
    <col min="57" max="57" width="20.7109375" style="35" customWidth="1"/>
    <col min="58" max="59" width="23.7109375" style="35" hidden="1" customWidth="1"/>
    <col min="60" max="60" width="11.7109375" style="35" customWidth="1"/>
    <col min="61" max="61" width="3.7109375" style="35" customWidth="1"/>
    <col min="62" max="62" width="11.7109375" style="35" customWidth="1"/>
    <col min="63" max="63" width="8.5703125" style="35" customWidth="1"/>
    <col min="64" max="64" width="20.7109375" style="35" customWidth="1"/>
    <col min="65" max="66" width="23.7109375" style="35" hidden="1" customWidth="1"/>
    <col min="67" max="67" width="11.7109375" style="35" customWidth="1"/>
    <col min="68" max="68" width="3.7109375" style="35" customWidth="1"/>
    <col min="69" max="69" width="11.7109375" style="35" customWidth="1"/>
    <col min="70" max="70" width="8.5703125" style="35" customWidth="1"/>
    <col min="71" max="71" width="20.7109375" style="35" customWidth="1"/>
    <col min="72" max="73" width="23.7109375" style="35" hidden="1" customWidth="1"/>
    <col min="74" max="74" width="11.7109375" style="35" customWidth="1"/>
    <col min="75" max="75" width="3.7109375" style="35" customWidth="1"/>
    <col min="76" max="76" width="11.7109375" style="35" customWidth="1"/>
    <col min="77" max="77" width="8.5703125" style="35" customWidth="1"/>
    <col min="78" max="78" width="20.7109375" style="35" customWidth="1"/>
    <col min="79" max="80" width="23.7109375" style="35" hidden="1" customWidth="1"/>
    <col min="81" max="81" width="11.7109375" style="35" customWidth="1"/>
    <col min="82" max="82" width="3.7109375" style="35" customWidth="1"/>
    <col min="83" max="83" width="11.7109375" style="35" customWidth="1"/>
    <col min="84" max="84" width="8.5703125" style="35" hidden="1" customWidth="1"/>
    <col min="85" max="85" width="4.7109375" style="35" customWidth="1"/>
    <col min="86" max="86" width="115.7109375" style="35" customWidth="1"/>
    <col min="87" max="98" width="10.5703125" style="298"/>
    <col min="99" max="16384" width="10.5703125" style="35"/>
  </cols>
  <sheetData>
    <row r="1" spans="7:98" ht="14.25" hidden="1" customHeight="1">
      <c r="Q1" s="295"/>
      <c r="R1" s="295"/>
      <c r="X1" s="295"/>
      <c r="Y1" s="295"/>
      <c r="AE1" s="295"/>
      <c r="AF1" s="295"/>
      <c r="AL1" s="295"/>
      <c r="AM1" s="295"/>
      <c r="AS1" s="295"/>
      <c r="AT1" s="295"/>
      <c r="AZ1" s="295"/>
      <c r="BA1" s="295"/>
      <c r="BG1" s="295"/>
      <c r="BH1" s="295"/>
      <c r="BN1" s="295"/>
      <c r="BO1" s="295"/>
      <c r="BU1" s="295"/>
      <c r="BV1" s="295"/>
      <c r="CB1" s="295"/>
      <c r="CC1" s="295"/>
    </row>
    <row r="2" spans="7:98" ht="14.25" hidden="1" customHeight="1">
      <c r="U2" s="295"/>
      <c r="AB2" s="295"/>
      <c r="AI2" s="295"/>
      <c r="AP2" s="295"/>
      <c r="AW2" s="295"/>
      <c r="BD2" s="295"/>
      <c r="BK2" s="295"/>
      <c r="BR2" s="295"/>
      <c r="BY2" s="295"/>
      <c r="CF2" s="295"/>
    </row>
    <row r="3" spans="7:98" ht="14.25" hidden="1" customHeight="1"/>
    <row r="4" spans="7:98" ht="3" customHeight="1">
      <c r="J4" s="86"/>
      <c r="K4" s="86"/>
      <c r="L4" s="36"/>
      <c r="M4" s="36"/>
      <c r="N4" s="36"/>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row>
    <row r="5" spans="7:98" ht="24.95" customHeight="1">
      <c r="J5" s="86"/>
      <c r="K5" s="86"/>
      <c r="L5" s="770" t="s">
        <v>679</v>
      </c>
      <c r="M5" s="771"/>
      <c r="N5" s="771"/>
      <c r="O5" s="771"/>
      <c r="P5" s="771"/>
      <c r="Q5" s="771"/>
      <c r="R5" s="771"/>
      <c r="S5" s="771"/>
      <c r="T5" s="771"/>
      <c r="U5" s="772"/>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c r="BN5" s="697"/>
      <c r="BO5" s="697"/>
      <c r="BP5" s="697"/>
      <c r="BQ5" s="697"/>
      <c r="BR5" s="697"/>
      <c r="BS5" s="697"/>
      <c r="BT5" s="697"/>
      <c r="BU5" s="697"/>
      <c r="BV5" s="697"/>
      <c r="BW5" s="697"/>
      <c r="BX5" s="697"/>
      <c r="BY5" s="697"/>
      <c r="BZ5" s="697"/>
      <c r="CA5" s="697"/>
      <c r="CB5" s="697"/>
      <c r="CC5" s="697"/>
      <c r="CD5" s="697"/>
      <c r="CE5" s="697"/>
      <c r="CF5" s="697"/>
      <c r="CT5" s="35"/>
    </row>
    <row r="6" spans="7:98" ht="3" customHeight="1">
      <c r="J6" s="86"/>
      <c r="K6" s="86"/>
      <c r="L6" s="36"/>
      <c r="M6" s="36"/>
      <c r="N6" s="36"/>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T6" s="35"/>
    </row>
    <row r="7" spans="7:98"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657"/>
      <c r="O7" s="786" t="str">
        <f>IF(NameOrPr_ch="",IF(NameOrPr="","",NameOrPr),NameOrPr_ch)</f>
        <v xml:space="preserve">Департамента тарифной и ценовой политики Тюменской области </v>
      </c>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c r="CE7" s="786"/>
      <c r="CF7" s="786"/>
      <c r="CG7" s="786"/>
      <c r="CH7" s="665"/>
      <c r="CI7" s="465"/>
      <c r="CJ7" s="465"/>
      <c r="CK7" s="465"/>
      <c r="CL7" s="465"/>
      <c r="CM7" s="465"/>
      <c r="CN7" s="465"/>
      <c r="CO7" s="465"/>
      <c r="CP7" s="465"/>
      <c r="CQ7" s="465"/>
      <c r="CR7" s="465"/>
      <c r="CS7" s="465"/>
    </row>
    <row r="8" spans="7:98"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657"/>
      <c r="O8" s="786" t="str">
        <f>IF(datePr_ch="",IF(datePr="","",datePr),datePr_ch)</f>
        <v>16.01.2020</v>
      </c>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T8" s="786"/>
      <c r="BU8" s="786"/>
      <c r="BV8" s="786"/>
      <c r="BW8" s="786"/>
      <c r="BX8" s="786"/>
      <c r="BY8" s="786"/>
      <c r="BZ8" s="786"/>
      <c r="CA8" s="786"/>
      <c r="CB8" s="786"/>
      <c r="CC8" s="786"/>
      <c r="CD8" s="786"/>
      <c r="CE8" s="786"/>
      <c r="CF8" s="786"/>
      <c r="CG8" s="786"/>
      <c r="CH8" s="665"/>
      <c r="CI8" s="465"/>
      <c r="CJ8" s="465"/>
      <c r="CK8" s="465"/>
      <c r="CL8" s="465"/>
      <c r="CM8" s="465"/>
      <c r="CN8" s="465"/>
      <c r="CO8" s="465"/>
      <c r="CP8" s="465"/>
      <c r="CQ8" s="465"/>
      <c r="CR8" s="465"/>
      <c r="CS8" s="465"/>
    </row>
    <row r="9" spans="7:98"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657"/>
      <c r="O9" s="786" t="str">
        <f>IF(numberPr_ch="",IF(numberPr="","",numberPr),numberPr_ch)</f>
        <v>01/01-21</v>
      </c>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6"/>
      <c r="AY9" s="786"/>
      <c r="AZ9" s="786"/>
      <c r="BA9" s="786"/>
      <c r="BB9" s="786"/>
      <c r="BC9" s="786"/>
      <c r="BD9" s="786"/>
      <c r="BE9" s="786"/>
      <c r="BF9" s="786"/>
      <c r="BG9" s="786"/>
      <c r="BH9" s="786"/>
      <c r="BI9" s="786"/>
      <c r="BJ9" s="786"/>
      <c r="BK9" s="786"/>
      <c r="BL9" s="786"/>
      <c r="BM9" s="786"/>
      <c r="BN9" s="786"/>
      <c r="BO9" s="786"/>
      <c r="BP9" s="786"/>
      <c r="BQ9" s="786"/>
      <c r="BR9" s="786"/>
      <c r="BS9" s="786"/>
      <c r="BT9" s="786"/>
      <c r="BU9" s="786"/>
      <c r="BV9" s="786"/>
      <c r="BW9" s="786"/>
      <c r="BX9" s="786"/>
      <c r="BY9" s="786"/>
      <c r="BZ9" s="786"/>
      <c r="CA9" s="786"/>
      <c r="CB9" s="786"/>
      <c r="CC9" s="786"/>
      <c r="CD9" s="786"/>
      <c r="CE9" s="786"/>
      <c r="CF9" s="786"/>
      <c r="CG9" s="786"/>
      <c r="CH9" s="665"/>
      <c r="CI9" s="465"/>
      <c r="CJ9" s="465"/>
      <c r="CK9" s="465"/>
      <c r="CL9" s="465"/>
      <c r="CM9" s="465"/>
      <c r="CN9" s="465"/>
      <c r="CO9" s="465"/>
      <c r="CP9" s="465"/>
      <c r="CQ9" s="465"/>
      <c r="CR9" s="465"/>
      <c r="CS9" s="465"/>
    </row>
    <row r="10" spans="7:98" s="463" customFormat="1" ht="18.75">
      <c r="G10" s="464"/>
      <c r="H10" s="464"/>
      <c r="L10" s="462"/>
      <c r="M10" s="656" t="s">
        <v>576</v>
      </c>
      <c r="N10" s="657"/>
      <c r="O10" s="786" t="str">
        <f>IF(IstPub_ch="",IF(IstPub="","",IstPub),IstPub_ch)</f>
        <v>Официальный портал органов государственной власти Тюменской области</v>
      </c>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6"/>
      <c r="AY10" s="786"/>
      <c r="AZ10" s="786"/>
      <c r="BA10" s="786"/>
      <c r="BB10" s="786"/>
      <c r="BC10" s="786"/>
      <c r="BD10" s="786"/>
      <c r="BE10" s="786"/>
      <c r="BF10" s="786"/>
      <c r="BG10" s="786"/>
      <c r="BH10" s="786"/>
      <c r="BI10" s="786"/>
      <c r="BJ10" s="786"/>
      <c r="BK10" s="786"/>
      <c r="BL10" s="786"/>
      <c r="BM10" s="786"/>
      <c r="BN10" s="786"/>
      <c r="BO10" s="786"/>
      <c r="BP10" s="786"/>
      <c r="BQ10" s="786"/>
      <c r="BR10" s="786"/>
      <c r="BS10" s="786"/>
      <c r="BT10" s="786"/>
      <c r="BU10" s="786"/>
      <c r="BV10" s="786"/>
      <c r="BW10" s="786"/>
      <c r="BX10" s="786"/>
      <c r="BY10" s="786"/>
      <c r="BZ10" s="786"/>
      <c r="CA10" s="786"/>
      <c r="CB10" s="786"/>
      <c r="CC10" s="786"/>
      <c r="CD10" s="786"/>
      <c r="CE10" s="786"/>
      <c r="CF10" s="786"/>
      <c r="CG10" s="786"/>
      <c r="CH10" s="665"/>
      <c r="CI10" s="465"/>
      <c r="CJ10" s="465"/>
      <c r="CK10" s="465"/>
      <c r="CL10" s="465"/>
      <c r="CM10" s="465"/>
      <c r="CN10" s="465"/>
      <c r="CO10" s="465"/>
      <c r="CP10" s="465"/>
      <c r="CQ10" s="465"/>
      <c r="CR10" s="465"/>
      <c r="CS10" s="465"/>
    </row>
    <row r="11" spans="7:98" s="255" customFormat="1" ht="11.25" hidden="1" customHeight="1">
      <c r="G11" s="254"/>
      <c r="H11" s="254"/>
      <c r="L11" s="764"/>
      <c r="M11" s="764"/>
      <c r="N11" s="211"/>
      <c r="O11" s="288"/>
      <c r="P11" s="288"/>
      <c r="Q11" s="288"/>
      <c r="R11" s="288"/>
      <c r="S11" s="288"/>
      <c r="T11" s="288"/>
      <c r="U11" s="315" t="s">
        <v>382</v>
      </c>
      <c r="V11" s="288"/>
      <c r="W11" s="288"/>
      <c r="X11" s="288"/>
      <c r="Y11" s="288"/>
      <c r="Z11" s="288"/>
      <c r="AA11" s="288"/>
      <c r="AB11" s="315" t="s">
        <v>382</v>
      </c>
      <c r="AC11" s="288"/>
      <c r="AD11" s="288"/>
      <c r="AE11" s="288"/>
      <c r="AF11" s="288"/>
      <c r="AG11" s="288"/>
      <c r="AH11" s="288"/>
      <c r="AI11" s="315" t="s">
        <v>382</v>
      </c>
      <c r="AJ11" s="288"/>
      <c r="AK11" s="288"/>
      <c r="AL11" s="288"/>
      <c r="AM11" s="288"/>
      <c r="AN11" s="288"/>
      <c r="AO11" s="288"/>
      <c r="AP11" s="315" t="s">
        <v>382</v>
      </c>
      <c r="AQ11" s="288"/>
      <c r="AR11" s="288"/>
      <c r="AS11" s="288"/>
      <c r="AT11" s="288"/>
      <c r="AU11" s="288"/>
      <c r="AV11" s="288"/>
      <c r="AW11" s="315" t="s">
        <v>382</v>
      </c>
      <c r="AX11" s="288"/>
      <c r="AY11" s="288"/>
      <c r="AZ11" s="288"/>
      <c r="BA11" s="288"/>
      <c r="BB11" s="288"/>
      <c r="BC11" s="288"/>
      <c r="BD11" s="315" t="s">
        <v>382</v>
      </c>
      <c r="BE11" s="288"/>
      <c r="BF11" s="288"/>
      <c r="BG11" s="288"/>
      <c r="BH11" s="288"/>
      <c r="BI11" s="288"/>
      <c r="BJ11" s="288"/>
      <c r="BK11" s="315" t="s">
        <v>382</v>
      </c>
      <c r="BL11" s="288"/>
      <c r="BM11" s="288"/>
      <c r="BN11" s="288"/>
      <c r="BO11" s="288"/>
      <c r="BP11" s="288"/>
      <c r="BQ11" s="288"/>
      <c r="BR11" s="315" t="s">
        <v>382</v>
      </c>
      <c r="BS11" s="288"/>
      <c r="BT11" s="288"/>
      <c r="BU11" s="288"/>
      <c r="BV11" s="288"/>
      <c r="BW11" s="288"/>
      <c r="BX11" s="288"/>
      <c r="BY11" s="315" t="s">
        <v>382</v>
      </c>
      <c r="BZ11" s="288"/>
      <c r="CA11" s="288"/>
      <c r="CB11" s="288"/>
      <c r="CC11" s="288"/>
      <c r="CD11" s="288"/>
      <c r="CE11" s="288"/>
      <c r="CF11" s="315" t="s">
        <v>382</v>
      </c>
      <c r="CI11" s="319"/>
      <c r="CJ11" s="319"/>
      <c r="CK11" s="319"/>
      <c r="CL11" s="319"/>
      <c r="CM11" s="319"/>
      <c r="CN11" s="319"/>
      <c r="CO11" s="319"/>
      <c r="CP11" s="319"/>
      <c r="CQ11" s="319"/>
      <c r="CR11" s="319"/>
      <c r="CS11" s="319"/>
      <c r="CT11" s="319"/>
    </row>
    <row r="12" spans="7:98" s="255" customFormat="1">
      <c r="G12" s="254"/>
      <c r="H12" s="254"/>
      <c r="L12" s="211"/>
      <c r="M12" s="211"/>
      <c r="N12" s="211"/>
      <c r="O12" s="776"/>
      <c r="P12" s="776"/>
      <c r="Q12" s="776"/>
      <c r="R12" s="776"/>
      <c r="S12" s="776"/>
      <c r="T12" s="776"/>
      <c r="U12" s="776"/>
      <c r="V12" s="776" t="s">
        <v>1636</v>
      </c>
      <c r="W12" s="776"/>
      <c r="X12" s="776"/>
      <c r="Y12" s="776"/>
      <c r="Z12" s="776"/>
      <c r="AA12" s="776"/>
      <c r="AB12" s="776"/>
      <c r="AC12" s="776" t="s">
        <v>1636</v>
      </c>
      <c r="AD12" s="776"/>
      <c r="AE12" s="776"/>
      <c r="AF12" s="776"/>
      <c r="AG12" s="776"/>
      <c r="AH12" s="776"/>
      <c r="AI12" s="776"/>
      <c r="AJ12" s="776" t="s">
        <v>1636</v>
      </c>
      <c r="AK12" s="776"/>
      <c r="AL12" s="776"/>
      <c r="AM12" s="776"/>
      <c r="AN12" s="776"/>
      <c r="AO12" s="776"/>
      <c r="AP12" s="776"/>
      <c r="AQ12" s="776" t="s">
        <v>1636</v>
      </c>
      <c r="AR12" s="776"/>
      <c r="AS12" s="776"/>
      <c r="AT12" s="776"/>
      <c r="AU12" s="776"/>
      <c r="AV12" s="776"/>
      <c r="AW12" s="776"/>
      <c r="AX12" s="776" t="s">
        <v>1636</v>
      </c>
      <c r="AY12" s="776"/>
      <c r="AZ12" s="776"/>
      <c r="BA12" s="776"/>
      <c r="BB12" s="776"/>
      <c r="BC12" s="776"/>
      <c r="BD12" s="776"/>
      <c r="BE12" s="776" t="s">
        <v>1636</v>
      </c>
      <c r="BF12" s="776"/>
      <c r="BG12" s="776"/>
      <c r="BH12" s="776"/>
      <c r="BI12" s="776"/>
      <c r="BJ12" s="776"/>
      <c r="BK12" s="776"/>
      <c r="BL12" s="776" t="s">
        <v>1636</v>
      </c>
      <c r="BM12" s="776"/>
      <c r="BN12" s="776"/>
      <c r="BO12" s="776"/>
      <c r="BP12" s="776"/>
      <c r="BQ12" s="776"/>
      <c r="BR12" s="776"/>
      <c r="BS12" s="776" t="s">
        <v>1636</v>
      </c>
      <c r="BT12" s="776"/>
      <c r="BU12" s="776"/>
      <c r="BV12" s="776"/>
      <c r="BW12" s="776"/>
      <c r="BX12" s="776"/>
      <c r="BY12" s="776"/>
      <c r="BZ12" s="776" t="s">
        <v>1636</v>
      </c>
      <c r="CA12" s="776"/>
      <c r="CB12" s="776"/>
      <c r="CC12" s="776"/>
      <c r="CD12" s="776"/>
      <c r="CE12" s="776"/>
      <c r="CF12" s="776"/>
      <c r="CI12" s="319"/>
      <c r="CJ12" s="319"/>
      <c r="CK12" s="319"/>
      <c r="CL12" s="319"/>
      <c r="CM12" s="319"/>
      <c r="CN12" s="319"/>
      <c r="CO12" s="319"/>
      <c r="CP12" s="319"/>
      <c r="CQ12" s="319"/>
      <c r="CR12" s="319"/>
      <c r="CS12" s="319"/>
    </row>
    <row r="13" spans="7:98" ht="15" customHeight="1">
      <c r="J13" s="86"/>
      <c r="K13" s="86"/>
      <c r="L13" s="724" t="s">
        <v>510</v>
      </c>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t="s">
        <v>511</v>
      </c>
      <c r="CT13" s="35"/>
    </row>
    <row r="14" spans="7:98" ht="15" customHeight="1">
      <c r="J14" s="86"/>
      <c r="K14" s="86"/>
      <c r="L14" s="724" t="s">
        <v>95</v>
      </c>
      <c r="M14" s="724" t="s">
        <v>425</v>
      </c>
      <c r="N14" s="724"/>
      <c r="O14" s="791" t="s">
        <v>534</v>
      </c>
      <c r="P14" s="791"/>
      <c r="Q14" s="791"/>
      <c r="R14" s="791"/>
      <c r="S14" s="791"/>
      <c r="T14" s="791"/>
      <c r="U14" s="724" t="s">
        <v>344</v>
      </c>
      <c r="V14" s="791" t="s">
        <v>534</v>
      </c>
      <c r="W14" s="791"/>
      <c r="X14" s="791"/>
      <c r="Y14" s="791"/>
      <c r="Z14" s="791"/>
      <c r="AA14" s="791"/>
      <c r="AB14" s="724" t="s">
        <v>344</v>
      </c>
      <c r="AC14" s="791" t="s">
        <v>534</v>
      </c>
      <c r="AD14" s="791"/>
      <c r="AE14" s="791"/>
      <c r="AF14" s="791"/>
      <c r="AG14" s="791"/>
      <c r="AH14" s="791"/>
      <c r="AI14" s="724" t="s">
        <v>344</v>
      </c>
      <c r="AJ14" s="791" t="s">
        <v>534</v>
      </c>
      <c r="AK14" s="791"/>
      <c r="AL14" s="791"/>
      <c r="AM14" s="791"/>
      <c r="AN14" s="791"/>
      <c r="AO14" s="791"/>
      <c r="AP14" s="724" t="s">
        <v>344</v>
      </c>
      <c r="AQ14" s="791" t="s">
        <v>534</v>
      </c>
      <c r="AR14" s="791"/>
      <c r="AS14" s="791"/>
      <c r="AT14" s="791"/>
      <c r="AU14" s="791"/>
      <c r="AV14" s="791"/>
      <c r="AW14" s="724" t="s">
        <v>344</v>
      </c>
      <c r="AX14" s="791" t="s">
        <v>534</v>
      </c>
      <c r="AY14" s="791"/>
      <c r="AZ14" s="791"/>
      <c r="BA14" s="791"/>
      <c r="BB14" s="791"/>
      <c r="BC14" s="791"/>
      <c r="BD14" s="724" t="s">
        <v>344</v>
      </c>
      <c r="BE14" s="791" t="s">
        <v>534</v>
      </c>
      <c r="BF14" s="791"/>
      <c r="BG14" s="791"/>
      <c r="BH14" s="791"/>
      <c r="BI14" s="791"/>
      <c r="BJ14" s="791"/>
      <c r="BK14" s="724" t="s">
        <v>344</v>
      </c>
      <c r="BL14" s="791" t="s">
        <v>534</v>
      </c>
      <c r="BM14" s="791"/>
      <c r="BN14" s="791"/>
      <c r="BO14" s="791"/>
      <c r="BP14" s="791"/>
      <c r="BQ14" s="791"/>
      <c r="BR14" s="724" t="s">
        <v>344</v>
      </c>
      <c r="BS14" s="791" t="s">
        <v>534</v>
      </c>
      <c r="BT14" s="791"/>
      <c r="BU14" s="791"/>
      <c r="BV14" s="791"/>
      <c r="BW14" s="791"/>
      <c r="BX14" s="791"/>
      <c r="BY14" s="724" t="s">
        <v>344</v>
      </c>
      <c r="BZ14" s="791" t="s">
        <v>534</v>
      </c>
      <c r="CA14" s="791"/>
      <c r="CB14" s="791"/>
      <c r="CC14" s="791"/>
      <c r="CD14" s="791"/>
      <c r="CE14" s="791"/>
      <c r="CF14" s="724" t="s">
        <v>344</v>
      </c>
      <c r="CG14" s="790" t="s">
        <v>278</v>
      </c>
      <c r="CH14" s="724"/>
      <c r="CT14" s="35"/>
    </row>
    <row r="15" spans="7:98" ht="14.25" customHeight="1">
      <c r="J15" s="86"/>
      <c r="K15" s="86"/>
      <c r="L15" s="724"/>
      <c r="M15" s="724"/>
      <c r="N15" s="724"/>
      <c r="O15" s="251" t="s">
        <v>535</v>
      </c>
      <c r="P15" s="777" t="s">
        <v>274</v>
      </c>
      <c r="Q15" s="777"/>
      <c r="R15" s="761" t="s">
        <v>536</v>
      </c>
      <c r="S15" s="761"/>
      <c r="T15" s="761"/>
      <c r="U15" s="724"/>
      <c r="V15" s="671" t="s">
        <v>535</v>
      </c>
      <c r="W15" s="777" t="s">
        <v>274</v>
      </c>
      <c r="X15" s="777"/>
      <c r="Y15" s="761" t="s">
        <v>536</v>
      </c>
      <c r="Z15" s="761"/>
      <c r="AA15" s="761"/>
      <c r="AB15" s="724"/>
      <c r="AC15" s="671" t="s">
        <v>535</v>
      </c>
      <c r="AD15" s="777" t="s">
        <v>274</v>
      </c>
      <c r="AE15" s="777"/>
      <c r="AF15" s="761" t="s">
        <v>536</v>
      </c>
      <c r="AG15" s="761"/>
      <c r="AH15" s="761"/>
      <c r="AI15" s="724"/>
      <c r="AJ15" s="671" t="s">
        <v>535</v>
      </c>
      <c r="AK15" s="777" t="s">
        <v>274</v>
      </c>
      <c r="AL15" s="777"/>
      <c r="AM15" s="761" t="s">
        <v>536</v>
      </c>
      <c r="AN15" s="761"/>
      <c r="AO15" s="761"/>
      <c r="AP15" s="724"/>
      <c r="AQ15" s="671" t="s">
        <v>535</v>
      </c>
      <c r="AR15" s="777" t="s">
        <v>274</v>
      </c>
      <c r="AS15" s="777"/>
      <c r="AT15" s="761" t="s">
        <v>536</v>
      </c>
      <c r="AU15" s="761"/>
      <c r="AV15" s="761"/>
      <c r="AW15" s="724"/>
      <c r="AX15" s="671" t="s">
        <v>535</v>
      </c>
      <c r="AY15" s="777" t="s">
        <v>274</v>
      </c>
      <c r="AZ15" s="777"/>
      <c r="BA15" s="761" t="s">
        <v>536</v>
      </c>
      <c r="BB15" s="761"/>
      <c r="BC15" s="761"/>
      <c r="BD15" s="724"/>
      <c r="BE15" s="671" t="s">
        <v>535</v>
      </c>
      <c r="BF15" s="777" t="s">
        <v>274</v>
      </c>
      <c r="BG15" s="777"/>
      <c r="BH15" s="761" t="s">
        <v>536</v>
      </c>
      <c r="BI15" s="761"/>
      <c r="BJ15" s="761"/>
      <c r="BK15" s="724"/>
      <c r="BL15" s="671" t="s">
        <v>535</v>
      </c>
      <c r="BM15" s="777" t="s">
        <v>274</v>
      </c>
      <c r="BN15" s="777"/>
      <c r="BO15" s="761" t="s">
        <v>536</v>
      </c>
      <c r="BP15" s="761"/>
      <c r="BQ15" s="761"/>
      <c r="BR15" s="724"/>
      <c r="BS15" s="671" t="s">
        <v>535</v>
      </c>
      <c r="BT15" s="777" t="s">
        <v>274</v>
      </c>
      <c r="BU15" s="777"/>
      <c r="BV15" s="761" t="s">
        <v>536</v>
      </c>
      <c r="BW15" s="761"/>
      <c r="BX15" s="761"/>
      <c r="BY15" s="724"/>
      <c r="BZ15" s="671" t="s">
        <v>535</v>
      </c>
      <c r="CA15" s="777" t="s">
        <v>274</v>
      </c>
      <c r="CB15" s="777"/>
      <c r="CC15" s="761" t="s">
        <v>536</v>
      </c>
      <c r="CD15" s="761"/>
      <c r="CE15" s="761"/>
      <c r="CF15" s="724"/>
      <c r="CG15" s="790"/>
      <c r="CH15" s="724"/>
      <c r="CT15" s="35"/>
    </row>
    <row r="16" spans="7:98" ht="33.75" customHeight="1">
      <c r="J16" s="86"/>
      <c r="K16" s="86"/>
      <c r="L16" s="724"/>
      <c r="M16" s="724"/>
      <c r="N16" s="724"/>
      <c r="O16" s="435" t="s">
        <v>537</v>
      </c>
      <c r="P16" s="436" t="s">
        <v>538</v>
      </c>
      <c r="Q16" s="436" t="s">
        <v>405</v>
      </c>
      <c r="R16" s="437" t="s">
        <v>277</v>
      </c>
      <c r="S16" s="784" t="s">
        <v>276</v>
      </c>
      <c r="T16" s="784"/>
      <c r="U16" s="724"/>
      <c r="V16" s="675" t="s">
        <v>537</v>
      </c>
      <c r="W16" s="436" t="s">
        <v>538</v>
      </c>
      <c r="X16" s="436" t="s">
        <v>405</v>
      </c>
      <c r="Y16" s="678" t="s">
        <v>277</v>
      </c>
      <c r="Z16" s="784" t="s">
        <v>276</v>
      </c>
      <c r="AA16" s="784"/>
      <c r="AB16" s="724"/>
      <c r="AC16" s="675" t="s">
        <v>537</v>
      </c>
      <c r="AD16" s="436" t="s">
        <v>538</v>
      </c>
      <c r="AE16" s="436" t="s">
        <v>405</v>
      </c>
      <c r="AF16" s="678" t="s">
        <v>277</v>
      </c>
      <c r="AG16" s="784" t="s">
        <v>276</v>
      </c>
      <c r="AH16" s="784"/>
      <c r="AI16" s="724"/>
      <c r="AJ16" s="675" t="s">
        <v>537</v>
      </c>
      <c r="AK16" s="436" t="s">
        <v>538</v>
      </c>
      <c r="AL16" s="436" t="s">
        <v>405</v>
      </c>
      <c r="AM16" s="678" t="s">
        <v>277</v>
      </c>
      <c r="AN16" s="784" t="s">
        <v>276</v>
      </c>
      <c r="AO16" s="784"/>
      <c r="AP16" s="724"/>
      <c r="AQ16" s="675" t="s">
        <v>537</v>
      </c>
      <c r="AR16" s="436" t="s">
        <v>538</v>
      </c>
      <c r="AS16" s="436" t="s">
        <v>405</v>
      </c>
      <c r="AT16" s="678" t="s">
        <v>277</v>
      </c>
      <c r="AU16" s="784" t="s">
        <v>276</v>
      </c>
      <c r="AV16" s="784"/>
      <c r="AW16" s="724"/>
      <c r="AX16" s="675" t="s">
        <v>537</v>
      </c>
      <c r="AY16" s="436" t="s">
        <v>538</v>
      </c>
      <c r="AZ16" s="436" t="s">
        <v>405</v>
      </c>
      <c r="BA16" s="678" t="s">
        <v>277</v>
      </c>
      <c r="BB16" s="784" t="s">
        <v>276</v>
      </c>
      <c r="BC16" s="784"/>
      <c r="BD16" s="724"/>
      <c r="BE16" s="675" t="s">
        <v>537</v>
      </c>
      <c r="BF16" s="436" t="s">
        <v>538</v>
      </c>
      <c r="BG16" s="436" t="s">
        <v>405</v>
      </c>
      <c r="BH16" s="678" t="s">
        <v>277</v>
      </c>
      <c r="BI16" s="784" t="s">
        <v>276</v>
      </c>
      <c r="BJ16" s="784"/>
      <c r="BK16" s="724"/>
      <c r="BL16" s="675" t="s">
        <v>537</v>
      </c>
      <c r="BM16" s="436" t="s">
        <v>538</v>
      </c>
      <c r="BN16" s="436" t="s">
        <v>405</v>
      </c>
      <c r="BO16" s="678" t="s">
        <v>277</v>
      </c>
      <c r="BP16" s="784" t="s">
        <v>276</v>
      </c>
      <c r="BQ16" s="784"/>
      <c r="BR16" s="724"/>
      <c r="BS16" s="675" t="s">
        <v>537</v>
      </c>
      <c r="BT16" s="436" t="s">
        <v>538</v>
      </c>
      <c r="BU16" s="436" t="s">
        <v>405</v>
      </c>
      <c r="BV16" s="678" t="s">
        <v>277</v>
      </c>
      <c r="BW16" s="784" t="s">
        <v>276</v>
      </c>
      <c r="BX16" s="784"/>
      <c r="BY16" s="724"/>
      <c r="BZ16" s="675" t="s">
        <v>537</v>
      </c>
      <c r="CA16" s="436" t="s">
        <v>538</v>
      </c>
      <c r="CB16" s="436" t="s">
        <v>405</v>
      </c>
      <c r="CC16" s="678" t="s">
        <v>277</v>
      </c>
      <c r="CD16" s="784" t="s">
        <v>276</v>
      </c>
      <c r="CE16" s="784"/>
      <c r="CF16" s="724"/>
      <c r="CG16" s="790"/>
      <c r="CH16" s="724"/>
      <c r="CT16" s="35"/>
    </row>
    <row r="17" spans="1:98" ht="12" customHeight="1">
      <c r="J17" s="86"/>
      <c r="K17" s="248">
        <v>1</v>
      </c>
      <c r="L17" s="579" t="s">
        <v>96</v>
      </c>
      <c r="M17" s="579" t="s">
        <v>52</v>
      </c>
      <c r="N17" s="585" t="s">
        <v>52</v>
      </c>
      <c r="O17" s="580">
        <f ca="1">OFFSET(O17,0,-1)+1</f>
        <v>3</v>
      </c>
      <c r="P17" s="580">
        <f ca="1">OFFSET(P17,0,-1)+1</f>
        <v>4</v>
      </c>
      <c r="Q17" s="580">
        <f ca="1">OFFSET(Q17,0,-1)+1</f>
        <v>5</v>
      </c>
      <c r="R17" s="580">
        <f ca="1">OFFSET(R17,0,-1)+1</f>
        <v>6</v>
      </c>
      <c r="S17" s="785">
        <f ca="1">OFFSET(S17,0,-1)+1</f>
        <v>7</v>
      </c>
      <c r="T17" s="785"/>
      <c r="U17" s="580">
        <f ca="1">OFFSET(U17,0,-2)+1</f>
        <v>8</v>
      </c>
      <c r="V17" s="679">
        <f ca="1">OFFSET(V17,0,-1)+1</f>
        <v>9</v>
      </c>
      <c r="W17" s="679">
        <f ca="1">OFFSET(W17,0,-1)+1</f>
        <v>10</v>
      </c>
      <c r="X17" s="679">
        <f ca="1">OFFSET(X17,0,-1)+1</f>
        <v>11</v>
      </c>
      <c r="Y17" s="679">
        <f ca="1">OFFSET(Y17,0,-1)+1</f>
        <v>12</v>
      </c>
      <c r="Z17" s="785">
        <f ca="1">OFFSET(Z17,0,-1)+1</f>
        <v>13</v>
      </c>
      <c r="AA17" s="785"/>
      <c r="AB17" s="679">
        <f ca="1">OFFSET(AB17,0,-2)+1</f>
        <v>14</v>
      </c>
      <c r="AC17" s="679">
        <f ca="1">OFFSET(AC17,0,-1)+1</f>
        <v>15</v>
      </c>
      <c r="AD17" s="679">
        <f ca="1">OFFSET(AD17,0,-1)+1</f>
        <v>16</v>
      </c>
      <c r="AE17" s="679">
        <f ca="1">OFFSET(AE17,0,-1)+1</f>
        <v>17</v>
      </c>
      <c r="AF17" s="679">
        <f ca="1">OFFSET(AF17,0,-1)+1</f>
        <v>18</v>
      </c>
      <c r="AG17" s="785">
        <f ca="1">OFFSET(AG17,0,-1)+1</f>
        <v>19</v>
      </c>
      <c r="AH17" s="785"/>
      <c r="AI17" s="679">
        <f ca="1">OFFSET(AI17,0,-2)+1</f>
        <v>20</v>
      </c>
      <c r="AJ17" s="679">
        <f ca="1">OFFSET(AJ17,0,-1)+1</f>
        <v>21</v>
      </c>
      <c r="AK17" s="679">
        <f ca="1">OFFSET(AK17,0,-1)+1</f>
        <v>22</v>
      </c>
      <c r="AL17" s="679">
        <f ca="1">OFFSET(AL17,0,-1)+1</f>
        <v>23</v>
      </c>
      <c r="AM17" s="679">
        <f ca="1">OFFSET(AM17,0,-1)+1</f>
        <v>24</v>
      </c>
      <c r="AN17" s="785">
        <f ca="1">OFFSET(AN17,0,-1)+1</f>
        <v>25</v>
      </c>
      <c r="AO17" s="785"/>
      <c r="AP17" s="679">
        <f ca="1">OFFSET(AP17,0,-2)+1</f>
        <v>26</v>
      </c>
      <c r="AQ17" s="679">
        <f ca="1">OFFSET(AQ17,0,-1)+1</f>
        <v>27</v>
      </c>
      <c r="AR17" s="679">
        <f ca="1">OFFSET(AR17,0,-1)+1</f>
        <v>28</v>
      </c>
      <c r="AS17" s="679">
        <f ca="1">OFFSET(AS17,0,-1)+1</f>
        <v>29</v>
      </c>
      <c r="AT17" s="679">
        <f ca="1">OFFSET(AT17,0,-1)+1</f>
        <v>30</v>
      </c>
      <c r="AU17" s="785">
        <f ca="1">OFFSET(AU17,0,-1)+1</f>
        <v>31</v>
      </c>
      <c r="AV17" s="785"/>
      <c r="AW17" s="679">
        <f ca="1">OFFSET(AW17,0,-2)+1</f>
        <v>32</v>
      </c>
      <c r="AX17" s="679">
        <f ca="1">OFFSET(AX17,0,-1)+1</f>
        <v>33</v>
      </c>
      <c r="AY17" s="679">
        <f ca="1">OFFSET(AY17,0,-1)+1</f>
        <v>34</v>
      </c>
      <c r="AZ17" s="679">
        <f ca="1">OFFSET(AZ17,0,-1)+1</f>
        <v>35</v>
      </c>
      <c r="BA17" s="679">
        <f ca="1">OFFSET(BA17,0,-1)+1</f>
        <v>36</v>
      </c>
      <c r="BB17" s="785">
        <f ca="1">OFFSET(BB17,0,-1)+1</f>
        <v>37</v>
      </c>
      <c r="BC17" s="785"/>
      <c r="BD17" s="679">
        <f ca="1">OFFSET(BD17,0,-2)+1</f>
        <v>38</v>
      </c>
      <c r="BE17" s="679">
        <f ca="1">OFFSET(BE17,0,-1)+1</f>
        <v>39</v>
      </c>
      <c r="BF17" s="679">
        <f ca="1">OFFSET(BF17,0,-1)+1</f>
        <v>40</v>
      </c>
      <c r="BG17" s="679">
        <f ca="1">OFFSET(BG17,0,-1)+1</f>
        <v>41</v>
      </c>
      <c r="BH17" s="679">
        <f ca="1">OFFSET(BH17,0,-1)+1</f>
        <v>42</v>
      </c>
      <c r="BI17" s="785">
        <f ca="1">OFFSET(BI17,0,-1)+1</f>
        <v>43</v>
      </c>
      <c r="BJ17" s="785"/>
      <c r="BK17" s="679">
        <f ca="1">OFFSET(BK17,0,-2)+1</f>
        <v>44</v>
      </c>
      <c r="BL17" s="679">
        <f ca="1">OFFSET(BL17,0,-1)+1</f>
        <v>45</v>
      </c>
      <c r="BM17" s="679">
        <f ca="1">OFFSET(BM17,0,-1)+1</f>
        <v>46</v>
      </c>
      <c r="BN17" s="679">
        <f ca="1">OFFSET(BN17,0,-1)+1</f>
        <v>47</v>
      </c>
      <c r="BO17" s="679">
        <f ca="1">OFFSET(BO17,0,-1)+1</f>
        <v>48</v>
      </c>
      <c r="BP17" s="785">
        <f ca="1">OFFSET(BP17,0,-1)+1</f>
        <v>49</v>
      </c>
      <c r="BQ17" s="785"/>
      <c r="BR17" s="679">
        <f ca="1">OFFSET(BR17,0,-2)+1</f>
        <v>50</v>
      </c>
      <c r="BS17" s="679">
        <f ca="1">OFFSET(BS17,0,-1)+1</f>
        <v>51</v>
      </c>
      <c r="BT17" s="679">
        <f ca="1">OFFSET(BT17,0,-1)+1</f>
        <v>52</v>
      </c>
      <c r="BU17" s="679">
        <f ca="1">OFFSET(BU17,0,-1)+1</f>
        <v>53</v>
      </c>
      <c r="BV17" s="679">
        <f ca="1">OFFSET(BV17,0,-1)+1</f>
        <v>54</v>
      </c>
      <c r="BW17" s="785">
        <f ca="1">OFFSET(BW17,0,-1)+1</f>
        <v>55</v>
      </c>
      <c r="BX17" s="785"/>
      <c r="BY17" s="679">
        <f ca="1">OFFSET(BY17,0,-2)+1</f>
        <v>56</v>
      </c>
      <c r="BZ17" s="679">
        <f ca="1">OFFSET(BZ17,0,-1)+1</f>
        <v>57</v>
      </c>
      <c r="CA17" s="679">
        <f ca="1">OFFSET(CA17,0,-1)+1</f>
        <v>58</v>
      </c>
      <c r="CB17" s="679">
        <f ca="1">OFFSET(CB17,0,-1)+1</f>
        <v>59</v>
      </c>
      <c r="CC17" s="679">
        <f ca="1">OFFSET(CC17,0,-1)+1</f>
        <v>60</v>
      </c>
      <c r="CD17" s="785">
        <f ca="1">OFFSET(CD17,0,-1)+1</f>
        <v>61</v>
      </c>
      <c r="CE17" s="785"/>
      <c r="CF17" s="679">
        <f ca="1">OFFSET(CF17,0,-2)+1</f>
        <v>62</v>
      </c>
      <c r="CG17" s="586">
        <f ca="1">OFFSET(CG17,0,-1)</f>
        <v>62</v>
      </c>
      <c r="CH17" s="580">
        <f ca="1">OFFSET(CH17,0,-1)+1</f>
        <v>63</v>
      </c>
    </row>
    <row r="18" spans="1:98" ht="22.5">
      <c r="A18" s="783">
        <v>1</v>
      </c>
      <c r="B18" s="340"/>
      <c r="C18" s="340"/>
      <c r="D18" s="340"/>
      <c r="E18" s="341"/>
      <c r="F18" s="342"/>
      <c r="G18" s="342"/>
      <c r="H18" s="342"/>
      <c r="I18" s="343"/>
      <c r="J18" s="180"/>
      <c r="K18" s="180"/>
      <c r="L18" s="571">
        <f>mergeValue(A18)</f>
        <v>1</v>
      </c>
      <c r="M18" s="578" t="s">
        <v>23</v>
      </c>
      <c r="N18" s="584"/>
      <c r="O18" s="758" t="str">
        <f>IF('Перечень тарифов'!J21="","","" &amp; 'Перечень тарифов'!J21 &amp; "")</f>
        <v>Тариф на холодную воду питьевую</v>
      </c>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58"/>
      <c r="AX18" s="758"/>
      <c r="AY18" s="758"/>
      <c r="AZ18" s="758"/>
      <c r="BA18" s="758"/>
      <c r="BB18" s="758"/>
      <c r="BC18" s="758"/>
      <c r="BD18" s="758"/>
      <c r="BE18" s="758"/>
      <c r="BF18" s="758"/>
      <c r="BG18" s="758"/>
      <c r="BH18" s="758"/>
      <c r="BI18" s="758"/>
      <c r="BJ18" s="758"/>
      <c r="BK18" s="758"/>
      <c r="BL18" s="758"/>
      <c r="BM18" s="758"/>
      <c r="BN18" s="758"/>
      <c r="BO18" s="758"/>
      <c r="BP18" s="758"/>
      <c r="BQ18" s="758"/>
      <c r="BR18" s="758"/>
      <c r="BS18" s="758"/>
      <c r="BT18" s="758"/>
      <c r="BU18" s="758"/>
      <c r="BV18" s="758"/>
      <c r="BW18" s="758"/>
      <c r="BX18" s="758"/>
      <c r="BY18" s="758"/>
      <c r="BZ18" s="758"/>
      <c r="CA18" s="758"/>
      <c r="CB18" s="758"/>
      <c r="CC18" s="758"/>
      <c r="CD18" s="758"/>
      <c r="CE18" s="758"/>
      <c r="CF18" s="758"/>
      <c r="CG18" s="758"/>
      <c r="CH18" s="600" t="s">
        <v>543</v>
      </c>
    </row>
    <row r="19" spans="1:98" ht="22.5">
      <c r="A19" s="783"/>
      <c r="B19" s="783">
        <v>1</v>
      </c>
      <c r="C19" s="340"/>
      <c r="D19" s="340"/>
      <c r="E19" s="342"/>
      <c r="F19" s="342"/>
      <c r="G19" s="342"/>
      <c r="H19" s="342"/>
      <c r="I19" s="200"/>
      <c r="J19" s="181"/>
      <c r="K19" s="35"/>
      <c r="L19" s="339" t="str">
        <f>mergeValue(A19) &amp;"."&amp; mergeValue(B19)</f>
        <v>1.1</v>
      </c>
      <c r="M19" s="159" t="s">
        <v>18</v>
      </c>
      <c r="N19" s="285"/>
      <c r="O19" s="778" t="str">
        <f>IF('Перечень тарифов'!N21="","","" &amp; 'Перечень тарифов'!N21 &amp; "")</f>
        <v>Тюменский муниципальный район, Андреевское (71644405);</v>
      </c>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c r="AY19" s="778"/>
      <c r="AZ19" s="778"/>
      <c r="BA19" s="778"/>
      <c r="BB19" s="778"/>
      <c r="BC19" s="778"/>
      <c r="BD19" s="778"/>
      <c r="BE19" s="778"/>
      <c r="BF19" s="778"/>
      <c r="BG19" s="778"/>
      <c r="BH19" s="778"/>
      <c r="BI19" s="778"/>
      <c r="BJ19" s="778"/>
      <c r="BK19" s="778"/>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286" t="s">
        <v>544</v>
      </c>
    </row>
    <row r="20" spans="1:98" hidden="1">
      <c r="A20" s="783"/>
      <c r="B20" s="783"/>
      <c r="C20" s="783">
        <v>1</v>
      </c>
      <c r="D20" s="340"/>
      <c r="E20" s="342"/>
      <c r="F20" s="342"/>
      <c r="G20" s="342"/>
      <c r="H20" s="342"/>
      <c r="I20" s="344"/>
      <c r="J20" s="181"/>
      <c r="K20" s="101"/>
      <c r="L20" s="339" t="str">
        <f>mergeValue(A20) &amp;"."&amp; mergeValue(B20)&amp;"."&amp; mergeValue(C20)</f>
        <v>1.1.1</v>
      </c>
      <c r="M20" s="160"/>
      <c r="N20" s="285"/>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8"/>
      <c r="BW20" s="778"/>
      <c r="BX20" s="778"/>
      <c r="BY20" s="778"/>
      <c r="BZ20" s="778"/>
      <c r="CA20" s="778"/>
      <c r="CB20" s="778"/>
      <c r="CC20" s="778"/>
      <c r="CD20" s="778"/>
      <c r="CE20" s="778"/>
      <c r="CF20" s="778"/>
      <c r="CG20" s="778"/>
      <c r="CH20" s="286"/>
    </row>
    <row r="21" spans="1:98" ht="33.75">
      <c r="A21" s="783"/>
      <c r="B21" s="783"/>
      <c r="C21" s="783"/>
      <c r="D21" s="783">
        <v>1</v>
      </c>
      <c r="E21" s="342"/>
      <c r="F21" s="342"/>
      <c r="G21" s="342"/>
      <c r="H21" s="342"/>
      <c r="I21" s="776"/>
      <c r="J21" s="181"/>
      <c r="K21" s="101"/>
      <c r="L21" s="339" t="str">
        <f>mergeValue(A21) &amp;"."&amp; mergeValue(B21)&amp;"."&amp; mergeValue(C21)&amp;"."&amp; mergeValue(D21)</f>
        <v>1.1.1.1</v>
      </c>
      <c r="M21" s="161" t="s">
        <v>426</v>
      </c>
      <c r="N21" s="285"/>
      <c r="O21" s="793" t="s">
        <v>1649</v>
      </c>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3"/>
      <c r="BC21" s="793"/>
      <c r="BD21" s="793"/>
      <c r="BE21" s="793"/>
      <c r="BF21" s="793"/>
      <c r="BG21" s="793"/>
      <c r="BH21" s="793"/>
      <c r="BI21" s="793"/>
      <c r="BJ21" s="793"/>
      <c r="BK21" s="793"/>
      <c r="BL21" s="793"/>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286" t="s">
        <v>681</v>
      </c>
    </row>
    <row r="22" spans="1:98" ht="33.75">
      <c r="A22" s="783"/>
      <c r="B22" s="783"/>
      <c r="C22" s="783"/>
      <c r="D22" s="783"/>
      <c r="E22" s="783">
        <v>1</v>
      </c>
      <c r="F22" s="342"/>
      <c r="G22" s="342"/>
      <c r="H22" s="342"/>
      <c r="I22" s="776"/>
      <c r="J22" s="776"/>
      <c r="K22" s="101"/>
      <c r="L22" s="339" t="str">
        <f>mergeValue(A22) &amp;"."&amp; mergeValue(B22)&amp;"."&amp; mergeValue(C22)&amp;"."&amp; mergeValue(D22)&amp;"."&amp; mergeValue(E22)</f>
        <v>1.1.1.1.1</v>
      </c>
      <c r="M22" s="172" t="s">
        <v>10</v>
      </c>
      <c r="N22" s="286"/>
      <c r="O22" s="792" t="s">
        <v>715</v>
      </c>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792"/>
      <c r="BE22" s="792"/>
      <c r="BF22" s="792"/>
      <c r="BG22" s="792"/>
      <c r="BH22" s="792"/>
      <c r="BI22" s="792"/>
      <c r="BJ22" s="792"/>
      <c r="BK22" s="792"/>
      <c r="BL22" s="792"/>
      <c r="BM22" s="792"/>
      <c r="BN22" s="792"/>
      <c r="BO22" s="792"/>
      <c r="BP22" s="792"/>
      <c r="BQ22" s="792"/>
      <c r="BR22" s="792"/>
      <c r="BS22" s="792"/>
      <c r="BT22" s="792"/>
      <c r="BU22" s="792"/>
      <c r="BV22" s="792"/>
      <c r="BW22" s="792"/>
      <c r="BX22" s="792"/>
      <c r="BY22" s="792"/>
      <c r="BZ22" s="792"/>
      <c r="CA22" s="792"/>
      <c r="CB22" s="792"/>
      <c r="CC22" s="792"/>
      <c r="CD22" s="792"/>
      <c r="CE22" s="792"/>
      <c r="CF22" s="792"/>
      <c r="CG22" s="792"/>
      <c r="CH22" s="286" t="s">
        <v>545</v>
      </c>
      <c r="CJ22" s="317" t="str">
        <f>strCheckUnique(CK22:CK25)</f>
        <v/>
      </c>
      <c r="CL22" s="317"/>
    </row>
    <row r="23" spans="1:98" ht="66" customHeight="1">
      <c r="A23" s="783"/>
      <c r="B23" s="783"/>
      <c r="C23" s="783"/>
      <c r="D23" s="783"/>
      <c r="E23" s="783"/>
      <c r="F23" s="340">
        <v>1</v>
      </c>
      <c r="G23" s="340"/>
      <c r="H23" s="340"/>
      <c r="I23" s="776"/>
      <c r="J23" s="776"/>
      <c r="K23" s="344"/>
      <c r="L23" s="339" t="str">
        <f>mergeValue(A23) &amp;"."&amp; mergeValue(B23)&amp;"."&amp; mergeValue(C23)&amp;"."&amp; mergeValue(D23)&amp;"."&amp; mergeValue(E23)&amp;"."&amp; mergeValue(F23)</f>
        <v>1.1.1.1.1.1</v>
      </c>
      <c r="M23" s="646" t="s">
        <v>1650</v>
      </c>
      <c r="N23" s="299"/>
      <c r="O23" s="694">
        <v>91.24</v>
      </c>
      <c r="P23" s="192"/>
      <c r="Q23" s="192"/>
      <c r="R23" s="781" t="s">
        <v>1320</v>
      </c>
      <c r="S23" s="779" t="s">
        <v>87</v>
      </c>
      <c r="T23" s="781" t="s">
        <v>1667</v>
      </c>
      <c r="U23" s="779" t="s">
        <v>87</v>
      </c>
      <c r="V23" s="694">
        <v>124.06</v>
      </c>
      <c r="W23" s="192"/>
      <c r="X23" s="192"/>
      <c r="Y23" s="781" t="s">
        <v>1668</v>
      </c>
      <c r="Z23" s="779" t="s">
        <v>87</v>
      </c>
      <c r="AA23" s="781" t="s">
        <v>1669</v>
      </c>
      <c r="AB23" s="779" t="s">
        <v>87</v>
      </c>
      <c r="AC23" s="694">
        <v>118.88</v>
      </c>
      <c r="AD23" s="192"/>
      <c r="AE23" s="192"/>
      <c r="AF23" s="781" t="s">
        <v>1672</v>
      </c>
      <c r="AG23" s="779" t="s">
        <v>87</v>
      </c>
      <c r="AH23" s="781" t="s">
        <v>1673</v>
      </c>
      <c r="AI23" s="779" t="s">
        <v>87</v>
      </c>
      <c r="AJ23" s="694">
        <v>123.64</v>
      </c>
      <c r="AK23" s="192"/>
      <c r="AL23" s="192"/>
      <c r="AM23" s="781" t="s">
        <v>1674</v>
      </c>
      <c r="AN23" s="779" t="s">
        <v>87</v>
      </c>
      <c r="AO23" s="781" t="s">
        <v>1675</v>
      </c>
      <c r="AP23" s="779" t="s">
        <v>87</v>
      </c>
      <c r="AQ23" s="694">
        <v>123.64</v>
      </c>
      <c r="AR23" s="192"/>
      <c r="AS23" s="192"/>
      <c r="AT23" s="781" t="s">
        <v>1677</v>
      </c>
      <c r="AU23" s="779" t="s">
        <v>87</v>
      </c>
      <c r="AV23" s="781" t="s">
        <v>1678</v>
      </c>
      <c r="AW23" s="779" t="s">
        <v>87</v>
      </c>
      <c r="AX23" s="694">
        <v>163.79</v>
      </c>
      <c r="AY23" s="192"/>
      <c r="AZ23" s="192"/>
      <c r="BA23" s="781" t="s">
        <v>1679</v>
      </c>
      <c r="BB23" s="779" t="s">
        <v>87</v>
      </c>
      <c r="BC23" s="781" t="s">
        <v>1680</v>
      </c>
      <c r="BD23" s="779" t="s">
        <v>87</v>
      </c>
      <c r="BE23" s="694">
        <v>163.79</v>
      </c>
      <c r="BF23" s="192"/>
      <c r="BG23" s="192"/>
      <c r="BH23" s="781" t="s">
        <v>1681</v>
      </c>
      <c r="BI23" s="779" t="s">
        <v>87</v>
      </c>
      <c r="BJ23" s="781" t="s">
        <v>1682</v>
      </c>
      <c r="BK23" s="779" t="s">
        <v>87</v>
      </c>
      <c r="BL23" s="694">
        <v>232.09</v>
      </c>
      <c r="BM23" s="192"/>
      <c r="BN23" s="192"/>
      <c r="BO23" s="781" t="s">
        <v>1683</v>
      </c>
      <c r="BP23" s="779" t="s">
        <v>87</v>
      </c>
      <c r="BQ23" s="781" t="s">
        <v>1684</v>
      </c>
      <c r="BR23" s="779" t="s">
        <v>87</v>
      </c>
      <c r="BS23" s="694">
        <v>188.29</v>
      </c>
      <c r="BT23" s="192"/>
      <c r="BU23" s="192"/>
      <c r="BV23" s="781" t="s">
        <v>1685</v>
      </c>
      <c r="BW23" s="779" t="s">
        <v>87</v>
      </c>
      <c r="BX23" s="781" t="s">
        <v>1686</v>
      </c>
      <c r="BY23" s="779" t="s">
        <v>87</v>
      </c>
      <c r="BZ23" s="694">
        <v>195.83</v>
      </c>
      <c r="CA23" s="192"/>
      <c r="CB23" s="192"/>
      <c r="CC23" s="781" t="s">
        <v>1687</v>
      </c>
      <c r="CD23" s="779" t="s">
        <v>87</v>
      </c>
      <c r="CE23" s="781" t="s">
        <v>1321</v>
      </c>
      <c r="CF23" s="779" t="s">
        <v>88</v>
      </c>
      <c r="CG23" s="282"/>
      <c r="CH23" s="787" t="s">
        <v>546</v>
      </c>
      <c r="CI23" s="298" t="str">
        <f>strCheckDate(O24:CG24)</f>
        <v/>
      </c>
      <c r="CJ23" s="317"/>
      <c r="CK23" s="317" t="str">
        <f>IF(M23="","",M23 )</f>
        <v>Питьевая вода, руб./м3 (с НДС)</v>
      </c>
      <c r="CL23" s="317"/>
      <c r="CM23" s="317"/>
      <c r="CN23" s="317"/>
    </row>
    <row r="24" spans="1:98" ht="14.25" hidden="1" customHeight="1">
      <c r="A24" s="783"/>
      <c r="B24" s="783"/>
      <c r="C24" s="783"/>
      <c r="D24" s="783"/>
      <c r="E24" s="783"/>
      <c r="F24" s="340"/>
      <c r="G24" s="340"/>
      <c r="H24" s="340"/>
      <c r="I24" s="776"/>
      <c r="J24" s="776"/>
      <c r="K24" s="344"/>
      <c r="L24" s="171"/>
      <c r="M24" s="205"/>
      <c r="N24" s="299"/>
      <c r="O24" s="299"/>
      <c r="P24" s="296"/>
      <c r="Q24" s="297" t="str">
        <f>R23 &amp; "-" &amp; T23</f>
        <v>17.01.2020-30.06.2020</v>
      </c>
      <c r="R24" s="781"/>
      <c r="S24" s="779"/>
      <c r="T24" s="782"/>
      <c r="U24" s="779"/>
      <c r="V24" s="299"/>
      <c r="W24" s="296"/>
      <c r="X24" s="297" t="str">
        <f>Y23 &amp; "-" &amp; AA23</f>
        <v>01.07.2020-31.12.2020</v>
      </c>
      <c r="Y24" s="781"/>
      <c r="Z24" s="779"/>
      <c r="AA24" s="782"/>
      <c r="AB24" s="779"/>
      <c r="AC24" s="299"/>
      <c r="AD24" s="296"/>
      <c r="AE24" s="297" t="str">
        <f>AF23 &amp; "-" &amp; AH23</f>
        <v>01.01.2021-30.06.2021</v>
      </c>
      <c r="AF24" s="781"/>
      <c r="AG24" s="779"/>
      <c r="AH24" s="782"/>
      <c r="AI24" s="779"/>
      <c r="AJ24" s="299"/>
      <c r="AK24" s="296"/>
      <c r="AL24" s="297" t="str">
        <f>AM23 &amp; "-" &amp; AO23</f>
        <v>01.07.2021-31.12.2021</v>
      </c>
      <c r="AM24" s="781"/>
      <c r="AN24" s="779"/>
      <c r="AO24" s="782"/>
      <c r="AP24" s="779"/>
      <c r="AQ24" s="299"/>
      <c r="AR24" s="296"/>
      <c r="AS24" s="297" t="str">
        <f>AT23 &amp; "-" &amp; AV23</f>
        <v>01.01.2022-30.06.2022</v>
      </c>
      <c r="AT24" s="781"/>
      <c r="AU24" s="779"/>
      <c r="AV24" s="782"/>
      <c r="AW24" s="779"/>
      <c r="AX24" s="299"/>
      <c r="AY24" s="296"/>
      <c r="AZ24" s="297" t="str">
        <f>BA23 &amp; "-" &amp; BC23</f>
        <v>01.07.2022-31.12.2022</v>
      </c>
      <c r="BA24" s="781"/>
      <c r="BB24" s="779"/>
      <c r="BC24" s="782"/>
      <c r="BD24" s="779"/>
      <c r="BE24" s="299"/>
      <c r="BF24" s="296"/>
      <c r="BG24" s="297" t="str">
        <f>BH23 &amp; "-" &amp; BJ23</f>
        <v>01.01.2023-30.06.2023</v>
      </c>
      <c r="BH24" s="781"/>
      <c r="BI24" s="779"/>
      <c r="BJ24" s="782"/>
      <c r="BK24" s="779"/>
      <c r="BL24" s="299"/>
      <c r="BM24" s="296"/>
      <c r="BN24" s="297" t="str">
        <f>BO23 &amp; "-" &amp; BQ23</f>
        <v>01.07.2023-31.12.2023</v>
      </c>
      <c r="BO24" s="781"/>
      <c r="BP24" s="779"/>
      <c r="BQ24" s="782"/>
      <c r="BR24" s="779"/>
      <c r="BS24" s="299"/>
      <c r="BT24" s="296"/>
      <c r="BU24" s="297" t="str">
        <f>BV23 &amp; "-" &amp; BX23</f>
        <v>01.01.2024-30.06.2024</v>
      </c>
      <c r="BV24" s="781"/>
      <c r="BW24" s="779"/>
      <c r="BX24" s="782"/>
      <c r="BY24" s="779"/>
      <c r="BZ24" s="299"/>
      <c r="CA24" s="296"/>
      <c r="CB24" s="297" t="str">
        <f>CC23 &amp; "-" &amp; CE23</f>
        <v>01.07.2024-31.12.2024</v>
      </c>
      <c r="CC24" s="781"/>
      <c r="CD24" s="779"/>
      <c r="CE24" s="782"/>
      <c r="CF24" s="779"/>
      <c r="CG24" s="282"/>
      <c r="CH24" s="788"/>
      <c r="CJ24" s="317"/>
      <c r="CK24" s="317"/>
      <c r="CL24" s="317"/>
      <c r="CM24" s="317"/>
      <c r="CN24" s="317"/>
    </row>
    <row r="25" spans="1:98" customFormat="1" ht="15" customHeight="1">
      <c r="A25" s="783"/>
      <c r="B25" s="783"/>
      <c r="C25" s="783"/>
      <c r="D25" s="783"/>
      <c r="E25" s="783"/>
      <c r="F25" s="340"/>
      <c r="G25" s="340"/>
      <c r="H25" s="340"/>
      <c r="I25" s="776"/>
      <c r="J25" s="776"/>
      <c r="K25" s="201"/>
      <c r="L25" s="112"/>
      <c r="M25" s="175" t="s">
        <v>427</v>
      </c>
      <c r="N25" s="164"/>
      <c r="O25" s="157"/>
      <c r="P25" s="157"/>
      <c r="Q25" s="157"/>
      <c r="R25" s="262"/>
      <c r="S25" s="198"/>
      <c r="T25" s="198"/>
      <c r="U25" s="198"/>
      <c r="V25" s="157"/>
      <c r="W25" s="157"/>
      <c r="X25" s="157"/>
      <c r="Y25" s="262"/>
      <c r="Z25" s="198"/>
      <c r="AA25" s="198"/>
      <c r="AB25" s="198"/>
      <c r="AC25" s="157"/>
      <c r="AD25" s="157"/>
      <c r="AE25" s="157"/>
      <c r="AF25" s="262"/>
      <c r="AG25" s="198"/>
      <c r="AH25" s="198"/>
      <c r="AI25" s="198"/>
      <c r="AJ25" s="157"/>
      <c r="AK25" s="157"/>
      <c r="AL25" s="157"/>
      <c r="AM25" s="262"/>
      <c r="AN25" s="198"/>
      <c r="AO25" s="198"/>
      <c r="AP25" s="198"/>
      <c r="AQ25" s="157"/>
      <c r="AR25" s="157"/>
      <c r="AS25" s="157"/>
      <c r="AT25" s="262"/>
      <c r="AU25" s="198"/>
      <c r="AV25" s="198"/>
      <c r="AW25" s="198"/>
      <c r="AX25" s="157"/>
      <c r="AY25" s="157"/>
      <c r="AZ25" s="157"/>
      <c r="BA25" s="262"/>
      <c r="BB25" s="198"/>
      <c r="BC25" s="198"/>
      <c r="BD25" s="198"/>
      <c r="BE25" s="157"/>
      <c r="BF25" s="157"/>
      <c r="BG25" s="157"/>
      <c r="BH25" s="262"/>
      <c r="BI25" s="198"/>
      <c r="BJ25" s="198"/>
      <c r="BK25" s="198"/>
      <c r="BL25" s="157"/>
      <c r="BM25" s="157"/>
      <c r="BN25" s="157"/>
      <c r="BO25" s="262"/>
      <c r="BP25" s="198"/>
      <c r="BQ25" s="198"/>
      <c r="BR25" s="198"/>
      <c r="BS25" s="157"/>
      <c r="BT25" s="157"/>
      <c r="BU25" s="157"/>
      <c r="BV25" s="262"/>
      <c r="BW25" s="198"/>
      <c r="BX25" s="198"/>
      <c r="BY25" s="198"/>
      <c r="BZ25" s="157"/>
      <c r="CA25" s="157"/>
      <c r="CB25" s="157"/>
      <c r="CC25" s="262"/>
      <c r="CD25" s="198"/>
      <c r="CE25" s="198"/>
      <c r="CF25" s="198"/>
      <c r="CG25" s="186"/>
      <c r="CH25" s="789"/>
      <c r="CI25" s="307"/>
      <c r="CJ25" s="307"/>
      <c r="CK25" s="307"/>
      <c r="CL25" s="307"/>
      <c r="CM25" s="307"/>
      <c r="CN25" s="307"/>
      <c r="CO25" s="307"/>
      <c r="CP25" s="307"/>
      <c r="CQ25" s="307"/>
      <c r="CR25" s="307"/>
      <c r="CS25" s="307"/>
      <c r="CT25" s="307"/>
    </row>
    <row r="26" spans="1:98" ht="33.75">
      <c r="A26" s="783"/>
      <c r="B26" s="783"/>
      <c r="C26" s="783"/>
      <c r="D26" s="783"/>
      <c r="E26" s="783">
        <v>2</v>
      </c>
      <c r="F26" s="677"/>
      <c r="G26" s="677"/>
      <c r="H26" s="677"/>
      <c r="I26" s="776"/>
      <c r="J26" s="776" t="s">
        <v>1636</v>
      </c>
      <c r="K26" s="101"/>
      <c r="L26" s="681" t="str">
        <f>mergeValue(A26) &amp;"."&amp; mergeValue(B26)&amp;"."&amp; mergeValue(C26)&amp;"."&amp; mergeValue(D26)&amp;"."&amp; mergeValue(E26)</f>
        <v>1.1.1.1.2</v>
      </c>
      <c r="M26" s="172" t="s">
        <v>10</v>
      </c>
      <c r="N26" s="286"/>
      <c r="O26" s="794" t="s">
        <v>306</v>
      </c>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795"/>
      <c r="BH26" s="795"/>
      <c r="BI26" s="795"/>
      <c r="BJ26" s="795"/>
      <c r="BK26" s="795"/>
      <c r="BL26" s="795"/>
      <c r="BM26" s="795"/>
      <c r="BN26" s="795"/>
      <c r="BO26" s="795"/>
      <c r="BP26" s="795"/>
      <c r="BQ26" s="795"/>
      <c r="BR26" s="795"/>
      <c r="BS26" s="795"/>
      <c r="BT26" s="795"/>
      <c r="BU26" s="795"/>
      <c r="BV26" s="795"/>
      <c r="BW26" s="795"/>
      <c r="BX26" s="795"/>
      <c r="BY26" s="795"/>
      <c r="BZ26" s="795"/>
      <c r="CA26" s="795"/>
      <c r="CB26" s="795"/>
      <c r="CC26" s="795"/>
      <c r="CD26" s="795"/>
      <c r="CE26" s="795"/>
      <c r="CF26" s="795"/>
      <c r="CG26" s="796"/>
      <c r="CH26" s="286" t="s">
        <v>545</v>
      </c>
      <c r="CJ26" s="317" t="str">
        <f>strCheckUnique(CK26:CK29)</f>
        <v/>
      </c>
      <c r="CL26" s="317"/>
    </row>
    <row r="27" spans="1:98" ht="66" customHeight="1">
      <c r="A27" s="783"/>
      <c r="B27" s="783"/>
      <c r="C27" s="783"/>
      <c r="D27" s="783"/>
      <c r="E27" s="783"/>
      <c r="F27" s="340">
        <v>1</v>
      </c>
      <c r="G27" s="340"/>
      <c r="H27" s="340"/>
      <c r="I27" s="776"/>
      <c r="J27" s="776"/>
      <c r="K27" s="344"/>
      <c r="L27" s="681" t="str">
        <f>mergeValue(A27) &amp;"."&amp; mergeValue(B27)&amp;"."&amp; mergeValue(C27)&amp;"."&amp; mergeValue(D27)&amp;"."&amp; mergeValue(E27)&amp;"."&amp; mergeValue(F27)</f>
        <v>1.1.1.1.2.1</v>
      </c>
      <c r="M27" s="646" t="s">
        <v>1651</v>
      </c>
      <c r="N27" s="299"/>
      <c r="O27" s="694">
        <v>76.03</v>
      </c>
      <c r="P27" s="192"/>
      <c r="Q27" s="192"/>
      <c r="R27" s="781" t="s">
        <v>1320</v>
      </c>
      <c r="S27" s="779" t="s">
        <v>87</v>
      </c>
      <c r="T27" s="781" t="s">
        <v>1667</v>
      </c>
      <c r="U27" s="779" t="s">
        <v>87</v>
      </c>
      <c r="V27" s="694">
        <v>103.38</v>
      </c>
      <c r="W27" s="192"/>
      <c r="X27" s="192"/>
      <c r="Y27" s="781" t="s">
        <v>1668</v>
      </c>
      <c r="Z27" s="779" t="s">
        <v>87</v>
      </c>
      <c r="AA27" s="781" t="s">
        <v>1669</v>
      </c>
      <c r="AB27" s="779" t="s">
        <v>87</v>
      </c>
      <c r="AC27" s="694">
        <v>99.07</v>
      </c>
      <c r="AD27" s="192"/>
      <c r="AE27" s="192"/>
      <c r="AF27" s="781" t="s">
        <v>1672</v>
      </c>
      <c r="AG27" s="779" t="s">
        <v>87</v>
      </c>
      <c r="AH27" s="781" t="s">
        <v>1673</v>
      </c>
      <c r="AI27" s="779" t="s">
        <v>87</v>
      </c>
      <c r="AJ27" s="694">
        <v>103.03</v>
      </c>
      <c r="AK27" s="192"/>
      <c r="AL27" s="192"/>
      <c r="AM27" s="781" t="s">
        <v>1674</v>
      </c>
      <c r="AN27" s="779" t="s">
        <v>87</v>
      </c>
      <c r="AO27" s="781" t="s">
        <v>1675</v>
      </c>
      <c r="AP27" s="779" t="s">
        <v>87</v>
      </c>
      <c r="AQ27" s="694">
        <v>103.03</v>
      </c>
      <c r="AR27" s="192"/>
      <c r="AS27" s="192"/>
      <c r="AT27" s="781" t="s">
        <v>1677</v>
      </c>
      <c r="AU27" s="779" t="s">
        <v>87</v>
      </c>
      <c r="AV27" s="781" t="s">
        <v>1678</v>
      </c>
      <c r="AW27" s="779" t="s">
        <v>87</v>
      </c>
      <c r="AX27" s="694">
        <v>136.49</v>
      </c>
      <c r="AY27" s="192"/>
      <c r="AZ27" s="192"/>
      <c r="BA27" s="781" t="s">
        <v>1679</v>
      </c>
      <c r="BB27" s="779" t="s">
        <v>87</v>
      </c>
      <c r="BC27" s="781" t="s">
        <v>1680</v>
      </c>
      <c r="BD27" s="779" t="s">
        <v>87</v>
      </c>
      <c r="BE27" s="694">
        <v>136.49</v>
      </c>
      <c r="BF27" s="192"/>
      <c r="BG27" s="192"/>
      <c r="BH27" s="781" t="s">
        <v>1681</v>
      </c>
      <c r="BI27" s="779" t="s">
        <v>87</v>
      </c>
      <c r="BJ27" s="781" t="s">
        <v>1682</v>
      </c>
      <c r="BK27" s="779" t="s">
        <v>87</v>
      </c>
      <c r="BL27" s="694">
        <v>193.41</v>
      </c>
      <c r="BM27" s="192"/>
      <c r="BN27" s="192"/>
      <c r="BO27" s="781" t="s">
        <v>1683</v>
      </c>
      <c r="BP27" s="779" t="s">
        <v>87</v>
      </c>
      <c r="BQ27" s="781" t="s">
        <v>1684</v>
      </c>
      <c r="BR27" s="779" t="s">
        <v>87</v>
      </c>
      <c r="BS27" s="694">
        <v>156.91</v>
      </c>
      <c r="BT27" s="192"/>
      <c r="BU27" s="192"/>
      <c r="BV27" s="781" t="s">
        <v>1685</v>
      </c>
      <c r="BW27" s="779" t="s">
        <v>87</v>
      </c>
      <c r="BX27" s="781" t="s">
        <v>1686</v>
      </c>
      <c r="BY27" s="779" t="s">
        <v>87</v>
      </c>
      <c r="BZ27" s="694">
        <v>163.19</v>
      </c>
      <c r="CA27" s="192"/>
      <c r="CB27" s="192"/>
      <c r="CC27" s="781" t="s">
        <v>1687</v>
      </c>
      <c r="CD27" s="779" t="s">
        <v>87</v>
      </c>
      <c r="CE27" s="781" t="s">
        <v>1321</v>
      </c>
      <c r="CF27" s="779" t="s">
        <v>88</v>
      </c>
      <c r="CG27" s="282"/>
      <c r="CH27" s="787" t="s">
        <v>546</v>
      </c>
      <c r="CI27" s="298" t="str">
        <f>strCheckDate(O28:CG28)</f>
        <v/>
      </c>
      <c r="CJ27" s="317"/>
      <c r="CK27" s="317" t="str">
        <f>IF(M27="","",M27 )</f>
        <v>Питьевая вода, руб./м3 (без НДС)</v>
      </c>
      <c r="CL27" s="317"/>
      <c r="CM27" s="317"/>
      <c r="CN27" s="317"/>
    </row>
    <row r="28" spans="1:98" ht="14.25" hidden="1" customHeight="1">
      <c r="A28" s="783"/>
      <c r="B28" s="783"/>
      <c r="C28" s="783"/>
      <c r="D28" s="783"/>
      <c r="E28" s="783"/>
      <c r="F28" s="340"/>
      <c r="G28" s="340"/>
      <c r="H28" s="340"/>
      <c r="I28" s="776"/>
      <c r="J28" s="776"/>
      <c r="K28" s="344"/>
      <c r="L28" s="171"/>
      <c r="M28" s="205"/>
      <c r="N28" s="299"/>
      <c r="O28" s="299"/>
      <c r="P28" s="296"/>
      <c r="Q28" s="297" t="str">
        <f>R27 &amp; "-" &amp; T27</f>
        <v>17.01.2020-30.06.2020</v>
      </c>
      <c r="R28" s="781"/>
      <c r="S28" s="779"/>
      <c r="T28" s="782"/>
      <c r="U28" s="779"/>
      <c r="V28" s="299"/>
      <c r="W28" s="296"/>
      <c r="X28" s="297" t="str">
        <f>Y27 &amp; "-" &amp; AA27</f>
        <v>01.07.2020-31.12.2020</v>
      </c>
      <c r="Y28" s="781"/>
      <c r="Z28" s="779"/>
      <c r="AA28" s="782"/>
      <c r="AB28" s="779"/>
      <c r="AC28" s="299"/>
      <c r="AD28" s="296"/>
      <c r="AE28" s="297" t="str">
        <f>AF27 &amp; "-" &amp; AH27</f>
        <v>01.01.2021-30.06.2021</v>
      </c>
      <c r="AF28" s="781"/>
      <c r="AG28" s="779"/>
      <c r="AH28" s="782"/>
      <c r="AI28" s="779"/>
      <c r="AJ28" s="299"/>
      <c r="AK28" s="296"/>
      <c r="AL28" s="297" t="str">
        <f>AM27 &amp; "-" &amp; AO27</f>
        <v>01.07.2021-31.12.2021</v>
      </c>
      <c r="AM28" s="781"/>
      <c r="AN28" s="779"/>
      <c r="AO28" s="782"/>
      <c r="AP28" s="779"/>
      <c r="AQ28" s="299"/>
      <c r="AR28" s="296"/>
      <c r="AS28" s="297" t="str">
        <f>AT27 &amp; "-" &amp; AV27</f>
        <v>01.01.2022-30.06.2022</v>
      </c>
      <c r="AT28" s="781"/>
      <c r="AU28" s="779"/>
      <c r="AV28" s="782"/>
      <c r="AW28" s="779"/>
      <c r="AX28" s="299"/>
      <c r="AY28" s="296"/>
      <c r="AZ28" s="297" t="str">
        <f>BA27 &amp; "-" &amp; BC27</f>
        <v>01.07.2022-31.12.2022</v>
      </c>
      <c r="BA28" s="781"/>
      <c r="BB28" s="779"/>
      <c r="BC28" s="782"/>
      <c r="BD28" s="779"/>
      <c r="BE28" s="299"/>
      <c r="BF28" s="296"/>
      <c r="BG28" s="297" t="str">
        <f>BH27 &amp; "-" &amp; BJ27</f>
        <v>01.01.2023-30.06.2023</v>
      </c>
      <c r="BH28" s="781"/>
      <c r="BI28" s="779"/>
      <c r="BJ28" s="782"/>
      <c r="BK28" s="779"/>
      <c r="BL28" s="299"/>
      <c r="BM28" s="296"/>
      <c r="BN28" s="297" t="str">
        <f>BO27 &amp; "-" &amp; BQ27</f>
        <v>01.07.2023-31.12.2023</v>
      </c>
      <c r="BO28" s="781"/>
      <c r="BP28" s="779"/>
      <c r="BQ28" s="782"/>
      <c r="BR28" s="779"/>
      <c r="BS28" s="299"/>
      <c r="BT28" s="296"/>
      <c r="BU28" s="297" t="str">
        <f>BV27 &amp; "-" &amp; BX27</f>
        <v>01.01.2024-30.06.2024</v>
      </c>
      <c r="BV28" s="781"/>
      <c r="BW28" s="779"/>
      <c r="BX28" s="782"/>
      <c r="BY28" s="779"/>
      <c r="BZ28" s="299"/>
      <c r="CA28" s="296"/>
      <c r="CB28" s="297" t="str">
        <f>CC27 &amp; "-" &amp; CE27</f>
        <v>01.07.2024-31.12.2024</v>
      </c>
      <c r="CC28" s="781"/>
      <c r="CD28" s="779"/>
      <c r="CE28" s="782"/>
      <c r="CF28" s="779"/>
      <c r="CG28" s="282"/>
      <c r="CH28" s="788"/>
      <c r="CJ28" s="317"/>
      <c r="CK28" s="317"/>
      <c r="CL28" s="317"/>
      <c r="CM28" s="317"/>
      <c r="CN28" s="317"/>
    </row>
    <row r="29" spans="1:98" customFormat="1" ht="15" customHeight="1">
      <c r="A29" s="783"/>
      <c r="B29" s="783"/>
      <c r="C29" s="783"/>
      <c r="D29" s="783"/>
      <c r="E29" s="783"/>
      <c r="F29" s="340"/>
      <c r="G29" s="340"/>
      <c r="H29" s="340"/>
      <c r="I29" s="776"/>
      <c r="J29" s="776"/>
      <c r="K29" s="201"/>
      <c r="L29" s="112"/>
      <c r="M29" s="175" t="s">
        <v>427</v>
      </c>
      <c r="N29" s="164"/>
      <c r="O29" s="157"/>
      <c r="P29" s="157"/>
      <c r="Q29" s="157"/>
      <c r="R29" s="262"/>
      <c r="S29" s="198"/>
      <c r="T29" s="198"/>
      <c r="U29" s="198"/>
      <c r="V29" s="157"/>
      <c r="W29" s="157"/>
      <c r="X29" s="157"/>
      <c r="Y29" s="262"/>
      <c r="Z29" s="198"/>
      <c r="AA29" s="198"/>
      <c r="AB29" s="198"/>
      <c r="AC29" s="157"/>
      <c r="AD29" s="157"/>
      <c r="AE29" s="157"/>
      <c r="AF29" s="262"/>
      <c r="AG29" s="198"/>
      <c r="AH29" s="198"/>
      <c r="AI29" s="198"/>
      <c r="AJ29" s="157"/>
      <c r="AK29" s="157"/>
      <c r="AL29" s="157"/>
      <c r="AM29" s="262"/>
      <c r="AN29" s="198"/>
      <c r="AO29" s="198"/>
      <c r="AP29" s="198"/>
      <c r="AQ29" s="157"/>
      <c r="AR29" s="157"/>
      <c r="AS29" s="157"/>
      <c r="AT29" s="262"/>
      <c r="AU29" s="198"/>
      <c r="AV29" s="198"/>
      <c r="AW29" s="198"/>
      <c r="AX29" s="157"/>
      <c r="AY29" s="157"/>
      <c r="AZ29" s="157"/>
      <c r="BA29" s="262"/>
      <c r="BB29" s="198"/>
      <c r="BC29" s="198"/>
      <c r="BD29" s="198"/>
      <c r="BE29" s="157"/>
      <c r="BF29" s="157"/>
      <c r="BG29" s="157"/>
      <c r="BH29" s="262"/>
      <c r="BI29" s="198"/>
      <c r="BJ29" s="198"/>
      <c r="BK29" s="198"/>
      <c r="BL29" s="157"/>
      <c r="BM29" s="157"/>
      <c r="BN29" s="157"/>
      <c r="BO29" s="262"/>
      <c r="BP29" s="198"/>
      <c r="BQ29" s="198"/>
      <c r="BR29" s="198"/>
      <c r="BS29" s="157"/>
      <c r="BT29" s="157"/>
      <c r="BU29" s="157"/>
      <c r="BV29" s="262"/>
      <c r="BW29" s="198"/>
      <c r="BX29" s="198"/>
      <c r="BY29" s="198"/>
      <c r="BZ29" s="157"/>
      <c r="CA29" s="157"/>
      <c r="CB29" s="157"/>
      <c r="CC29" s="262"/>
      <c r="CD29" s="198"/>
      <c r="CE29" s="198"/>
      <c r="CF29" s="198"/>
      <c r="CG29" s="186"/>
      <c r="CH29" s="789"/>
      <c r="CI29" s="307"/>
      <c r="CJ29" s="307"/>
      <c r="CK29" s="307"/>
      <c r="CL29" s="307"/>
      <c r="CM29" s="307"/>
      <c r="CN29" s="307"/>
      <c r="CO29" s="307"/>
      <c r="CP29" s="307"/>
      <c r="CQ29" s="307"/>
      <c r="CR29" s="307"/>
      <c r="CS29" s="307"/>
      <c r="CT29" s="307"/>
    </row>
    <row r="30" spans="1:98" ht="33.75">
      <c r="A30" s="783"/>
      <c r="B30" s="783"/>
      <c r="C30" s="783"/>
      <c r="D30" s="783"/>
      <c r="E30" s="783">
        <v>3</v>
      </c>
      <c r="F30" s="677"/>
      <c r="G30" s="677"/>
      <c r="H30" s="677"/>
      <c r="I30" s="776"/>
      <c r="J30" s="776" t="s">
        <v>1636</v>
      </c>
      <c r="K30" s="101"/>
      <c r="L30" s="681" t="str">
        <f>mergeValue(A30) &amp;"."&amp; mergeValue(B30)&amp;"."&amp; mergeValue(C30)&amp;"."&amp; mergeValue(D30)&amp;"."&amp; mergeValue(E30)</f>
        <v>1.1.1.1.3</v>
      </c>
      <c r="M30" s="172" t="s">
        <v>10</v>
      </c>
      <c r="N30" s="286"/>
      <c r="O30" s="794" t="s">
        <v>307</v>
      </c>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795"/>
      <c r="BC30" s="795"/>
      <c r="BD30" s="795"/>
      <c r="BE30" s="795"/>
      <c r="BF30" s="795"/>
      <c r="BG30" s="795"/>
      <c r="BH30" s="795"/>
      <c r="BI30" s="795"/>
      <c r="BJ30" s="795"/>
      <c r="BK30" s="795"/>
      <c r="BL30" s="795"/>
      <c r="BM30" s="795"/>
      <c r="BN30" s="795"/>
      <c r="BO30" s="795"/>
      <c r="BP30" s="795"/>
      <c r="BQ30" s="795"/>
      <c r="BR30" s="795"/>
      <c r="BS30" s="795"/>
      <c r="BT30" s="795"/>
      <c r="BU30" s="795"/>
      <c r="BV30" s="795"/>
      <c r="BW30" s="795"/>
      <c r="BX30" s="795"/>
      <c r="BY30" s="795"/>
      <c r="BZ30" s="795"/>
      <c r="CA30" s="795"/>
      <c r="CB30" s="795"/>
      <c r="CC30" s="795"/>
      <c r="CD30" s="795"/>
      <c r="CE30" s="795"/>
      <c r="CF30" s="795"/>
      <c r="CG30" s="796"/>
      <c r="CH30" s="286" t="s">
        <v>545</v>
      </c>
      <c r="CJ30" s="317" t="str">
        <f>strCheckUnique(CK30:CK33)</f>
        <v/>
      </c>
      <c r="CL30" s="317"/>
    </row>
    <row r="31" spans="1:98" ht="66" customHeight="1">
      <c r="A31" s="783"/>
      <c r="B31" s="783"/>
      <c r="C31" s="783"/>
      <c r="D31" s="783"/>
      <c r="E31" s="783"/>
      <c r="F31" s="340">
        <v>1</v>
      </c>
      <c r="G31" s="340"/>
      <c r="H31" s="340"/>
      <c r="I31" s="776"/>
      <c r="J31" s="776"/>
      <c r="K31" s="344"/>
      <c r="L31" s="681" t="str">
        <f>mergeValue(A31) &amp;"."&amp; mergeValue(B31)&amp;"."&amp; mergeValue(C31)&amp;"."&amp; mergeValue(D31)&amp;"."&amp; mergeValue(E31)&amp;"."&amp; mergeValue(F31)</f>
        <v>1.1.1.1.3.1</v>
      </c>
      <c r="M31" s="646" t="s">
        <v>1651</v>
      </c>
      <c r="N31" s="299"/>
      <c r="O31" s="694">
        <v>76.03</v>
      </c>
      <c r="P31" s="192"/>
      <c r="Q31" s="192"/>
      <c r="R31" s="781" t="s">
        <v>1320</v>
      </c>
      <c r="S31" s="779" t="s">
        <v>87</v>
      </c>
      <c r="T31" s="781" t="s">
        <v>1667</v>
      </c>
      <c r="U31" s="779" t="s">
        <v>87</v>
      </c>
      <c r="V31" s="694">
        <v>103.38</v>
      </c>
      <c r="W31" s="192"/>
      <c r="X31" s="192"/>
      <c r="Y31" s="781" t="s">
        <v>1668</v>
      </c>
      <c r="Z31" s="779" t="s">
        <v>87</v>
      </c>
      <c r="AA31" s="781" t="s">
        <v>1669</v>
      </c>
      <c r="AB31" s="779" t="s">
        <v>87</v>
      </c>
      <c r="AC31" s="694">
        <v>99.07</v>
      </c>
      <c r="AD31" s="192"/>
      <c r="AE31" s="192"/>
      <c r="AF31" s="781" t="s">
        <v>1672</v>
      </c>
      <c r="AG31" s="779" t="s">
        <v>87</v>
      </c>
      <c r="AH31" s="781" t="s">
        <v>1673</v>
      </c>
      <c r="AI31" s="779" t="s">
        <v>87</v>
      </c>
      <c r="AJ31" s="694">
        <v>103.03</v>
      </c>
      <c r="AK31" s="192"/>
      <c r="AL31" s="192"/>
      <c r="AM31" s="781" t="s">
        <v>1674</v>
      </c>
      <c r="AN31" s="779" t="s">
        <v>87</v>
      </c>
      <c r="AO31" s="781" t="s">
        <v>1675</v>
      </c>
      <c r="AP31" s="779" t="s">
        <v>87</v>
      </c>
      <c r="AQ31" s="694">
        <v>103.03</v>
      </c>
      <c r="AR31" s="192"/>
      <c r="AS31" s="192"/>
      <c r="AT31" s="781" t="s">
        <v>1677</v>
      </c>
      <c r="AU31" s="779" t="s">
        <v>87</v>
      </c>
      <c r="AV31" s="781" t="s">
        <v>1678</v>
      </c>
      <c r="AW31" s="779" t="s">
        <v>87</v>
      </c>
      <c r="AX31" s="694">
        <v>136.49</v>
      </c>
      <c r="AY31" s="192"/>
      <c r="AZ31" s="192"/>
      <c r="BA31" s="781" t="s">
        <v>1679</v>
      </c>
      <c r="BB31" s="779" t="s">
        <v>87</v>
      </c>
      <c r="BC31" s="781" t="s">
        <v>1680</v>
      </c>
      <c r="BD31" s="779" t="s">
        <v>87</v>
      </c>
      <c r="BE31" s="694">
        <v>136.49</v>
      </c>
      <c r="BF31" s="192"/>
      <c r="BG31" s="192"/>
      <c r="BH31" s="781" t="s">
        <v>1681</v>
      </c>
      <c r="BI31" s="779" t="s">
        <v>87</v>
      </c>
      <c r="BJ31" s="781" t="s">
        <v>1682</v>
      </c>
      <c r="BK31" s="779" t="s">
        <v>87</v>
      </c>
      <c r="BL31" s="694">
        <v>193.41</v>
      </c>
      <c r="BM31" s="192"/>
      <c r="BN31" s="192"/>
      <c r="BO31" s="781" t="s">
        <v>1683</v>
      </c>
      <c r="BP31" s="779" t="s">
        <v>87</v>
      </c>
      <c r="BQ31" s="781" t="s">
        <v>1684</v>
      </c>
      <c r="BR31" s="779" t="s">
        <v>87</v>
      </c>
      <c r="BS31" s="694">
        <v>156.91</v>
      </c>
      <c r="BT31" s="192"/>
      <c r="BU31" s="192"/>
      <c r="BV31" s="781" t="s">
        <v>1685</v>
      </c>
      <c r="BW31" s="779" t="s">
        <v>87</v>
      </c>
      <c r="BX31" s="781" t="s">
        <v>1686</v>
      </c>
      <c r="BY31" s="779" t="s">
        <v>87</v>
      </c>
      <c r="BZ31" s="694">
        <v>163.19</v>
      </c>
      <c r="CA31" s="192"/>
      <c r="CB31" s="192"/>
      <c r="CC31" s="781" t="s">
        <v>1687</v>
      </c>
      <c r="CD31" s="779" t="s">
        <v>87</v>
      </c>
      <c r="CE31" s="781" t="s">
        <v>1321</v>
      </c>
      <c r="CF31" s="779" t="s">
        <v>88</v>
      </c>
      <c r="CG31" s="282"/>
      <c r="CH31" s="787" t="s">
        <v>546</v>
      </c>
      <c r="CI31" s="298" t="str">
        <f>strCheckDate(O32:CG32)</f>
        <v/>
      </c>
      <c r="CJ31" s="317"/>
      <c r="CK31" s="317" t="str">
        <f>IF(M31="","",M31 )</f>
        <v>Питьевая вода, руб./м3 (без НДС)</v>
      </c>
      <c r="CL31" s="317"/>
      <c r="CM31" s="317"/>
      <c r="CN31" s="317"/>
    </row>
    <row r="32" spans="1:98" ht="14.25" hidden="1" customHeight="1">
      <c r="A32" s="783"/>
      <c r="B32" s="783"/>
      <c r="C32" s="783"/>
      <c r="D32" s="783"/>
      <c r="E32" s="783"/>
      <c r="F32" s="340"/>
      <c r="G32" s="340"/>
      <c r="H32" s="340"/>
      <c r="I32" s="776"/>
      <c r="J32" s="776"/>
      <c r="K32" s="344"/>
      <c r="L32" s="171"/>
      <c r="M32" s="205"/>
      <c r="N32" s="299"/>
      <c r="O32" s="299"/>
      <c r="P32" s="296"/>
      <c r="Q32" s="297" t="str">
        <f>R31 &amp; "-" &amp; T31</f>
        <v>17.01.2020-30.06.2020</v>
      </c>
      <c r="R32" s="781"/>
      <c r="S32" s="779"/>
      <c r="T32" s="782"/>
      <c r="U32" s="779"/>
      <c r="V32" s="299"/>
      <c r="W32" s="296"/>
      <c r="X32" s="297" t="str">
        <f>Y31 &amp; "-" &amp; AA31</f>
        <v>01.07.2020-31.12.2020</v>
      </c>
      <c r="Y32" s="781"/>
      <c r="Z32" s="779"/>
      <c r="AA32" s="782"/>
      <c r="AB32" s="779"/>
      <c r="AC32" s="299"/>
      <c r="AD32" s="296"/>
      <c r="AE32" s="297" t="str">
        <f>AF31 &amp; "-" &amp; AH31</f>
        <v>01.01.2021-30.06.2021</v>
      </c>
      <c r="AF32" s="781"/>
      <c r="AG32" s="779"/>
      <c r="AH32" s="782"/>
      <c r="AI32" s="779"/>
      <c r="AJ32" s="299"/>
      <c r="AK32" s="296"/>
      <c r="AL32" s="297" t="str">
        <f>AM31 &amp; "-" &amp; AO31</f>
        <v>01.07.2021-31.12.2021</v>
      </c>
      <c r="AM32" s="781"/>
      <c r="AN32" s="779"/>
      <c r="AO32" s="782"/>
      <c r="AP32" s="779"/>
      <c r="AQ32" s="299"/>
      <c r="AR32" s="296"/>
      <c r="AS32" s="297" t="str">
        <f>AT31 &amp; "-" &amp; AV31</f>
        <v>01.01.2022-30.06.2022</v>
      </c>
      <c r="AT32" s="781"/>
      <c r="AU32" s="779"/>
      <c r="AV32" s="782"/>
      <c r="AW32" s="779"/>
      <c r="AX32" s="299"/>
      <c r="AY32" s="296"/>
      <c r="AZ32" s="297" t="str">
        <f>BA31 &amp; "-" &amp; BC31</f>
        <v>01.07.2022-31.12.2022</v>
      </c>
      <c r="BA32" s="781"/>
      <c r="BB32" s="779"/>
      <c r="BC32" s="782"/>
      <c r="BD32" s="779"/>
      <c r="BE32" s="299"/>
      <c r="BF32" s="296"/>
      <c r="BG32" s="297" t="str">
        <f>BH31 &amp; "-" &amp; BJ31</f>
        <v>01.01.2023-30.06.2023</v>
      </c>
      <c r="BH32" s="781"/>
      <c r="BI32" s="779"/>
      <c r="BJ32" s="782"/>
      <c r="BK32" s="779"/>
      <c r="BL32" s="299"/>
      <c r="BM32" s="296"/>
      <c r="BN32" s="297" t="str">
        <f>BO31 &amp; "-" &amp; BQ31</f>
        <v>01.07.2023-31.12.2023</v>
      </c>
      <c r="BO32" s="781"/>
      <c r="BP32" s="779"/>
      <c r="BQ32" s="782"/>
      <c r="BR32" s="779"/>
      <c r="BS32" s="299"/>
      <c r="BT32" s="296"/>
      <c r="BU32" s="297" t="str">
        <f>BV31 &amp; "-" &amp; BX31</f>
        <v>01.01.2024-30.06.2024</v>
      </c>
      <c r="BV32" s="781"/>
      <c r="BW32" s="779"/>
      <c r="BX32" s="782"/>
      <c r="BY32" s="779"/>
      <c r="BZ32" s="299"/>
      <c r="CA32" s="296"/>
      <c r="CB32" s="297" t="str">
        <f>CC31 &amp; "-" &amp; CE31</f>
        <v>01.07.2024-31.12.2024</v>
      </c>
      <c r="CC32" s="781"/>
      <c r="CD32" s="779"/>
      <c r="CE32" s="782"/>
      <c r="CF32" s="779"/>
      <c r="CG32" s="282"/>
      <c r="CH32" s="788"/>
      <c r="CJ32" s="317"/>
      <c r="CK32" s="317"/>
      <c r="CL32" s="317"/>
      <c r="CM32" s="317"/>
      <c r="CN32" s="317"/>
    </row>
    <row r="33" spans="1:98" customFormat="1" ht="15" customHeight="1">
      <c r="A33" s="783"/>
      <c r="B33" s="783"/>
      <c r="C33" s="783"/>
      <c r="D33" s="783"/>
      <c r="E33" s="783"/>
      <c r="F33" s="340"/>
      <c r="G33" s="340"/>
      <c r="H33" s="340"/>
      <c r="I33" s="776"/>
      <c r="J33" s="776"/>
      <c r="K33" s="201"/>
      <c r="L33" s="112"/>
      <c r="M33" s="175" t="s">
        <v>427</v>
      </c>
      <c r="N33" s="164"/>
      <c r="O33" s="157"/>
      <c r="P33" s="157"/>
      <c r="Q33" s="157"/>
      <c r="R33" s="262"/>
      <c r="S33" s="198"/>
      <c r="T33" s="198"/>
      <c r="U33" s="198"/>
      <c r="V33" s="157"/>
      <c r="W33" s="157"/>
      <c r="X33" s="157"/>
      <c r="Y33" s="262"/>
      <c r="Z33" s="198"/>
      <c r="AA33" s="198"/>
      <c r="AB33" s="198"/>
      <c r="AC33" s="157"/>
      <c r="AD33" s="157"/>
      <c r="AE33" s="157"/>
      <c r="AF33" s="262"/>
      <c r="AG33" s="198"/>
      <c r="AH33" s="198"/>
      <c r="AI33" s="198"/>
      <c r="AJ33" s="157"/>
      <c r="AK33" s="157"/>
      <c r="AL33" s="157"/>
      <c r="AM33" s="262"/>
      <c r="AN33" s="198"/>
      <c r="AO33" s="198"/>
      <c r="AP33" s="198"/>
      <c r="AQ33" s="157"/>
      <c r="AR33" s="157"/>
      <c r="AS33" s="157"/>
      <c r="AT33" s="262"/>
      <c r="AU33" s="198"/>
      <c r="AV33" s="198"/>
      <c r="AW33" s="198"/>
      <c r="AX33" s="157"/>
      <c r="AY33" s="157"/>
      <c r="AZ33" s="157"/>
      <c r="BA33" s="262"/>
      <c r="BB33" s="198"/>
      <c r="BC33" s="198"/>
      <c r="BD33" s="198"/>
      <c r="BE33" s="157"/>
      <c r="BF33" s="157"/>
      <c r="BG33" s="157"/>
      <c r="BH33" s="262"/>
      <c r="BI33" s="198"/>
      <c r="BJ33" s="198"/>
      <c r="BK33" s="198"/>
      <c r="BL33" s="157"/>
      <c r="BM33" s="157"/>
      <c r="BN33" s="157"/>
      <c r="BO33" s="262"/>
      <c r="BP33" s="198"/>
      <c r="BQ33" s="198"/>
      <c r="BR33" s="198"/>
      <c r="BS33" s="157"/>
      <c r="BT33" s="157"/>
      <c r="BU33" s="157"/>
      <c r="BV33" s="262"/>
      <c r="BW33" s="198"/>
      <c r="BX33" s="198"/>
      <c r="BY33" s="198"/>
      <c r="BZ33" s="157"/>
      <c r="CA33" s="157"/>
      <c r="CB33" s="157"/>
      <c r="CC33" s="262"/>
      <c r="CD33" s="198"/>
      <c r="CE33" s="198"/>
      <c r="CF33" s="198"/>
      <c r="CG33" s="186"/>
      <c r="CH33" s="789"/>
      <c r="CI33" s="307"/>
      <c r="CJ33" s="307"/>
      <c r="CK33" s="307"/>
      <c r="CL33" s="307"/>
      <c r="CM33" s="307"/>
      <c r="CN33" s="307"/>
      <c r="CO33" s="307"/>
      <c r="CP33" s="307"/>
      <c r="CQ33" s="307"/>
      <c r="CR33" s="307"/>
      <c r="CS33" s="307"/>
      <c r="CT33" s="307"/>
    </row>
    <row r="34" spans="1:98" customFormat="1">
      <c r="A34" s="783"/>
      <c r="B34" s="783"/>
      <c r="C34" s="783"/>
      <c r="D34" s="783"/>
      <c r="E34" s="340"/>
      <c r="F34" s="342"/>
      <c r="G34" s="342"/>
      <c r="H34" s="342"/>
      <c r="I34" s="776"/>
      <c r="J34" s="85"/>
      <c r="K34" s="201"/>
      <c r="L34" s="112"/>
      <c r="M34" s="164" t="s">
        <v>13</v>
      </c>
      <c r="N34" s="163"/>
      <c r="O34" s="157"/>
      <c r="P34" s="157"/>
      <c r="Q34" s="157"/>
      <c r="R34" s="262"/>
      <c r="S34" s="198"/>
      <c r="T34" s="198"/>
      <c r="U34" s="197"/>
      <c r="V34" s="157"/>
      <c r="W34" s="157"/>
      <c r="X34" s="157"/>
      <c r="Y34" s="262"/>
      <c r="Z34" s="198"/>
      <c r="AA34" s="198"/>
      <c r="AB34" s="197"/>
      <c r="AC34" s="157"/>
      <c r="AD34" s="157"/>
      <c r="AE34" s="157"/>
      <c r="AF34" s="262"/>
      <c r="AG34" s="198"/>
      <c r="AH34" s="198"/>
      <c r="AI34" s="197"/>
      <c r="AJ34" s="157"/>
      <c r="AK34" s="157"/>
      <c r="AL34" s="157"/>
      <c r="AM34" s="262"/>
      <c r="AN34" s="198"/>
      <c r="AO34" s="198"/>
      <c r="AP34" s="197"/>
      <c r="AQ34" s="157"/>
      <c r="AR34" s="157"/>
      <c r="AS34" s="157"/>
      <c r="AT34" s="262"/>
      <c r="AU34" s="198"/>
      <c r="AV34" s="198"/>
      <c r="AW34" s="197"/>
      <c r="AX34" s="157"/>
      <c r="AY34" s="157"/>
      <c r="AZ34" s="157"/>
      <c r="BA34" s="262"/>
      <c r="BB34" s="198"/>
      <c r="BC34" s="198"/>
      <c r="BD34" s="197"/>
      <c r="BE34" s="157"/>
      <c r="BF34" s="157"/>
      <c r="BG34" s="157"/>
      <c r="BH34" s="262"/>
      <c r="BI34" s="198"/>
      <c r="BJ34" s="198"/>
      <c r="BK34" s="197"/>
      <c r="BL34" s="157"/>
      <c r="BM34" s="157"/>
      <c r="BN34" s="157"/>
      <c r="BO34" s="262"/>
      <c r="BP34" s="198"/>
      <c r="BQ34" s="198"/>
      <c r="BR34" s="197"/>
      <c r="BS34" s="157"/>
      <c r="BT34" s="157"/>
      <c r="BU34" s="157"/>
      <c r="BV34" s="262"/>
      <c r="BW34" s="198"/>
      <c r="BX34" s="198"/>
      <c r="BY34" s="197"/>
      <c r="BZ34" s="157"/>
      <c r="CA34" s="157"/>
      <c r="CB34" s="157"/>
      <c r="CC34" s="262"/>
      <c r="CD34" s="198"/>
      <c r="CE34" s="198"/>
      <c r="CF34" s="197"/>
      <c r="CG34" s="198"/>
      <c r="CH34" s="186"/>
      <c r="CI34" s="307"/>
      <c r="CJ34" s="307"/>
      <c r="CK34" s="307"/>
      <c r="CL34" s="307"/>
      <c r="CM34" s="307"/>
      <c r="CN34" s="307"/>
      <c r="CO34" s="307"/>
      <c r="CP34" s="307"/>
      <c r="CQ34" s="307"/>
      <c r="CR34" s="307"/>
      <c r="CS34" s="307"/>
      <c r="CT34" s="307"/>
    </row>
    <row r="35" spans="1:98" customFormat="1">
      <c r="A35" s="783"/>
      <c r="B35" s="783"/>
      <c r="C35" s="783"/>
      <c r="D35" s="340"/>
      <c r="E35" s="345"/>
      <c r="F35" s="342"/>
      <c r="G35" s="342"/>
      <c r="H35" s="342"/>
      <c r="I35" s="201"/>
      <c r="J35" s="85"/>
      <c r="K35" s="180"/>
      <c r="L35" s="112"/>
      <c r="M35" s="163" t="s">
        <v>428</v>
      </c>
      <c r="N35" s="162"/>
      <c r="O35" s="157"/>
      <c r="P35" s="157"/>
      <c r="Q35" s="157"/>
      <c r="R35" s="262"/>
      <c r="S35" s="198"/>
      <c r="T35" s="198"/>
      <c r="U35" s="197"/>
      <c r="V35" s="157"/>
      <c r="W35" s="157"/>
      <c r="X35" s="157"/>
      <c r="Y35" s="262"/>
      <c r="Z35" s="198"/>
      <c r="AA35" s="198"/>
      <c r="AB35" s="197"/>
      <c r="AC35" s="157"/>
      <c r="AD35" s="157"/>
      <c r="AE35" s="157"/>
      <c r="AF35" s="262"/>
      <c r="AG35" s="198"/>
      <c r="AH35" s="198"/>
      <c r="AI35" s="197"/>
      <c r="AJ35" s="157"/>
      <c r="AK35" s="157"/>
      <c r="AL35" s="157"/>
      <c r="AM35" s="262"/>
      <c r="AN35" s="198"/>
      <c r="AO35" s="198"/>
      <c r="AP35" s="197"/>
      <c r="AQ35" s="157"/>
      <c r="AR35" s="157"/>
      <c r="AS35" s="157"/>
      <c r="AT35" s="262"/>
      <c r="AU35" s="198"/>
      <c r="AV35" s="198"/>
      <c r="AW35" s="197"/>
      <c r="AX35" s="157"/>
      <c r="AY35" s="157"/>
      <c r="AZ35" s="157"/>
      <c r="BA35" s="262"/>
      <c r="BB35" s="198"/>
      <c r="BC35" s="198"/>
      <c r="BD35" s="197"/>
      <c r="BE35" s="157"/>
      <c r="BF35" s="157"/>
      <c r="BG35" s="157"/>
      <c r="BH35" s="262"/>
      <c r="BI35" s="198"/>
      <c r="BJ35" s="198"/>
      <c r="BK35" s="197"/>
      <c r="BL35" s="157"/>
      <c r="BM35" s="157"/>
      <c r="BN35" s="157"/>
      <c r="BO35" s="262"/>
      <c r="BP35" s="198"/>
      <c r="BQ35" s="198"/>
      <c r="BR35" s="197"/>
      <c r="BS35" s="157"/>
      <c r="BT35" s="157"/>
      <c r="BU35" s="157"/>
      <c r="BV35" s="262"/>
      <c r="BW35" s="198"/>
      <c r="BX35" s="198"/>
      <c r="BY35" s="197"/>
      <c r="BZ35" s="157"/>
      <c r="CA35" s="157"/>
      <c r="CB35" s="157"/>
      <c r="CC35" s="262"/>
      <c r="CD35" s="198"/>
      <c r="CE35" s="198"/>
      <c r="CF35" s="197"/>
      <c r="CG35" s="198"/>
      <c r="CH35" s="186"/>
      <c r="CI35" s="307"/>
      <c r="CJ35" s="307"/>
      <c r="CK35" s="307"/>
      <c r="CL35" s="307"/>
      <c r="CM35" s="307"/>
      <c r="CN35" s="307"/>
      <c r="CO35" s="307"/>
      <c r="CP35" s="307"/>
      <c r="CQ35" s="307"/>
      <c r="CR35" s="307"/>
      <c r="CS35" s="307"/>
      <c r="CT35" s="307"/>
    </row>
    <row r="36" spans="1:98" ht="22.5">
      <c r="A36" s="783"/>
      <c r="B36" s="783">
        <v>2</v>
      </c>
      <c r="C36" s="340"/>
      <c r="D36" s="340"/>
      <c r="E36" s="677"/>
      <c r="F36" s="677"/>
      <c r="G36" s="677"/>
      <c r="H36" s="677"/>
      <c r="I36" s="670"/>
      <c r="J36" s="181"/>
      <c r="K36" s="35"/>
      <c r="L36" s="681" t="str">
        <f>mergeValue(A36) &amp;"."&amp; mergeValue(B36)</f>
        <v>1.2</v>
      </c>
      <c r="M36" s="159" t="s">
        <v>18</v>
      </c>
      <c r="N36" s="285"/>
      <c r="O36" s="800" t="str">
        <f>IF('Перечень тарифов'!N23="","","" &amp; 'Перечень тарифов'!N23 &amp; "")</f>
        <v>Тюменский муниципальный район, поселок Боровский (71644412);</v>
      </c>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1"/>
      <c r="AY36" s="801"/>
      <c r="AZ36" s="801"/>
      <c r="BA36" s="801"/>
      <c r="BB36" s="801"/>
      <c r="BC36" s="801"/>
      <c r="BD36" s="801"/>
      <c r="BE36" s="801"/>
      <c r="BF36" s="801"/>
      <c r="BG36" s="801"/>
      <c r="BH36" s="801"/>
      <c r="BI36" s="801"/>
      <c r="BJ36" s="801"/>
      <c r="BK36" s="801"/>
      <c r="BL36" s="801"/>
      <c r="BM36" s="801"/>
      <c r="BN36" s="801"/>
      <c r="BO36" s="801"/>
      <c r="BP36" s="801"/>
      <c r="BQ36" s="801"/>
      <c r="BR36" s="801"/>
      <c r="BS36" s="801"/>
      <c r="BT36" s="801"/>
      <c r="BU36" s="801"/>
      <c r="BV36" s="801"/>
      <c r="BW36" s="801"/>
      <c r="BX36" s="801"/>
      <c r="BY36" s="801"/>
      <c r="BZ36" s="801"/>
      <c r="CA36" s="801"/>
      <c r="CB36" s="801"/>
      <c r="CC36" s="801"/>
      <c r="CD36" s="801"/>
      <c r="CE36" s="801"/>
      <c r="CF36" s="801"/>
      <c r="CG36" s="802"/>
      <c r="CH36" s="286" t="s">
        <v>544</v>
      </c>
    </row>
    <row r="37" spans="1:98" hidden="1">
      <c r="A37" s="783"/>
      <c r="B37" s="783"/>
      <c r="C37" s="783">
        <v>1</v>
      </c>
      <c r="D37" s="340"/>
      <c r="E37" s="677"/>
      <c r="F37" s="677"/>
      <c r="G37" s="677"/>
      <c r="H37" s="677"/>
      <c r="I37" s="344"/>
      <c r="J37" s="181"/>
      <c r="K37" s="101"/>
      <c r="L37" s="681" t="str">
        <f>mergeValue(A37) &amp;"."&amp; mergeValue(B37)&amp;"."&amp; mergeValue(C37)</f>
        <v>1.2.1</v>
      </c>
      <c r="M37" s="160"/>
      <c r="N37" s="285"/>
      <c r="O37" s="800"/>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1"/>
      <c r="AY37" s="801"/>
      <c r="AZ37" s="801"/>
      <c r="BA37" s="801"/>
      <c r="BB37" s="801"/>
      <c r="BC37" s="801"/>
      <c r="BD37" s="801"/>
      <c r="BE37" s="801"/>
      <c r="BF37" s="801"/>
      <c r="BG37" s="801"/>
      <c r="BH37" s="801"/>
      <c r="BI37" s="801"/>
      <c r="BJ37" s="801"/>
      <c r="BK37" s="801"/>
      <c r="BL37" s="801"/>
      <c r="BM37" s="801"/>
      <c r="BN37" s="801"/>
      <c r="BO37" s="801"/>
      <c r="BP37" s="801"/>
      <c r="BQ37" s="801"/>
      <c r="BR37" s="801"/>
      <c r="BS37" s="801"/>
      <c r="BT37" s="801"/>
      <c r="BU37" s="801"/>
      <c r="BV37" s="801"/>
      <c r="BW37" s="801"/>
      <c r="BX37" s="801"/>
      <c r="BY37" s="801"/>
      <c r="BZ37" s="801"/>
      <c r="CA37" s="801"/>
      <c r="CB37" s="801"/>
      <c r="CC37" s="801"/>
      <c r="CD37" s="801"/>
      <c r="CE37" s="801"/>
      <c r="CF37" s="801"/>
      <c r="CG37" s="802"/>
      <c r="CH37" s="286"/>
    </row>
    <row r="38" spans="1:98" ht="33.75">
      <c r="A38" s="783"/>
      <c r="B38" s="783"/>
      <c r="C38" s="783"/>
      <c r="D38" s="783">
        <v>1</v>
      </c>
      <c r="E38" s="677"/>
      <c r="F38" s="677"/>
      <c r="G38" s="677"/>
      <c r="H38" s="677"/>
      <c r="I38" s="776"/>
      <c r="J38" s="181"/>
      <c r="K38" s="101"/>
      <c r="L38" s="681" t="str">
        <f>mergeValue(A38) &amp;"."&amp; mergeValue(B38)&amp;"."&amp; mergeValue(C38)&amp;"."&amp; mergeValue(D38)</f>
        <v>1.2.1.1</v>
      </c>
      <c r="M38" s="161" t="s">
        <v>426</v>
      </c>
      <c r="N38" s="285"/>
      <c r="O38" s="797" t="s">
        <v>1652</v>
      </c>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c r="BD38" s="798"/>
      <c r="BE38" s="798"/>
      <c r="BF38" s="798"/>
      <c r="BG38" s="798"/>
      <c r="BH38" s="798"/>
      <c r="BI38" s="798"/>
      <c r="BJ38" s="798"/>
      <c r="BK38" s="798"/>
      <c r="BL38" s="798"/>
      <c r="BM38" s="798"/>
      <c r="BN38" s="798"/>
      <c r="BO38" s="798"/>
      <c r="BP38" s="798"/>
      <c r="BQ38" s="798"/>
      <c r="BR38" s="798"/>
      <c r="BS38" s="798"/>
      <c r="BT38" s="798"/>
      <c r="BU38" s="798"/>
      <c r="BV38" s="798"/>
      <c r="BW38" s="798"/>
      <c r="BX38" s="798"/>
      <c r="BY38" s="798"/>
      <c r="BZ38" s="798"/>
      <c r="CA38" s="798"/>
      <c r="CB38" s="798"/>
      <c r="CC38" s="798"/>
      <c r="CD38" s="798"/>
      <c r="CE38" s="798"/>
      <c r="CF38" s="798"/>
      <c r="CG38" s="799"/>
      <c r="CH38" s="286" t="s">
        <v>681</v>
      </c>
    </row>
    <row r="39" spans="1:98" ht="33.75">
      <c r="A39" s="783"/>
      <c r="B39" s="783"/>
      <c r="C39" s="783"/>
      <c r="D39" s="783"/>
      <c r="E39" s="783">
        <v>1</v>
      </c>
      <c r="F39" s="677"/>
      <c r="G39" s="677"/>
      <c r="H39" s="677"/>
      <c r="I39" s="776"/>
      <c r="J39" s="776"/>
      <c r="K39" s="101"/>
      <c r="L39" s="681" t="str">
        <f>mergeValue(A39) &amp;"."&amp; mergeValue(B39)&amp;"."&amp; mergeValue(C39)&amp;"."&amp; mergeValue(D39)&amp;"."&amp; mergeValue(E39)</f>
        <v>1.2.1.1.1</v>
      </c>
      <c r="M39" s="172" t="s">
        <v>10</v>
      </c>
      <c r="N39" s="286"/>
      <c r="O39" s="794" t="s">
        <v>715</v>
      </c>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5"/>
      <c r="AY39" s="795"/>
      <c r="AZ39" s="795"/>
      <c r="BA39" s="795"/>
      <c r="BB39" s="795"/>
      <c r="BC39" s="795"/>
      <c r="BD39" s="795"/>
      <c r="BE39" s="795"/>
      <c r="BF39" s="795"/>
      <c r="BG39" s="795"/>
      <c r="BH39" s="795"/>
      <c r="BI39" s="795"/>
      <c r="BJ39" s="795"/>
      <c r="BK39" s="795"/>
      <c r="BL39" s="795"/>
      <c r="BM39" s="795"/>
      <c r="BN39" s="795"/>
      <c r="BO39" s="795"/>
      <c r="BP39" s="795"/>
      <c r="BQ39" s="795"/>
      <c r="BR39" s="795"/>
      <c r="BS39" s="795"/>
      <c r="BT39" s="795"/>
      <c r="BU39" s="795"/>
      <c r="BV39" s="795"/>
      <c r="BW39" s="795"/>
      <c r="BX39" s="795"/>
      <c r="BY39" s="795"/>
      <c r="BZ39" s="795"/>
      <c r="CA39" s="795"/>
      <c r="CB39" s="795"/>
      <c r="CC39" s="795"/>
      <c r="CD39" s="795"/>
      <c r="CE39" s="795"/>
      <c r="CF39" s="795"/>
      <c r="CG39" s="796"/>
      <c r="CH39" s="286" t="s">
        <v>545</v>
      </c>
      <c r="CJ39" s="317" t="str">
        <f>strCheckUnique(CK39:CK42)</f>
        <v/>
      </c>
      <c r="CL39" s="317"/>
    </row>
    <row r="40" spans="1:98" ht="66" customHeight="1">
      <c r="A40" s="783"/>
      <c r="B40" s="783"/>
      <c r="C40" s="783"/>
      <c r="D40" s="783"/>
      <c r="E40" s="783"/>
      <c r="F40" s="340">
        <v>1</v>
      </c>
      <c r="G40" s="340"/>
      <c r="H40" s="340"/>
      <c r="I40" s="776"/>
      <c r="J40" s="776"/>
      <c r="K40" s="344"/>
      <c r="L40" s="681" t="str">
        <f>mergeValue(A40) &amp;"."&amp; mergeValue(B40)&amp;"."&amp; mergeValue(C40)&amp;"."&amp; mergeValue(D40)&amp;"."&amp; mergeValue(E40)&amp;"."&amp; mergeValue(F40)</f>
        <v>1.2.1.1.1.1</v>
      </c>
      <c r="M40" s="646" t="s">
        <v>1650</v>
      </c>
      <c r="N40" s="299"/>
      <c r="O40" s="694">
        <v>48.65</v>
      </c>
      <c r="P40" s="192"/>
      <c r="Q40" s="192"/>
      <c r="R40" s="781" t="s">
        <v>1320</v>
      </c>
      <c r="S40" s="779" t="s">
        <v>87</v>
      </c>
      <c r="T40" s="781" t="s">
        <v>1667</v>
      </c>
      <c r="U40" s="779" t="s">
        <v>87</v>
      </c>
      <c r="V40" s="694">
        <v>124.06</v>
      </c>
      <c r="W40" s="192"/>
      <c r="X40" s="192"/>
      <c r="Y40" s="781" t="s">
        <v>1668</v>
      </c>
      <c r="Z40" s="779" t="s">
        <v>87</v>
      </c>
      <c r="AA40" s="781" t="s">
        <v>1669</v>
      </c>
      <c r="AB40" s="779" t="s">
        <v>87</v>
      </c>
      <c r="AC40" s="694">
        <v>118.88</v>
      </c>
      <c r="AD40" s="192"/>
      <c r="AE40" s="192"/>
      <c r="AF40" s="781" t="s">
        <v>1672</v>
      </c>
      <c r="AG40" s="779" t="s">
        <v>87</v>
      </c>
      <c r="AH40" s="781" t="s">
        <v>1673</v>
      </c>
      <c r="AI40" s="779" t="s">
        <v>87</v>
      </c>
      <c r="AJ40" s="694">
        <v>123.64</v>
      </c>
      <c r="AK40" s="192"/>
      <c r="AL40" s="192"/>
      <c r="AM40" s="781" t="s">
        <v>1674</v>
      </c>
      <c r="AN40" s="779" t="s">
        <v>87</v>
      </c>
      <c r="AO40" s="781" t="s">
        <v>1675</v>
      </c>
      <c r="AP40" s="779" t="s">
        <v>87</v>
      </c>
      <c r="AQ40" s="694">
        <v>123.64</v>
      </c>
      <c r="AR40" s="192"/>
      <c r="AS40" s="192"/>
      <c r="AT40" s="781" t="s">
        <v>1677</v>
      </c>
      <c r="AU40" s="779" t="s">
        <v>87</v>
      </c>
      <c r="AV40" s="781" t="s">
        <v>1678</v>
      </c>
      <c r="AW40" s="779" t="s">
        <v>87</v>
      </c>
      <c r="AX40" s="694">
        <v>163.79</v>
      </c>
      <c r="AY40" s="192"/>
      <c r="AZ40" s="192"/>
      <c r="BA40" s="781" t="s">
        <v>1679</v>
      </c>
      <c r="BB40" s="779" t="s">
        <v>87</v>
      </c>
      <c r="BC40" s="781" t="s">
        <v>1680</v>
      </c>
      <c r="BD40" s="779" t="s">
        <v>87</v>
      </c>
      <c r="BE40" s="694">
        <v>163.79</v>
      </c>
      <c r="BF40" s="192"/>
      <c r="BG40" s="192"/>
      <c r="BH40" s="781" t="s">
        <v>1681</v>
      </c>
      <c r="BI40" s="779" t="s">
        <v>87</v>
      </c>
      <c r="BJ40" s="781" t="s">
        <v>1682</v>
      </c>
      <c r="BK40" s="779" t="s">
        <v>87</v>
      </c>
      <c r="BL40" s="694">
        <v>232.09</v>
      </c>
      <c r="BM40" s="192"/>
      <c r="BN40" s="192"/>
      <c r="BO40" s="781" t="s">
        <v>1683</v>
      </c>
      <c r="BP40" s="779" t="s">
        <v>87</v>
      </c>
      <c r="BQ40" s="781" t="s">
        <v>1684</v>
      </c>
      <c r="BR40" s="779" t="s">
        <v>87</v>
      </c>
      <c r="BS40" s="694">
        <v>188.29</v>
      </c>
      <c r="BT40" s="192"/>
      <c r="BU40" s="192"/>
      <c r="BV40" s="781" t="s">
        <v>1685</v>
      </c>
      <c r="BW40" s="779" t="s">
        <v>87</v>
      </c>
      <c r="BX40" s="781" t="s">
        <v>1686</v>
      </c>
      <c r="BY40" s="779" t="s">
        <v>87</v>
      </c>
      <c r="BZ40" s="694">
        <v>195.83</v>
      </c>
      <c r="CA40" s="192"/>
      <c r="CB40" s="192"/>
      <c r="CC40" s="781" t="s">
        <v>1687</v>
      </c>
      <c r="CD40" s="779" t="s">
        <v>87</v>
      </c>
      <c r="CE40" s="781" t="s">
        <v>1321</v>
      </c>
      <c r="CF40" s="779" t="s">
        <v>88</v>
      </c>
      <c r="CG40" s="282"/>
      <c r="CH40" s="787" t="s">
        <v>546</v>
      </c>
      <c r="CI40" s="298" t="str">
        <f>strCheckDate(O41:CG41)</f>
        <v/>
      </c>
      <c r="CJ40" s="317"/>
      <c r="CK40" s="317" t="str">
        <f>IF(M40="","",M40 )</f>
        <v>Питьевая вода, руб./м3 (с НДС)</v>
      </c>
      <c r="CL40" s="317"/>
      <c r="CM40" s="317"/>
      <c r="CN40" s="317"/>
    </row>
    <row r="41" spans="1:98" ht="14.25" hidden="1" customHeight="1">
      <c r="A41" s="783"/>
      <c r="B41" s="783"/>
      <c r="C41" s="783"/>
      <c r="D41" s="783"/>
      <c r="E41" s="783"/>
      <c r="F41" s="340"/>
      <c r="G41" s="340"/>
      <c r="H41" s="340"/>
      <c r="I41" s="776"/>
      <c r="J41" s="776"/>
      <c r="K41" s="344"/>
      <c r="L41" s="171"/>
      <c r="M41" s="205"/>
      <c r="N41" s="299"/>
      <c r="O41" s="299"/>
      <c r="P41" s="296"/>
      <c r="Q41" s="297" t="str">
        <f>R40 &amp; "-" &amp; T40</f>
        <v>17.01.2020-30.06.2020</v>
      </c>
      <c r="R41" s="781"/>
      <c r="S41" s="779"/>
      <c r="T41" s="782"/>
      <c r="U41" s="779"/>
      <c r="V41" s="299"/>
      <c r="W41" s="296"/>
      <c r="X41" s="297" t="str">
        <f>Y40 &amp; "-" &amp; AA40</f>
        <v>01.07.2020-31.12.2020</v>
      </c>
      <c r="Y41" s="781"/>
      <c r="Z41" s="779"/>
      <c r="AA41" s="782"/>
      <c r="AB41" s="779"/>
      <c r="AC41" s="299"/>
      <c r="AD41" s="296"/>
      <c r="AE41" s="297" t="str">
        <f>AF40 &amp; "-" &amp; AH40</f>
        <v>01.01.2021-30.06.2021</v>
      </c>
      <c r="AF41" s="781"/>
      <c r="AG41" s="779"/>
      <c r="AH41" s="782"/>
      <c r="AI41" s="779"/>
      <c r="AJ41" s="299"/>
      <c r="AK41" s="296"/>
      <c r="AL41" s="297" t="str">
        <f>AM40 &amp; "-" &amp; AO40</f>
        <v>01.07.2021-31.12.2021</v>
      </c>
      <c r="AM41" s="781"/>
      <c r="AN41" s="779"/>
      <c r="AO41" s="782"/>
      <c r="AP41" s="779"/>
      <c r="AQ41" s="299"/>
      <c r="AR41" s="296"/>
      <c r="AS41" s="297" t="str">
        <f>AT40 &amp; "-" &amp; AV40</f>
        <v>01.01.2022-30.06.2022</v>
      </c>
      <c r="AT41" s="781"/>
      <c r="AU41" s="779"/>
      <c r="AV41" s="782"/>
      <c r="AW41" s="779"/>
      <c r="AX41" s="299"/>
      <c r="AY41" s="296"/>
      <c r="AZ41" s="297" t="str">
        <f>BA40 &amp; "-" &amp; BC40</f>
        <v>01.07.2022-31.12.2022</v>
      </c>
      <c r="BA41" s="781"/>
      <c r="BB41" s="779"/>
      <c r="BC41" s="782"/>
      <c r="BD41" s="779"/>
      <c r="BE41" s="299"/>
      <c r="BF41" s="296"/>
      <c r="BG41" s="297" t="str">
        <f>BH40 &amp; "-" &amp; BJ40</f>
        <v>01.01.2023-30.06.2023</v>
      </c>
      <c r="BH41" s="781"/>
      <c r="BI41" s="779"/>
      <c r="BJ41" s="782"/>
      <c r="BK41" s="779"/>
      <c r="BL41" s="299"/>
      <c r="BM41" s="296"/>
      <c r="BN41" s="297" t="str">
        <f>BO40 &amp; "-" &amp; BQ40</f>
        <v>01.07.2023-31.12.2023</v>
      </c>
      <c r="BO41" s="781"/>
      <c r="BP41" s="779"/>
      <c r="BQ41" s="782"/>
      <c r="BR41" s="779"/>
      <c r="BS41" s="299"/>
      <c r="BT41" s="296"/>
      <c r="BU41" s="297" t="str">
        <f>BV40 &amp; "-" &amp; BX40</f>
        <v>01.01.2024-30.06.2024</v>
      </c>
      <c r="BV41" s="781"/>
      <c r="BW41" s="779"/>
      <c r="BX41" s="782"/>
      <c r="BY41" s="779"/>
      <c r="BZ41" s="299"/>
      <c r="CA41" s="296"/>
      <c r="CB41" s="297" t="str">
        <f>CC40 &amp; "-" &amp; CE40</f>
        <v>01.07.2024-31.12.2024</v>
      </c>
      <c r="CC41" s="781"/>
      <c r="CD41" s="779"/>
      <c r="CE41" s="782"/>
      <c r="CF41" s="779"/>
      <c r="CG41" s="282"/>
      <c r="CH41" s="788"/>
      <c r="CJ41" s="317"/>
      <c r="CK41" s="317"/>
      <c r="CL41" s="317"/>
      <c r="CM41" s="317"/>
      <c r="CN41" s="317"/>
    </row>
    <row r="42" spans="1:98" customFormat="1" ht="15" customHeight="1">
      <c r="A42" s="783"/>
      <c r="B42" s="783"/>
      <c r="C42" s="783"/>
      <c r="D42" s="783"/>
      <c r="E42" s="783"/>
      <c r="F42" s="340"/>
      <c r="G42" s="340"/>
      <c r="H42" s="340"/>
      <c r="I42" s="776"/>
      <c r="J42" s="776"/>
      <c r="K42" s="201"/>
      <c r="L42" s="112"/>
      <c r="M42" s="175" t="s">
        <v>427</v>
      </c>
      <c r="N42" s="164"/>
      <c r="O42" s="157"/>
      <c r="P42" s="157"/>
      <c r="Q42" s="157"/>
      <c r="R42" s="262"/>
      <c r="S42" s="198"/>
      <c r="T42" s="198"/>
      <c r="U42" s="198"/>
      <c r="V42" s="157"/>
      <c r="W42" s="157"/>
      <c r="X42" s="157"/>
      <c r="Y42" s="262"/>
      <c r="Z42" s="198"/>
      <c r="AA42" s="198"/>
      <c r="AB42" s="198"/>
      <c r="AC42" s="157"/>
      <c r="AD42" s="157"/>
      <c r="AE42" s="157"/>
      <c r="AF42" s="262"/>
      <c r="AG42" s="198"/>
      <c r="AH42" s="198"/>
      <c r="AI42" s="198"/>
      <c r="AJ42" s="157"/>
      <c r="AK42" s="157"/>
      <c r="AL42" s="157"/>
      <c r="AM42" s="262"/>
      <c r="AN42" s="198"/>
      <c r="AO42" s="198"/>
      <c r="AP42" s="198"/>
      <c r="AQ42" s="157"/>
      <c r="AR42" s="157"/>
      <c r="AS42" s="157"/>
      <c r="AT42" s="262"/>
      <c r="AU42" s="198"/>
      <c r="AV42" s="198"/>
      <c r="AW42" s="198"/>
      <c r="AX42" s="157"/>
      <c r="AY42" s="157"/>
      <c r="AZ42" s="157"/>
      <c r="BA42" s="262"/>
      <c r="BB42" s="198"/>
      <c r="BC42" s="198"/>
      <c r="BD42" s="198"/>
      <c r="BE42" s="157"/>
      <c r="BF42" s="157"/>
      <c r="BG42" s="157"/>
      <c r="BH42" s="262"/>
      <c r="BI42" s="198"/>
      <c r="BJ42" s="198"/>
      <c r="BK42" s="198"/>
      <c r="BL42" s="157"/>
      <c r="BM42" s="157"/>
      <c r="BN42" s="157"/>
      <c r="BO42" s="262"/>
      <c r="BP42" s="198"/>
      <c r="BQ42" s="198"/>
      <c r="BR42" s="198"/>
      <c r="BS42" s="157"/>
      <c r="BT42" s="157"/>
      <c r="BU42" s="157"/>
      <c r="BV42" s="262"/>
      <c r="BW42" s="198"/>
      <c r="BX42" s="198"/>
      <c r="BY42" s="198"/>
      <c r="BZ42" s="157"/>
      <c r="CA42" s="157"/>
      <c r="CB42" s="157"/>
      <c r="CC42" s="262"/>
      <c r="CD42" s="198"/>
      <c r="CE42" s="198"/>
      <c r="CF42" s="198"/>
      <c r="CG42" s="186"/>
      <c r="CH42" s="789"/>
      <c r="CI42" s="307"/>
      <c r="CJ42" s="307"/>
      <c r="CK42" s="307"/>
      <c r="CL42" s="307"/>
      <c r="CM42" s="307"/>
      <c r="CN42" s="307"/>
      <c r="CO42" s="307"/>
      <c r="CP42" s="307"/>
      <c r="CQ42" s="307"/>
      <c r="CR42" s="307"/>
      <c r="CS42" s="307"/>
      <c r="CT42" s="307"/>
    </row>
    <row r="43" spans="1:98" ht="33.75">
      <c r="A43" s="783"/>
      <c r="B43" s="783"/>
      <c r="C43" s="783"/>
      <c r="D43" s="783"/>
      <c r="E43" s="783">
        <v>2</v>
      </c>
      <c r="F43" s="677"/>
      <c r="G43" s="677"/>
      <c r="H43" s="677"/>
      <c r="I43" s="776"/>
      <c r="J43" s="776" t="s">
        <v>1636</v>
      </c>
      <c r="K43" s="101"/>
      <c r="L43" s="681" t="str">
        <f>mergeValue(A43) &amp;"."&amp; mergeValue(B43)&amp;"."&amp; mergeValue(C43)&amp;"."&amp; mergeValue(D43)&amp;"."&amp; mergeValue(E43)</f>
        <v>1.2.1.1.2</v>
      </c>
      <c r="M43" s="172" t="s">
        <v>10</v>
      </c>
      <c r="N43" s="286"/>
      <c r="O43" s="794" t="s">
        <v>306</v>
      </c>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5"/>
      <c r="BW43" s="795"/>
      <c r="BX43" s="795"/>
      <c r="BY43" s="795"/>
      <c r="BZ43" s="795"/>
      <c r="CA43" s="795"/>
      <c r="CB43" s="795"/>
      <c r="CC43" s="795"/>
      <c r="CD43" s="795"/>
      <c r="CE43" s="795"/>
      <c r="CF43" s="795"/>
      <c r="CG43" s="796"/>
      <c r="CH43" s="286" t="s">
        <v>545</v>
      </c>
      <c r="CJ43" s="317" t="str">
        <f>strCheckUnique(CK43:CK46)</f>
        <v/>
      </c>
      <c r="CL43" s="317"/>
    </row>
    <row r="44" spans="1:98" ht="66" customHeight="1">
      <c r="A44" s="783"/>
      <c r="B44" s="783"/>
      <c r="C44" s="783"/>
      <c r="D44" s="783"/>
      <c r="E44" s="783"/>
      <c r="F44" s="340">
        <v>1</v>
      </c>
      <c r="G44" s="340"/>
      <c r="H44" s="340"/>
      <c r="I44" s="776"/>
      <c r="J44" s="776"/>
      <c r="K44" s="344"/>
      <c r="L44" s="681" t="str">
        <f>mergeValue(A44) &amp;"."&amp; mergeValue(B44)&amp;"."&amp; mergeValue(C44)&amp;"."&amp; mergeValue(D44)&amp;"."&amp; mergeValue(E44)&amp;"."&amp; mergeValue(F44)</f>
        <v>1.2.1.1.2.1</v>
      </c>
      <c r="M44" s="646" t="s">
        <v>1651</v>
      </c>
      <c r="N44" s="299"/>
      <c r="O44" s="694">
        <v>40.54</v>
      </c>
      <c r="P44" s="192"/>
      <c r="Q44" s="192"/>
      <c r="R44" s="781" t="s">
        <v>1320</v>
      </c>
      <c r="S44" s="779" t="s">
        <v>87</v>
      </c>
      <c r="T44" s="781" t="s">
        <v>1667</v>
      </c>
      <c r="U44" s="779" t="s">
        <v>87</v>
      </c>
      <c r="V44" s="694">
        <v>103.38</v>
      </c>
      <c r="W44" s="192"/>
      <c r="X44" s="192"/>
      <c r="Y44" s="781" t="s">
        <v>1668</v>
      </c>
      <c r="Z44" s="779" t="s">
        <v>87</v>
      </c>
      <c r="AA44" s="781" t="s">
        <v>1669</v>
      </c>
      <c r="AB44" s="779" t="s">
        <v>87</v>
      </c>
      <c r="AC44" s="694">
        <v>99.07</v>
      </c>
      <c r="AD44" s="192"/>
      <c r="AE44" s="192"/>
      <c r="AF44" s="781" t="s">
        <v>1672</v>
      </c>
      <c r="AG44" s="779" t="s">
        <v>87</v>
      </c>
      <c r="AH44" s="781" t="s">
        <v>1673</v>
      </c>
      <c r="AI44" s="779" t="s">
        <v>87</v>
      </c>
      <c r="AJ44" s="694">
        <v>103.03</v>
      </c>
      <c r="AK44" s="192"/>
      <c r="AL44" s="192"/>
      <c r="AM44" s="781" t="s">
        <v>1674</v>
      </c>
      <c r="AN44" s="779" t="s">
        <v>87</v>
      </c>
      <c r="AO44" s="781" t="s">
        <v>1675</v>
      </c>
      <c r="AP44" s="779" t="s">
        <v>87</v>
      </c>
      <c r="AQ44" s="694">
        <v>103.03</v>
      </c>
      <c r="AR44" s="192"/>
      <c r="AS44" s="192"/>
      <c r="AT44" s="781" t="s">
        <v>1677</v>
      </c>
      <c r="AU44" s="779" t="s">
        <v>87</v>
      </c>
      <c r="AV44" s="781" t="s">
        <v>1678</v>
      </c>
      <c r="AW44" s="779" t="s">
        <v>87</v>
      </c>
      <c r="AX44" s="694">
        <v>136.49</v>
      </c>
      <c r="AY44" s="192"/>
      <c r="AZ44" s="192"/>
      <c r="BA44" s="781" t="s">
        <v>1679</v>
      </c>
      <c r="BB44" s="779" t="s">
        <v>87</v>
      </c>
      <c r="BC44" s="781" t="s">
        <v>1680</v>
      </c>
      <c r="BD44" s="779" t="s">
        <v>87</v>
      </c>
      <c r="BE44" s="694">
        <v>136.49</v>
      </c>
      <c r="BF44" s="192"/>
      <c r="BG44" s="192"/>
      <c r="BH44" s="781" t="s">
        <v>1681</v>
      </c>
      <c r="BI44" s="779" t="s">
        <v>87</v>
      </c>
      <c r="BJ44" s="781" t="s">
        <v>1682</v>
      </c>
      <c r="BK44" s="779" t="s">
        <v>87</v>
      </c>
      <c r="BL44" s="694">
        <v>193.41</v>
      </c>
      <c r="BM44" s="192"/>
      <c r="BN44" s="192"/>
      <c r="BO44" s="781" t="s">
        <v>1683</v>
      </c>
      <c r="BP44" s="779" t="s">
        <v>87</v>
      </c>
      <c r="BQ44" s="781" t="s">
        <v>1684</v>
      </c>
      <c r="BR44" s="779" t="s">
        <v>87</v>
      </c>
      <c r="BS44" s="694">
        <v>156.91</v>
      </c>
      <c r="BT44" s="192"/>
      <c r="BU44" s="192"/>
      <c r="BV44" s="781" t="s">
        <v>1685</v>
      </c>
      <c r="BW44" s="779" t="s">
        <v>87</v>
      </c>
      <c r="BX44" s="781" t="s">
        <v>1686</v>
      </c>
      <c r="BY44" s="779" t="s">
        <v>87</v>
      </c>
      <c r="BZ44" s="694">
        <v>163.19</v>
      </c>
      <c r="CA44" s="192"/>
      <c r="CB44" s="192"/>
      <c r="CC44" s="781" t="s">
        <v>1687</v>
      </c>
      <c r="CD44" s="779" t="s">
        <v>87</v>
      </c>
      <c r="CE44" s="781" t="s">
        <v>1321</v>
      </c>
      <c r="CF44" s="779" t="s">
        <v>88</v>
      </c>
      <c r="CG44" s="282"/>
      <c r="CH44" s="787" t="s">
        <v>546</v>
      </c>
      <c r="CI44" s="298" t="str">
        <f>strCheckDate(O45:CG45)</f>
        <v/>
      </c>
      <c r="CJ44" s="317"/>
      <c r="CK44" s="317" t="str">
        <f>IF(M44="","",M44 )</f>
        <v>Питьевая вода, руб./м3 (без НДС)</v>
      </c>
      <c r="CL44" s="317"/>
      <c r="CM44" s="317"/>
      <c r="CN44" s="317"/>
    </row>
    <row r="45" spans="1:98" ht="14.25" hidden="1" customHeight="1">
      <c r="A45" s="783"/>
      <c r="B45" s="783"/>
      <c r="C45" s="783"/>
      <c r="D45" s="783"/>
      <c r="E45" s="783"/>
      <c r="F45" s="340"/>
      <c r="G45" s="340"/>
      <c r="H45" s="340"/>
      <c r="I45" s="776"/>
      <c r="J45" s="776"/>
      <c r="K45" s="344"/>
      <c r="L45" s="171"/>
      <c r="M45" s="205"/>
      <c r="N45" s="299"/>
      <c r="O45" s="299"/>
      <c r="P45" s="296"/>
      <c r="Q45" s="297" t="str">
        <f>R44 &amp; "-" &amp; T44</f>
        <v>17.01.2020-30.06.2020</v>
      </c>
      <c r="R45" s="781"/>
      <c r="S45" s="779"/>
      <c r="T45" s="782"/>
      <c r="U45" s="779"/>
      <c r="V45" s="299"/>
      <c r="W45" s="296"/>
      <c r="X45" s="297" t="str">
        <f>Y44 &amp; "-" &amp; AA44</f>
        <v>01.07.2020-31.12.2020</v>
      </c>
      <c r="Y45" s="781"/>
      <c r="Z45" s="779"/>
      <c r="AA45" s="782"/>
      <c r="AB45" s="779"/>
      <c r="AC45" s="299"/>
      <c r="AD45" s="296"/>
      <c r="AE45" s="297" t="str">
        <f>AF44 &amp; "-" &amp; AH44</f>
        <v>01.01.2021-30.06.2021</v>
      </c>
      <c r="AF45" s="781"/>
      <c r="AG45" s="779"/>
      <c r="AH45" s="782"/>
      <c r="AI45" s="779"/>
      <c r="AJ45" s="299"/>
      <c r="AK45" s="296"/>
      <c r="AL45" s="297" t="str">
        <f>AM44 &amp; "-" &amp; AO44</f>
        <v>01.07.2021-31.12.2021</v>
      </c>
      <c r="AM45" s="781"/>
      <c r="AN45" s="779"/>
      <c r="AO45" s="782"/>
      <c r="AP45" s="779"/>
      <c r="AQ45" s="299"/>
      <c r="AR45" s="296"/>
      <c r="AS45" s="297" t="str">
        <f>AT44 &amp; "-" &amp; AV44</f>
        <v>01.01.2022-30.06.2022</v>
      </c>
      <c r="AT45" s="781"/>
      <c r="AU45" s="779"/>
      <c r="AV45" s="782"/>
      <c r="AW45" s="779"/>
      <c r="AX45" s="299"/>
      <c r="AY45" s="296"/>
      <c r="AZ45" s="297" t="str">
        <f>BA44 &amp; "-" &amp; BC44</f>
        <v>01.07.2022-31.12.2022</v>
      </c>
      <c r="BA45" s="781"/>
      <c r="BB45" s="779"/>
      <c r="BC45" s="782"/>
      <c r="BD45" s="779"/>
      <c r="BE45" s="299"/>
      <c r="BF45" s="296"/>
      <c r="BG45" s="297" t="str">
        <f>BH44 &amp; "-" &amp; BJ44</f>
        <v>01.01.2023-30.06.2023</v>
      </c>
      <c r="BH45" s="781"/>
      <c r="BI45" s="779"/>
      <c r="BJ45" s="782"/>
      <c r="BK45" s="779"/>
      <c r="BL45" s="299"/>
      <c r="BM45" s="296"/>
      <c r="BN45" s="297" t="str">
        <f>BO44 &amp; "-" &amp; BQ44</f>
        <v>01.07.2023-31.12.2023</v>
      </c>
      <c r="BO45" s="781"/>
      <c r="BP45" s="779"/>
      <c r="BQ45" s="782"/>
      <c r="BR45" s="779"/>
      <c r="BS45" s="299"/>
      <c r="BT45" s="296"/>
      <c r="BU45" s="297" t="str">
        <f>BV44 &amp; "-" &amp; BX44</f>
        <v>01.01.2024-30.06.2024</v>
      </c>
      <c r="BV45" s="781"/>
      <c r="BW45" s="779"/>
      <c r="BX45" s="782"/>
      <c r="BY45" s="779"/>
      <c r="BZ45" s="299"/>
      <c r="CA45" s="296"/>
      <c r="CB45" s="297" t="str">
        <f>CC44 &amp; "-" &amp; CE44</f>
        <v>01.07.2024-31.12.2024</v>
      </c>
      <c r="CC45" s="781"/>
      <c r="CD45" s="779"/>
      <c r="CE45" s="782"/>
      <c r="CF45" s="779"/>
      <c r="CG45" s="282"/>
      <c r="CH45" s="788"/>
      <c r="CJ45" s="317"/>
      <c r="CK45" s="317"/>
      <c r="CL45" s="317"/>
      <c r="CM45" s="317"/>
      <c r="CN45" s="317"/>
    </row>
    <row r="46" spans="1:98" customFormat="1" ht="15" customHeight="1">
      <c r="A46" s="783"/>
      <c r="B46" s="783"/>
      <c r="C46" s="783"/>
      <c r="D46" s="783"/>
      <c r="E46" s="783"/>
      <c r="F46" s="340"/>
      <c r="G46" s="340"/>
      <c r="H46" s="340"/>
      <c r="I46" s="776"/>
      <c r="J46" s="776"/>
      <c r="K46" s="201"/>
      <c r="L46" s="112"/>
      <c r="M46" s="175" t="s">
        <v>427</v>
      </c>
      <c r="N46" s="164"/>
      <c r="O46" s="157"/>
      <c r="P46" s="157"/>
      <c r="Q46" s="157"/>
      <c r="R46" s="262"/>
      <c r="S46" s="198"/>
      <c r="T46" s="198"/>
      <c r="U46" s="198"/>
      <c r="V46" s="157"/>
      <c r="W46" s="157"/>
      <c r="X46" s="157"/>
      <c r="Y46" s="262"/>
      <c r="Z46" s="198"/>
      <c r="AA46" s="198"/>
      <c r="AB46" s="198"/>
      <c r="AC46" s="157"/>
      <c r="AD46" s="157"/>
      <c r="AE46" s="157"/>
      <c r="AF46" s="262"/>
      <c r="AG46" s="198"/>
      <c r="AH46" s="198"/>
      <c r="AI46" s="198"/>
      <c r="AJ46" s="157"/>
      <c r="AK46" s="157"/>
      <c r="AL46" s="157"/>
      <c r="AM46" s="262"/>
      <c r="AN46" s="198"/>
      <c r="AO46" s="198"/>
      <c r="AP46" s="198"/>
      <c r="AQ46" s="157"/>
      <c r="AR46" s="157"/>
      <c r="AS46" s="157"/>
      <c r="AT46" s="262"/>
      <c r="AU46" s="198"/>
      <c r="AV46" s="198"/>
      <c r="AW46" s="198"/>
      <c r="AX46" s="157"/>
      <c r="AY46" s="157"/>
      <c r="AZ46" s="157"/>
      <c r="BA46" s="262"/>
      <c r="BB46" s="198"/>
      <c r="BC46" s="198"/>
      <c r="BD46" s="198"/>
      <c r="BE46" s="157"/>
      <c r="BF46" s="157"/>
      <c r="BG46" s="157"/>
      <c r="BH46" s="262"/>
      <c r="BI46" s="198"/>
      <c r="BJ46" s="198"/>
      <c r="BK46" s="198"/>
      <c r="BL46" s="157"/>
      <c r="BM46" s="157"/>
      <c r="BN46" s="157"/>
      <c r="BO46" s="262"/>
      <c r="BP46" s="198"/>
      <c r="BQ46" s="198"/>
      <c r="BR46" s="198"/>
      <c r="BS46" s="157"/>
      <c r="BT46" s="157"/>
      <c r="BU46" s="157"/>
      <c r="BV46" s="262"/>
      <c r="BW46" s="198"/>
      <c r="BX46" s="198"/>
      <c r="BY46" s="198"/>
      <c r="BZ46" s="157"/>
      <c r="CA46" s="157"/>
      <c r="CB46" s="157"/>
      <c r="CC46" s="262"/>
      <c r="CD46" s="198"/>
      <c r="CE46" s="198"/>
      <c r="CF46" s="198"/>
      <c r="CG46" s="186"/>
      <c r="CH46" s="789"/>
      <c r="CI46" s="307"/>
      <c r="CJ46" s="307"/>
      <c r="CK46" s="307"/>
      <c r="CL46" s="307"/>
      <c r="CM46" s="307"/>
      <c r="CN46" s="307"/>
      <c r="CO46" s="307"/>
      <c r="CP46" s="307"/>
      <c r="CQ46" s="307"/>
      <c r="CR46" s="307"/>
      <c r="CS46" s="307"/>
      <c r="CT46" s="307"/>
    </row>
    <row r="47" spans="1:98" ht="33.75">
      <c r="A47" s="783"/>
      <c r="B47" s="783"/>
      <c r="C47" s="783"/>
      <c r="D47" s="783"/>
      <c r="E47" s="783">
        <v>3</v>
      </c>
      <c r="F47" s="677"/>
      <c r="G47" s="677"/>
      <c r="H47" s="677"/>
      <c r="I47" s="776"/>
      <c r="J47" s="776" t="s">
        <v>1636</v>
      </c>
      <c r="K47" s="101"/>
      <c r="L47" s="681" t="str">
        <f>mergeValue(A47) &amp;"."&amp; mergeValue(B47)&amp;"."&amp; mergeValue(C47)&amp;"."&amp; mergeValue(D47)&amp;"."&amp; mergeValue(E47)</f>
        <v>1.2.1.1.3</v>
      </c>
      <c r="M47" s="172" t="s">
        <v>10</v>
      </c>
      <c r="N47" s="286"/>
      <c r="O47" s="794" t="s">
        <v>307</v>
      </c>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5"/>
      <c r="BM47" s="795"/>
      <c r="BN47" s="795"/>
      <c r="BO47" s="795"/>
      <c r="BP47" s="795"/>
      <c r="BQ47" s="795"/>
      <c r="BR47" s="795"/>
      <c r="BS47" s="795"/>
      <c r="BT47" s="795"/>
      <c r="BU47" s="795"/>
      <c r="BV47" s="795"/>
      <c r="BW47" s="795"/>
      <c r="BX47" s="795"/>
      <c r="BY47" s="795"/>
      <c r="BZ47" s="795"/>
      <c r="CA47" s="795"/>
      <c r="CB47" s="795"/>
      <c r="CC47" s="795"/>
      <c r="CD47" s="795"/>
      <c r="CE47" s="795"/>
      <c r="CF47" s="795"/>
      <c r="CG47" s="796"/>
      <c r="CH47" s="286" t="s">
        <v>545</v>
      </c>
      <c r="CJ47" s="317" t="str">
        <f>strCheckUnique(CK47:CK50)</f>
        <v/>
      </c>
      <c r="CL47" s="317"/>
    </row>
    <row r="48" spans="1:98" ht="66" customHeight="1">
      <c r="A48" s="783"/>
      <c r="B48" s="783"/>
      <c r="C48" s="783"/>
      <c r="D48" s="783"/>
      <c r="E48" s="783"/>
      <c r="F48" s="340">
        <v>1</v>
      </c>
      <c r="G48" s="340"/>
      <c r="H48" s="340"/>
      <c r="I48" s="776"/>
      <c r="J48" s="776"/>
      <c r="K48" s="344"/>
      <c r="L48" s="681" t="str">
        <f>mergeValue(A48) &amp;"."&amp; mergeValue(B48)&amp;"."&amp; mergeValue(C48)&amp;"."&amp; mergeValue(D48)&amp;"."&amp; mergeValue(E48)&amp;"."&amp; mergeValue(F48)</f>
        <v>1.2.1.1.3.1</v>
      </c>
      <c r="M48" s="646" t="s">
        <v>1651</v>
      </c>
      <c r="N48" s="299"/>
      <c r="O48" s="694">
        <v>40.54</v>
      </c>
      <c r="P48" s="192"/>
      <c r="Q48" s="192"/>
      <c r="R48" s="781" t="s">
        <v>1320</v>
      </c>
      <c r="S48" s="779" t="s">
        <v>87</v>
      </c>
      <c r="T48" s="781" t="s">
        <v>1667</v>
      </c>
      <c r="U48" s="779" t="s">
        <v>87</v>
      </c>
      <c r="V48" s="694">
        <v>103.38</v>
      </c>
      <c r="W48" s="192"/>
      <c r="X48" s="192"/>
      <c r="Y48" s="781" t="s">
        <v>1668</v>
      </c>
      <c r="Z48" s="779" t="s">
        <v>87</v>
      </c>
      <c r="AA48" s="781" t="s">
        <v>1669</v>
      </c>
      <c r="AB48" s="779" t="s">
        <v>87</v>
      </c>
      <c r="AC48" s="694">
        <v>99.07</v>
      </c>
      <c r="AD48" s="192"/>
      <c r="AE48" s="192"/>
      <c r="AF48" s="781" t="s">
        <v>1672</v>
      </c>
      <c r="AG48" s="779" t="s">
        <v>87</v>
      </c>
      <c r="AH48" s="781" t="s">
        <v>1673</v>
      </c>
      <c r="AI48" s="779" t="s">
        <v>87</v>
      </c>
      <c r="AJ48" s="694">
        <v>103.03</v>
      </c>
      <c r="AK48" s="192"/>
      <c r="AL48" s="192"/>
      <c r="AM48" s="781" t="s">
        <v>1674</v>
      </c>
      <c r="AN48" s="779" t="s">
        <v>87</v>
      </c>
      <c r="AO48" s="781" t="s">
        <v>1675</v>
      </c>
      <c r="AP48" s="779" t="s">
        <v>87</v>
      </c>
      <c r="AQ48" s="694">
        <v>103.03</v>
      </c>
      <c r="AR48" s="192"/>
      <c r="AS48" s="192"/>
      <c r="AT48" s="781" t="s">
        <v>1677</v>
      </c>
      <c r="AU48" s="779" t="s">
        <v>87</v>
      </c>
      <c r="AV48" s="781" t="s">
        <v>1678</v>
      </c>
      <c r="AW48" s="779" t="s">
        <v>87</v>
      </c>
      <c r="AX48" s="694">
        <v>136.49</v>
      </c>
      <c r="AY48" s="192"/>
      <c r="AZ48" s="192"/>
      <c r="BA48" s="781" t="s">
        <v>1679</v>
      </c>
      <c r="BB48" s="779" t="s">
        <v>87</v>
      </c>
      <c r="BC48" s="781" t="s">
        <v>1680</v>
      </c>
      <c r="BD48" s="779" t="s">
        <v>87</v>
      </c>
      <c r="BE48" s="694">
        <v>136.49</v>
      </c>
      <c r="BF48" s="192"/>
      <c r="BG48" s="192"/>
      <c r="BH48" s="781" t="s">
        <v>1681</v>
      </c>
      <c r="BI48" s="779" t="s">
        <v>87</v>
      </c>
      <c r="BJ48" s="781" t="s">
        <v>1682</v>
      </c>
      <c r="BK48" s="779" t="s">
        <v>87</v>
      </c>
      <c r="BL48" s="694">
        <v>193.41</v>
      </c>
      <c r="BM48" s="192"/>
      <c r="BN48" s="192"/>
      <c r="BO48" s="781" t="s">
        <v>1683</v>
      </c>
      <c r="BP48" s="779" t="s">
        <v>87</v>
      </c>
      <c r="BQ48" s="781" t="s">
        <v>1684</v>
      </c>
      <c r="BR48" s="779" t="s">
        <v>87</v>
      </c>
      <c r="BS48" s="694">
        <v>156.91</v>
      </c>
      <c r="BT48" s="192"/>
      <c r="BU48" s="192"/>
      <c r="BV48" s="781" t="s">
        <v>1685</v>
      </c>
      <c r="BW48" s="779" t="s">
        <v>87</v>
      </c>
      <c r="BX48" s="781" t="s">
        <v>1686</v>
      </c>
      <c r="BY48" s="779" t="s">
        <v>87</v>
      </c>
      <c r="BZ48" s="694">
        <v>163.19</v>
      </c>
      <c r="CA48" s="192"/>
      <c r="CB48" s="192"/>
      <c r="CC48" s="781" t="s">
        <v>1687</v>
      </c>
      <c r="CD48" s="779" t="s">
        <v>87</v>
      </c>
      <c r="CE48" s="781" t="s">
        <v>1321</v>
      </c>
      <c r="CF48" s="779" t="s">
        <v>88</v>
      </c>
      <c r="CG48" s="282"/>
      <c r="CH48" s="787" t="s">
        <v>546</v>
      </c>
      <c r="CI48" s="298" t="str">
        <f>strCheckDate(O49:CG49)</f>
        <v/>
      </c>
      <c r="CJ48" s="317"/>
      <c r="CK48" s="317" t="str">
        <f>IF(M48="","",M48 )</f>
        <v>Питьевая вода, руб./м3 (без НДС)</v>
      </c>
      <c r="CL48" s="317"/>
      <c r="CM48" s="317"/>
      <c r="CN48" s="317"/>
    </row>
    <row r="49" spans="1:98" ht="14.25" hidden="1" customHeight="1">
      <c r="A49" s="783"/>
      <c r="B49" s="783"/>
      <c r="C49" s="783"/>
      <c r="D49" s="783"/>
      <c r="E49" s="783"/>
      <c r="F49" s="340"/>
      <c r="G49" s="340"/>
      <c r="H49" s="340"/>
      <c r="I49" s="776"/>
      <c r="J49" s="776"/>
      <c r="K49" s="344"/>
      <c r="L49" s="171"/>
      <c r="M49" s="205"/>
      <c r="N49" s="299"/>
      <c r="O49" s="299"/>
      <c r="P49" s="296"/>
      <c r="Q49" s="297" t="str">
        <f>R48 &amp; "-" &amp; T48</f>
        <v>17.01.2020-30.06.2020</v>
      </c>
      <c r="R49" s="781"/>
      <c r="S49" s="779"/>
      <c r="T49" s="782"/>
      <c r="U49" s="779"/>
      <c r="V49" s="299"/>
      <c r="W49" s="296"/>
      <c r="X49" s="297" t="str">
        <f>Y48 &amp; "-" &amp; AA48</f>
        <v>01.07.2020-31.12.2020</v>
      </c>
      <c r="Y49" s="781"/>
      <c r="Z49" s="779"/>
      <c r="AA49" s="782"/>
      <c r="AB49" s="779"/>
      <c r="AC49" s="299"/>
      <c r="AD49" s="296"/>
      <c r="AE49" s="297" t="str">
        <f>AF48 &amp; "-" &amp; AH48</f>
        <v>01.01.2021-30.06.2021</v>
      </c>
      <c r="AF49" s="781"/>
      <c r="AG49" s="779"/>
      <c r="AH49" s="782"/>
      <c r="AI49" s="779"/>
      <c r="AJ49" s="299"/>
      <c r="AK49" s="296"/>
      <c r="AL49" s="297" t="str">
        <f>AM48 &amp; "-" &amp; AO48</f>
        <v>01.07.2021-31.12.2021</v>
      </c>
      <c r="AM49" s="781"/>
      <c r="AN49" s="779"/>
      <c r="AO49" s="782"/>
      <c r="AP49" s="779"/>
      <c r="AQ49" s="299"/>
      <c r="AR49" s="296"/>
      <c r="AS49" s="297" t="str">
        <f>AT48 &amp; "-" &amp; AV48</f>
        <v>01.01.2022-30.06.2022</v>
      </c>
      <c r="AT49" s="781"/>
      <c r="AU49" s="779"/>
      <c r="AV49" s="782"/>
      <c r="AW49" s="779"/>
      <c r="AX49" s="299"/>
      <c r="AY49" s="296"/>
      <c r="AZ49" s="297" t="str">
        <f>BA48 &amp; "-" &amp; BC48</f>
        <v>01.07.2022-31.12.2022</v>
      </c>
      <c r="BA49" s="781"/>
      <c r="BB49" s="779"/>
      <c r="BC49" s="782"/>
      <c r="BD49" s="779"/>
      <c r="BE49" s="299"/>
      <c r="BF49" s="296"/>
      <c r="BG49" s="297" t="str">
        <f>BH48 &amp; "-" &amp; BJ48</f>
        <v>01.01.2023-30.06.2023</v>
      </c>
      <c r="BH49" s="781"/>
      <c r="BI49" s="779"/>
      <c r="BJ49" s="782"/>
      <c r="BK49" s="779"/>
      <c r="BL49" s="299"/>
      <c r="BM49" s="296"/>
      <c r="BN49" s="297" t="str">
        <f>BO48 &amp; "-" &amp; BQ48</f>
        <v>01.07.2023-31.12.2023</v>
      </c>
      <c r="BO49" s="781"/>
      <c r="BP49" s="779"/>
      <c r="BQ49" s="782"/>
      <c r="BR49" s="779"/>
      <c r="BS49" s="299"/>
      <c r="BT49" s="296"/>
      <c r="BU49" s="297" t="str">
        <f>BV48 &amp; "-" &amp; BX48</f>
        <v>01.01.2024-30.06.2024</v>
      </c>
      <c r="BV49" s="781"/>
      <c r="BW49" s="779"/>
      <c r="BX49" s="782"/>
      <c r="BY49" s="779"/>
      <c r="BZ49" s="299"/>
      <c r="CA49" s="296"/>
      <c r="CB49" s="297" t="str">
        <f>CC48 &amp; "-" &amp; CE48</f>
        <v>01.07.2024-31.12.2024</v>
      </c>
      <c r="CC49" s="781"/>
      <c r="CD49" s="779"/>
      <c r="CE49" s="782"/>
      <c r="CF49" s="779"/>
      <c r="CG49" s="282"/>
      <c r="CH49" s="788"/>
      <c r="CJ49" s="317"/>
      <c r="CK49" s="317"/>
      <c r="CL49" s="317"/>
      <c r="CM49" s="317"/>
      <c r="CN49" s="317"/>
    </row>
    <row r="50" spans="1:98" customFormat="1" ht="15" customHeight="1">
      <c r="A50" s="783"/>
      <c r="B50" s="783"/>
      <c r="C50" s="783"/>
      <c r="D50" s="783"/>
      <c r="E50" s="783"/>
      <c r="F50" s="340"/>
      <c r="G50" s="340"/>
      <c r="H50" s="340"/>
      <c r="I50" s="776"/>
      <c r="J50" s="776"/>
      <c r="K50" s="201"/>
      <c r="L50" s="112"/>
      <c r="M50" s="175" t="s">
        <v>427</v>
      </c>
      <c r="N50" s="164"/>
      <c r="O50" s="157"/>
      <c r="P50" s="157"/>
      <c r="Q50" s="157"/>
      <c r="R50" s="262"/>
      <c r="S50" s="198"/>
      <c r="T50" s="198"/>
      <c r="U50" s="198"/>
      <c r="V50" s="157"/>
      <c r="W50" s="157"/>
      <c r="X50" s="157"/>
      <c r="Y50" s="262"/>
      <c r="Z50" s="198"/>
      <c r="AA50" s="198"/>
      <c r="AB50" s="198"/>
      <c r="AC50" s="157"/>
      <c r="AD50" s="157"/>
      <c r="AE50" s="157"/>
      <c r="AF50" s="262"/>
      <c r="AG50" s="198"/>
      <c r="AH50" s="198"/>
      <c r="AI50" s="198"/>
      <c r="AJ50" s="157"/>
      <c r="AK50" s="157"/>
      <c r="AL50" s="157"/>
      <c r="AM50" s="262"/>
      <c r="AN50" s="198"/>
      <c r="AO50" s="198"/>
      <c r="AP50" s="198"/>
      <c r="AQ50" s="157"/>
      <c r="AR50" s="157"/>
      <c r="AS50" s="157"/>
      <c r="AT50" s="262"/>
      <c r="AU50" s="198"/>
      <c r="AV50" s="198"/>
      <c r="AW50" s="198"/>
      <c r="AX50" s="157"/>
      <c r="AY50" s="157"/>
      <c r="AZ50" s="157"/>
      <c r="BA50" s="262"/>
      <c r="BB50" s="198"/>
      <c r="BC50" s="198"/>
      <c r="BD50" s="198"/>
      <c r="BE50" s="157"/>
      <c r="BF50" s="157"/>
      <c r="BG50" s="157"/>
      <c r="BH50" s="262"/>
      <c r="BI50" s="198"/>
      <c r="BJ50" s="198"/>
      <c r="BK50" s="198"/>
      <c r="BL50" s="157"/>
      <c r="BM50" s="157"/>
      <c r="BN50" s="157"/>
      <c r="BO50" s="262"/>
      <c r="BP50" s="198"/>
      <c r="BQ50" s="198"/>
      <c r="BR50" s="198"/>
      <c r="BS50" s="157"/>
      <c r="BT50" s="157"/>
      <c r="BU50" s="157"/>
      <c r="BV50" s="262"/>
      <c r="BW50" s="198"/>
      <c r="BX50" s="198"/>
      <c r="BY50" s="198"/>
      <c r="BZ50" s="157"/>
      <c r="CA50" s="157"/>
      <c r="CB50" s="157"/>
      <c r="CC50" s="262"/>
      <c r="CD50" s="198"/>
      <c r="CE50" s="198"/>
      <c r="CF50" s="198"/>
      <c r="CG50" s="186"/>
      <c r="CH50" s="789"/>
      <c r="CI50" s="307"/>
      <c r="CJ50" s="307"/>
      <c r="CK50" s="307"/>
      <c r="CL50" s="307"/>
      <c r="CM50" s="307"/>
      <c r="CN50" s="307"/>
      <c r="CO50" s="307"/>
      <c r="CP50" s="307"/>
      <c r="CQ50" s="307"/>
      <c r="CR50" s="307"/>
      <c r="CS50" s="307"/>
      <c r="CT50" s="307"/>
    </row>
    <row r="51" spans="1:98" customFormat="1">
      <c r="A51" s="783"/>
      <c r="B51" s="783"/>
      <c r="C51" s="783"/>
      <c r="D51" s="783"/>
      <c r="E51" s="340"/>
      <c r="F51" s="677"/>
      <c r="G51" s="677"/>
      <c r="H51" s="677"/>
      <c r="I51" s="776"/>
      <c r="J51" s="85"/>
      <c r="K51" s="201"/>
      <c r="L51" s="112"/>
      <c r="M51" s="164" t="s">
        <v>13</v>
      </c>
      <c r="N51" s="163"/>
      <c r="O51" s="157"/>
      <c r="P51" s="157"/>
      <c r="Q51" s="157"/>
      <c r="R51" s="262"/>
      <c r="S51" s="198"/>
      <c r="T51" s="198"/>
      <c r="U51" s="197"/>
      <c r="V51" s="157"/>
      <c r="W51" s="157"/>
      <c r="X51" s="157"/>
      <c r="Y51" s="262"/>
      <c r="Z51" s="198"/>
      <c r="AA51" s="198"/>
      <c r="AB51" s="197"/>
      <c r="AC51" s="157"/>
      <c r="AD51" s="157"/>
      <c r="AE51" s="157"/>
      <c r="AF51" s="262"/>
      <c r="AG51" s="198"/>
      <c r="AH51" s="198"/>
      <c r="AI51" s="197"/>
      <c r="AJ51" s="157"/>
      <c r="AK51" s="157"/>
      <c r="AL51" s="157"/>
      <c r="AM51" s="262"/>
      <c r="AN51" s="198"/>
      <c r="AO51" s="198"/>
      <c r="AP51" s="197"/>
      <c r="AQ51" s="157"/>
      <c r="AR51" s="157"/>
      <c r="AS51" s="157"/>
      <c r="AT51" s="262"/>
      <c r="AU51" s="198"/>
      <c r="AV51" s="198"/>
      <c r="AW51" s="197"/>
      <c r="AX51" s="157"/>
      <c r="AY51" s="157"/>
      <c r="AZ51" s="157"/>
      <c r="BA51" s="262"/>
      <c r="BB51" s="198"/>
      <c r="BC51" s="198"/>
      <c r="BD51" s="197"/>
      <c r="BE51" s="157"/>
      <c r="BF51" s="157"/>
      <c r="BG51" s="157"/>
      <c r="BH51" s="262"/>
      <c r="BI51" s="198"/>
      <c r="BJ51" s="198"/>
      <c r="BK51" s="197"/>
      <c r="BL51" s="157"/>
      <c r="BM51" s="157"/>
      <c r="BN51" s="157"/>
      <c r="BO51" s="262"/>
      <c r="BP51" s="198"/>
      <c r="BQ51" s="198"/>
      <c r="BR51" s="197"/>
      <c r="BS51" s="157"/>
      <c r="BT51" s="157"/>
      <c r="BU51" s="157"/>
      <c r="BV51" s="262"/>
      <c r="BW51" s="198"/>
      <c r="BX51" s="198"/>
      <c r="BY51" s="197"/>
      <c r="BZ51" s="157"/>
      <c r="CA51" s="157"/>
      <c r="CB51" s="157"/>
      <c r="CC51" s="262"/>
      <c r="CD51" s="198"/>
      <c r="CE51" s="198"/>
      <c r="CF51" s="197"/>
      <c r="CG51" s="198"/>
      <c r="CH51" s="186"/>
      <c r="CI51" s="307"/>
      <c r="CJ51" s="307"/>
      <c r="CK51" s="307"/>
      <c r="CL51" s="307"/>
      <c r="CM51" s="307"/>
      <c r="CN51" s="307"/>
      <c r="CO51" s="307"/>
      <c r="CP51" s="307"/>
      <c r="CQ51" s="307"/>
      <c r="CR51" s="307"/>
      <c r="CS51" s="307"/>
      <c r="CT51" s="307"/>
    </row>
    <row r="52" spans="1:98" customFormat="1">
      <c r="A52" s="783"/>
      <c r="B52" s="783"/>
      <c r="C52" s="783"/>
      <c r="D52" s="340"/>
      <c r="E52" s="345" t="s">
        <v>256</v>
      </c>
      <c r="F52" s="677"/>
      <c r="G52" s="677"/>
      <c r="H52" s="677"/>
      <c r="I52" s="201"/>
      <c r="J52" s="85"/>
      <c r="K52" s="180"/>
      <c r="L52" s="112"/>
      <c r="M52" s="163" t="s">
        <v>428</v>
      </c>
      <c r="N52" s="162"/>
      <c r="O52" s="157"/>
      <c r="P52" s="157"/>
      <c r="Q52" s="157"/>
      <c r="R52" s="262"/>
      <c r="S52" s="198"/>
      <c r="T52" s="198"/>
      <c r="U52" s="197"/>
      <c r="V52" s="157"/>
      <c r="W52" s="157"/>
      <c r="X52" s="157"/>
      <c r="Y52" s="262"/>
      <c r="Z52" s="198"/>
      <c r="AA52" s="198"/>
      <c r="AB52" s="197"/>
      <c r="AC52" s="157"/>
      <c r="AD52" s="157"/>
      <c r="AE52" s="157"/>
      <c r="AF52" s="262"/>
      <c r="AG52" s="198"/>
      <c r="AH52" s="198"/>
      <c r="AI52" s="197"/>
      <c r="AJ52" s="157"/>
      <c r="AK52" s="157"/>
      <c r="AL52" s="157"/>
      <c r="AM52" s="262"/>
      <c r="AN52" s="198"/>
      <c r="AO52" s="198"/>
      <c r="AP52" s="197"/>
      <c r="AQ52" s="157"/>
      <c r="AR52" s="157"/>
      <c r="AS52" s="157"/>
      <c r="AT52" s="262"/>
      <c r="AU52" s="198"/>
      <c r="AV52" s="198"/>
      <c r="AW52" s="197"/>
      <c r="AX52" s="157"/>
      <c r="AY52" s="157"/>
      <c r="AZ52" s="157"/>
      <c r="BA52" s="262"/>
      <c r="BB52" s="198"/>
      <c r="BC52" s="198"/>
      <c r="BD52" s="197"/>
      <c r="BE52" s="157"/>
      <c r="BF52" s="157"/>
      <c r="BG52" s="157"/>
      <c r="BH52" s="262"/>
      <c r="BI52" s="198"/>
      <c r="BJ52" s="198"/>
      <c r="BK52" s="197"/>
      <c r="BL52" s="157"/>
      <c r="BM52" s="157"/>
      <c r="BN52" s="157"/>
      <c r="BO52" s="262"/>
      <c r="BP52" s="198"/>
      <c r="BQ52" s="198"/>
      <c r="BR52" s="197"/>
      <c r="BS52" s="157"/>
      <c r="BT52" s="157"/>
      <c r="BU52" s="157"/>
      <c r="BV52" s="262"/>
      <c r="BW52" s="198"/>
      <c r="BX52" s="198"/>
      <c r="BY52" s="197"/>
      <c r="BZ52" s="157"/>
      <c r="CA52" s="157"/>
      <c r="CB52" s="157"/>
      <c r="CC52" s="262"/>
      <c r="CD52" s="198"/>
      <c r="CE52" s="198"/>
      <c r="CF52" s="197"/>
      <c r="CG52" s="198"/>
      <c r="CH52" s="186"/>
      <c r="CI52" s="307"/>
      <c r="CJ52" s="307"/>
      <c r="CK52" s="307"/>
      <c r="CL52" s="307"/>
      <c r="CM52" s="307"/>
      <c r="CN52" s="307"/>
      <c r="CO52" s="307"/>
      <c r="CP52" s="307"/>
      <c r="CQ52" s="307"/>
      <c r="CR52" s="307"/>
      <c r="CS52" s="307"/>
      <c r="CT52" s="307"/>
    </row>
    <row r="53" spans="1:98" ht="22.5">
      <c r="A53" s="783"/>
      <c r="B53" s="783">
        <v>3</v>
      </c>
      <c r="C53" s="340"/>
      <c r="D53" s="340"/>
      <c r="E53" s="677"/>
      <c r="F53" s="677"/>
      <c r="G53" s="677"/>
      <c r="H53" s="677"/>
      <c r="I53" s="670"/>
      <c r="J53" s="181"/>
      <c r="K53" s="35"/>
      <c r="L53" s="681" t="str">
        <f>mergeValue(A53) &amp;"."&amp; mergeValue(B53)</f>
        <v>1.3</v>
      </c>
      <c r="M53" s="159" t="s">
        <v>18</v>
      </c>
      <c r="N53" s="285"/>
      <c r="O53" s="800" t="str">
        <f>IF('Перечень тарифов'!N25="","","" &amp; 'Перечень тарифов'!N25 &amp; "")</f>
        <v>Тюменский муниципальный район, Горьковское (71644417);</v>
      </c>
      <c r="P53" s="801"/>
      <c r="Q53" s="801"/>
      <c r="R53" s="801"/>
      <c r="S53" s="801"/>
      <c r="T53" s="801"/>
      <c r="U53" s="801"/>
      <c r="V53" s="801"/>
      <c r="W53" s="801"/>
      <c r="X53" s="801"/>
      <c r="Y53" s="801"/>
      <c r="Z53" s="801"/>
      <c r="AA53" s="801"/>
      <c r="AB53" s="801"/>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01"/>
      <c r="AY53" s="801"/>
      <c r="AZ53" s="801"/>
      <c r="BA53" s="801"/>
      <c r="BB53" s="801"/>
      <c r="BC53" s="801"/>
      <c r="BD53" s="801"/>
      <c r="BE53" s="801"/>
      <c r="BF53" s="801"/>
      <c r="BG53" s="801"/>
      <c r="BH53" s="801"/>
      <c r="BI53" s="801"/>
      <c r="BJ53" s="801"/>
      <c r="BK53" s="801"/>
      <c r="BL53" s="801"/>
      <c r="BM53" s="801"/>
      <c r="BN53" s="801"/>
      <c r="BO53" s="801"/>
      <c r="BP53" s="801"/>
      <c r="BQ53" s="801"/>
      <c r="BR53" s="801"/>
      <c r="BS53" s="801"/>
      <c r="BT53" s="801"/>
      <c r="BU53" s="801"/>
      <c r="BV53" s="801"/>
      <c r="BW53" s="801"/>
      <c r="BX53" s="801"/>
      <c r="BY53" s="801"/>
      <c r="BZ53" s="801"/>
      <c r="CA53" s="801"/>
      <c r="CB53" s="801"/>
      <c r="CC53" s="801"/>
      <c r="CD53" s="801"/>
      <c r="CE53" s="801"/>
      <c r="CF53" s="801"/>
      <c r="CG53" s="802"/>
      <c r="CH53" s="286" t="s">
        <v>544</v>
      </c>
    </row>
    <row r="54" spans="1:98" hidden="1">
      <c r="A54" s="783"/>
      <c r="B54" s="783"/>
      <c r="C54" s="783">
        <v>1</v>
      </c>
      <c r="D54" s="340"/>
      <c r="E54" s="677"/>
      <c r="F54" s="677"/>
      <c r="G54" s="677"/>
      <c r="H54" s="677"/>
      <c r="I54" s="344"/>
      <c r="J54" s="181"/>
      <c r="K54" s="101"/>
      <c r="L54" s="681" t="str">
        <f>mergeValue(A54) &amp;"."&amp; mergeValue(B54)&amp;"."&amp; mergeValue(C54)</f>
        <v>1.3.1</v>
      </c>
      <c r="M54" s="160"/>
      <c r="N54" s="285"/>
      <c r="O54" s="800"/>
      <c r="P54" s="801"/>
      <c r="Q54" s="801"/>
      <c r="R54" s="801"/>
      <c r="S54" s="801"/>
      <c r="T54" s="801"/>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1"/>
      <c r="AY54" s="801"/>
      <c r="AZ54" s="801"/>
      <c r="BA54" s="801"/>
      <c r="BB54" s="801"/>
      <c r="BC54" s="801"/>
      <c r="BD54" s="801"/>
      <c r="BE54" s="801"/>
      <c r="BF54" s="801"/>
      <c r="BG54" s="801"/>
      <c r="BH54" s="801"/>
      <c r="BI54" s="801"/>
      <c r="BJ54" s="801"/>
      <c r="BK54" s="801"/>
      <c r="BL54" s="801"/>
      <c r="BM54" s="801"/>
      <c r="BN54" s="801"/>
      <c r="BO54" s="801"/>
      <c r="BP54" s="801"/>
      <c r="BQ54" s="801"/>
      <c r="BR54" s="801"/>
      <c r="BS54" s="801"/>
      <c r="BT54" s="801"/>
      <c r="BU54" s="801"/>
      <c r="BV54" s="801"/>
      <c r="BW54" s="801"/>
      <c r="BX54" s="801"/>
      <c r="BY54" s="801"/>
      <c r="BZ54" s="801"/>
      <c r="CA54" s="801"/>
      <c r="CB54" s="801"/>
      <c r="CC54" s="801"/>
      <c r="CD54" s="801"/>
      <c r="CE54" s="801"/>
      <c r="CF54" s="801"/>
      <c r="CG54" s="802"/>
      <c r="CH54" s="286"/>
    </row>
    <row r="55" spans="1:98" ht="33.75">
      <c r="A55" s="783"/>
      <c r="B55" s="783"/>
      <c r="C55" s="783"/>
      <c r="D55" s="783">
        <v>1</v>
      </c>
      <c r="E55" s="677"/>
      <c r="F55" s="677"/>
      <c r="G55" s="677"/>
      <c r="H55" s="677"/>
      <c r="I55" s="776"/>
      <c r="J55" s="181"/>
      <c r="K55" s="101"/>
      <c r="L55" s="681" t="str">
        <f>mergeValue(A55) &amp;"."&amp; mergeValue(B55)&amp;"."&amp; mergeValue(C55)&amp;"."&amp; mergeValue(D55)</f>
        <v>1.3.1.1</v>
      </c>
      <c r="M55" s="161" t="s">
        <v>426</v>
      </c>
      <c r="N55" s="285"/>
      <c r="O55" s="797" t="s">
        <v>1653</v>
      </c>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8"/>
      <c r="AY55" s="798"/>
      <c r="AZ55" s="798"/>
      <c r="BA55" s="798"/>
      <c r="BB55" s="798"/>
      <c r="BC55" s="798"/>
      <c r="BD55" s="798"/>
      <c r="BE55" s="798"/>
      <c r="BF55" s="798"/>
      <c r="BG55" s="798"/>
      <c r="BH55" s="798"/>
      <c r="BI55" s="798"/>
      <c r="BJ55" s="798"/>
      <c r="BK55" s="798"/>
      <c r="BL55" s="798"/>
      <c r="BM55" s="798"/>
      <c r="BN55" s="798"/>
      <c r="BO55" s="798"/>
      <c r="BP55" s="798"/>
      <c r="BQ55" s="798"/>
      <c r="BR55" s="798"/>
      <c r="BS55" s="798"/>
      <c r="BT55" s="798"/>
      <c r="BU55" s="798"/>
      <c r="BV55" s="798"/>
      <c r="BW55" s="798"/>
      <c r="BX55" s="798"/>
      <c r="BY55" s="798"/>
      <c r="BZ55" s="798"/>
      <c r="CA55" s="798"/>
      <c r="CB55" s="798"/>
      <c r="CC55" s="798"/>
      <c r="CD55" s="798"/>
      <c r="CE55" s="798"/>
      <c r="CF55" s="798"/>
      <c r="CG55" s="799"/>
      <c r="CH55" s="286" t="s">
        <v>681</v>
      </c>
    </row>
    <row r="56" spans="1:98" ht="33.75">
      <c r="A56" s="783"/>
      <c r="B56" s="783"/>
      <c r="C56" s="783"/>
      <c r="D56" s="783"/>
      <c r="E56" s="783">
        <v>1</v>
      </c>
      <c r="F56" s="677"/>
      <c r="G56" s="677"/>
      <c r="H56" s="677"/>
      <c r="I56" s="776"/>
      <c r="J56" s="776"/>
      <c r="K56" s="101"/>
      <c r="L56" s="681" t="str">
        <f>mergeValue(A56) &amp;"."&amp; mergeValue(B56)&amp;"."&amp; mergeValue(C56)&amp;"."&amp; mergeValue(D56)&amp;"."&amp; mergeValue(E56)</f>
        <v>1.3.1.1.1</v>
      </c>
      <c r="M56" s="172" t="s">
        <v>10</v>
      </c>
      <c r="N56" s="286"/>
      <c r="O56" s="794" t="s">
        <v>715</v>
      </c>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5"/>
      <c r="AY56" s="795"/>
      <c r="AZ56" s="795"/>
      <c r="BA56" s="795"/>
      <c r="BB56" s="795"/>
      <c r="BC56" s="795"/>
      <c r="BD56" s="795"/>
      <c r="BE56" s="795"/>
      <c r="BF56" s="795"/>
      <c r="BG56" s="795"/>
      <c r="BH56" s="795"/>
      <c r="BI56" s="795"/>
      <c r="BJ56" s="795"/>
      <c r="BK56" s="795"/>
      <c r="BL56" s="795"/>
      <c r="BM56" s="795"/>
      <c r="BN56" s="795"/>
      <c r="BO56" s="795"/>
      <c r="BP56" s="795"/>
      <c r="BQ56" s="795"/>
      <c r="BR56" s="795"/>
      <c r="BS56" s="795"/>
      <c r="BT56" s="795"/>
      <c r="BU56" s="795"/>
      <c r="BV56" s="795"/>
      <c r="BW56" s="795"/>
      <c r="BX56" s="795"/>
      <c r="BY56" s="795"/>
      <c r="BZ56" s="795"/>
      <c r="CA56" s="795"/>
      <c r="CB56" s="795"/>
      <c r="CC56" s="795"/>
      <c r="CD56" s="795"/>
      <c r="CE56" s="795"/>
      <c r="CF56" s="795"/>
      <c r="CG56" s="796"/>
      <c r="CH56" s="286" t="s">
        <v>545</v>
      </c>
      <c r="CJ56" s="317" t="str">
        <f>strCheckUnique(CK56:CK59)</f>
        <v/>
      </c>
      <c r="CL56" s="317"/>
    </row>
    <row r="57" spans="1:98" ht="66" customHeight="1">
      <c r="A57" s="783"/>
      <c r="B57" s="783"/>
      <c r="C57" s="783"/>
      <c r="D57" s="783"/>
      <c r="E57" s="783"/>
      <c r="F57" s="340">
        <v>1</v>
      </c>
      <c r="G57" s="340"/>
      <c r="H57" s="340"/>
      <c r="I57" s="776"/>
      <c r="J57" s="776"/>
      <c r="K57" s="344"/>
      <c r="L57" s="681" t="str">
        <f>mergeValue(A57) &amp;"."&amp; mergeValue(B57)&amp;"."&amp; mergeValue(C57)&amp;"."&amp; mergeValue(D57)&amp;"."&amp; mergeValue(E57)&amp;"."&amp; mergeValue(F57)</f>
        <v>1.3.1.1.1.1</v>
      </c>
      <c r="M57" s="646" t="s">
        <v>1650</v>
      </c>
      <c r="N57" s="299"/>
      <c r="O57" s="694">
        <v>30.67</v>
      </c>
      <c r="P57" s="192"/>
      <c r="Q57" s="192"/>
      <c r="R57" s="781" t="s">
        <v>1320</v>
      </c>
      <c r="S57" s="779" t="s">
        <v>87</v>
      </c>
      <c r="T57" s="781" t="s">
        <v>1667</v>
      </c>
      <c r="U57" s="779" t="s">
        <v>87</v>
      </c>
      <c r="V57" s="694">
        <v>124.06</v>
      </c>
      <c r="W57" s="192"/>
      <c r="X57" s="192"/>
      <c r="Y57" s="781" t="s">
        <v>1668</v>
      </c>
      <c r="Z57" s="779" t="s">
        <v>87</v>
      </c>
      <c r="AA57" s="781" t="s">
        <v>1669</v>
      </c>
      <c r="AB57" s="779" t="s">
        <v>87</v>
      </c>
      <c r="AC57" s="694">
        <v>118.88</v>
      </c>
      <c r="AD57" s="192"/>
      <c r="AE57" s="192"/>
      <c r="AF57" s="781" t="s">
        <v>1672</v>
      </c>
      <c r="AG57" s="779" t="s">
        <v>87</v>
      </c>
      <c r="AH57" s="781" t="s">
        <v>1673</v>
      </c>
      <c r="AI57" s="779" t="s">
        <v>87</v>
      </c>
      <c r="AJ57" s="694">
        <v>123.64</v>
      </c>
      <c r="AK57" s="192"/>
      <c r="AL57" s="192"/>
      <c r="AM57" s="781" t="s">
        <v>1674</v>
      </c>
      <c r="AN57" s="779" t="s">
        <v>87</v>
      </c>
      <c r="AO57" s="781" t="s">
        <v>1675</v>
      </c>
      <c r="AP57" s="779" t="s">
        <v>87</v>
      </c>
      <c r="AQ57" s="694">
        <v>123.64</v>
      </c>
      <c r="AR57" s="192"/>
      <c r="AS57" s="192"/>
      <c r="AT57" s="781" t="s">
        <v>1677</v>
      </c>
      <c r="AU57" s="779" t="s">
        <v>87</v>
      </c>
      <c r="AV57" s="781" t="s">
        <v>1678</v>
      </c>
      <c r="AW57" s="779" t="s">
        <v>87</v>
      </c>
      <c r="AX57" s="694">
        <v>163.79</v>
      </c>
      <c r="AY57" s="192"/>
      <c r="AZ57" s="192"/>
      <c r="BA57" s="781" t="s">
        <v>1679</v>
      </c>
      <c r="BB57" s="779" t="s">
        <v>87</v>
      </c>
      <c r="BC57" s="781" t="s">
        <v>1680</v>
      </c>
      <c r="BD57" s="779" t="s">
        <v>87</v>
      </c>
      <c r="BE57" s="694">
        <v>163.79</v>
      </c>
      <c r="BF57" s="192"/>
      <c r="BG57" s="192"/>
      <c r="BH57" s="781" t="s">
        <v>1681</v>
      </c>
      <c r="BI57" s="779" t="s">
        <v>87</v>
      </c>
      <c r="BJ57" s="781" t="s">
        <v>1682</v>
      </c>
      <c r="BK57" s="779" t="s">
        <v>87</v>
      </c>
      <c r="BL57" s="694">
        <v>232.09</v>
      </c>
      <c r="BM57" s="192"/>
      <c r="BN57" s="192"/>
      <c r="BO57" s="781" t="s">
        <v>1683</v>
      </c>
      <c r="BP57" s="779" t="s">
        <v>87</v>
      </c>
      <c r="BQ57" s="781" t="s">
        <v>1684</v>
      </c>
      <c r="BR57" s="779" t="s">
        <v>87</v>
      </c>
      <c r="BS57" s="694">
        <v>188.29</v>
      </c>
      <c r="BT57" s="192"/>
      <c r="BU57" s="192"/>
      <c r="BV57" s="781" t="s">
        <v>1685</v>
      </c>
      <c r="BW57" s="779" t="s">
        <v>87</v>
      </c>
      <c r="BX57" s="781" t="s">
        <v>1686</v>
      </c>
      <c r="BY57" s="779" t="s">
        <v>87</v>
      </c>
      <c r="BZ57" s="694">
        <v>195.83</v>
      </c>
      <c r="CA57" s="192"/>
      <c r="CB57" s="192"/>
      <c r="CC57" s="781" t="s">
        <v>1687</v>
      </c>
      <c r="CD57" s="779" t="s">
        <v>87</v>
      </c>
      <c r="CE57" s="781" t="s">
        <v>1321</v>
      </c>
      <c r="CF57" s="779" t="s">
        <v>88</v>
      </c>
      <c r="CG57" s="282"/>
      <c r="CH57" s="787" t="s">
        <v>546</v>
      </c>
      <c r="CI57" s="298" t="str">
        <f>strCheckDate(O58:CG58)</f>
        <v/>
      </c>
      <c r="CJ57" s="317"/>
      <c r="CK57" s="317" t="str">
        <f>IF(M57="","",M57 )</f>
        <v>Питьевая вода, руб./м3 (с НДС)</v>
      </c>
      <c r="CL57" s="317"/>
      <c r="CM57" s="317"/>
      <c r="CN57" s="317"/>
    </row>
    <row r="58" spans="1:98" ht="14.25" hidden="1" customHeight="1">
      <c r="A58" s="783"/>
      <c r="B58" s="783"/>
      <c r="C58" s="783"/>
      <c r="D58" s="783"/>
      <c r="E58" s="783"/>
      <c r="F58" s="340"/>
      <c r="G58" s="340"/>
      <c r="H58" s="340"/>
      <c r="I58" s="776"/>
      <c r="J58" s="776"/>
      <c r="K58" s="344"/>
      <c r="L58" s="171"/>
      <c r="M58" s="205"/>
      <c r="N58" s="299"/>
      <c r="O58" s="299"/>
      <c r="P58" s="296"/>
      <c r="Q58" s="297" t="str">
        <f>R57 &amp; "-" &amp; T57</f>
        <v>17.01.2020-30.06.2020</v>
      </c>
      <c r="R58" s="781"/>
      <c r="S58" s="779"/>
      <c r="T58" s="782"/>
      <c r="U58" s="779"/>
      <c r="V58" s="299"/>
      <c r="W58" s="296"/>
      <c r="X58" s="297" t="str">
        <f>Y57 &amp; "-" &amp; AA57</f>
        <v>01.07.2020-31.12.2020</v>
      </c>
      <c r="Y58" s="781"/>
      <c r="Z58" s="779"/>
      <c r="AA58" s="782"/>
      <c r="AB58" s="779"/>
      <c r="AC58" s="299"/>
      <c r="AD58" s="296"/>
      <c r="AE58" s="297" t="str">
        <f>AF57 &amp; "-" &amp; AH57</f>
        <v>01.01.2021-30.06.2021</v>
      </c>
      <c r="AF58" s="781"/>
      <c r="AG58" s="779"/>
      <c r="AH58" s="782"/>
      <c r="AI58" s="779"/>
      <c r="AJ58" s="299"/>
      <c r="AK58" s="296"/>
      <c r="AL58" s="297" t="str">
        <f>AM57 &amp; "-" &amp; AO57</f>
        <v>01.07.2021-31.12.2021</v>
      </c>
      <c r="AM58" s="781"/>
      <c r="AN58" s="779"/>
      <c r="AO58" s="782"/>
      <c r="AP58" s="779"/>
      <c r="AQ58" s="299"/>
      <c r="AR58" s="296"/>
      <c r="AS58" s="297" t="str">
        <f>AT57 &amp; "-" &amp; AV57</f>
        <v>01.01.2022-30.06.2022</v>
      </c>
      <c r="AT58" s="781"/>
      <c r="AU58" s="779"/>
      <c r="AV58" s="782"/>
      <c r="AW58" s="779"/>
      <c r="AX58" s="299"/>
      <c r="AY58" s="296"/>
      <c r="AZ58" s="297" t="str">
        <f>BA57 &amp; "-" &amp; BC57</f>
        <v>01.07.2022-31.12.2022</v>
      </c>
      <c r="BA58" s="781"/>
      <c r="BB58" s="779"/>
      <c r="BC58" s="782"/>
      <c r="BD58" s="779"/>
      <c r="BE58" s="299"/>
      <c r="BF58" s="296"/>
      <c r="BG58" s="297" t="str">
        <f>BH57 &amp; "-" &amp; BJ57</f>
        <v>01.01.2023-30.06.2023</v>
      </c>
      <c r="BH58" s="781"/>
      <c r="BI58" s="779"/>
      <c r="BJ58" s="782"/>
      <c r="BK58" s="779"/>
      <c r="BL58" s="299"/>
      <c r="BM58" s="296"/>
      <c r="BN58" s="297" t="str">
        <f>BO57 &amp; "-" &amp; BQ57</f>
        <v>01.07.2023-31.12.2023</v>
      </c>
      <c r="BO58" s="781"/>
      <c r="BP58" s="779"/>
      <c r="BQ58" s="782"/>
      <c r="BR58" s="779"/>
      <c r="BS58" s="299"/>
      <c r="BT58" s="296"/>
      <c r="BU58" s="297" t="str">
        <f>BV57 &amp; "-" &amp; BX57</f>
        <v>01.01.2024-30.06.2024</v>
      </c>
      <c r="BV58" s="781"/>
      <c r="BW58" s="779"/>
      <c r="BX58" s="782"/>
      <c r="BY58" s="779"/>
      <c r="BZ58" s="299"/>
      <c r="CA58" s="296"/>
      <c r="CB58" s="297" t="str">
        <f>CC57 &amp; "-" &amp; CE57</f>
        <v>01.07.2024-31.12.2024</v>
      </c>
      <c r="CC58" s="781"/>
      <c r="CD58" s="779"/>
      <c r="CE58" s="782"/>
      <c r="CF58" s="779"/>
      <c r="CG58" s="282"/>
      <c r="CH58" s="788"/>
      <c r="CJ58" s="317"/>
      <c r="CK58" s="317"/>
      <c r="CL58" s="317"/>
      <c r="CM58" s="317"/>
      <c r="CN58" s="317"/>
    </row>
    <row r="59" spans="1:98" customFormat="1" ht="15" customHeight="1">
      <c r="A59" s="783"/>
      <c r="B59" s="783"/>
      <c r="C59" s="783"/>
      <c r="D59" s="783"/>
      <c r="E59" s="783"/>
      <c r="F59" s="340"/>
      <c r="G59" s="340"/>
      <c r="H59" s="340"/>
      <c r="I59" s="776"/>
      <c r="J59" s="776"/>
      <c r="K59" s="201"/>
      <c r="L59" s="112"/>
      <c r="M59" s="175" t="s">
        <v>427</v>
      </c>
      <c r="N59" s="164"/>
      <c r="O59" s="157"/>
      <c r="P59" s="157"/>
      <c r="Q59" s="157"/>
      <c r="R59" s="262"/>
      <c r="S59" s="198"/>
      <c r="T59" s="198"/>
      <c r="U59" s="198"/>
      <c r="V59" s="157"/>
      <c r="W59" s="157"/>
      <c r="X59" s="157"/>
      <c r="Y59" s="262"/>
      <c r="Z59" s="198"/>
      <c r="AA59" s="198"/>
      <c r="AB59" s="198"/>
      <c r="AC59" s="157"/>
      <c r="AD59" s="157"/>
      <c r="AE59" s="157"/>
      <c r="AF59" s="262"/>
      <c r="AG59" s="198"/>
      <c r="AH59" s="198"/>
      <c r="AI59" s="198"/>
      <c r="AJ59" s="157"/>
      <c r="AK59" s="157"/>
      <c r="AL59" s="157"/>
      <c r="AM59" s="262"/>
      <c r="AN59" s="198"/>
      <c r="AO59" s="198"/>
      <c r="AP59" s="198"/>
      <c r="AQ59" s="157"/>
      <c r="AR59" s="157"/>
      <c r="AS59" s="157"/>
      <c r="AT59" s="262"/>
      <c r="AU59" s="198"/>
      <c r="AV59" s="198"/>
      <c r="AW59" s="198"/>
      <c r="AX59" s="157"/>
      <c r="AY59" s="157"/>
      <c r="AZ59" s="157"/>
      <c r="BA59" s="262"/>
      <c r="BB59" s="198"/>
      <c r="BC59" s="198"/>
      <c r="BD59" s="198"/>
      <c r="BE59" s="157"/>
      <c r="BF59" s="157"/>
      <c r="BG59" s="157"/>
      <c r="BH59" s="262"/>
      <c r="BI59" s="198"/>
      <c r="BJ59" s="198"/>
      <c r="BK59" s="198"/>
      <c r="BL59" s="157"/>
      <c r="BM59" s="157"/>
      <c r="BN59" s="157"/>
      <c r="BO59" s="262"/>
      <c r="BP59" s="198"/>
      <c r="BQ59" s="198"/>
      <c r="BR59" s="198"/>
      <c r="BS59" s="157"/>
      <c r="BT59" s="157"/>
      <c r="BU59" s="157"/>
      <c r="BV59" s="262"/>
      <c r="BW59" s="198"/>
      <c r="BX59" s="198"/>
      <c r="BY59" s="198"/>
      <c r="BZ59" s="157"/>
      <c r="CA59" s="157"/>
      <c r="CB59" s="157"/>
      <c r="CC59" s="262"/>
      <c r="CD59" s="198"/>
      <c r="CE59" s="198"/>
      <c r="CF59" s="198"/>
      <c r="CG59" s="186"/>
      <c r="CH59" s="789"/>
      <c r="CI59" s="307"/>
      <c r="CJ59" s="307"/>
      <c r="CK59" s="307"/>
      <c r="CL59" s="307"/>
      <c r="CM59" s="307"/>
      <c r="CN59" s="307"/>
      <c r="CO59" s="307"/>
      <c r="CP59" s="307"/>
      <c r="CQ59" s="307"/>
      <c r="CR59" s="307"/>
      <c r="CS59" s="307"/>
      <c r="CT59" s="307"/>
    </row>
    <row r="60" spans="1:98" ht="33.75">
      <c r="A60" s="783"/>
      <c r="B60" s="783"/>
      <c r="C60" s="783"/>
      <c r="D60" s="783"/>
      <c r="E60" s="783">
        <v>2</v>
      </c>
      <c r="F60" s="677"/>
      <c r="G60" s="677"/>
      <c r="H60" s="677"/>
      <c r="I60" s="776"/>
      <c r="J60" s="776" t="s">
        <v>1636</v>
      </c>
      <c r="K60" s="101"/>
      <c r="L60" s="681" t="str">
        <f>mergeValue(A60) &amp;"."&amp; mergeValue(B60)&amp;"."&amp; mergeValue(C60)&amp;"."&amp; mergeValue(D60)&amp;"."&amp; mergeValue(E60)</f>
        <v>1.3.1.1.2</v>
      </c>
      <c r="M60" s="172" t="s">
        <v>10</v>
      </c>
      <c r="N60" s="286"/>
      <c r="O60" s="794" t="s">
        <v>306</v>
      </c>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5"/>
      <c r="BW60" s="795"/>
      <c r="BX60" s="795"/>
      <c r="BY60" s="795"/>
      <c r="BZ60" s="795"/>
      <c r="CA60" s="795"/>
      <c r="CB60" s="795"/>
      <c r="CC60" s="795"/>
      <c r="CD60" s="795"/>
      <c r="CE60" s="795"/>
      <c r="CF60" s="795"/>
      <c r="CG60" s="796"/>
      <c r="CH60" s="286" t="s">
        <v>545</v>
      </c>
      <c r="CJ60" s="317" t="str">
        <f>strCheckUnique(CK60:CK63)</f>
        <v/>
      </c>
      <c r="CL60" s="317"/>
    </row>
    <row r="61" spans="1:98" ht="66" customHeight="1">
      <c r="A61" s="783"/>
      <c r="B61" s="783"/>
      <c r="C61" s="783"/>
      <c r="D61" s="783"/>
      <c r="E61" s="783"/>
      <c r="F61" s="340">
        <v>1</v>
      </c>
      <c r="G61" s="340"/>
      <c r="H61" s="340"/>
      <c r="I61" s="776"/>
      <c r="J61" s="776"/>
      <c r="K61" s="344"/>
      <c r="L61" s="681" t="str">
        <f>mergeValue(A61) &amp;"."&amp; mergeValue(B61)&amp;"."&amp; mergeValue(C61)&amp;"."&amp; mergeValue(D61)&amp;"."&amp; mergeValue(E61)&amp;"."&amp; mergeValue(F61)</f>
        <v>1.3.1.1.2.1</v>
      </c>
      <c r="M61" s="646" t="s">
        <v>1651</v>
      </c>
      <c r="N61" s="299"/>
      <c r="O61" s="694">
        <v>25.56</v>
      </c>
      <c r="P61" s="192"/>
      <c r="Q61" s="192"/>
      <c r="R61" s="781" t="s">
        <v>1320</v>
      </c>
      <c r="S61" s="779" t="s">
        <v>87</v>
      </c>
      <c r="T61" s="781" t="s">
        <v>1667</v>
      </c>
      <c r="U61" s="779" t="s">
        <v>87</v>
      </c>
      <c r="V61" s="694">
        <v>103.38</v>
      </c>
      <c r="W61" s="192"/>
      <c r="X61" s="192"/>
      <c r="Y61" s="781" t="s">
        <v>1668</v>
      </c>
      <c r="Z61" s="779" t="s">
        <v>87</v>
      </c>
      <c r="AA61" s="781" t="s">
        <v>1669</v>
      </c>
      <c r="AB61" s="779" t="s">
        <v>87</v>
      </c>
      <c r="AC61" s="694">
        <v>99.07</v>
      </c>
      <c r="AD61" s="192"/>
      <c r="AE61" s="192"/>
      <c r="AF61" s="781" t="s">
        <v>1672</v>
      </c>
      <c r="AG61" s="779" t="s">
        <v>87</v>
      </c>
      <c r="AH61" s="781" t="s">
        <v>1673</v>
      </c>
      <c r="AI61" s="779" t="s">
        <v>87</v>
      </c>
      <c r="AJ61" s="694">
        <v>103.03</v>
      </c>
      <c r="AK61" s="192"/>
      <c r="AL61" s="192"/>
      <c r="AM61" s="781" t="s">
        <v>1674</v>
      </c>
      <c r="AN61" s="779" t="s">
        <v>87</v>
      </c>
      <c r="AO61" s="781" t="s">
        <v>1675</v>
      </c>
      <c r="AP61" s="779" t="s">
        <v>87</v>
      </c>
      <c r="AQ61" s="694">
        <v>103.03</v>
      </c>
      <c r="AR61" s="192"/>
      <c r="AS61" s="192"/>
      <c r="AT61" s="781" t="s">
        <v>1677</v>
      </c>
      <c r="AU61" s="779" t="s">
        <v>87</v>
      </c>
      <c r="AV61" s="781" t="s">
        <v>1678</v>
      </c>
      <c r="AW61" s="779" t="s">
        <v>87</v>
      </c>
      <c r="AX61" s="694">
        <v>136.49</v>
      </c>
      <c r="AY61" s="192"/>
      <c r="AZ61" s="192"/>
      <c r="BA61" s="781" t="s">
        <v>1679</v>
      </c>
      <c r="BB61" s="779" t="s">
        <v>87</v>
      </c>
      <c r="BC61" s="781" t="s">
        <v>1680</v>
      </c>
      <c r="BD61" s="779" t="s">
        <v>87</v>
      </c>
      <c r="BE61" s="694">
        <v>136.49</v>
      </c>
      <c r="BF61" s="192"/>
      <c r="BG61" s="192"/>
      <c r="BH61" s="781" t="s">
        <v>1681</v>
      </c>
      <c r="BI61" s="779" t="s">
        <v>87</v>
      </c>
      <c r="BJ61" s="781" t="s">
        <v>1682</v>
      </c>
      <c r="BK61" s="779" t="s">
        <v>87</v>
      </c>
      <c r="BL61" s="694">
        <v>193.41</v>
      </c>
      <c r="BM61" s="192"/>
      <c r="BN61" s="192"/>
      <c r="BO61" s="781" t="s">
        <v>1683</v>
      </c>
      <c r="BP61" s="779" t="s">
        <v>87</v>
      </c>
      <c r="BQ61" s="781" t="s">
        <v>1684</v>
      </c>
      <c r="BR61" s="779" t="s">
        <v>87</v>
      </c>
      <c r="BS61" s="694">
        <v>156.91</v>
      </c>
      <c r="BT61" s="192"/>
      <c r="BU61" s="192"/>
      <c r="BV61" s="781" t="s">
        <v>1685</v>
      </c>
      <c r="BW61" s="779" t="s">
        <v>87</v>
      </c>
      <c r="BX61" s="781" t="s">
        <v>1686</v>
      </c>
      <c r="BY61" s="779" t="s">
        <v>87</v>
      </c>
      <c r="BZ61" s="694">
        <v>163.19</v>
      </c>
      <c r="CA61" s="192"/>
      <c r="CB61" s="192"/>
      <c r="CC61" s="781" t="s">
        <v>1687</v>
      </c>
      <c r="CD61" s="779" t="s">
        <v>87</v>
      </c>
      <c r="CE61" s="781" t="s">
        <v>1321</v>
      </c>
      <c r="CF61" s="779" t="s">
        <v>88</v>
      </c>
      <c r="CG61" s="282"/>
      <c r="CH61" s="787" t="s">
        <v>546</v>
      </c>
      <c r="CI61" s="298" t="str">
        <f>strCheckDate(O62:CG62)</f>
        <v/>
      </c>
      <c r="CJ61" s="317"/>
      <c r="CK61" s="317" t="str">
        <f>IF(M61="","",M61 )</f>
        <v>Питьевая вода, руб./м3 (без НДС)</v>
      </c>
      <c r="CL61" s="317"/>
      <c r="CM61" s="317"/>
      <c r="CN61" s="317"/>
    </row>
    <row r="62" spans="1:98" ht="14.25" hidden="1" customHeight="1">
      <c r="A62" s="783"/>
      <c r="B62" s="783"/>
      <c r="C62" s="783"/>
      <c r="D62" s="783"/>
      <c r="E62" s="783"/>
      <c r="F62" s="340"/>
      <c r="G62" s="340"/>
      <c r="H62" s="340"/>
      <c r="I62" s="776"/>
      <c r="J62" s="776"/>
      <c r="K62" s="344"/>
      <c r="L62" s="171"/>
      <c r="M62" s="205"/>
      <c r="N62" s="299"/>
      <c r="O62" s="299"/>
      <c r="P62" s="296"/>
      <c r="Q62" s="297" t="str">
        <f>R61 &amp; "-" &amp; T61</f>
        <v>17.01.2020-30.06.2020</v>
      </c>
      <c r="R62" s="781"/>
      <c r="S62" s="779"/>
      <c r="T62" s="782"/>
      <c r="U62" s="779"/>
      <c r="V62" s="299"/>
      <c r="W62" s="296"/>
      <c r="X62" s="297" t="str">
        <f>Y61 &amp; "-" &amp; AA61</f>
        <v>01.07.2020-31.12.2020</v>
      </c>
      <c r="Y62" s="781"/>
      <c r="Z62" s="779"/>
      <c r="AA62" s="782"/>
      <c r="AB62" s="779"/>
      <c r="AC62" s="299"/>
      <c r="AD62" s="296"/>
      <c r="AE62" s="297" t="str">
        <f>AF61 &amp; "-" &amp; AH61</f>
        <v>01.01.2021-30.06.2021</v>
      </c>
      <c r="AF62" s="781"/>
      <c r="AG62" s="779"/>
      <c r="AH62" s="782"/>
      <c r="AI62" s="779"/>
      <c r="AJ62" s="299"/>
      <c r="AK62" s="296"/>
      <c r="AL62" s="297" t="str">
        <f>AM61 &amp; "-" &amp; AO61</f>
        <v>01.07.2021-31.12.2021</v>
      </c>
      <c r="AM62" s="781"/>
      <c r="AN62" s="779"/>
      <c r="AO62" s="782"/>
      <c r="AP62" s="779"/>
      <c r="AQ62" s="299"/>
      <c r="AR62" s="296"/>
      <c r="AS62" s="297" t="str">
        <f>AT61 &amp; "-" &amp; AV61</f>
        <v>01.01.2022-30.06.2022</v>
      </c>
      <c r="AT62" s="781"/>
      <c r="AU62" s="779"/>
      <c r="AV62" s="782"/>
      <c r="AW62" s="779"/>
      <c r="AX62" s="299"/>
      <c r="AY62" s="296"/>
      <c r="AZ62" s="297" t="str">
        <f>BA61 &amp; "-" &amp; BC61</f>
        <v>01.07.2022-31.12.2022</v>
      </c>
      <c r="BA62" s="781"/>
      <c r="BB62" s="779"/>
      <c r="BC62" s="782"/>
      <c r="BD62" s="779"/>
      <c r="BE62" s="299"/>
      <c r="BF62" s="296"/>
      <c r="BG62" s="297" t="str">
        <f>BH61 &amp; "-" &amp; BJ61</f>
        <v>01.01.2023-30.06.2023</v>
      </c>
      <c r="BH62" s="781"/>
      <c r="BI62" s="779"/>
      <c r="BJ62" s="782"/>
      <c r="BK62" s="779"/>
      <c r="BL62" s="299"/>
      <c r="BM62" s="296"/>
      <c r="BN62" s="297" t="str">
        <f>BO61 &amp; "-" &amp; BQ61</f>
        <v>01.07.2023-31.12.2023</v>
      </c>
      <c r="BO62" s="781"/>
      <c r="BP62" s="779"/>
      <c r="BQ62" s="782"/>
      <c r="BR62" s="779"/>
      <c r="BS62" s="299"/>
      <c r="BT62" s="296"/>
      <c r="BU62" s="297" t="str">
        <f>BV61 &amp; "-" &amp; BX61</f>
        <v>01.01.2024-30.06.2024</v>
      </c>
      <c r="BV62" s="781"/>
      <c r="BW62" s="779"/>
      <c r="BX62" s="782"/>
      <c r="BY62" s="779"/>
      <c r="BZ62" s="299"/>
      <c r="CA62" s="296"/>
      <c r="CB62" s="297" t="str">
        <f>CC61 &amp; "-" &amp; CE61</f>
        <v>01.07.2024-31.12.2024</v>
      </c>
      <c r="CC62" s="781"/>
      <c r="CD62" s="779"/>
      <c r="CE62" s="782"/>
      <c r="CF62" s="779"/>
      <c r="CG62" s="282"/>
      <c r="CH62" s="788"/>
      <c r="CJ62" s="317"/>
      <c r="CK62" s="317"/>
      <c r="CL62" s="317"/>
      <c r="CM62" s="317"/>
      <c r="CN62" s="317"/>
    </row>
    <row r="63" spans="1:98" customFormat="1" ht="15" customHeight="1">
      <c r="A63" s="783"/>
      <c r="B63" s="783"/>
      <c r="C63" s="783"/>
      <c r="D63" s="783"/>
      <c r="E63" s="783"/>
      <c r="F63" s="340"/>
      <c r="G63" s="340"/>
      <c r="H63" s="340"/>
      <c r="I63" s="776"/>
      <c r="J63" s="776"/>
      <c r="K63" s="201"/>
      <c r="L63" s="112"/>
      <c r="M63" s="175" t="s">
        <v>427</v>
      </c>
      <c r="N63" s="164"/>
      <c r="O63" s="157"/>
      <c r="P63" s="157"/>
      <c r="Q63" s="157"/>
      <c r="R63" s="262"/>
      <c r="S63" s="198"/>
      <c r="T63" s="198"/>
      <c r="U63" s="198"/>
      <c r="V63" s="157"/>
      <c r="W63" s="157"/>
      <c r="X63" s="157"/>
      <c r="Y63" s="262"/>
      <c r="Z63" s="198"/>
      <c r="AA63" s="198"/>
      <c r="AB63" s="198"/>
      <c r="AC63" s="157"/>
      <c r="AD63" s="157"/>
      <c r="AE63" s="157"/>
      <c r="AF63" s="262"/>
      <c r="AG63" s="198"/>
      <c r="AH63" s="198"/>
      <c r="AI63" s="198"/>
      <c r="AJ63" s="157"/>
      <c r="AK63" s="157"/>
      <c r="AL63" s="157"/>
      <c r="AM63" s="262"/>
      <c r="AN63" s="198"/>
      <c r="AO63" s="198"/>
      <c r="AP63" s="198"/>
      <c r="AQ63" s="157"/>
      <c r="AR63" s="157"/>
      <c r="AS63" s="157"/>
      <c r="AT63" s="262"/>
      <c r="AU63" s="198"/>
      <c r="AV63" s="198"/>
      <c r="AW63" s="198"/>
      <c r="AX63" s="157"/>
      <c r="AY63" s="157"/>
      <c r="AZ63" s="157"/>
      <c r="BA63" s="262"/>
      <c r="BB63" s="198"/>
      <c r="BC63" s="198"/>
      <c r="BD63" s="198"/>
      <c r="BE63" s="157"/>
      <c r="BF63" s="157"/>
      <c r="BG63" s="157"/>
      <c r="BH63" s="262"/>
      <c r="BI63" s="198"/>
      <c r="BJ63" s="198"/>
      <c r="BK63" s="198"/>
      <c r="BL63" s="157"/>
      <c r="BM63" s="157"/>
      <c r="BN63" s="157"/>
      <c r="BO63" s="262"/>
      <c r="BP63" s="198"/>
      <c r="BQ63" s="198"/>
      <c r="BR63" s="198"/>
      <c r="BS63" s="157"/>
      <c r="BT63" s="157"/>
      <c r="BU63" s="157"/>
      <c r="BV63" s="262"/>
      <c r="BW63" s="198"/>
      <c r="BX63" s="198"/>
      <c r="BY63" s="198"/>
      <c r="BZ63" s="157"/>
      <c r="CA63" s="157"/>
      <c r="CB63" s="157"/>
      <c r="CC63" s="262"/>
      <c r="CD63" s="198"/>
      <c r="CE63" s="198"/>
      <c r="CF63" s="198"/>
      <c r="CG63" s="186"/>
      <c r="CH63" s="789"/>
      <c r="CI63" s="307"/>
      <c r="CJ63" s="307"/>
      <c r="CK63" s="307"/>
      <c r="CL63" s="307"/>
      <c r="CM63" s="307"/>
      <c r="CN63" s="307"/>
      <c r="CO63" s="307"/>
      <c r="CP63" s="307"/>
      <c r="CQ63" s="307"/>
      <c r="CR63" s="307"/>
      <c r="CS63" s="307"/>
      <c r="CT63" s="307"/>
    </row>
    <row r="64" spans="1:98" ht="33.75">
      <c r="A64" s="783"/>
      <c r="B64" s="783"/>
      <c r="C64" s="783"/>
      <c r="D64" s="783"/>
      <c r="E64" s="783">
        <v>3</v>
      </c>
      <c r="F64" s="677"/>
      <c r="G64" s="677"/>
      <c r="H64" s="677"/>
      <c r="I64" s="776"/>
      <c r="J64" s="776" t="s">
        <v>1636</v>
      </c>
      <c r="K64" s="101"/>
      <c r="L64" s="681" t="str">
        <f>mergeValue(A64) &amp;"."&amp; mergeValue(B64)&amp;"."&amp; mergeValue(C64)&amp;"."&amp; mergeValue(D64)&amp;"."&amp; mergeValue(E64)</f>
        <v>1.3.1.1.3</v>
      </c>
      <c r="M64" s="172" t="s">
        <v>10</v>
      </c>
      <c r="N64" s="286"/>
      <c r="O64" s="794" t="s">
        <v>307</v>
      </c>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c r="BA64" s="795"/>
      <c r="BB64" s="795"/>
      <c r="BC64" s="795"/>
      <c r="BD64" s="795"/>
      <c r="BE64" s="795"/>
      <c r="BF64" s="795"/>
      <c r="BG64" s="795"/>
      <c r="BH64" s="795"/>
      <c r="BI64" s="795"/>
      <c r="BJ64" s="795"/>
      <c r="BK64" s="795"/>
      <c r="BL64" s="795"/>
      <c r="BM64" s="795"/>
      <c r="BN64" s="795"/>
      <c r="BO64" s="795"/>
      <c r="BP64" s="795"/>
      <c r="BQ64" s="795"/>
      <c r="BR64" s="795"/>
      <c r="BS64" s="795"/>
      <c r="BT64" s="795"/>
      <c r="BU64" s="795"/>
      <c r="BV64" s="795"/>
      <c r="BW64" s="795"/>
      <c r="BX64" s="795"/>
      <c r="BY64" s="795"/>
      <c r="BZ64" s="795"/>
      <c r="CA64" s="795"/>
      <c r="CB64" s="795"/>
      <c r="CC64" s="795"/>
      <c r="CD64" s="795"/>
      <c r="CE64" s="795"/>
      <c r="CF64" s="795"/>
      <c r="CG64" s="796"/>
      <c r="CH64" s="286" t="s">
        <v>545</v>
      </c>
      <c r="CJ64" s="317" t="str">
        <f>strCheckUnique(CK64:CK67)</f>
        <v/>
      </c>
      <c r="CL64" s="317"/>
    </row>
    <row r="65" spans="1:98" ht="66" customHeight="1">
      <c r="A65" s="783"/>
      <c r="B65" s="783"/>
      <c r="C65" s="783"/>
      <c r="D65" s="783"/>
      <c r="E65" s="783"/>
      <c r="F65" s="340">
        <v>1</v>
      </c>
      <c r="G65" s="340"/>
      <c r="H65" s="340"/>
      <c r="I65" s="776"/>
      <c r="J65" s="776"/>
      <c r="K65" s="344"/>
      <c r="L65" s="681" t="str">
        <f>mergeValue(A65) &amp;"."&amp; mergeValue(B65)&amp;"."&amp; mergeValue(C65)&amp;"."&amp; mergeValue(D65)&amp;"."&amp; mergeValue(E65)&amp;"."&amp; mergeValue(F65)</f>
        <v>1.3.1.1.3.1</v>
      </c>
      <c r="M65" s="646" t="s">
        <v>1651</v>
      </c>
      <c r="N65" s="299"/>
      <c r="O65" s="694">
        <v>25.56</v>
      </c>
      <c r="P65" s="192"/>
      <c r="Q65" s="192"/>
      <c r="R65" s="781" t="s">
        <v>1320</v>
      </c>
      <c r="S65" s="779" t="s">
        <v>87</v>
      </c>
      <c r="T65" s="781" t="s">
        <v>1667</v>
      </c>
      <c r="U65" s="779" t="s">
        <v>87</v>
      </c>
      <c r="V65" s="694">
        <v>103.38</v>
      </c>
      <c r="W65" s="192"/>
      <c r="X65" s="192"/>
      <c r="Y65" s="781" t="s">
        <v>1668</v>
      </c>
      <c r="Z65" s="779" t="s">
        <v>87</v>
      </c>
      <c r="AA65" s="781" t="s">
        <v>1669</v>
      </c>
      <c r="AB65" s="779" t="s">
        <v>87</v>
      </c>
      <c r="AC65" s="694">
        <v>99.07</v>
      </c>
      <c r="AD65" s="192"/>
      <c r="AE65" s="192"/>
      <c r="AF65" s="781" t="s">
        <v>1672</v>
      </c>
      <c r="AG65" s="779" t="s">
        <v>87</v>
      </c>
      <c r="AH65" s="781" t="s">
        <v>1673</v>
      </c>
      <c r="AI65" s="779" t="s">
        <v>87</v>
      </c>
      <c r="AJ65" s="694">
        <v>103.03</v>
      </c>
      <c r="AK65" s="192"/>
      <c r="AL65" s="192"/>
      <c r="AM65" s="781" t="s">
        <v>1674</v>
      </c>
      <c r="AN65" s="779" t="s">
        <v>87</v>
      </c>
      <c r="AO65" s="781" t="s">
        <v>1675</v>
      </c>
      <c r="AP65" s="779" t="s">
        <v>87</v>
      </c>
      <c r="AQ65" s="694">
        <v>103.03</v>
      </c>
      <c r="AR65" s="192"/>
      <c r="AS65" s="192"/>
      <c r="AT65" s="781" t="s">
        <v>1677</v>
      </c>
      <c r="AU65" s="779" t="s">
        <v>87</v>
      </c>
      <c r="AV65" s="781" t="s">
        <v>1678</v>
      </c>
      <c r="AW65" s="779" t="s">
        <v>87</v>
      </c>
      <c r="AX65" s="694">
        <v>136.49</v>
      </c>
      <c r="AY65" s="192"/>
      <c r="AZ65" s="192"/>
      <c r="BA65" s="781" t="s">
        <v>1679</v>
      </c>
      <c r="BB65" s="779" t="s">
        <v>87</v>
      </c>
      <c r="BC65" s="781" t="s">
        <v>1680</v>
      </c>
      <c r="BD65" s="779" t="s">
        <v>87</v>
      </c>
      <c r="BE65" s="694">
        <v>136.49</v>
      </c>
      <c r="BF65" s="192"/>
      <c r="BG65" s="192"/>
      <c r="BH65" s="781" t="s">
        <v>1681</v>
      </c>
      <c r="BI65" s="779" t="s">
        <v>87</v>
      </c>
      <c r="BJ65" s="781" t="s">
        <v>1682</v>
      </c>
      <c r="BK65" s="779" t="s">
        <v>87</v>
      </c>
      <c r="BL65" s="694">
        <v>193.41</v>
      </c>
      <c r="BM65" s="192"/>
      <c r="BN65" s="192"/>
      <c r="BO65" s="781" t="s">
        <v>1683</v>
      </c>
      <c r="BP65" s="779" t="s">
        <v>87</v>
      </c>
      <c r="BQ65" s="781" t="s">
        <v>1684</v>
      </c>
      <c r="BR65" s="779" t="s">
        <v>87</v>
      </c>
      <c r="BS65" s="694">
        <v>156.91</v>
      </c>
      <c r="BT65" s="192"/>
      <c r="BU65" s="192"/>
      <c r="BV65" s="781" t="s">
        <v>1685</v>
      </c>
      <c r="BW65" s="779" t="s">
        <v>87</v>
      </c>
      <c r="BX65" s="781" t="s">
        <v>1686</v>
      </c>
      <c r="BY65" s="779" t="s">
        <v>87</v>
      </c>
      <c r="BZ65" s="694">
        <v>163.19</v>
      </c>
      <c r="CA65" s="192"/>
      <c r="CB65" s="192"/>
      <c r="CC65" s="781" t="s">
        <v>1687</v>
      </c>
      <c r="CD65" s="779" t="s">
        <v>87</v>
      </c>
      <c r="CE65" s="781" t="s">
        <v>1321</v>
      </c>
      <c r="CF65" s="779" t="s">
        <v>88</v>
      </c>
      <c r="CG65" s="282"/>
      <c r="CH65" s="787" t="s">
        <v>546</v>
      </c>
      <c r="CI65" s="298" t="str">
        <f>strCheckDate(O66:CG66)</f>
        <v/>
      </c>
      <c r="CJ65" s="317"/>
      <c r="CK65" s="317" t="str">
        <f>IF(M65="","",M65 )</f>
        <v>Питьевая вода, руб./м3 (без НДС)</v>
      </c>
      <c r="CL65" s="317"/>
      <c r="CM65" s="317"/>
      <c r="CN65" s="317"/>
    </row>
    <row r="66" spans="1:98" ht="14.25" hidden="1" customHeight="1">
      <c r="A66" s="783"/>
      <c r="B66" s="783"/>
      <c r="C66" s="783"/>
      <c r="D66" s="783"/>
      <c r="E66" s="783"/>
      <c r="F66" s="340"/>
      <c r="G66" s="340"/>
      <c r="H66" s="340"/>
      <c r="I66" s="776"/>
      <c r="J66" s="776"/>
      <c r="K66" s="344"/>
      <c r="L66" s="171"/>
      <c r="M66" s="205"/>
      <c r="N66" s="299"/>
      <c r="O66" s="299"/>
      <c r="P66" s="296"/>
      <c r="Q66" s="297" t="str">
        <f>R65 &amp; "-" &amp; T65</f>
        <v>17.01.2020-30.06.2020</v>
      </c>
      <c r="R66" s="781"/>
      <c r="S66" s="779"/>
      <c r="T66" s="782"/>
      <c r="U66" s="779"/>
      <c r="V66" s="299"/>
      <c r="W66" s="296"/>
      <c r="X66" s="297" t="str">
        <f>Y65 &amp; "-" &amp; AA65</f>
        <v>01.07.2020-31.12.2020</v>
      </c>
      <c r="Y66" s="781"/>
      <c r="Z66" s="779"/>
      <c r="AA66" s="782"/>
      <c r="AB66" s="779"/>
      <c r="AC66" s="299"/>
      <c r="AD66" s="296"/>
      <c r="AE66" s="297" t="str">
        <f>AF65 &amp; "-" &amp; AH65</f>
        <v>01.01.2021-30.06.2021</v>
      </c>
      <c r="AF66" s="781"/>
      <c r="AG66" s="779"/>
      <c r="AH66" s="782"/>
      <c r="AI66" s="779"/>
      <c r="AJ66" s="299"/>
      <c r="AK66" s="296"/>
      <c r="AL66" s="297" t="str">
        <f>AM65 &amp; "-" &amp; AO65</f>
        <v>01.07.2021-31.12.2021</v>
      </c>
      <c r="AM66" s="781"/>
      <c r="AN66" s="779"/>
      <c r="AO66" s="782"/>
      <c r="AP66" s="779"/>
      <c r="AQ66" s="299"/>
      <c r="AR66" s="296"/>
      <c r="AS66" s="297" t="str">
        <f>AT65 &amp; "-" &amp; AV65</f>
        <v>01.01.2022-30.06.2022</v>
      </c>
      <c r="AT66" s="781"/>
      <c r="AU66" s="779"/>
      <c r="AV66" s="782"/>
      <c r="AW66" s="779"/>
      <c r="AX66" s="299"/>
      <c r="AY66" s="296"/>
      <c r="AZ66" s="297" t="str">
        <f>BA65 &amp; "-" &amp; BC65</f>
        <v>01.07.2022-31.12.2022</v>
      </c>
      <c r="BA66" s="781"/>
      <c r="BB66" s="779"/>
      <c r="BC66" s="782"/>
      <c r="BD66" s="779"/>
      <c r="BE66" s="299"/>
      <c r="BF66" s="296"/>
      <c r="BG66" s="297" t="str">
        <f>BH65 &amp; "-" &amp; BJ65</f>
        <v>01.01.2023-30.06.2023</v>
      </c>
      <c r="BH66" s="781"/>
      <c r="BI66" s="779"/>
      <c r="BJ66" s="782"/>
      <c r="BK66" s="779"/>
      <c r="BL66" s="299"/>
      <c r="BM66" s="296"/>
      <c r="BN66" s="297" t="str">
        <f>BO65 &amp; "-" &amp; BQ65</f>
        <v>01.07.2023-31.12.2023</v>
      </c>
      <c r="BO66" s="781"/>
      <c r="BP66" s="779"/>
      <c r="BQ66" s="782"/>
      <c r="BR66" s="779"/>
      <c r="BS66" s="299"/>
      <c r="BT66" s="296"/>
      <c r="BU66" s="297" t="str">
        <f>BV65 &amp; "-" &amp; BX65</f>
        <v>01.01.2024-30.06.2024</v>
      </c>
      <c r="BV66" s="781"/>
      <c r="BW66" s="779"/>
      <c r="BX66" s="782"/>
      <c r="BY66" s="779"/>
      <c r="BZ66" s="299"/>
      <c r="CA66" s="296"/>
      <c r="CB66" s="297" t="str">
        <f>CC65 &amp; "-" &amp; CE65</f>
        <v>01.07.2024-31.12.2024</v>
      </c>
      <c r="CC66" s="781"/>
      <c r="CD66" s="779"/>
      <c r="CE66" s="782"/>
      <c r="CF66" s="779"/>
      <c r="CG66" s="282"/>
      <c r="CH66" s="788"/>
      <c r="CJ66" s="317"/>
      <c r="CK66" s="317"/>
      <c r="CL66" s="317"/>
      <c r="CM66" s="317"/>
      <c r="CN66" s="317"/>
    </row>
    <row r="67" spans="1:98" customFormat="1" ht="15" customHeight="1">
      <c r="A67" s="783"/>
      <c r="B67" s="783"/>
      <c r="C67" s="783"/>
      <c r="D67" s="783"/>
      <c r="E67" s="783"/>
      <c r="F67" s="340"/>
      <c r="G67" s="340"/>
      <c r="H67" s="340"/>
      <c r="I67" s="776"/>
      <c r="J67" s="776"/>
      <c r="K67" s="201"/>
      <c r="L67" s="112"/>
      <c r="M67" s="175" t="s">
        <v>427</v>
      </c>
      <c r="N67" s="164"/>
      <c r="O67" s="157"/>
      <c r="P67" s="157"/>
      <c r="Q67" s="157"/>
      <c r="R67" s="262"/>
      <c r="S67" s="198"/>
      <c r="T67" s="198"/>
      <c r="U67" s="198"/>
      <c r="V67" s="157"/>
      <c r="W67" s="157"/>
      <c r="X67" s="157"/>
      <c r="Y67" s="262"/>
      <c r="Z67" s="198"/>
      <c r="AA67" s="198"/>
      <c r="AB67" s="198"/>
      <c r="AC67" s="157"/>
      <c r="AD67" s="157"/>
      <c r="AE67" s="157"/>
      <c r="AF67" s="262"/>
      <c r="AG67" s="198"/>
      <c r="AH67" s="198"/>
      <c r="AI67" s="198"/>
      <c r="AJ67" s="157"/>
      <c r="AK67" s="157"/>
      <c r="AL67" s="157"/>
      <c r="AM67" s="262"/>
      <c r="AN67" s="198"/>
      <c r="AO67" s="198"/>
      <c r="AP67" s="198"/>
      <c r="AQ67" s="157"/>
      <c r="AR67" s="157"/>
      <c r="AS67" s="157"/>
      <c r="AT67" s="262"/>
      <c r="AU67" s="198"/>
      <c r="AV67" s="198"/>
      <c r="AW67" s="198"/>
      <c r="AX67" s="157"/>
      <c r="AY67" s="157"/>
      <c r="AZ67" s="157"/>
      <c r="BA67" s="262"/>
      <c r="BB67" s="198"/>
      <c r="BC67" s="198"/>
      <c r="BD67" s="198"/>
      <c r="BE67" s="157"/>
      <c r="BF67" s="157"/>
      <c r="BG67" s="157"/>
      <c r="BH67" s="262"/>
      <c r="BI67" s="198"/>
      <c r="BJ67" s="198"/>
      <c r="BK67" s="198"/>
      <c r="BL67" s="157"/>
      <c r="BM67" s="157"/>
      <c r="BN67" s="157"/>
      <c r="BO67" s="262"/>
      <c r="BP67" s="198"/>
      <c r="BQ67" s="198"/>
      <c r="BR67" s="198"/>
      <c r="BS67" s="157"/>
      <c r="BT67" s="157"/>
      <c r="BU67" s="157"/>
      <c r="BV67" s="262"/>
      <c r="BW67" s="198"/>
      <c r="BX67" s="198"/>
      <c r="BY67" s="198"/>
      <c r="BZ67" s="157"/>
      <c r="CA67" s="157"/>
      <c r="CB67" s="157"/>
      <c r="CC67" s="262"/>
      <c r="CD67" s="198"/>
      <c r="CE67" s="198"/>
      <c r="CF67" s="198"/>
      <c r="CG67" s="186"/>
      <c r="CH67" s="789"/>
      <c r="CI67" s="307"/>
      <c r="CJ67" s="307"/>
      <c r="CK67" s="307"/>
      <c r="CL67" s="307"/>
      <c r="CM67" s="307"/>
      <c r="CN67" s="307"/>
      <c r="CO67" s="307"/>
      <c r="CP67" s="307"/>
      <c r="CQ67" s="307"/>
      <c r="CR67" s="307"/>
      <c r="CS67" s="307"/>
      <c r="CT67" s="307"/>
    </row>
    <row r="68" spans="1:98" customFormat="1">
      <c r="A68" s="783"/>
      <c r="B68" s="783"/>
      <c r="C68" s="783"/>
      <c r="D68" s="783"/>
      <c r="E68" s="340"/>
      <c r="F68" s="677"/>
      <c r="G68" s="677"/>
      <c r="H68" s="677"/>
      <c r="I68" s="776"/>
      <c r="J68" s="85"/>
      <c r="K68" s="201"/>
      <c r="L68" s="112"/>
      <c r="M68" s="164" t="s">
        <v>13</v>
      </c>
      <c r="N68" s="163"/>
      <c r="O68" s="157"/>
      <c r="P68" s="157"/>
      <c r="Q68" s="157"/>
      <c r="R68" s="262"/>
      <c r="S68" s="198"/>
      <c r="T68" s="198"/>
      <c r="U68" s="197"/>
      <c r="V68" s="157"/>
      <c r="W68" s="157"/>
      <c r="X68" s="157"/>
      <c r="Y68" s="262"/>
      <c r="Z68" s="198"/>
      <c r="AA68" s="198"/>
      <c r="AB68" s="197"/>
      <c r="AC68" s="157"/>
      <c r="AD68" s="157"/>
      <c r="AE68" s="157"/>
      <c r="AF68" s="262"/>
      <c r="AG68" s="198"/>
      <c r="AH68" s="198"/>
      <c r="AI68" s="197"/>
      <c r="AJ68" s="157"/>
      <c r="AK68" s="157"/>
      <c r="AL68" s="157"/>
      <c r="AM68" s="262"/>
      <c r="AN68" s="198"/>
      <c r="AO68" s="198"/>
      <c r="AP68" s="197"/>
      <c r="AQ68" s="157"/>
      <c r="AR68" s="157"/>
      <c r="AS68" s="157"/>
      <c r="AT68" s="262"/>
      <c r="AU68" s="198"/>
      <c r="AV68" s="198"/>
      <c r="AW68" s="197"/>
      <c r="AX68" s="157"/>
      <c r="AY68" s="157"/>
      <c r="AZ68" s="157"/>
      <c r="BA68" s="262"/>
      <c r="BB68" s="198"/>
      <c r="BC68" s="198"/>
      <c r="BD68" s="197"/>
      <c r="BE68" s="157"/>
      <c r="BF68" s="157"/>
      <c r="BG68" s="157"/>
      <c r="BH68" s="262"/>
      <c r="BI68" s="198"/>
      <c r="BJ68" s="198"/>
      <c r="BK68" s="197"/>
      <c r="BL68" s="157"/>
      <c r="BM68" s="157"/>
      <c r="BN68" s="157"/>
      <c r="BO68" s="262"/>
      <c r="BP68" s="198"/>
      <c r="BQ68" s="198"/>
      <c r="BR68" s="197"/>
      <c r="BS68" s="157"/>
      <c r="BT68" s="157"/>
      <c r="BU68" s="157"/>
      <c r="BV68" s="262"/>
      <c r="BW68" s="198"/>
      <c r="BX68" s="198"/>
      <c r="BY68" s="197"/>
      <c r="BZ68" s="157"/>
      <c r="CA68" s="157"/>
      <c r="CB68" s="157"/>
      <c r="CC68" s="262"/>
      <c r="CD68" s="198"/>
      <c r="CE68" s="198"/>
      <c r="CF68" s="197"/>
      <c r="CG68" s="198"/>
      <c r="CH68" s="186"/>
      <c r="CI68" s="307"/>
      <c r="CJ68" s="307"/>
      <c r="CK68" s="307"/>
      <c r="CL68" s="307"/>
      <c r="CM68" s="307"/>
      <c r="CN68" s="307"/>
      <c r="CO68" s="307"/>
      <c r="CP68" s="307"/>
      <c r="CQ68" s="307"/>
      <c r="CR68" s="307"/>
      <c r="CS68" s="307"/>
      <c r="CT68" s="307"/>
    </row>
    <row r="69" spans="1:98" ht="33.75">
      <c r="A69" s="783"/>
      <c r="B69" s="783"/>
      <c r="C69" s="783"/>
      <c r="D69" s="783">
        <v>2</v>
      </c>
      <c r="E69" s="677"/>
      <c r="F69" s="677"/>
      <c r="G69" s="677"/>
      <c r="H69" s="677"/>
      <c r="I69" s="776" t="s">
        <v>1636</v>
      </c>
      <c r="J69" s="181"/>
      <c r="K69" s="101"/>
      <c r="L69" s="681" t="str">
        <f>mergeValue(A69) &amp;"."&amp; mergeValue(B69)&amp;"."&amp; mergeValue(C69)&amp;"."&amp; mergeValue(D69)</f>
        <v>1.3.1.2</v>
      </c>
      <c r="M69" s="161" t="s">
        <v>426</v>
      </c>
      <c r="N69" s="285"/>
      <c r="O69" s="797" t="s">
        <v>1654</v>
      </c>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798"/>
      <c r="BH69" s="798"/>
      <c r="BI69" s="798"/>
      <c r="BJ69" s="798"/>
      <c r="BK69" s="798"/>
      <c r="BL69" s="798"/>
      <c r="BM69" s="798"/>
      <c r="BN69" s="798"/>
      <c r="BO69" s="798"/>
      <c r="BP69" s="798"/>
      <c r="BQ69" s="798"/>
      <c r="BR69" s="798"/>
      <c r="BS69" s="798"/>
      <c r="BT69" s="798"/>
      <c r="BU69" s="798"/>
      <c r="BV69" s="798"/>
      <c r="BW69" s="798"/>
      <c r="BX69" s="798"/>
      <c r="BY69" s="798"/>
      <c r="BZ69" s="798"/>
      <c r="CA69" s="798"/>
      <c r="CB69" s="798"/>
      <c r="CC69" s="798"/>
      <c r="CD69" s="798"/>
      <c r="CE69" s="798"/>
      <c r="CF69" s="798"/>
      <c r="CG69" s="799"/>
      <c r="CH69" s="286" t="s">
        <v>681</v>
      </c>
    </row>
    <row r="70" spans="1:98" ht="33.75">
      <c r="A70" s="783"/>
      <c r="B70" s="783"/>
      <c r="C70" s="783"/>
      <c r="D70" s="783"/>
      <c r="E70" s="783">
        <v>1</v>
      </c>
      <c r="F70" s="677"/>
      <c r="G70" s="677"/>
      <c r="H70" s="677"/>
      <c r="I70" s="776"/>
      <c r="J70" s="776"/>
      <c r="K70" s="101"/>
      <c r="L70" s="681" t="str">
        <f>mergeValue(A70) &amp;"."&amp; mergeValue(B70)&amp;"."&amp; mergeValue(C70)&amp;"."&amp; mergeValue(D70)&amp;"."&amp; mergeValue(E70)</f>
        <v>1.3.1.2.1</v>
      </c>
      <c r="M70" s="172" t="s">
        <v>10</v>
      </c>
      <c r="N70" s="286"/>
      <c r="O70" s="794" t="s">
        <v>306</v>
      </c>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5"/>
      <c r="BW70" s="795"/>
      <c r="BX70" s="795"/>
      <c r="BY70" s="795"/>
      <c r="BZ70" s="795"/>
      <c r="CA70" s="795"/>
      <c r="CB70" s="795"/>
      <c r="CC70" s="795"/>
      <c r="CD70" s="795"/>
      <c r="CE70" s="795"/>
      <c r="CF70" s="795"/>
      <c r="CG70" s="796"/>
      <c r="CH70" s="286" t="s">
        <v>545</v>
      </c>
      <c r="CJ70" s="317" t="str">
        <f>strCheckUnique(CK70:CK73)</f>
        <v/>
      </c>
      <c r="CL70" s="317"/>
    </row>
    <row r="71" spans="1:98" ht="66" customHeight="1">
      <c r="A71" s="783"/>
      <c r="B71" s="783"/>
      <c r="C71" s="783"/>
      <c r="D71" s="783"/>
      <c r="E71" s="783"/>
      <c r="F71" s="340">
        <v>1</v>
      </c>
      <c r="G71" s="340"/>
      <c r="H71" s="340"/>
      <c r="I71" s="776"/>
      <c r="J71" s="776"/>
      <c r="K71" s="344"/>
      <c r="L71" s="681" t="str">
        <f>mergeValue(A71) &amp;"."&amp; mergeValue(B71)&amp;"."&amp; mergeValue(C71)&amp;"."&amp; mergeValue(D71)&amp;"."&amp; mergeValue(E71)&amp;"."&amp; mergeValue(F71)</f>
        <v>1.3.1.2.1.1</v>
      </c>
      <c r="M71" s="646" t="s">
        <v>1651</v>
      </c>
      <c r="N71" s="299"/>
      <c r="O71" s="694">
        <v>32.22</v>
      </c>
      <c r="P71" s="192"/>
      <c r="Q71" s="192"/>
      <c r="R71" s="781" t="s">
        <v>1320</v>
      </c>
      <c r="S71" s="779" t="s">
        <v>87</v>
      </c>
      <c r="T71" s="781" t="s">
        <v>1667</v>
      </c>
      <c r="U71" s="779" t="s">
        <v>87</v>
      </c>
      <c r="V71" s="694">
        <v>103.38</v>
      </c>
      <c r="W71" s="192"/>
      <c r="X71" s="192"/>
      <c r="Y71" s="781" t="s">
        <v>1668</v>
      </c>
      <c r="Z71" s="779" t="s">
        <v>87</v>
      </c>
      <c r="AA71" s="781" t="s">
        <v>1669</v>
      </c>
      <c r="AB71" s="779" t="s">
        <v>87</v>
      </c>
      <c r="AC71" s="694">
        <v>99.07</v>
      </c>
      <c r="AD71" s="192"/>
      <c r="AE71" s="192"/>
      <c r="AF71" s="781" t="s">
        <v>1672</v>
      </c>
      <c r="AG71" s="779" t="s">
        <v>87</v>
      </c>
      <c r="AH71" s="781" t="s">
        <v>1673</v>
      </c>
      <c r="AI71" s="779" t="s">
        <v>87</v>
      </c>
      <c r="AJ71" s="694">
        <v>103.03</v>
      </c>
      <c r="AK71" s="192"/>
      <c r="AL71" s="192"/>
      <c r="AM71" s="781" t="s">
        <v>1674</v>
      </c>
      <c r="AN71" s="779" t="s">
        <v>87</v>
      </c>
      <c r="AO71" s="781" t="s">
        <v>1675</v>
      </c>
      <c r="AP71" s="779" t="s">
        <v>87</v>
      </c>
      <c r="AQ71" s="694">
        <v>103.03</v>
      </c>
      <c r="AR71" s="192"/>
      <c r="AS71" s="192"/>
      <c r="AT71" s="781" t="s">
        <v>1677</v>
      </c>
      <c r="AU71" s="779" t="s">
        <v>87</v>
      </c>
      <c r="AV71" s="781" t="s">
        <v>1678</v>
      </c>
      <c r="AW71" s="779" t="s">
        <v>87</v>
      </c>
      <c r="AX71" s="694">
        <v>136.49</v>
      </c>
      <c r="AY71" s="192"/>
      <c r="AZ71" s="192"/>
      <c r="BA71" s="781" t="s">
        <v>1679</v>
      </c>
      <c r="BB71" s="779" t="s">
        <v>87</v>
      </c>
      <c r="BC71" s="781" t="s">
        <v>1680</v>
      </c>
      <c r="BD71" s="779" t="s">
        <v>87</v>
      </c>
      <c r="BE71" s="694">
        <v>136.49</v>
      </c>
      <c r="BF71" s="192"/>
      <c r="BG71" s="192"/>
      <c r="BH71" s="781" t="s">
        <v>1681</v>
      </c>
      <c r="BI71" s="779" t="s">
        <v>87</v>
      </c>
      <c r="BJ71" s="781" t="s">
        <v>1682</v>
      </c>
      <c r="BK71" s="779" t="s">
        <v>87</v>
      </c>
      <c r="BL71" s="694">
        <v>193.41</v>
      </c>
      <c r="BM71" s="192"/>
      <c r="BN71" s="192"/>
      <c r="BO71" s="781" t="s">
        <v>1683</v>
      </c>
      <c r="BP71" s="779" t="s">
        <v>87</v>
      </c>
      <c r="BQ71" s="781" t="s">
        <v>1684</v>
      </c>
      <c r="BR71" s="779" t="s">
        <v>87</v>
      </c>
      <c r="BS71" s="694">
        <v>156.91</v>
      </c>
      <c r="BT71" s="192"/>
      <c r="BU71" s="192"/>
      <c r="BV71" s="781" t="s">
        <v>1685</v>
      </c>
      <c r="BW71" s="779" t="s">
        <v>87</v>
      </c>
      <c r="BX71" s="781" t="s">
        <v>1686</v>
      </c>
      <c r="BY71" s="779" t="s">
        <v>87</v>
      </c>
      <c r="BZ71" s="694">
        <v>163.19</v>
      </c>
      <c r="CA71" s="192"/>
      <c r="CB71" s="192"/>
      <c r="CC71" s="781" t="s">
        <v>1687</v>
      </c>
      <c r="CD71" s="779" t="s">
        <v>87</v>
      </c>
      <c r="CE71" s="781" t="s">
        <v>1321</v>
      </c>
      <c r="CF71" s="779" t="s">
        <v>88</v>
      </c>
      <c r="CG71" s="282"/>
      <c r="CH71" s="787" t="s">
        <v>546</v>
      </c>
      <c r="CI71" s="298" t="str">
        <f>strCheckDate(O72:CG72)</f>
        <v/>
      </c>
      <c r="CJ71" s="317"/>
      <c r="CK71" s="317" t="str">
        <f>IF(M71="","",M71 )</f>
        <v>Питьевая вода, руб./м3 (без НДС)</v>
      </c>
      <c r="CL71" s="317"/>
      <c r="CM71" s="317"/>
      <c r="CN71" s="317"/>
    </row>
    <row r="72" spans="1:98" ht="14.25" hidden="1" customHeight="1">
      <c r="A72" s="783"/>
      <c r="B72" s="783"/>
      <c r="C72" s="783"/>
      <c r="D72" s="783"/>
      <c r="E72" s="783"/>
      <c r="F72" s="340"/>
      <c r="G72" s="340"/>
      <c r="H72" s="340"/>
      <c r="I72" s="776"/>
      <c r="J72" s="776"/>
      <c r="K72" s="344"/>
      <c r="L72" s="171"/>
      <c r="M72" s="205"/>
      <c r="N72" s="299"/>
      <c r="O72" s="299"/>
      <c r="P72" s="296"/>
      <c r="Q72" s="297" t="str">
        <f>R71 &amp; "-" &amp; T71</f>
        <v>17.01.2020-30.06.2020</v>
      </c>
      <c r="R72" s="781"/>
      <c r="S72" s="779"/>
      <c r="T72" s="782"/>
      <c r="U72" s="779"/>
      <c r="V72" s="299"/>
      <c r="W72" s="296"/>
      <c r="X72" s="297" t="str">
        <f>Y71 &amp; "-" &amp; AA71</f>
        <v>01.07.2020-31.12.2020</v>
      </c>
      <c r="Y72" s="781"/>
      <c r="Z72" s="779"/>
      <c r="AA72" s="782"/>
      <c r="AB72" s="779"/>
      <c r="AC72" s="299"/>
      <c r="AD72" s="296"/>
      <c r="AE72" s="297" t="str">
        <f>AF71 &amp; "-" &amp; AH71</f>
        <v>01.01.2021-30.06.2021</v>
      </c>
      <c r="AF72" s="781"/>
      <c r="AG72" s="779"/>
      <c r="AH72" s="782"/>
      <c r="AI72" s="779"/>
      <c r="AJ72" s="299"/>
      <c r="AK72" s="296"/>
      <c r="AL72" s="297" t="str">
        <f>AM71 &amp; "-" &amp; AO71</f>
        <v>01.07.2021-31.12.2021</v>
      </c>
      <c r="AM72" s="781"/>
      <c r="AN72" s="779"/>
      <c r="AO72" s="782"/>
      <c r="AP72" s="779"/>
      <c r="AQ72" s="299"/>
      <c r="AR72" s="296"/>
      <c r="AS72" s="297" t="str">
        <f>AT71 &amp; "-" &amp; AV71</f>
        <v>01.01.2022-30.06.2022</v>
      </c>
      <c r="AT72" s="781"/>
      <c r="AU72" s="779"/>
      <c r="AV72" s="782"/>
      <c r="AW72" s="779"/>
      <c r="AX72" s="299"/>
      <c r="AY72" s="296"/>
      <c r="AZ72" s="297" t="str">
        <f>BA71 &amp; "-" &amp; BC71</f>
        <v>01.07.2022-31.12.2022</v>
      </c>
      <c r="BA72" s="781"/>
      <c r="BB72" s="779"/>
      <c r="BC72" s="782"/>
      <c r="BD72" s="779"/>
      <c r="BE72" s="299"/>
      <c r="BF72" s="296"/>
      <c r="BG72" s="297" t="str">
        <f>BH71 &amp; "-" &amp; BJ71</f>
        <v>01.01.2023-30.06.2023</v>
      </c>
      <c r="BH72" s="781"/>
      <c r="BI72" s="779"/>
      <c r="BJ72" s="782"/>
      <c r="BK72" s="779"/>
      <c r="BL72" s="299"/>
      <c r="BM72" s="296"/>
      <c r="BN72" s="297" t="str">
        <f>BO71 &amp; "-" &amp; BQ71</f>
        <v>01.07.2023-31.12.2023</v>
      </c>
      <c r="BO72" s="781"/>
      <c r="BP72" s="779"/>
      <c r="BQ72" s="782"/>
      <c r="BR72" s="779"/>
      <c r="BS72" s="299"/>
      <c r="BT72" s="296"/>
      <c r="BU72" s="297" t="str">
        <f>BV71 &amp; "-" &amp; BX71</f>
        <v>01.01.2024-30.06.2024</v>
      </c>
      <c r="BV72" s="781"/>
      <c r="BW72" s="779"/>
      <c r="BX72" s="782"/>
      <c r="BY72" s="779"/>
      <c r="BZ72" s="299"/>
      <c r="CA72" s="296"/>
      <c r="CB72" s="297" t="str">
        <f>CC71 &amp; "-" &amp; CE71</f>
        <v>01.07.2024-31.12.2024</v>
      </c>
      <c r="CC72" s="781"/>
      <c r="CD72" s="779"/>
      <c r="CE72" s="782"/>
      <c r="CF72" s="779"/>
      <c r="CG72" s="282"/>
      <c r="CH72" s="788"/>
      <c r="CJ72" s="317"/>
      <c r="CK72" s="317"/>
      <c r="CL72" s="317"/>
      <c r="CM72" s="317"/>
      <c r="CN72" s="317"/>
    </row>
    <row r="73" spans="1:98" customFormat="1" ht="15" customHeight="1">
      <c r="A73" s="783"/>
      <c r="B73" s="783"/>
      <c r="C73" s="783"/>
      <c r="D73" s="783"/>
      <c r="E73" s="783"/>
      <c r="F73" s="340"/>
      <c r="G73" s="340"/>
      <c r="H73" s="340"/>
      <c r="I73" s="776"/>
      <c r="J73" s="776"/>
      <c r="K73" s="201"/>
      <c r="L73" s="112"/>
      <c r="M73" s="175" t="s">
        <v>427</v>
      </c>
      <c r="N73" s="164"/>
      <c r="O73" s="157"/>
      <c r="P73" s="157"/>
      <c r="Q73" s="157"/>
      <c r="R73" s="262"/>
      <c r="S73" s="198"/>
      <c r="T73" s="198"/>
      <c r="U73" s="198"/>
      <c r="V73" s="157"/>
      <c r="W73" s="157"/>
      <c r="X73" s="157"/>
      <c r="Y73" s="262"/>
      <c r="Z73" s="198"/>
      <c r="AA73" s="198"/>
      <c r="AB73" s="198"/>
      <c r="AC73" s="157"/>
      <c r="AD73" s="157"/>
      <c r="AE73" s="157"/>
      <c r="AF73" s="262"/>
      <c r="AG73" s="198"/>
      <c r="AH73" s="198"/>
      <c r="AI73" s="198"/>
      <c r="AJ73" s="157"/>
      <c r="AK73" s="157"/>
      <c r="AL73" s="157"/>
      <c r="AM73" s="262"/>
      <c r="AN73" s="198"/>
      <c r="AO73" s="198"/>
      <c r="AP73" s="198"/>
      <c r="AQ73" s="157"/>
      <c r="AR73" s="157"/>
      <c r="AS73" s="157"/>
      <c r="AT73" s="262"/>
      <c r="AU73" s="198"/>
      <c r="AV73" s="198"/>
      <c r="AW73" s="198"/>
      <c r="AX73" s="157"/>
      <c r="AY73" s="157"/>
      <c r="AZ73" s="157"/>
      <c r="BA73" s="262"/>
      <c r="BB73" s="198"/>
      <c r="BC73" s="198"/>
      <c r="BD73" s="198"/>
      <c r="BE73" s="157"/>
      <c r="BF73" s="157"/>
      <c r="BG73" s="157"/>
      <c r="BH73" s="262"/>
      <c r="BI73" s="198"/>
      <c r="BJ73" s="198"/>
      <c r="BK73" s="198"/>
      <c r="BL73" s="157"/>
      <c r="BM73" s="157"/>
      <c r="BN73" s="157"/>
      <c r="BO73" s="262"/>
      <c r="BP73" s="198"/>
      <c r="BQ73" s="198"/>
      <c r="BR73" s="198"/>
      <c r="BS73" s="157"/>
      <c r="BT73" s="157"/>
      <c r="BU73" s="157"/>
      <c r="BV73" s="262"/>
      <c r="BW73" s="198"/>
      <c r="BX73" s="198"/>
      <c r="BY73" s="198"/>
      <c r="BZ73" s="157"/>
      <c r="CA73" s="157"/>
      <c r="CB73" s="157"/>
      <c r="CC73" s="262"/>
      <c r="CD73" s="198"/>
      <c r="CE73" s="198"/>
      <c r="CF73" s="198"/>
      <c r="CG73" s="186"/>
      <c r="CH73" s="789"/>
      <c r="CI73" s="307"/>
      <c r="CJ73" s="307"/>
      <c r="CK73" s="307"/>
      <c r="CL73" s="307"/>
      <c r="CM73" s="307"/>
      <c r="CN73" s="307"/>
      <c r="CO73" s="307"/>
      <c r="CP73" s="307"/>
      <c r="CQ73" s="307"/>
      <c r="CR73" s="307"/>
      <c r="CS73" s="307"/>
      <c r="CT73" s="307"/>
    </row>
    <row r="74" spans="1:98" ht="33.75">
      <c r="A74" s="783"/>
      <c r="B74" s="783"/>
      <c r="C74" s="783"/>
      <c r="D74" s="783"/>
      <c r="E74" s="783">
        <v>2</v>
      </c>
      <c r="F74" s="677"/>
      <c r="G74" s="677"/>
      <c r="H74" s="677"/>
      <c r="I74" s="776"/>
      <c r="J74" s="776" t="s">
        <v>1636</v>
      </c>
      <c r="K74" s="101"/>
      <c r="L74" s="681" t="str">
        <f>mergeValue(A74) &amp;"."&amp; mergeValue(B74)&amp;"."&amp; mergeValue(C74)&amp;"."&amp; mergeValue(D74)&amp;"."&amp; mergeValue(E74)</f>
        <v>1.3.1.2.2</v>
      </c>
      <c r="M74" s="172" t="s">
        <v>10</v>
      </c>
      <c r="N74" s="286"/>
      <c r="O74" s="794" t="s">
        <v>307</v>
      </c>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c r="BA74" s="795"/>
      <c r="BB74" s="795"/>
      <c r="BC74" s="795"/>
      <c r="BD74" s="795"/>
      <c r="BE74" s="795"/>
      <c r="BF74" s="795"/>
      <c r="BG74" s="795"/>
      <c r="BH74" s="795"/>
      <c r="BI74" s="795"/>
      <c r="BJ74" s="795"/>
      <c r="BK74" s="795"/>
      <c r="BL74" s="795"/>
      <c r="BM74" s="795"/>
      <c r="BN74" s="795"/>
      <c r="BO74" s="795"/>
      <c r="BP74" s="795"/>
      <c r="BQ74" s="795"/>
      <c r="BR74" s="795"/>
      <c r="BS74" s="795"/>
      <c r="BT74" s="795"/>
      <c r="BU74" s="795"/>
      <c r="BV74" s="795"/>
      <c r="BW74" s="795"/>
      <c r="BX74" s="795"/>
      <c r="BY74" s="795"/>
      <c r="BZ74" s="795"/>
      <c r="CA74" s="795"/>
      <c r="CB74" s="795"/>
      <c r="CC74" s="795"/>
      <c r="CD74" s="795"/>
      <c r="CE74" s="795"/>
      <c r="CF74" s="795"/>
      <c r="CG74" s="796"/>
      <c r="CH74" s="286" t="s">
        <v>545</v>
      </c>
      <c r="CJ74" s="317" t="str">
        <f>strCheckUnique(CK74:CK77)</f>
        <v/>
      </c>
      <c r="CL74" s="317"/>
    </row>
    <row r="75" spans="1:98" ht="66" customHeight="1">
      <c r="A75" s="783"/>
      <c r="B75" s="783"/>
      <c r="C75" s="783"/>
      <c r="D75" s="783"/>
      <c r="E75" s="783"/>
      <c r="F75" s="340">
        <v>1</v>
      </c>
      <c r="G75" s="340"/>
      <c r="H75" s="340"/>
      <c r="I75" s="776"/>
      <c r="J75" s="776"/>
      <c r="K75" s="344"/>
      <c r="L75" s="681" t="str">
        <f>mergeValue(A75) &amp;"."&amp; mergeValue(B75)&amp;"."&amp; mergeValue(C75)&amp;"."&amp; mergeValue(D75)&amp;"."&amp; mergeValue(E75)&amp;"."&amp; mergeValue(F75)</f>
        <v>1.3.1.2.2.1</v>
      </c>
      <c r="M75" s="646" t="s">
        <v>1651</v>
      </c>
      <c r="N75" s="299"/>
      <c r="O75" s="694">
        <v>32.22</v>
      </c>
      <c r="P75" s="192"/>
      <c r="Q75" s="192"/>
      <c r="R75" s="781" t="s">
        <v>1320</v>
      </c>
      <c r="S75" s="779" t="s">
        <v>87</v>
      </c>
      <c r="T75" s="781" t="s">
        <v>1667</v>
      </c>
      <c r="U75" s="779" t="s">
        <v>87</v>
      </c>
      <c r="V75" s="694">
        <v>103.38</v>
      </c>
      <c r="W75" s="192"/>
      <c r="X75" s="192"/>
      <c r="Y75" s="781" t="s">
        <v>1668</v>
      </c>
      <c r="Z75" s="779" t="s">
        <v>87</v>
      </c>
      <c r="AA75" s="781" t="s">
        <v>1669</v>
      </c>
      <c r="AB75" s="779" t="s">
        <v>87</v>
      </c>
      <c r="AC75" s="694">
        <v>99.07</v>
      </c>
      <c r="AD75" s="192"/>
      <c r="AE75" s="192"/>
      <c r="AF75" s="781" t="s">
        <v>1672</v>
      </c>
      <c r="AG75" s="779" t="s">
        <v>87</v>
      </c>
      <c r="AH75" s="781" t="s">
        <v>1673</v>
      </c>
      <c r="AI75" s="779" t="s">
        <v>87</v>
      </c>
      <c r="AJ75" s="694">
        <v>103.03</v>
      </c>
      <c r="AK75" s="192"/>
      <c r="AL75" s="192"/>
      <c r="AM75" s="781" t="s">
        <v>1674</v>
      </c>
      <c r="AN75" s="779" t="s">
        <v>87</v>
      </c>
      <c r="AO75" s="781" t="s">
        <v>1675</v>
      </c>
      <c r="AP75" s="779" t="s">
        <v>87</v>
      </c>
      <c r="AQ75" s="694">
        <v>103.03</v>
      </c>
      <c r="AR75" s="192"/>
      <c r="AS75" s="192"/>
      <c r="AT75" s="781" t="s">
        <v>1677</v>
      </c>
      <c r="AU75" s="779" t="s">
        <v>87</v>
      </c>
      <c r="AV75" s="781" t="s">
        <v>1678</v>
      </c>
      <c r="AW75" s="779" t="s">
        <v>87</v>
      </c>
      <c r="AX75" s="694">
        <v>136.49</v>
      </c>
      <c r="AY75" s="192"/>
      <c r="AZ75" s="192"/>
      <c r="BA75" s="781" t="s">
        <v>1679</v>
      </c>
      <c r="BB75" s="779" t="s">
        <v>87</v>
      </c>
      <c r="BC75" s="781" t="s">
        <v>1680</v>
      </c>
      <c r="BD75" s="779" t="s">
        <v>87</v>
      </c>
      <c r="BE75" s="694">
        <v>136.49</v>
      </c>
      <c r="BF75" s="192"/>
      <c r="BG75" s="192"/>
      <c r="BH75" s="781" t="s">
        <v>1681</v>
      </c>
      <c r="BI75" s="779" t="s">
        <v>87</v>
      </c>
      <c r="BJ75" s="781" t="s">
        <v>1682</v>
      </c>
      <c r="BK75" s="779" t="s">
        <v>87</v>
      </c>
      <c r="BL75" s="694">
        <v>193.41</v>
      </c>
      <c r="BM75" s="192"/>
      <c r="BN75" s="192"/>
      <c r="BO75" s="781" t="s">
        <v>1683</v>
      </c>
      <c r="BP75" s="779" t="s">
        <v>87</v>
      </c>
      <c r="BQ75" s="781" t="s">
        <v>1684</v>
      </c>
      <c r="BR75" s="779" t="s">
        <v>87</v>
      </c>
      <c r="BS75" s="694">
        <v>156.91</v>
      </c>
      <c r="BT75" s="192"/>
      <c r="BU75" s="192"/>
      <c r="BV75" s="781" t="s">
        <v>1685</v>
      </c>
      <c r="BW75" s="779" t="s">
        <v>87</v>
      </c>
      <c r="BX75" s="781" t="s">
        <v>1686</v>
      </c>
      <c r="BY75" s="779" t="s">
        <v>87</v>
      </c>
      <c r="BZ75" s="694">
        <v>163.19</v>
      </c>
      <c r="CA75" s="192"/>
      <c r="CB75" s="192"/>
      <c r="CC75" s="781" t="s">
        <v>1687</v>
      </c>
      <c r="CD75" s="779" t="s">
        <v>87</v>
      </c>
      <c r="CE75" s="781" t="s">
        <v>1321</v>
      </c>
      <c r="CF75" s="779" t="s">
        <v>88</v>
      </c>
      <c r="CG75" s="282"/>
      <c r="CH75" s="787" t="s">
        <v>546</v>
      </c>
      <c r="CI75" s="298" t="str">
        <f>strCheckDate(O76:CG76)</f>
        <v/>
      </c>
      <c r="CJ75" s="317"/>
      <c r="CK75" s="317" t="str">
        <f>IF(M75="","",M75 )</f>
        <v>Питьевая вода, руб./м3 (без НДС)</v>
      </c>
      <c r="CL75" s="317"/>
      <c r="CM75" s="317"/>
      <c r="CN75" s="317"/>
    </row>
    <row r="76" spans="1:98" ht="14.25" hidden="1" customHeight="1">
      <c r="A76" s="783"/>
      <c r="B76" s="783"/>
      <c r="C76" s="783"/>
      <c r="D76" s="783"/>
      <c r="E76" s="783"/>
      <c r="F76" s="340"/>
      <c r="G76" s="340"/>
      <c r="H76" s="340"/>
      <c r="I76" s="776"/>
      <c r="J76" s="776"/>
      <c r="K76" s="344"/>
      <c r="L76" s="171"/>
      <c r="M76" s="205"/>
      <c r="N76" s="299"/>
      <c r="O76" s="299"/>
      <c r="P76" s="296"/>
      <c r="Q76" s="297" t="str">
        <f>R75 &amp; "-" &amp; T75</f>
        <v>17.01.2020-30.06.2020</v>
      </c>
      <c r="R76" s="781"/>
      <c r="S76" s="779"/>
      <c r="T76" s="782"/>
      <c r="U76" s="779"/>
      <c r="V76" s="299"/>
      <c r="W76" s="296"/>
      <c r="X76" s="297" t="str">
        <f>Y75 &amp; "-" &amp; AA75</f>
        <v>01.07.2020-31.12.2020</v>
      </c>
      <c r="Y76" s="781"/>
      <c r="Z76" s="779"/>
      <c r="AA76" s="782"/>
      <c r="AB76" s="779"/>
      <c r="AC76" s="299"/>
      <c r="AD76" s="296"/>
      <c r="AE76" s="297" t="str">
        <f>AF75 &amp; "-" &amp; AH75</f>
        <v>01.01.2021-30.06.2021</v>
      </c>
      <c r="AF76" s="781"/>
      <c r="AG76" s="779"/>
      <c r="AH76" s="782"/>
      <c r="AI76" s="779"/>
      <c r="AJ76" s="299"/>
      <c r="AK76" s="296"/>
      <c r="AL76" s="297" t="str">
        <f>AM75 &amp; "-" &amp; AO75</f>
        <v>01.07.2021-31.12.2021</v>
      </c>
      <c r="AM76" s="781"/>
      <c r="AN76" s="779"/>
      <c r="AO76" s="782"/>
      <c r="AP76" s="779"/>
      <c r="AQ76" s="299"/>
      <c r="AR76" s="296"/>
      <c r="AS76" s="297" t="str">
        <f>AT75 &amp; "-" &amp; AV75</f>
        <v>01.01.2022-30.06.2022</v>
      </c>
      <c r="AT76" s="781"/>
      <c r="AU76" s="779"/>
      <c r="AV76" s="782"/>
      <c r="AW76" s="779"/>
      <c r="AX76" s="299"/>
      <c r="AY76" s="296"/>
      <c r="AZ76" s="297" t="str">
        <f>BA75 &amp; "-" &amp; BC75</f>
        <v>01.07.2022-31.12.2022</v>
      </c>
      <c r="BA76" s="781"/>
      <c r="BB76" s="779"/>
      <c r="BC76" s="782"/>
      <c r="BD76" s="779"/>
      <c r="BE76" s="299"/>
      <c r="BF76" s="296"/>
      <c r="BG76" s="297" t="str">
        <f>BH75 &amp; "-" &amp; BJ75</f>
        <v>01.01.2023-30.06.2023</v>
      </c>
      <c r="BH76" s="781"/>
      <c r="BI76" s="779"/>
      <c r="BJ76" s="782"/>
      <c r="BK76" s="779"/>
      <c r="BL76" s="299"/>
      <c r="BM76" s="296"/>
      <c r="BN76" s="297" t="str">
        <f>BO75 &amp; "-" &amp; BQ75</f>
        <v>01.07.2023-31.12.2023</v>
      </c>
      <c r="BO76" s="781"/>
      <c r="BP76" s="779"/>
      <c r="BQ76" s="782"/>
      <c r="BR76" s="779"/>
      <c r="BS76" s="299"/>
      <c r="BT76" s="296"/>
      <c r="BU76" s="297" t="str">
        <f>BV75 &amp; "-" &amp; BX75</f>
        <v>01.01.2024-30.06.2024</v>
      </c>
      <c r="BV76" s="781"/>
      <c r="BW76" s="779"/>
      <c r="BX76" s="782"/>
      <c r="BY76" s="779"/>
      <c r="BZ76" s="299"/>
      <c r="CA76" s="296"/>
      <c r="CB76" s="297" t="str">
        <f>CC75 &amp; "-" &amp; CE75</f>
        <v>01.07.2024-31.12.2024</v>
      </c>
      <c r="CC76" s="781"/>
      <c r="CD76" s="779"/>
      <c r="CE76" s="782"/>
      <c r="CF76" s="779"/>
      <c r="CG76" s="282"/>
      <c r="CH76" s="788"/>
      <c r="CJ76" s="317"/>
      <c r="CK76" s="317"/>
      <c r="CL76" s="317"/>
      <c r="CM76" s="317"/>
      <c r="CN76" s="317"/>
    </row>
    <row r="77" spans="1:98" customFormat="1" ht="15" customHeight="1">
      <c r="A77" s="783"/>
      <c r="B77" s="783"/>
      <c r="C77" s="783"/>
      <c r="D77" s="783"/>
      <c r="E77" s="783"/>
      <c r="F77" s="340"/>
      <c r="G77" s="340"/>
      <c r="H77" s="340"/>
      <c r="I77" s="776"/>
      <c r="J77" s="776"/>
      <c r="K77" s="201"/>
      <c r="L77" s="112"/>
      <c r="M77" s="175" t="s">
        <v>427</v>
      </c>
      <c r="N77" s="164"/>
      <c r="O77" s="157"/>
      <c r="P77" s="157"/>
      <c r="Q77" s="157"/>
      <c r="R77" s="262"/>
      <c r="S77" s="198"/>
      <c r="T77" s="198"/>
      <c r="U77" s="198"/>
      <c r="V77" s="157"/>
      <c r="W77" s="157"/>
      <c r="X77" s="157"/>
      <c r="Y77" s="262"/>
      <c r="Z77" s="198"/>
      <c r="AA77" s="198"/>
      <c r="AB77" s="198"/>
      <c r="AC77" s="157"/>
      <c r="AD77" s="157"/>
      <c r="AE77" s="157"/>
      <c r="AF77" s="262"/>
      <c r="AG77" s="198"/>
      <c r="AH77" s="198"/>
      <c r="AI77" s="198"/>
      <c r="AJ77" s="157"/>
      <c r="AK77" s="157"/>
      <c r="AL77" s="157"/>
      <c r="AM77" s="262"/>
      <c r="AN77" s="198"/>
      <c r="AO77" s="198"/>
      <c r="AP77" s="198"/>
      <c r="AQ77" s="157"/>
      <c r="AR77" s="157"/>
      <c r="AS77" s="157"/>
      <c r="AT77" s="262"/>
      <c r="AU77" s="198"/>
      <c r="AV77" s="198"/>
      <c r="AW77" s="198"/>
      <c r="AX77" s="157"/>
      <c r="AY77" s="157"/>
      <c r="AZ77" s="157"/>
      <c r="BA77" s="262"/>
      <c r="BB77" s="198"/>
      <c r="BC77" s="198"/>
      <c r="BD77" s="198"/>
      <c r="BE77" s="157"/>
      <c r="BF77" s="157"/>
      <c r="BG77" s="157"/>
      <c r="BH77" s="262"/>
      <c r="BI77" s="198"/>
      <c r="BJ77" s="198"/>
      <c r="BK77" s="198"/>
      <c r="BL77" s="157"/>
      <c r="BM77" s="157"/>
      <c r="BN77" s="157"/>
      <c r="BO77" s="262"/>
      <c r="BP77" s="198"/>
      <c r="BQ77" s="198"/>
      <c r="BR77" s="198"/>
      <c r="BS77" s="157"/>
      <c r="BT77" s="157"/>
      <c r="BU77" s="157"/>
      <c r="BV77" s="262"/>
      <c r="BW77" s="198"/>
      <c r="BX77" s="198"/>
      <c r="BY77" s="198"/>
      <c r="BZ77" s="157"/>
      <c r="CA77" s="157"/>
      <c r="CB77" s="157"/>
      <c r="CC77" s="262"/>
      <c r="CD77" s="198"/>
      <c r="CE77" s="198"/>
      <c r="CF77" s="198"/>
      <c r="CG77" s="186"/>
      <c r="CH77" s="789"/>
      <c r="CI77" s="307"/>
      <c r="CJ77" s="307"/>
      <c r="CK77" s="307"/>
      <c r="CL77" s="307"/>
      <c r="CM77" s="307"/>
      <c r="CN77" s="307"/>
      <c r="CO77" s="307"/>
      <c r="CP77" s="307"/>
      <c r="CQ77" s="307"/>
      <c r="CR77" s="307"/>
      <c r="CS77" s="307"/>
      <c r="CT77" s="307"/>
    </row>
    <row r="78" spans="1:98" customFormat="1">
      <c r="A78" s="783"/>
      <c r="B78" s="783"/>
      <c r="C78" s="783"/>
      <c r="D78" s="783"/>
      <c r="E78" s="340"/>
      <c r="F78" s="677"/>
      <c r="G78" s="677"/>
      <c r="H78" s="677"/>
      <c r="I78" s="776"/>
      <c r="J78" s="85"/>
      <c r="K78" s="201"/>
      <c r="L78" s="112"/>
      <c r="M78" s="164" t="s">
        <v>13</v>
      </c>
      <c r="N78" s="163"/>
      <c r="O78" s="157"/>
      <c r="P78" s="157"/>
      <c r="Q78" s="157"/>
      <c r="R78" s="262"/>
      <c r="S78" s="198"/>
      <c r="T78" s="198"/>
      <c r="U78" s="197"/>
      <c r="V78" s="157"/>
      <c r="W78" s="157"/>
      <c r="X78" s="157"/>
      <c r="Y78" s="262"/>
      <c r="Z78" s="198"/>
      <c r="AA78" s="198"/>
      <c r="AB78" s="197"/>
      <c r="AC78" s="157"/>
      <c r="AD78" s="157"/>
      <c r="AE78" s="157"/>
      <c r="AF78" s="262"/>
      <c r="AG78" s="198"/>
      <c r="AH78" s="198"/>
      <c r="AI78" s="197"/>
      <c r="AJ78" s="157"/>
      <c r="AK78" s="157"/>
      <c r="AL78" s="157"/>
      <c r="AM78" s="262"/>
      <c r="AN78" s="198"/>
      <c r="AO78" s="198"/>
      <c r="AP78" s="197"/>
      <c r="AQ78" s="157"/>
      <c r="AR78" s="157"/>
      <c r="AS78" s="157"/>
      <c r="AT78" s="262"/>
      <c r="AU78" s="198"/>
      <c r="AV78" s="198"/>
      <c r="AW78" s="197"/>
      <c r="AX78" s="157"/>
      <c r="AY78" s="157"/>
      <c r="AZ78" s="157"/>
      <c r="BA78" s="262"/>
      <c r="BB78" s="198"/>
      <c r="BC78" s="198"/>
      <c r="BD78" s="197"/>
      <c r="BE78" s="157"/>
      <c r="BF78" s="157"/>
      <c r="BG78" s="157"/>
      <c r="BH78" s="262"/>
      <c r="BI78" s="198"/>
      <c r="BJ78" s="198"/>
      <c r="BK78" s="197"/>
      <c r="BL78" s="157"/>
      <c r="BM78" s="157"/>
      <c r="BN78" s="157"/>
      <c r="BO78" s="262"/>
      <c r="BP78" s="198"/>
      <c r="BQ78" s="198"/>
      <c r="BR78" s="197"/>
      <c r="BS78" s="157"/>
      <c r="BT78" s="157"/>
      <c r="BU78" s="157"/>
      <c r="BV78" s="262"/>
      <c r="BW78" s="198"/>
      <c r="BX78" s="198"/>
      <c r="BY78" s="197"/>
      <c r="BZ78" s="157"/>
      <c r="CA78" s="157"/>
      <c r="CB78" s="157"/>
      <c r="CC78" s="262"/>
      <c r="CD78" s="198"/>
      <c r="CE78" s="198"/>
      <c r="CF78" s="197"/>
      <c r="CG78" s="198"/>
      <c r="CH78" s="186"/>
      <c r="CI78" s="307"/>
      <c r="CJ78" s="307"/>
      <c r="CK78" s="307"/>
      <c r="CL78" s="307"/>
      <c r="CM78" s="307"/>
      <c r="CN78" s="307"/>
      <c r="CO78" s="307"/>
      <c r="CP78" s="307"/>
      <c r="CQ78" s="307"/>
      <c r="CR78" s="307"/>
      <c r="CS78" s="307"/>
      <c r="CT78" s="307"/>
    </row>
    <row r="79" spans="1:98" customFormat="1">
      <c r="A79" s="783"/>
      <c r="B79" s="783"/>
      <c r="C79" s="783"/>
      <c r="D79" s="340"/>
      <c r="E79" s="345" t="s">
        <v>256</v>
      </c>
      <c r="F79" s="677"/>
      <c r="G79" s="677"/>
      <c r="H79" s="677"/>
      <c r="I79" s="201"/>
      <c r="J79" s="85"/>
      <c r="K79" s="180"/>
      <c r="L79" s="112"/>
      <c r="M79" s="163" t="s">
        <v>428</v>
      </c>
      <c r="N79" s="162"/>
      <c r="O79" s="157"/>
      <c r="P79" s="157"/>
      <c r="Q79" s="157"/>
      <c r="R79" s="262"/>
      <c r="S79" s="198"/>
      <c r="T79" s="198"/>
      <c r="U79" s="197"/>
      <c r="V79" s="157"/>
      <c r="W79" s="157"/>
      <c r="X79" s="157"/>
      <c r="Y79" s="262"/>
      <c r="Z79" s="198"/>
      <c r="AA79" s="198"/>
      <c r="AB79" s="197"/>
      <c r="AC79" s="157"/>
      <c r="AD79" s="157"/>
      <c r="AE79" s="157"/>
      <c r="AF79" s="262"/>
      <c r="AG79" s="198"/>
      <c r="AH79" s="198"/>
      <c r="AI79" s="197"/>
      <c r="AJ79" s="157"/>
      <c r="AK79" s="157"/>
      <c r="AL79" s="157"/>
      <c r="AM79" s="262"/>
      <c r="AN79" s="198"/>
      <c r="AO79" s="198"/>
      <c r="AP79" s="197"/>
      <c r="AQ79" s="157"/>
      <c r="AR79" s="157"/>
      <c r="AS79" s="157"/>
      <c r="AT79" s="262"/>
      <c r="AU79" s="198"/>
      <c r="AV79" s="198"/>
      <c r="AW79" s="197"/>
      <c r="AX79" s="157"/>
      <c r="AY79" s="157"/>
      <c r="AZ79" s="157"/>
      <c r="BA79" s="262"/>
      <c r="BB79" s="198"/>
      <c r="BC79" s="198"/>
      <c r="BD79" s="197"/>
      <c r="BE79" s="157"/>
      <c r="BF79" s="157"/>
      <c r="BG79" s="157"/>
      <c r="BH79" s="262"/>
      <c r="BI79" s="198"/>
      <c r="BJ79" s="198"/>
      <c r="BK79" s="197"/>
      <c r="BL79" s="157"/>
      <c r="BM79" s="157"/>
      <c r="BN79" s="157"/>
      <c r="BO79" s="262"/>
      <c r="BP79" s="198"/>
      <c r="BQ79" s="198"/>
      <c r="BR79" s="197"/>
      <c r="BS79" s="157"/>
      <c r="BT79" s="157"/>
      <c r="BU79" s="157"/>
      <c r="BV79" s="262"/>
      <c r="BW79" s="198"/>
      <c r="BX79" s="198"/>
      <c r="BY79" s="197"/>
      <c r="BZ79" s="157"/>
      <c r="CA79" s="157"/>
      <c r="CB79" s="157"/>
      <c r="CC79" s="262"/>
      <c r="CD79" s="198"/>
      <c r="CE79" s="198"/>
      <c r="CF79" s="197"/>
      <c r="CG79" s="198"/>
      <c r="CH79" s="186"/>
      <c r="CI79" s="307"/>
      <c r="CJ79" s="307"/>
      <c r="CK79" s="307"/>
      <c r="CL79" s="307"/>
      <c r="CM79" s="307"/>
      <c r="CN79" s="307"/>
      <c r="CO79" s="307"/>
      <c r="CP79" s="307"/>
      <c r="CQ79" s="307"/>
      <c r="CR79" s="307"/>
      <c r="CS79" s="307"/>
      <c r="CT79" s="307"/>
    </row>
    <row r="80" spans="1:98" ht="22.5">
      <c r="A80" s="783"/>
      <c r="B80" s="783">
        <v>4</v>
      </c>
      <c r="C80" s="340"/>
      <c r="D80" s="340"/>
      <c r="E80" s="677"/>
      <c r="F80" s="677"/>
      <c r="G80" s="677"/>
      <c r="H80" s="677"/>
      <c r="I80" s="670"/>
      <c r="J80" s="181"/>
      <c r="K80" s="35"/>
      <c r="L80" s="681" t="str">
        <f>mergeValue(A80) &amp;"."&amp; mergeValue(B80)</f>
        <v>1.4</v>
      </c>
      <c r="M80" s="159" t="s">
        <v>18</v>
      </c>
      <c r="N80" s="285"/>
      <c r="O80" s="800" t="str">
        <f>IF('Перечень тарифов'!N27="","","" &amp; 'Перечень тарифов'!N27 &amp; "")</f>
        <v>Тюменский муниципальный район, Ембаевское (71644420);</v>
      </c>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1"/>
      <c r="BA80" s="801"/>
      <c r="BB80" s="801"/>
      <c r="BC80" s="801"/>
      <c r="BD80" s="801"/>
      <c r="BE80" s="801"/>
      <c r="BF80" s="801"/>
      <c r="BG80" s="801"/>
      <c r="BH80" s="801"/>
      <c r="BI80" s="801"/>
      <c r="BJ80" s="801"/>
      <c r="BK80" s="801"/>
      <c r="BL80" s="801"/>
      <c r="BM80" s="801"/>
      <c r="BN80" s="801"/>
      <c r="BO80" s="801"/>
      <c r="BP80" s="801"/>
      <c r="BQ80" s="801"/>
      <c r="BR80" s="801"/>
      <c r="BS80" s="801"/>
      <c r="BT80" s="801"/>
      <c r="BU80" s="801"/>
      <c r="BV80" s="801"/>
      <c r="BW80" s="801"/>
      <c r="BX80" s="801"/>
      <c r="BY80" s="801"/>
      <c r="BZ80" s="801"/>
      <c r="CA80" s="801"/>
      <c r="CB80" s="801"/>
      <c r="CC80" s="801"/>
      <c r="CD80" s="801"/>
      <c r="CE80" s="801"/>
      <c r="CF80" s="801"/>
      <c r="CG80" s="802"/>
      <c r="CH80" s="286" t="s">
        <v>544</v>
      </c>
    </row>
    <row r="81" spans="1:98" hidden="1">
      <c r="A81" s="783"/>
      <c r="B81" s="783"/>
      <c r="C81" s="783">
        <v>1</v>
      </c>
      <c r="D81" s="340"/>
      <c r="E81" s="677"/>
      <c r="F81" s="677"/>
      <c r="G81" s="677"/>
      <c r="H81" s="677"/>
      <c r="I81" s="344"/>
      <c r="J81" s="181"/>
      <c r="K81" s="101"/>
      <c r="L81" s="681" t="str">
        <f>mergeValue(A81) &amp;"."&amp; mergeValue(B81)&amp;"."&amp; mergeValue(C81)</f>
        <v>1.4.1</v>
      </c>
      <c r="M81" s="160"/>
      <c r="N81" s="285"/>
      <c r="O81" s="800"/>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1"/>
      <c r="BA81" s="801"/>
      <c r="BB81" s="801"/>
      <c r="BC81" s="801"/>
      <c r="BD81" s="801"/>
      <c r="BE81" s="801"/>
      <c r="BF81" s="801"/>
      <c r="BG81" s="801"/>
      <c r="BH81" s="801"/>
      <c r="BI81" s="801"/>
      <c r="BJ81" s="801"/>
      <c r="BK81" s="801"/>
      <c r="BL81" s="801"/>
      <c r="BM81" s="801"/>
      <c r="BN81" s="801"/>
      <c r="BO81" s="801"/>
      <c r="BP81" s="801"/>
      <c r="BQ81" s="801"/>
      <c r="BR81" s="801"/>
      <c r="BS81" s="801"/>
      <c r="BT81" s="801"/>
      <c r="BU81" s="801"/>
      <c r="BV81" s="801"/>
      <c r="BW81" s="801"/>
      <c r="BX81" s="801"/>
      <c r="BY81" s="801"/>
      <c r="BZ81" s="801"/>
      <c r="CA81" s="801"/>
      <c r="CB81" s="801"/>
      <c r="CC81" s="801"/>
      <c r="CD81" s="801"/>
      <c r="CE81" s="801"/>
      <c r="CF81" s="801"/>
      <c r="CG81" s="802"/>
      <c r="CH81" s="286"/>
    </row>
    <row r="82" spans="1:98" ht="33.75">
      <c r="A82" s="783"/>
      <c r="B82" s="783"/>
      <c r="C82" s="783"/>
      <c r="D82" s="783">
        <v>1</v>
      </c>
      <c r="E82" s="677"/>
      <c r="F82" s="677"/>
      <c r="G82" s="677"/>
      <c r="H82" s="677"/>
      <c r="I82" s="776"/>
      <c r="J82" s="181"/>
      <c r="K82" s="101"/>
      <c r="L82" s="681" t="str">
        <f>mergeValue(A82) &amp;"."&amp; mergeValue(B82)&amp;"."&amp; mergeValue(C82)&amp;"."&amp; mergeValue(D82)</f>
        <v>1.4.1.1</v>
      </c>
      <c r="M82" s="161" t="s">
        <v>426</v>
      </c>
      <c r="N82" s="285"/>
      <c r="O82" s="797" t="s">
        <v>1655</v>
      </c>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798"/>
      <c r="BA82" s="798"/>
      <c r="BB82" s="798"/>
      <c r="BC82" s="798"/>
      <c r="BD82" s="798"/>
      <c r="BE82" s="798"/>
      <c r="BF82" s="798"/>
      <c r="BG82" s="798"/>
      <c r="BH82" s="798"/>
      <c r="BI82" s="798"/>
      <c r="BJ82" s="798"/>
      <c r="BK82" s="798"/>
      <c r="BL82" s="798"/>
      <c r="BM82" s="798"/>
      <c r="BN82" s="798"/>
      <c r="BO82" s="798"/>
      <c r="BP82" s="798"/>
      <c r="BQ82" s="798"/>
      <c r="BR82" s="798"/>
      <c r="BS82" s="798"/>
      <c r="BT82" s="798"/>
      <c r="BU82" s="798"/>
      <c r="BV82" s="798"/>
      <c r="BW82" s="798"/>
      <c r="BX82" s="798"/>
      <c r="BY82" s="798"/>
      <c r="BZ82" s="798"/>
      <c r="CA82" s="798"/>
      <c r="CB82" s="798"/>
      <c r="CC82" s="798"/>
      <c r="CD82" s="798"/>
      <c r="CE82" s="798"/>
      <c r="CF82" s="798"/>
      <c r="CG82" s="799"/>
      <c r="CH82" s="286" t="s">
        <v>681</v>
      </c>
    </row>
    <row r="83" spans="1:98" ht="33.75">
      <c r="A83" s="783"/>
      <c r="B83" s="783"/>
      <c r="C83" s="783"/>
      <c r="D83" s="783"/>
      <c r="E83" s="783">
        <v>1</v>
      </c>
      <c r="F83" s="677"/>
      <c r="G83" s="677"/>
      <c r="H83" s="677"/>
      <c r="I83" s="776"/>
      <c r="J83" s="776"/>
      <c r="K83" s="101"/>
      <c r="L83" s="681" t="str">
        <f>mergeValue(A83) &amp;"."&amp; mergeValue(B83)&amp;"."&amp; mergeValue(C83)&amp;"."&amp; mergeValue(D83)&amp;"."&amp; mergeValue(E83)</f>
        <v>1.4.1.1.1</v>
      </c>
      <c r="M83" s="172" t="s">
        <v>10</v>
      </c>
      <c r="N83" s="286"/>
      <c r="O83" s="794" t="s">
        <v>715</v>
      </c>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c r="BA83" s="795"/>
      <c r="BB83" s="795"/>
      <c r="BC83" s="795"/>
      <c r="BD83" s="795"/>
      <c r="BE83" s="795"/>
      <c r="BF83" s="795"/>
      <c r="BG83" s="795"/>
      <c r="BH83" s="795"/>
      <c r="BI83" s="795"/>
      <c r="BJ83" s="795"/>
      <c r="BK83" s="795"/>
      <c r="BL83" s="795"/>
      <c r="BM83" s="795"/>
      <c r="BN83" s="795"/>
      <c r="BO83" s="795"/>
      <c r="BP83" s="795"/>
      <c r="BQ83" s="795"/>
      <c r="BR83" s="795"/>
      <c r="BS83" s="795"/>
      <c r="BT83" s="795"/>
      <c r="BU83" s="795"/>
      <c r="BV83" s="795"/>
      <c r="BW83" s="795"/>
      <c r="BX83" s="795"/>
      <c r="BY83" s="795"/>
      <c r="BZ83" s="795"/>
      <c r="CA83" s="795"/>
      <c r="CB83" s="795"/>
      <c r="CC83" s="795"/>
      <c r="CD83" s="795"/>
      <c r="CE83" s="795"/>
      <c r="CF83" s="795"/>
      <c r="CG83" s="796"/>
      <c r="CH83" s="286" t="s">
        <v>545</v>
      </c>
      <c r="CJ83" s="317" t="str">
        <f>strCheckUnique(CK83:CK86)</f>
        <v/>
      </c>
      <c r="CL83" s="317"/>
    </row>
    <row r="84" spans="1:98" ht="66" customHeight="1">
      <c r="A84" s="783"/>
      <c r="B84" s="783"/>
      <c r="C84" s="783"/>
      <c r="D84" s="783"/>
      <c r="E84" s="783"/>
      <c r="F84" s="340">
        <v>1</v>
      </c>
      <c r="G84" s="340"/>
      <c r="H84" s="340"/>
      <c r="I84" s="776"/>
      <c r="J84" s="776"/>
      <c r="K84" s="344"/>
      <c r="L84" s="681" t="str">
        <f>mergeValue(A84) &amp;"."&amp; mergeValue(B84)&amp;"."&amp; mergeValue(C84)&amp;"."&amp; mergeValue(D84)&amp;"."&amp; mergeValue(E84)&amp;"."&amp; mergeValue(F84)</f>
        <v>1.4.1.1.1.1</v>
      </c>
      <c r="M84" s="646" t="s">
        <v>1650</v>
      </c>
      <c r="N84" s="299"/>
      <c r="O84" s="694">
        <v>24.52</v>
      </c>
      <c r="P84" s="192"/>
      <c r="Q84" s="192"/>
      <c r="R84" s="781" t="s">
        <v>1320</v>
      </c>
      <c r="S84" s="779" t="s">
        <v>87</v>
      </c>
      <c r="T84" s="781" t="s">
        <v>1667</v>
      </c>
      <c r="U84" s="779" t="s">
        <v>87</v>
      </c>
      <c r="V84" s="694">
        <v>124.06</v>
      </c>
      <c r="W84" s="192"/>
      <c r="X84" s="192"/>
      <c r="Y84" s="781" t="s">
        <v>1668</v>
      </c>
      <c r="Z84" s="779" t="s">
        <v>87</v>
      </c>
      <c r="AA84" s="781" t="s">
        <v>1669</v>
      </c>
      <c r="AB84" s="779" t="s">
        <v>87</v>
      </c>
      <c r="AC84" s="694">
        <v>118.88</v>
      </c>
      <c r="AD84" s="192"/>
      <c r="AE84" s="192"/>
      <c r="AF84" s="781" t="s">
        <v>1672</v>
      </c>
      <c r="AG84" s="779" t="s">
        <v>87</v>
      </c>
      <c r="AH84" s="781" t="s">
        <v>1673</v>
      </c>
      <c r="AI84" s="779" t="s">
        <v>87</v>
      </c>
      <c r="AJ84" s="694">
        <v>123.64</v>
      </c>
      <c r="AK84" s="192"/>
      <c r="AL84" s="192"/>
      <c r="AM84" s="781" t="s">
        <v>1674</v>
      </c>
      <c r="AN84" s="779" t="s">
        <v>87</v>
      </c>
      <c r="AO84" s="781" t="s">
        <v>1675</v>
      </c>
      <c r="AP84" s="779" t="s">
        <v>87</v>
      </c>
      <c r="AQ84" s="694">
        <v>123.64</v>
      </c>
      <c r="AR84" s="192"/>
      <c r="AS84" s="192"/>
      <c r="AT84" s="781" t="s">
        <v>1677</v>
      </c>
      <c r="AU84" s="779" t="s">
        <v>87</v>
      </c>
      <c r="AV84" s="781" t="s">
        <v>1678</v>
      </c>
      <c r="AW84" s="779" t="s">
        <v>87</v>
      </c>
      <c r="AX84" s="694">
        <v>163.79</v>
      </c>
      <c r="AY84" s="192"/>
      <c r="AZ84" s="192"/>
      <c r="BA84" s="781" t="s">
        <v>1679</v>
      </c>
      <c r="BB84" s="779" t="s">
        <v>87</v>
      </c>
      <c r="BC84" s="781" t="s">
        <v>1680</v>
      </c>
      <c r="BD84" s="779" t="s">
        <v>87</v>
      </c>
      <c r="BE84" s="694">
        <v>163.79</v>
      </c>
      <c r="BF84" s="192"/>
      <c r="BG84" s="192"/>
      <c r="BH84" s="781" t="s">
        <v>1681</v>
      </c>
      <c r="BI84" s="779" t="s">
        <v>87</v>
      </c>
      <c r="BJ84" s="781" t="s">
        <v>1682</v>
      </c>
      <c r="BK84" s="779" t="s">
        <v>87</v>
      </c>
      <c r="BL84" s="694">
        <v>232.09</v>
      </c>
      <c r="BM84" s="192"/>
      <c r="BN84" s="192"/>
      <c r="BO84" s="781" t="s">
        <v>1683</v>
      </c>
      <c r="BP84" s="779" t="s">
        <v>87</v>
      </c>
      <c r="BQ84" s="781" t="s">
        <v>1684</v>
      </c>
      <c r="BR84" s="779" t="s">
        <v>87</v>
      </c>
      <c r="BS84" s="694">
        <v>188.29</v>
      </c>
      <c r="BT84" s="192"/>
      <c r="BU84" s="192"/>
      <c r="BV84" s="781" t="s">
        <v>1685</v>
      </c>
      <c r="BW84" s="779" t="s">
        <v>87</v>
      </c>
      <c r="BX84" s="781" t="s">
        <v>1686</v>
      </c>
      <c r="BY84" s="779" t="s">
        <v>87</v>
      </c>
      <c r="BZ84" s="694">
        <v>195.83</v>
      </c>
      <c r="CA84" s="192"/>
      <c r="CB84" s="192"/>
      <c r="CC84" s="781" t="s">
        <v>1687</v>
      </c>
      <c r="CD84" s="779" t="s">
        <v>87</v>
      </c>
      <c r="CE84" s="781" t="s">
        <v>1321</v>
      </c>
      <c r="CF84" s="779" t="s">
        <v>88</v>
      </c>
      <c r="CG84" s="282"/>
      <c r="CH84" s="787" t="s">
        <v>546</v>
      </c>
      <c r="CI84" s="298" t="str">
        <f>strCheckDate(O85:CG85)</f>
        <v/>
      </c>
      <c r="CJ84" s="317"/>
      <c r="CK84" s="317" t="str">
        <f>IF(M84="","",M84 )</f>
        <v>Питьевая вода, руб./м3 (с НДС)</v>
      </c>
      <c r="CL84" s="317"/>
      <c r="CM84" s="317"/>
      <c r="CN84" s="317"/>
    </row>
    <row r="85" spans="1:98" ht="14.25" hidden="1" customHeight="1">
      <c r="A85" s="783"/>
      <c r="B85" s="783"/>
      <c r="C85" s="783"/>
      <c r="D85" s="783"/>
      <c r="E85" s="783"/>
      <c r="F85" s="340"/>
      <c r="G85" s="340"/>
      <c r="H85" s="340"/>
      <c r="I85" s="776"/>
      <c r="J85" s="776"/>
      <c r="K85" s="344"/>
      <c r="L85" s="171"/>
      <c r="M85" s="205"/>
      <c r="N85" s="299"/>
      <c r="O85" s="299"/>
      <c r="P85" s="296"/>
      <c r="Q85" s="297" t="str">
        <f>R84 &amp; "-" &amp; T84</f>
        <v>17.01.2020-30.06.2020</v>
      </c>
      <c r="R85" s="781"/>
      <c r="S85" s="779"/>
      <c r="T85" s="782"/>
      <c r="U85" s="779"/>
      <c r="V85" s="299"/>
      <c r="W85" s="296"/>
      <c r="X85" s="297" t="str">
        <f>Y84 &amp; "-" &amp; AA84</f>
        <v>01.07.2020-31.12.2020</v>
      </c>
      <c r="Y85" s="781"/>
      <c r="Z85" s="779"/>
      <c r="AA85" s="782"/>
      <c r="AB85" s="779"/>
      <c r="AC85" s="299"/>
      <c r="AD85" s="296"/>
      <c r="AE85" s="297" t="str">
        <f>AF84 &amp; "-" &amp; AH84</f>
        <v>01.01.2021-30.06.2021</v>
      </c>
      <c r="AF85" s="781"/>
      <c r="AG85" s="779"/>
      <c r="AH85" s="782"/>
      <c r="AI85" s="779"/>
      <c r="AJ85" s="299"/>
      <c r="AK85" s="296"/>
      <c r="AL85" s="297" t="str">
        <f>AM84 &amp; "-" &amp; AO84</f>
        <v>01.07.2021-31.12.2021</v>
      </c>
      <c r="AM85" s="781"/>
      <c r="AN85" s="779"/>
      <c r="AO85" s="782"/>
      <c r="AP85" s="779"/>
      <c r="AQ85" s="299"/>
      <c r="AR85" s="296"/>
      <c r="AS85" s="297" t="str">
        <f>AT84 &amp; "-" &amp; AV84</f>
        <v>01.01.2022-30.06.2022</v>
      </c>
      <c r="AT85" s="781"/>
      <c r="AU85" s="779"/>
      <c r="AV85" s="782"/>
      <c r="AW85" s="779"/>
      <c r="AX85" s="299"/>
      <c r="AY85" s="296"/>
      <c r="AZ85" s="297" t="str">
        <f>BA84 &amp; "-" &amp; BC84</f>
        <v>01.07.2022-31.12.2022</v>
      </c>
      <c r="BA85" s="781"/>
      <c r="BB85" s="779"/>
      <c r="BC85" s="782"/>
      <c r="BD85" s="779"/>
      <c r="BE85" s="299"/>
      <c r="BF85" s="296"/>
      <c r="BG85" s="297" t="str">
        <f>BH84 &amp; "-" &amp; BJ84</f>
        <v>01.01.2023-30.06.2023</v>
      </c>
      <c r="BH85" s="781"/>
      <c r="BI85" s="779"/>
      <c r="BJ85" s="782"/>
      <c r="BK85" s="779"/>
      <c r="BL85" s="299"/>
      <c r="BM85" s="296"/>
      <c r="BN85" s="297" t="str">
        <f>BO84 &amp; "-" &amp; BQ84</f>
        <v>01.07.2023-31.12.2023</v>
      </c>
      <c r="BO85" s="781"/>
      <c r="BP85" s="779"/>
      <c r="BQ85" s="782"/>
      <c r="BR85" s="779"/>
      <c r="BS85" s="299"/>
      <c r="BT85" s="296"/>
      <c r="BU85" s="297" t="str">
        <f>BV84 &amp; "-" &amp; BX84</f>
        <v>01.01.2024-30.06.2024</v>
      </c>
      <c r="BV85" s="781"/>
      <c r="BW85" s="779"/>
      <c r="BX85" s="782"/>
      <c r="BY85" s="779"/>
      <c r="BZ85" s="299"/>
      <c r="CA85" s="296"/>
      <c r="CB85" s="297" t="str">
        <f>CC84 &amp; "-" &amp; CE84</f>
        <v>01.07.2024-31.12.2024</v>
      </c>
      <c r="CC85" s="781"/>
      <c r="CD85" s="779"/>
      <c r="CE85" s="782"/>
      <c r="CF85" s="779"/>
      <c r="CG85" s="282"/>
      <c r="CH85" s="788"/>
      <c r="CJ85" s="317"/>
      <c r="CK85" s="317"/>
      <c r="CL85" s="317"/>
      <c r="CM85" s="317"/>
      <c r="CN85" s="317"/>
    </row>
    <row r="86" spans="1:98" customFormat="1" ht="15" customHeight="1">
      <c r="A86" s="783"/>
      <c r="B86" s="783"/>
      <c r="C86" s="783"/>
      <c r="D86" s="783"/>
      <c r="E86" s="783"/>
      <c r="F86" s="340"/>
      <c r="G86" s="340"/>
      <c r="H86" s="340"/>
      <c r="I86" s="776"/>
      <c r="J86" s="776"/>
      <c r="K86" s="201"/>
      <c r="L86" s="112"/>
      <c r="M86" s="175" t="s">
        <v>427</v>
      </c>
      <c r="N86" s="164"/>
      <c r="O86" s="157"/>
      <c r="P86" s="157"/>
      <c r="Q86" s="157"/>
      <c r="R86" s="262"/>
      <c r="S86" s="198"/>
      <c r="T86" s="198"/>
      <c r="U86" s="198"/>
      <c r="V86" s="157"/>
      <c r="W86" s="157"/>
      <c r="X86" s="157"/>
      <c r="Y86" s="262"/>
      <c r="Z86" s="198"/>
      <c r="AA86" s="198"/>
      <c r="AB86" s="198"/>
      <c r="AC86" s="157"/>
      <c r="AD86" s="157"/>
      <c r="AE86" s="157"/>
      <c r="AF86" s="262"/>
      <c r="AG86" s="198"/>
      <c r="AH86" s="198"/>
      <c r="AI86" s="198"/>
      <c r="AJ86" s="157"/>
      <c r="AK86" s="157"/>
      <c r="AL86" s="157"/>
      <c r="AM86" s="262"/>
      <c r="AN86" s="198"/>
      <c r="AO86" s="198"/>
      <c r="AP86" s="198"/>
      <c r="AQ86" s="157"/>
      <c r="AR86" s="157"/>
      <c r="AS86" s="157"/>
      <c r="AT86" s="262"/>
      <c r="AU86" s="198"/>
      <c r="AV86" s="198"/>
      <c r="AW86" s="198"/>
      <c r="AX86" s="157"/>
      <c r="AY86" s="157"/>
      <c r="AZ86" s="157"/>
      <c r="BA86" s="262"/>
      <c r="BB86" s="198"/>
      <c r="BC86" s="198"/>
      <c r="BD86" s="198"/>
      <c r="BE86" s="157"/>
      <c r="BF86" s="157"/>
      <c r="BG86" s="157"/>
      <c r="BH86" s="262"/>
      <c r="BI86" s="198"/>
      <c r="BJ86" s="198"/>
      <c r="BK86" s="198"/>
      <c r="BL86" s="157"/>
      <c r="BM86" s="157"/>
      <c r="BN86" s="157"/>
      <c r="BO86" s="262"/>
      <c r="BP86" s="198"/>
      <c r="BQ86" s="198"/>
      <c r="BR86" s="198"/>
      <c r="BS86" s="157"/>
      <c r="BT86" s="157"/>
      <c r="BU86" s="157"/>
      <c r="BV86" s="262"/>
      <c r="BW86" s="198"/>
      <c r="BX86" s="198"/>
      <c r="BY86" s="198"/>
      <c r="BZ86" s="157"/>
      <c r="CA86" s="157"/>
      <c r="CB86" s="157"/>
      <c r="CC86" s="262"/>
      <c r="CD86" s="198"/>
      <c r="CE86" s="198"/>
      <c r="CF86" s="198"/>
      <c r="CG86" s="186"/>
      <c r="CH86" s="789"/>
      <c r="CI86" s="307"/>
      <c r="CJ86" s="307"/>
      <c r="CK86" s="307"/>
      <c r="CL86" s="307"/>
      <c r="CM86" s="307"/>
      <c r="CN86" s="307"/>
      <c r="CO86" s="307"/>
      <c r="CP86" s="307"/>
      <c r="CQ86" s="307"/>
      <c r="CR86" s="307"/>
      <c r="CS86" s="307"/>
      <c r="CT86" s="307"/>
    </row>
    <row r="87" spans="1:98" ht="33.75">
      <c r="A87" s="783"/>
      <c r="B87" s="783"/>
      <c r="C87" s="783"/>
      <c r="D87" s="783"/>
      <c r="E87" s="783">
        <v>2</v>
      </c>
      <c r="F87" s="677"/>
      <c r="G87" s="677"/>
      <c r="H87" s="677"/>
      <c r="I87" s="776"/>
      <c r="J87" s="776" t="s">
        <v>1636</v>
      </c>
      <c r="K87" s="101"/>
      <c r="L87" s="681" t="str">
        <f>mergeValue(A87) &amp;"."&amp; mergeValue(B87)&amp;"."&amp; mergeValue(C87)&amp;"."&amp; mergeValue(D87)&amp;"."&amp; mergeValue(E87)</f>
        <v>1.4.1.1.2</v>
      </c>
      <c r="M87" s="172" t="s">
        <v>10</v>
      </c>
      <c r="N87" s="286"/>
      <c r="O87" s="794" t="s">
        <v>306</v>
      </c>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5"/>
      <c r="BW87" s="795"/>
      <c r="BX87" s="795"/>
      <c r="BY87" s="795"/>
      <c r="BZ87" s="795"/>
      <c r="CA87" s="795"/>
      <c r="CB87" s="795"/>
      <c r="CC87" s="795"/>
      <c r="CD87" s="795"/>
      <c r="CE87" s="795"/>
      <c r="CF87" s="795"/>
      <c r="CG87" s="796"/>
      <c r="CH87" s="286" t="s">
        <v>545</v>
      </c>
      <c r="CJ87" s="317" t="str">
        <f>strCheckUnique(CK87:CK90)</f>
        <v/>
      </c>
      <c r="CL87" s="317"/>
    </row>
    <row r="88" spans="1:98" ht="66" customHeight="1">
      <c r="A88" s="783"/>
      <c r="B88" s="783"/>
      <c r="C88" s="783"/>
      <c r="D88" s="783"/>
      <c r="E88" s="783"/>
      <c r="F88" s="340">
        <v>1</v>
      </c>
      <c r="G88" s="340"/>
      <c r="H88" s="340"/>
      <c r="I88" s="776"/>
      <c r="J88" s="776"/>
      <c r="K88" s="344"/>
      <c r="L88" s="681" t="str">
        <f>mergeValue(A88) &amp;"."&amp; mergeValue(B88)&amp;"."&amp; mergeValue(C88)&amp;"."&amp; mergeValue(D88)&amp;"."&amp; mergeValue(E88)&amp;"."&amp; mergeValue(F88)</f>
        <v>1.4.1.1.2.1</v>
      </c>
      <c r="M88" s="646" t="s">
        <v>1651</v>
      </c>
      <c r="N88" s="299"/>
      <c r="O88" s="694">
        <v>20.43</v>
      </c>
      <c r="P88" s="192"/>
      <c r="Q88" s="192"/>
      <c r="R88" s="781" t="s">
        <v>1320</v>
      </c>
      <c r="S88" s="779" t="s">
        <v>87</v>
      </c>
      <c r="T88" s="781" t="s">
        <v>1667</v>
      </c>
      <c r="U88" s="779" t="s">
        <v>87</v>
      </c>
      <c r="V88" s="694">
        <v>103.38</v>
      </c>
      <c r="W88" s="192"/>
      <c r="X88" s="192"/>
      <c r="Y88" s="781" t="s">
        <v>1668</v>
      </c>
      <c r="Z88" s="779" t="s">
        <v>87</v>
      </c>
      <c r="AA88" s="781" t="s">
        <v>1669</v>
      </c>
      <c r="AB88" s="779" t="s">
        <v>87</v>
      </c>
      <c r="AC88" s="694">
        <v>99.07</v>
      </c>
      <c r="AD88" s="192"/>
      <c r="AE88" s="192"/>
      <c r="AF88" s="781" t="s">
        <v>1672</v>
      </c>
      <c r="AG88" s="779" t="s">
        <v>87</v>
      </c>
      <c r="AH88" s="781" t="s">
        <v>1673</v>
      </c>
      <c r="AI88" s="779" t="s">
        <v>87</v>
      </c>
      <c r="AJ88" s="694">
        <v>103.03</v>
      </c>
      <c r="AK88" s="192"/>
      <c r="AL88" s="192"/>
      <c r="AM88" s="781" t="s">
        <v>1674</v>
      </c>
      <c r="AN88" s="779" t="s">
        <v>87</v>
      </c>
      <c r="AO88" s="781" t="s">
        <v>1675</v>
      </c>
      <c r="AP88" s="779" t="s">
        <v>87</v>
      </c>
      <c r="AQ88" s="694">
        <v>103.03</v>
      </c>
      <c r="AR88" s="192"/>
      <c r="AS88" s="192"/>
      <c r="AT88" s="781" t="s">
        <v>1677</v>
      </c>
      <c r="AU88" s="779" t="s">
        <v>87</v>
      </c>
      <c r="AV88" s="781" t="s">
        <v>1678</v>
      </c>
      <c r="AW88" s="779" t="s">
        <v>87</v>
      </c>
      <c r="AX88" s="694">
        <v>136.49</v>
      </c>
      <c r="AY88" s="192"/>
      <c r="AZ88" s="192"/>
      <c r="BA88" s="781" t="s">
        <v>1679</v>
      </c>
      <c r="BB88" s="779" t="s">
        <v>87</v>
      </c>
      <c r="BC88" s="781" t="s">
        <v>1680</v>
      </c>
      <c r="BD88" s="779" t="s">
        <v>87</v>
      </c>
      <c r="BE88" s="694">
        <v>136.49</v>
      </c>
      <c r="BF88" s="192"/>
      <c r="BG88" s="192"/>
      <c r="BH88" s="781" t="s">
        <v>1681</v>
      </c>
      <c r="BI88" s="779" t="s">
        <v>87</v>
      </c>
      <c r="BJ88" s="781" t="s">
        <v>1682</v>
      </c>
      <c r="BK88" s="779" t="s">
        <v>87</v>
      </c>
      <c r="BL88" s="694">
        <v>193.41</v>
      </c>
      <c r="BM88" s="192"/>
      <c r="BN88" s="192"/>
      <c r="BO88" s="781" t="s">
        <v>1683</v>
      </c>
      <c r="BP88" s="779" t="s">
        <v>87</v>
      </c>
      <c r="BQ88" s="781" t="s">
        <v>1684</v>
      </c>
      <c r="BR88" s="779" t="s">
        <v>87</v>
      </c>
      <c r="BS88" s="694">
        <v>156.91</v>
      </c>
      <c r="BT88" s="192"/>
      <c r="BU88" s="192"/>
      <c r="BV88" s="781" t="s">
        <v>1685</v>
      </c>
      <c r="BW88" s="779" t="s">
        <v>87</v>
      </c>
      <c r="BX88" s="781" t="s">
        <v>1686</v>
      </c>
      <c r="BY88" s="779" t="s">
        <v>87</v>
      </c>
      <c r="BZ88" s="694">
        <v>163.19</v>
      </c>
      <c r="CA88" s="192"/>
      <c r="CB88" s="192"/>
      <c r="CC88" s="781" t="s">
        <v>1687</v>
      </c>
      <c r="CD88" s="779" t="s">
        <v>87</v>
      </c>
      <c r="CE88" s="781" t="s">
        <v>1321</v>
      </c>
      <c r="CF88" s="779" t="s">
        <v>88</v>
      </c>
      <c r="CG88" s="282"/>
      <c r="CH88" s="787" t="s">
        <v>546</v>
      </c>
      <c r="CI88" s="298" t="str">
        <f>strCheckDate(O89:CG89)</f>
        <v/>
      </c>
      <c r="CJ88" s="317"/>
      <c r="CK88" s="317" t="str">
        <f>IF(M88="","",M88 )</f>
        <v>Питьевая вода, руб./м3 (без НДС)</v>
      </c>
      <c r="CL88" s="317"/>
      <c r="CM88" s="317"/>
      <c r="CN88" s="317"/>
    </row>
    <row r="89" spans="1:98" ht="14.25" hidden="1" customHeight="1">
      <c r="A89" s="783"/>
      <c r="B89" s="783"/>
      <c r="C89" s="783"/>
      <c r="D89" s="783"/>
      <c r="E89" s="783"/>
      <c r="F89" s="340"/>
      <c r="G89" s="340"/>
      <c r="H89" s="340"/>
      <c r="I89" s="776"/>
      <c r="J89" s="776"/>
      <c r="K89" s="344"/>
      <c r="L89" s="171"/>
      <c r="M89" s="205"/>
      <c r="N89" s="299"/>
      <c r="O89" s="299"/>
      <c r="P89" s="296"/>
      <c r="Q89" s="297" t="str">
        <f>R88 &amp; "-" &amp; T88</f>
        <v>17.01.2020-30.06.2020</v>
      </c>
      <c r="R89" s="781"/>
      <c r="S89" s="779"/>
      <c r="T89" s="782"/>
      <c r="U89" s="779"/>
      <c r="V89" s="299"/>
      <c r="W89" s="296"/>
      <c r="X89" s="297" t="str">
        <f>Y88 &amp; "-" &amp; AA88</f>
        <v>01.07.2020-31.12.2020</v>
      </c>
      <c r="Y89" s="781"/>
      <c r="Z89" s="779"/>
      <c r="AA89" s="782"/>
      <c r="AB89" s="779"/>
      <c r="AC89" s="299"/>
      <c r="AD89" s="296"/>
      <c r="AE89" s="297" t="str">
        <f>AF88 &amp; "-" &amp; AH88</f>
        <v>01.01.2021-30.06.2021</v>
      </c>
      <c r="AF89" s="781"/>
      <c r="AG89" s="779"/>
      <c r="AH89" s="782"/>
      <c r="AI89" s="779"/>
      <c r="AJ89" s="299"/>
      <c r="AK89" s="296"/>
      <c r="AL89" s="297" t="str">
        <f>AM88 &amp; "-" &amp; AO88</f>
        <v>01.07.2021-31.12.2021</v>
      </c>
      <c r="AM89" s="781"/>
      <c r="AN89" s="779"/>
      <c r="AO89" s="782"/>
      <c r="AP89" s="779"/>
      <c r="AQ89" s="299"/>
      <c r="AR89" s="296"/>
      <c r="AS89" s="297" t="str">
        <f>AT88 &amp; "-" &amp; AV88</f>
        <v>01.01.2022-30.06.2022</v>
      </c>
      <c r="AT89" s="781"/>
      <c r="AU89" s="779"/>
      <c r="AV89" s="782"/>
      <c r="AW89" s="779"/>
      <c r="AX89" s="299"/>
      <c r="AY89" s="296"/>
      <c r="AZ89" s="297" t="str">
        <f>BA88 &amp; "-" &amp; BC88</f>
        <v>01.07.2022-31.12.2022</v>
      </c>
      <c r="BA89" s="781"/>
      <c r="BB89" s="779"/>
      <c r="BC89" s="782"/>
      <c r="BD89" s="779"/>
      <c r="BE89" s="299"/>
      <c r="BF89" s="296"/>
      <c r="BG89" s="297" t="str">
        <f>BH88 &amp; "-" &amp; BJ88</f>
        <v>01.01.2023-30.06.2023</v>
      </c>
      <c r="BH89" s="781"/>
      <c r="BI89" s="779"/>
      <c r="BJ89" s="782"/>
      <c r="BK89" s="779"/>
      <c r="BL89" s="299"/>
      <c r="BM89" s="296"/>
      <c r="BN89" s="297" t="str">
        <f>BO88 &amp; "-" &amp; BQ88</f>
        <v>01.07.2023-31.12.2023</v>
      </c>
      <c r="BO89" s="781"/>
      <c r="BP89" s="779"/>
      <c r="BQ89" s="782"/>
      <c r="BR89" s="779"/>
      <c r="BS89" s="299"/>
      <c r="BT89" s="296"/>
      <c r="BU89" s="297" t="str">
        <f>BV88 &amp; "-" &amp; BX88</f>
        <v>01.01.2024-30.06.2024</v>
      </c>
      <c r="BV89" s="781"/>
      <c r="BW89" s="779"/>
      <c r="BX89" s="782"/>
      <c r="BY89" s="779"/>
      <c r="BZ89" s="299"/>
      <c r="CA89" s="296"/>
      <c r="CB89" s="297" t="str">
        <f>CC88 &amp; "-" &amp; CE88</f>
        <v>01.07.2024-31.12.2024</v>
      </c>
      <c r="CC89" s="781"/>
      <c r="CD89" s="779"/>
      <c r="CE89" s="782"/>
      <c r="CF89" s="779"/>
      <c r="CG89" s="282"/>
      <c r="CH89" s="788"/>
      <c r="CJ89" s="317"/>
      <c r="CK89" s="317"/>
      <c r="CL89" s="317"/>
      <c r="CM89" s="317"/>
      <c r="CN89" s="317"/>
    </row>
    <row r="90" spans="1:98" customFormat="1" ht="15" customHeight="1">
      <c r="A90" s="783"/>
      <c r="B90" s="783"/>
      <c r="C90" s="783"/>
      <c r="D90" s="783"/>
      <c r="E90" s="783"/>
      <c r="F90" s="340"/>
      <c r="G90" s="340"/>
      <c r="H90" s="340"/>
      <c r="I90" s="776"/>
      <c r="J90" s="776"/>
      <c r="K90" s="201"/>
      <c r="L90" s="112"/>
      <c r="M90" s="175" t="s">
        <v>427</v>
      </c>
      <c r="N90" s="164"/>
      <c r="O90" s="157"/>
      <c r="P90" s="157"/>
      <c r="Q90" s="157"/>
      <c r="R90" s="262"/>
      <c r="S90" s="198"/>
      <c r="T90" s="198"/>
      <c r="U90" s="198"/>
      <c r="V90" s="157"/>
      <c r="W90" s="157"/>
      <c r="X90" s="157"/>
      <c r="Y90" s="262"/>
      <c r="Z90" s="198"/>
      <c r="AA90" s="198"/>
      <c r="AB90" s="198"/>
      <c r="AC90" s="157"/>
      <c r="AD90" s="157"/>
      <c r="AE90" s="157"/>
      <c r="AF90" s="262"/>
      <c r="AG90" s="198"/>
      <c r="AH90" s="198"/>
      <c r="AI90" s="198"/>
      <c r="AJ90" s="157"/>
      <c r="AK90" s="157"/>
      <c r="AL90" s="157"/>
      <c r="AM90" s="262"/>
      <c r="AN90" s="198"/>
      <c r="AO90" s="198"/>
      <c r="AP90" s="198"/>
      <c r="AQ90" s="157"/>
      <c r="AR90" s="157"/>
      <c r="AS90" s="157"/>
      <c r="AT90" s="262"/>
      <c r="AU90" s="198"/>
      <c r="AV90" s="198"/>
      <c r="AW90" s="198"/>
      <c r="AX90" s="157"/>
      <c r="AY90" s="157"/>
      <c r="AZ90" s="157"/>
      <c r="BA90" s="262"/>
      <c r="BB90" s="198"/>
      <c r="BC90" s="198"/>
      <c r="BD90" s="198"/>
      <c r="BE90" s="157"/>
      <c r="BF90" s="157"/>
      <c r="BG90" s="157"/>
      <c r="BH90" s="262"/>
      <c r="BI90" s="198"/>
      <c r="BJ90" s="198"/>
      <c r="BK90" s="198"/>
      <c r="BL90" s="157"/>
      <c r="BM90" s="157"/>
      <c r="BN90" s="157"/>
      <c r="BO90" s="262"/>
      <c r="BP90" s="198"/>
      <c r="BQ90" s="198"/>
      <c r="BR90" s="198"/>
      <c r="BS90" s="157"/>
      <c r="BT90" s="157"/>
      <c r="BU90" s="157"/>
      <c r="BV90" s="262"/>
      <c r="BW90" s="198"/>
      <c r="BX90" s="198"/>
      <c r="BY90" s="198"/>
      <c r="BZ90" s="157"/>
      <c r="CA90" s="157"/>
      <c r="CB90" s="157"/>
      <c r="CC90" s="262"/>
      <c r="CD90" s="198"/>
      <c r="CE90" s="198"/>
      <c r="CF90" s="198"/>
      <c r="CG90" s="186"/>
      <c r="CH90" s="789"/>
      <c r="CI90" s="307"/>
      <c r="CJ90" s="307"/>
      <c r="CK90" s="307"/>
      <c r="CL90" s="307"/>
      <c r="CM90" s="307"/>
      <c r="CN90" s="307"/>
      <c r="CO90" s="307"/>
      <c r="CP90" s="307"/>
      <c r="CQ90" s="307"/>
      <c r="CR90" s="307"/>
      <c r="CS90" s="307"/>
      <c r="CT90" s="307"/>
    </row>
    <row r="91" spans="1:98" ht="33.75">
      <c r="A91" s="783"/>
      <c r="B91" s="783"/>
      <c r="C91" s="783"/>
      <c r="D91" s="783"/>
      <c r="E91" s="783">
        <v>3</v>
      </c>
      <c r="F91" s="677"/>
      <c r="G91" s="677"/>
      <c r="H91" s="677"/>
      <c r="I91" s="776"/>
      <c r="J91" s="776" t="s">
        <v>1636</v>
      </c>
      <c r="K91" s="101"/>
      <c r="L91" s="681" t="str">
        <f>mergeValue(A91) &amp;"."&amp; mergeValue(B91)&amp;"."&amp; mergeValue(C91)&amp;"."&amp; mergeValue(D91)&amp;"."&amp; mergeValue(E91)</f>
        <v>1.4.1.1.3</v>
      </c>
      <c r="M91" s="172" t="s">
        <v>10</v>
      </c>
      <c r="N91" s="286"/>
      <c r="O91" s="794" t="s">
        <v>307</v>
      </c>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5"/>
      <c r="BT91" s="795"/>
      <c r="BU91" s="795"/>
      <c r="BV91" s="795"/>
      <c r="BW91" s="795"/>
      <c r="BX91" s="795"/>
      <c r="BY91" s="795"/>
      <c r="BZ91" s="795"/>
      <c r="CA91" s="795"/>
      <c r="CB91" s="795"/>
      <c r="CC91" s="795"/>
      <c r="CD91" s="795"/>
      <c r="CE91" s="795"/>
      <c r="CF91" s="795"/>
      <c r="CG91" s="796"/>
      <c r="CH91" s="286" t="s">
        <v>545</v>
      </c>
      <c r="CJ91" s="317" t="str">
        <f>strCheckUnique(CK91:CK94)</f>
        <v/>
      </c>
      <c r="CL91" s="317"/>
    </row>
    <row r="92" spans="1:98" ht="66" customHeight="1">
      <c r="A92" s="783"/>
      <c r="B92" s="783"/>
      <c r="C92" s="783"/>
      <c r="D92" s="783"/>
      <c r="E92" s="783"/>
      <c r="F92" s="340">
        <v>1</v>
      </c>
      <c r="G92" s="340"/>
      <c r="H92" s="340"/>
      <c r="I92" s="776"/>
      <c r="J92" s="776"/>
      <c r="K92" s="344"/>
      <c r="L92" s="681" t="str">
        <f>mergeValue(A92) &amp;"."&amp; mergeValue(B92)&amp;"."&amp; mergeValue(C92)&amp;"."&amp; mergeValue(D92)&amp;"."&amp; mergeValue(E92)&amp;"."&amp; mergeValue(F92)</f>
        <v>1.4.1.1.3.1</v>
      </c>
      <c r="M92" s="646" t="s">
        <v>1651</v>
      </c>
      <c r="N92" s="299"/>
      <c r="O92" s="694">
        <v>20.43</v>
      </c>
      <c r="P92" s="192"/>
      <c r="Q92" s="192"/>
      <c r="R92" s="781" t="s">
        <v>1320</v>
      </c>
      <c r="S92" s="779" t="s">
        <v>87</v>
      </c>
      <c r="T92" s="781" t="s">
        <v>1667</v>
      </c>
      <c r="U92" s="779" t="s">
        <v>87</v>
      </c>
      <c r="V92" s="694">
        <v>103.38</v>
      </c>
      <c r="W92" s="192"/>
      <c r="X92" s="192"/>
      <c r="Y92" s="781" t="s">
        <v>1668</v>
      </c>
      <c r="Z92" s="779" t="s">
        <v>87</v>
      </c>
      <c r="AA92" s="781" t="s">
        <v>1669</v>
      </c>
      <c r="AB92" s="779" t="s">
        <v>87</v>
      </c>
      <c r="AC92" s="694">
        <v>99.07</v>
      </c>
      <c r="AD92" s="192"/>
      <c r="AE92" s="192"/>
      <c r="AF92" s="781" t="s">
        <v>1672</v>
      </c>
      <c r="AG92" s="779" t="s">
        <v>87</v>
      </c>
      <c r="AH92" s="781" t="s">
        <v>1673</v>
      </c>
      <c r="AI92" s="779" t="s">
        <v>87</v>
      </c>
      <c r="AJ92" s="694">
        <v>103.03</v>
      </c>
      <c r="AK92" s="192"/>
      <c r="AL92" s="192"/>
      <c r="AM92" s="781" t="s">
        <v>1674</v>
      </c>
      <c r="AN92" s="779" t="s">
        <v>87</v>
      </c>
      <c r="AO92" s="781" t="s">
        <v>1675</v>
      </c>
      <c r="AP92" s="779" t="s">
        <v>87</v>
      </c>
      <c r="AQ92" s="694">
        <v>103.03</v>
      </c>
      <c r="AR92" s="192"/>
      <c r="AS92" s="192"/>
      <c r="AT92" s="781" t="s">
        <v>1677</v>
      </c>
      <c r="AU92" s="779" t="s">
        <v>87</v>
      </c>
      <c r="AV92" s="781" t="s">
        <v>1678</v>
      </c>
      <c r="AW92" s="779" t="s">
        <v>87</v>
      </c>
      <c r="AX92" s="694">
        <v>136.49</v>
      </c>
      <c r="AY92" s="192"/>
      <c r="AZ92" s="192"/>
      <c r="BA92" s="781" t="s">
        <v>1679</v>
      </c>
      <c r="BB92" s="779" t="s">
        <v>87</v>
      </c>
      <c r="BC92" s="781" t="s">
        <v>1680</v>
      </c>
      <c r="BD92" s="779" t="s">
        <v>87</v>
      </c>
      <c r="BE92" s="694">
        <v>136.49</v>
      </c>
      <c r="BF92" s="192"/>
      <c r="BG92" s="192"/>
      <c r="BH92" s="781" t="s">
        <v>1681</v>
      </c>
      <c r="BI92" s="779" t="s">
        <v>87</v>
      </c>
      <c r="BJ92" s="781" t="s">
        <v>1682</v>
      </c>
      <c r="BK92" s="779" t="s">
        <v>87</v>
      </c>
      <c r="BL92" s="694">
        <v>193.41</v>
      </c>
      <c r="BM92" s="192"/>
      <c r="BN92" s="192"/>
      <c r="BO92" s="781" t="s">
        <v>1683</v>
      </c>
      <c r="BP92" s="779" t="s">
        <v>87</v>
      </c>
      <c r="BQ92" s="781" t="s">
        <v>1684</v>
      </c>
      <c r="BR92" s="779" t="s">
        <v>87</v>
      </c>
      <c r="BS92" s="694">
        <v>156.91</v>
      </c>
      <c r="BT92" s="192"/>
      <c r="BU92" s="192"/>
      <c r="BV92" s="781" t="s">
        <v>1685</v>
      </c>
      <c r="BW92" s="779" t="s">
        <v>87</v>
      </c>
      <c r="BX92" s="781" t="s">
        <v>1686</v>
      </c>
      <c r="BY92" s="779" t="s">
        <v>87</v>
      </c>
      <c r="BZ92" s="694">
        <v>163.19</v>
      </c>
      <c r="CA92" s="192"/>
      <c r="CB92" s="192"/>
      <c r="CC92" s="781" t="s">
        <v>1687</v>
      </c>
      <c r="CD92" s="779" t="s">
        <v>87</v>
      </c>
      <c r="CE92" s="781" t="s">
        <v>1321</v>
      </c>
      <c r="CF92" s="779" t="s">
        <v>88</v>
      </c>
      <c r="CG92" s="282"/>
      <c r="CH92" s="787" t="s">
        <v>546</v>
      </c>
      <c r="CI92" s="298" t="str">
        <f>strCheckDate(O93:CG93)</f>
        <v/>
      </c>
      <c r="CJ92" s="317"/>
      <c r="CK92" s="317" t="str">
        <f>IF(M92="","",M92 )</f>
        <v>Питьевая вода, руб./м3 (без НДС)</v>
      </c>
      <c r="CL92" s="317"/>
      <c r="CM92" s="317"/>
      <c r="CN92" s="317"/>
    </row>
    <row r="93" spans="1:98" ht="14.25" hidden="1" customHeight="1">
      <c r="A93" s="783"/>
      <c r="B93" s="783"/>
      <c r="C93" s="783"/>
      <c r="D93" s="783"/>
      <c r="E93" s="783"/>
      <c r="F93" s="340"/>
      <c r="G93" s="340"/>
      <c r="H93" s="340"/>
      <c r="I93" s="776"/>
      <c r="J93" s="776"/>
      <c r="K93" s="344"/>
      <c r="L93" s="171"/>
      <c r="M93" s="205"/>
      <c r="N93" s="299"/>
      <c r="O93" s="299"/>
      <c r="P93" s="296"/>
      <c r="Q93" s="297" t="str">
        <f>R92 &amp; "-" &amp; T92</f>
        <v>17.01.2020-30.06.2020</v>
      </c>
      <c r="R93" s="781"/>
      <c r="S93" s="779"/>
      <c r="T93" s="782"/>
      <c r="U93" s="779"/>
      <c r="V93" s="299"/>
      <c r="W93" s="296"/>
      <c r="X93" s="297" t="str">
        <f>Y92 &amp; "-" &amp; AA92</f>
        <v>01.07.2020-31.12.2020</v>
      </c>
      <c r="Y93" s="781"/>
      <c r="Z93" s="779"/>
      <c r="AA93" s="782"/>
      <c r="AB93" s="779"/>
      <c r="AC93" s="299"/>
      <c r="AD93" s="296"/>
      <c r="AE93" s="297" t="str">
        <f>AF92 &amp; "-" &amp; AH92</f>
        <v>01.01.2021-30.06.2021</v>
      </c>
      <c r="AF93" s="781"/>
      <c r="AG93" s="779"/>
      <c r="AH93" s="782"/>
      <c r="AI93" s="779"/>
      <c r="AJ93" s="299"/>
      <c r="AK93" s="296"/>
      <c r="AL93" s="297" t="str">
        <f>AM92 &amp; "-" &amp; AO92</f>
        <v>01.07.2021-31.12.2021</v>
      </c>
      <c r="AM93" s="781"/>
      <c r="AN93" s="779"/>
      <c r="AO93" s="782"/>
      <c r="AP93" s="779"/>
      <c r="AQ93" s="299"/>
      <c r="AR93" s="296"/>
      <c r="AS93" s="297" t="str">
        <f>AT92 &amp; "-" &amp; AV92</f>
        <v>01.01.2022-30.06.2022</v>
      </c>
      <c r="AT93" s="781"/>
      <c r="AU93" s="779"/>
      <c r="AV93" s="782"/>
      <c r="AW93" s="779"/>
      <c r="AX93" s="299"/>
      <c r="AY93" s="296"/>
      <c r="AZ93" s="297" t="str">
        <f>BA92 &amp; "-" &amp; BC92</f>
        <v>01.07.2022-31.12.2022</v>
      </c>
      <c r="BA93" s="781"/>
      <c r="BB93" s="779"/>
      <c r="BC93" s="782"/>
      <c r="BD93" s="779"/>
      <c r="BE93" s="299"/>
      <c r="BF93" s="296"/>
      <c r="BG93" s="297" t="str">
        <f>BH92 &amp; "-" &amp; BJ92</f>
        <v>01.01.2023-30.06.2023</v>
      </c>
      <c r="BH93" s="781"/>
      <c r="BI93" s="779"/>
      <c r="BJ93" s="782"/>
      <c r="BK93" s="779"/>
      <c r="BL93" s="299"/>
      <c r="BM93" s="296"/>
      <c r="BN93" s="297" t="str">
        <f>BO92 &amp; "-" &amp; BQ92</f>
        <v>01.07.2023-31.12.2023</v>
      </c>
      <c r="BO93" s="781"/>
      <c r="BP93" s="779"/>
      <c r="BQ93" s="782"/>
      <c r="BR93" s="779"/>
      <c r="BS93" s="299"/>
      <c r="BT93" s="296"/>
      <c r="BU93" s="297" t="str">
        <f>BV92 &amp; "-" &amp; BX92</f>
        <v>01.01.2024-30.06.2024</v>
      </c>
      <c r="BV93" s="781"/>
      <c r="BW93" s="779"/>
      <c r="BX93" s="782"/>
      <c r="BY93" s="779"/>
      <c r="BZ93" s="299"/>
      <c r="CA93" s="296"/>
      <c r="CB93" s="297" t="str">
        <f>CC92 &amp; "-" &amp; CE92</f>
        <v>01.07.2024-31.12.2024</v>
      </c>
      <c r="CC93" s="781"/>
      <c r="CD93" s="779"/>
      <c r="CE93" s="782"/>
      <c r="CF93" s="779"/>
      <c r="CG93" s="282"/>
      <c r="CH93" s="788"/>
      <c r="CJ93" s="317"/>
      <c r="CK93" s="317"/>
      <c r="CL93" s="317"/>
      <c r="CM93" s="317"/>
      <c r="CN93" s="317"/>
    </row>
    <row r="94" spans="1:98" customFormat="1" ht="15" customHeight="1">
      <c r="A94" s="783"/>
      <c r="B94" s="783"/>
      <c r="C94" s="783"/>
      <c r="D94" s="783"/>
      <c r="E94" s="783"/>
      <c r="F94" s="340"/>
      <c r="G94" s="340"/>
      <c r="H94" s="340"/>
      <c r="I94" s="776"/>
      <c r="J94" s="776"/>
      <c r="K94" s="201"/>
      <c r="L94" s="112"/>
      <c r="M94" s="175" t="s">
        <v>427</v>
      </c>
      <c r="N94" s="164"/>
      <c r="O94" s="157"/>
      <c r="P94" s="157"/>
      <c r="Q94" s="157"/>
      <c r="R94" s="262"/>
      <c r="S94" s="198"/>
      <c r="T94" s="198"/>
      <c r="U94" s="198"/>
      <c r="V94" s="157"/>
      <c r="W94" s="157"/>
      <c r="X94" s="157"/>
      <c r="Y94" s="262"/>
      <c r="Z94" s="198"/>
      <c r="AA94" s="198"/>
      <c r="AB94" s="198"/>
      <c r="AC94" s="157"/>
      <c r="AD94" s="157"/>
      <c r="AE94" s="157"/>
      <c r="AF94" s="262"/>
      <c r="AG94" s="198"/>
      <c r="AH94" s="198"/>
      <c r="AI94" s="198"/>
      <c r="AJ94" s="157"/>
      <c r="AK94" s="157"/>
      <c r="AL94" s="157"/>
      <c r="AM94" s="262"/>
      <c r="AN94" s="198"/>
      <c r="AO94" s="198"/>
      <c r="AP94" s="198"/>
      <c r="AQ94" s="157"/>
      <c r="AR94" s="157"/>
      <c r="AS94" s="157"/>
      <c r="AT94" s="262"/>
      <c r="AU94" s="198"/>
      <c r="AV94" s="198"/>
      <c r="AW94" s="198"/>
      <c r="AX94" s="157"/>
      <c r="AY94" s="157"/>
      <c r="AZ94" s="157"/>
      <c r="BA94" s="262"/>
      <c r="BB94" s="198"/>
      <c r="BC94" s="198"/>
      <c r="BD94" s="198"/>
      <c r="BE94" s="157"/>
      <c r="BF94" s="157"/>
      <c r="BG94" s="157"/>
      <c r="BH94" s="262"/>
      <c r="BI94" s="198"/>
      <c r="BJ94" s="198"/>
      <c r="BK94" s="198"/>
      <c r="BL94" s="157"/>
      <c r="BM94" s="157"/>
      <c r="BN94" s="157"/>
      <c r="BO94" s="262"/>
      <c r="BP94" s="198"/>
      <c r="BQ94" s="198"/>
      <c r="BR94" s="198"/>
      <c r="BS94" s="157"/>
      <c r="BT94" s="157"/>
      <c r="BU94" s="157"/>
      <c r="BV94" s="262"/>
      <c r="BW94" s="198"/>
      <c r="BX94" s="198"/>
      <c r="BY94" s="198"/>
      <c r="BZ94" s="157"/>
      <c r="CA94" s="157"/>
      <c r="CB94" s="157"/>
      <c r="CC94" s="262"/>
      <c r="CD94" s="198"/>
      <c r="CE94" s="198"/>
      <c r="CF94" s="198"/>
      <c r="CG94" s="186"/>
      <c r="CH94" s="789"/>
      <c r="CI94" s="307"/>
      <c r="CJ94" s="307"/>
      <c r="CK94" s="307"/>
      <c r="CL94" s="307"/>
      <c r="CM94" s="307"/>
      <c r="CN94" s="307"/>
      <c r="CO94" s="307"/>
      <c r="CP94" s="307"/>
      <c r="CQ94" s="307"/>
      <c r="CR94" s="307"/>
      <c r="CS94" s="307"/>
      <c r="CT94" s="307"/>
    </row>
    <row r="95" spans="1:98" customFormat="1">
      <c r="A95" s="783"/>
      <c r="B95" s="783"/>
      <c r="C95" s="783"/>
      <c r="D95" s="783"/>
      <c r="E95" s="340"/>
      <c r="F95" s="677"/>
      <c r="G95" s="677"/>
      <c r="H95" s="677"/>
      <c r="I95" s="776"/>
      <c r="J95" s="85"/>
      <c r="K95" s="201"/>
      <c r="L95" s="112"/>
      <c r="M95" s="164" t="s">
        <v>13</v>
      </c>
      <c r="N95" s="163"/>
      <c r="O95" s="157"/>
      <c r="P95" s="157"/>
      <c r="Q95" s="157"/>
      <c r="R95" s="262"/>
      <c r="S95" s="198"/>
      <c r="T95" s="198"/>
      <c r="U95" s="197"/>
      <c r="V95" s="157"/>
      <c r="W95" s="157"/>
      <c r="X95" s="157"/>
      <c r="Y95" s="262"/>
      <c r="Z95" s="198"/>
      <c r="AA95" s="198"/>
      <c r="AB95" s="197"/>
      <c r="AC95" s="157"/>
      <c r="AD95" s="157"/>
      <c r="AE95" s="157"/>
      <c r="AF95" s="262"/>
      <c r="AG95" s="198"/>
      <c r="AH95" s="198"/>
      <c r="AI95" s="197"/>
      <c r="AJ95" s="157"/>
      <c r="AK95" s="157"/>
      <c r="AL95" s="157"/>
      <c r="AM95" s="262"/>
      <c r="AN95" s="198"/>
      <c r="AO95" s="198"/>
      <c r="AP95" s="197"/>
      <c r="AQ95" s="157"/>
      <c r="AR95" s="157"/>
      <c r="AS95" s="157"/>
      <c r="AT95" s="262"/>
      <c r="AU95" s="198"/>
      <c r="AV95" s="198"/>
      <c r="AW95" s="197"/>
      <c r="AX95" s="157"/>
      <c r="AY95" s="157"/>
      <c r="AZ95" s="157"/>
      <c r="BA95" s="262"/>
      <c r="BB95" s="198"/>
      <c r="BC95" s="198"/>
      <c r="BD95" s="197"/>
      <c r="BE95" s="157"/>
      <c r="BF95" s="157"/>
      <c r="BG95" s="157"/>
      <c r="BH95" s="262"/>
      <c r="BI95" s="198"/>
      <c r="BJ95" s="198"/>
      <c r="BK95" s="197"/>
      <c r="BL95" s="157"/>
      <c r="BM95" s="157"/>
      <c r="BN95" s="157"/>
      <c r="BO95" s="262"/>
      <c r="BP95" s="198"/>
      <c r="BQ95" s="198"/>
      <c r="BR95" s="197"/>
      <c r="BS95" s="157"/>
      <c r="BT95" s="157"/>
      <c r="BU95" s="157"/>
      <c r="BV95" s="262"/>
      <c r="BW95" s="198"/>
      <c r="BX95" s="198"/>
      <c r="BY95" s="197"/>
      <c r="BZ95" s="157"/>
      <c r="CA95" s="157"/>
      <c r="CB95" s="157"/>
      <c r="CC95" s="262"/>
      <c r="CD95" s="198"/>
      <c r="CE95" s="198"/>
      <c r="CF95" s="197"/>
      <c r="CG95" s="198"/>
      <c r="CH95" s="186"/>
      <c r="CI95" s="307"/>
      <c r="CJ95" s="307"/>
      <c r="CK95" s="307"/>
      <c r="CL95" s="307"/>
      <c r="CM95" s="307"/>
      <c r="CN95" s="307"/>
      <c r="CO95" s="307"/>
      <c r="CP95" s="307"/>
      <c r="CQ95" s="307"/>
      <c r="CR95" s="307"/>
      <c r="CS95" s="307"/>
      <c r="CT95" s="307"/>
    </row>
    <row r="96" spans="1:98" customFormat="1">
      <c r="A96" s="783"/>
      <c r="B96" s="783"/>
      <c r="C96" s="783"/>
      <c r="D96" s="340"/>
      <c r="E96" s="345" t="s">
        <v>256</v>
      </c>
      <c r="F96" s="677"/>
      <c r="G96" s="677"/>
      <c r="H96" s="677"/>
      <c r="I96" s="201"/>
      <c r="J96" s="85"/>
      <c r="K96" s="180"/>
      <c r="L96" s="112"/>
      <c r="M96" s="163" t="s">
        <v>428</v>
      </c>
      <c r="N96" s="162"/>
      <c r="O96" s="157"/>
      <c r="P96" s="157"/>
      <c r="Q96" s="157"/>
      <c r="R96" s="262"/>
      <c r="S96" s="198"/>
      <c r="T96" s="198"/>
      <c r="U96" s="197"/>
      <c r="V96" s="157"/>
      <c r="W96" s="157"/>
      <c r="X96" s="157"/>
      <c r="Y96" s="262"/>
      <c r="Z96" s="198"/>
      <c r="AA96" s="198"/>
      <c r="AB96" s="197"/>
      <c r="AC96" s="157"/>
      <c r="AD96" s="157"/>
      <c r="AE96" s="157"/>
      <c r="AF96" s="262"/>
      <c r="AG96" s="198"/>
      <c r="AH96" s="198"/>
      <c r="AI96" s="197"/>
      <c r="AJ96" s="157"/>
      <c r="AK96" s="157"/>
      <c r="AL96" s="157"/>
      <c r="AM96" s="262"/>
      <c r="AN96" s="198"/>
      <c r="AO96" s="198"/>
      <c r="AP96" s="197"/>
      <c r="AQ96" s="157"/>
      <c r="AR96" s="157"/>
      <c r="AS96" s="157"/>
      <c r="AT96" s="262"/>
      <c r="AU96" s="198"/>
      <c r="AV96" s="198"/>
      <c r="AW96" s="197"/>
      <c r="AX96" s="157"/>
      <c r="AY96" s="157"/>
      <c r="AZ96" s="157"/>
      <c r="BA96" s="262"/>
      <c r="BB96" s="198"/>
      <c r="BC96" s="198"/>
      <c r="BD96" s="197"/>
      <c r="BE96" s="157"/>
      <c r="BF96" s="157"/>
      <c r="BG96" s="157"/>
      <c r="BH96" s="262"/>
      <c r="BI96" s="198"/>
      <c r="BJ96" s="198"/>
      <c r="BK96" s="197"/>
      <c r="BL96" s="157"/>
      <c r="BM96" s="157"/>
      <c r="BN96" s="157"/>
      <c r="BO96" s="262"/>
      <c r="BP96" s="198"/>
      <c r="BQ96" s="198"/>
      <c r="BR96" s="197"/>
      <c r="BS96" s="157"/>
      <c r="BT96" s="157"/>
      <c r="BU96" s="157"/>
      <c r="BV96" s="262"/>
      <c r="BW96" s="198"/>
      <c r="BX96" s="198"/>
      <c r="BY96" s="197"/>
      <c r="BZ96" s="157"/>
      <c r="CA96" s="157"/>
      <c r="CB96" s="157"/>
      <c r="CC96" s="262"/>
      <c r="CD96" s="198"/>
      <c r="CE96" s="198"/>
      <c r="CF96" s="197"/>
      <c r="CG96" s="198"/>
      <c r="CH96" s="186"/>
      <c r="CI96" s="307"/>
      <c r="CJ96" s="307"/>
      <c r="CK96" s="307"/>
      <c r="CL96" s="307"/>
      <c r="CM96" s="307"/>
      <c r="CN96" s="307"/>
      <c r="CO96" s="307"/>
      <c r="CP96" s="307"/>
      <c r="CQ96" s="307"/>
      <c r="CR96" s="307"/>
      <c r="CS96" s="307"/>
      <c r="CT96" s="307"/>
    </row>
    <row r="97" spans="1:98" ht="22.5">
      <c r="A97" s="783"/>
      <c r="B97" s="783">
        <v>5</v>
      </c>
      <c r="C97" s="340"/>
      <c r="D97" s="340"/>
      <c r="E97" s="677"/>
      <c r="F97" s="677"/>
      <c r="G97" s="677"/>
      <c r="H97" s="677"/>
      <c r="I97" s="670"/>
      <c r="J97" s="181"/>
      <c r="K97" s="35"/>
      <c r="L97" s="681" t="str">
        <f>mergeValue(A97) &amp;"."&amp; mergeValue(B97)</f>
        <v>1.5</v>
      </c>
      <c r="M97" s="159" t="s">
        <v>18</v>
      </c>
      <c r="N97" s="285"/>
      <c r="O97" s="800" t="str">
        <f>IF('Перечень тарифов'!N29="","","" &amp; 'Перечень тарифов'!N29 &amp; "")</f>
        <v>Тюменский муниципальный район, Каменское (71644425);</v>
      </c>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1"/>
      <c r="AY97" s="801"/>
      <c r="AZ97" s="801"/>
      <c r="BA97" s="801"/>
      <c r="BB97" s="801"/>
      <c r="BC97" s="801"/>
      <c r="BD97" s="801"/>
      <c r="BE97" s="801"/>
      <c r="BF97" s="801"/>
      <c r="BG97" s="801"/>
      <c r="BH97" s="801"/>
      <c r="BI97" s="801"/>
      <c r="BJ97" s="801"/>
      <c r="BK97" s="801"/>
      <c r="BL97" s="801"/>
      <c r="BM97" s="801"/>
      <c r="BN97" s="801"/>
      <c r="BO97" s="801"/>
      <c r="BP97" s="801"/>
      <c r="BQ97" s="801"/>
      <c r="BR97" s="801"/>
      <c r="BS97" s="801"/>
      <c r="BT97" s="801"/>
      <c r="BU97" s="801"/>
      <c r="BV97" s="801"/>
      <c r="BW97" s="801"/>
      <c r="BX97" s="801"/>
      <c r="BY97" s="801"/>
      <c r="BZ97" s="801"/>
      <c r="CA97" s="801"/>
      <c r="CB97" s="801"/>
      <c r="CC97" s="801"/>
      <c r="CD97" s="801"/>
      <c r="CE97" s="801"/>
      <c r="CF97" s="801"/>
      <c r="CG97" s="802"/>
      <c r="CH97" s="286" t="s">
        <v>544</v>
      </c>
    </row>
    <row r="98" spans="1:98" hidden="1">
      <c r="A98" s="783"/>
      <c r="B98" s="783"/>
      <c r="C98" s="783">
        <v>1</v>
      </c>
      <c r="D98" s="340"/>
      <c r="E98" s="677"/>
      <c r="F98" s="677"/>
      <c r="G98" s="677"/>
      <c r="H98" s="677"/>
      <c r="I98" s="344"/>
      <c r="J98" s="181"/>
      <c r="K98" s="101"/>
      <c r="L98" s="681" t="str">
        <f>mergeValue(A98) &amp;"."&amp; mergeValue(B98)&amp;"."&amp; mergeValue(C98)</f>
        <v>1.5.1</v>
      </c>
      <c r="M98" s="160"/>
      <c r="N98" s="285"/>
      <c r="O98" s="800"/>
      <c r="P98" s="801"/>
      <c r="Q98" s="801"/>
      <c r="R98" s="801"/>
      <c r="S98" s="801"/>
      <c r="T98" s="801"/>
      <c r="U98" s="801"/>
      <c r="V98" s="801"/>
      <c r="W98" s="801"/>
      <c r="X98" s="801"/>
      <c r="Y98" s="801"/>
      <c r="Z98" s="801"/>
      <c r="AA98" s="801"/>
      <c r="AB98" s="801"/>
      <c r="AC98" s="801"/>
      <c r="AD98" s="801"/>
      <c r="AE98" s="801"/>
      <c r="AF98" s="801"/>
      <c r="AG98" s="801"/>
      <c r="AH98" s="801"/>
      <c r="AI98" s="801"/>
      <c r="AJ98" s="801"/>
      <c r="AK98" s="801"/>
      <c r="AL98" s="801"/>
      <c r="AM98" s="801"/>
      <c r="AN98" s="801"/>
      <c r="AO98" s="801"/>
      <c r="AP98" s="801"/>
      <c r="AQ98" s="801"/>
      <c r="AR98" s="801"/>
      <c r="AS98" s="801"/>
      <c r="AT98" s="801"/>
      <c r="AU98" s="801"/>
      <c r="AV98" s="801"/>
      <c r="AW98" s="801"/>
      <c r="AX98" s="801"/>
      <c r="AY98" s="801"/>
      <c r="AZ98" s="801"/>
      <c r="BA98" s="801"/>
      <c r="BB98" s="801"/>
      <c r="BC98" s="801"/>
      <c r="BD98" s="801"/>
      <c r="BE98" s="801"/>
      <c r="BF98" s="801"/>
      <c r="BG98" s="801"/>
      <c r="BH98" s="801"/>
      <c r="BI98" s="801"/>
      <c r="BJ98" s="801"/>
      <c r="BK98" s="801"/>
      <c r="BL98" s="801"/>
      <c r="BM98" s="801"/>
      <c r="BN98" s="801"/>
      <c r="BO98" s="801"/>
      <c r="BP98" s="801"/>
      <c r="BQ98" s="801"/>
      <c r="BR98" s="801"/>
      <c r="BS98" s="801"/>
      <c r="BT98" s="801"/>
      <c r="BU98" s="801"/>
      <c r="BV98" s="801"/>
      <c r="BW98" s="801"/>
      <c r="BX98" s="801"/>
      <c r="BY98" s="801"/>
      <c r="BZ98" s="801"/>
      <c r="CA98" s="801"/>
      <c r="CB98" s="801"/>
      <c r="CC98" s="801"/>
      <c r="CD98" s="801"/>
      <c r="CE98" s="801"/>
      <c r="CF98" s="801"/>
      <c r="CG98" s="802"/>
      <c r="CH98" s="286"/>
    </row>
    <row r="99" spans="1:98" ht="33.75">
      <c r="A99" s="783"/>
      <c r="B99" s="783"/>
      <c r="C99" s="783"/>
      <c r="D99" s="783">
        <v>1</v>
      </c>
      <c r="E99" s="677"/>
      <c r="F99" s="677"/>
      <c r="G99" s="677"/>
      <c r="H99" s="677"/>
      <c r="I99" s="776"/>
      <c r="J99" s="181"/>
      <c r="K99" s="101"/>
      <c r="L99" s="681" t="str">
        <f>mergeValue(A99) &amp;"."&amp; mergeValue(B99)&amp;"."&amp; mergeValue(C99)&amp;"."&amp; mergeValue(D99)</f>
        <v>1.5.1.1</v>
      </c>
      <c r="M99" s="161" t="s">
        <v>426</v>
      </c>
      <c r="N99" s="285"/>
      <c r="O99" s="797" t="s">
        <v>1656</v>
      </c>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8"/>
      <c r="AY99" s="798"/>
      <c r="AZ99" s="798"/>
      <c r="BA99" s="798"/>
      <c r="BB99" s="798"/>
      <c r="BC99" s="798"/>
      <c r="BD99" s="798"/>
      <c r="BE99" s="798"/>
      <c r="BF99" s="798"/>
      <c r="BG99" s="798"/>
      <c r="BH99" s="798"/>
      <c r="BI99" s="798"/>
      <c r="BJ99" s="798"/>
      <c r="BK99" s="798"/>
      <c r="BL99" s="798"/>
      <c r="BM99" s="798"/>
      <c r="BN99" s="798"/>
      <c r="BO99" s="798"/>
      <c r="BP99" s="798"/>
      <c r="BQ99" s="798"/>
      <c r="BR99" s="798"/>
      <c r="BS99" s="798"/>
      <c r="BT99" s="798"/>
      <c r="BU99" s="798"/>
      <c r="BV99" s="798"/>
      <c r="BW99" s="798"/>
      <c r="BX99" s="798"/>
      <c r="BY99" s="798"/>
      <c r="BZ99" s="798"/>
      <c r="CA99" s="798"/>
      <c r="CB99" s="798"/>
      <c r="CC99" s="798"/>
      <c r="CD99" s="798"/>
      <c r="CE99" s="798"/>
      <c r="CF99" s="798"/>
      <c r="CG99" s="799"/>
      <c r="CH99" s="286" t="s">
        <v>681</v>
      </c>
    </row>
    <row r="100" spans="1:98" ht="33.75">
      <c r="A100" s="783"/>
      <c r="B100" s="783"/>
      <c r="C100" s="783"/>
      <c r="D100" s="783"/>
      <c r="E100" s="783">
        <v>1</v>
      </c>
      <c r="F100" s="677"/>
      <c r="G100" s="677"/>
      <c r="H100" s="677"/>
      <c r="I100" s="776"/>
      <c r="J100" s="776"/>
      <c r="K100" s="101"/>
      <c r="L100" s="681" t="str">
        <f>mergeValue(A100) &amp;"."&amp; mergeValue(B100)&amp;"."&amp; mergeValue(C100)&amp;"."&amp; mergeValue(D100)&amp;"."&amp; mergeValue(E100)</f>
        <v>1.5.1.1.1</v>
      </c>
      <c r="M100" s="172" t="s">
        <v>10</v>
      </c>
      <c r="N100" s="286"/>
      <c r="O100" s="794" t="s">
        <v>715</v>
      </c>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c r="BA100" s="795"/>
      <c r="BB100" s="795"/>
      <c r="BC100" s="795"/>
      <c r="BD100" s="795"/>
      <c r="BE100" s="795"/>
      <c r="BF100" s="795"/>
      <c r="BG100" s="795"/>
      <c r="BH100" s="795"/>
      <c r="BI100" s="795"/>
      <c r="BJ100" s="795"/>
      <c r="BK100" s="795"/>
      <c r="BL100" s="795"/>
      <c r="BM100" s="795"/>
      <c r="BN100" s="795"/>
      <c r="BO100" s="795"/>
      <c r="BP100" s="795"/>
      <c r="BQ100" s="795"/>
      <c r="BR100" s="795"/>
      <c r="BS100" s="795"/>
      <c r="BT100" s="795"/>
      <c r="BU100" s="795"/>
      <c r="BV100" s="795"/>
      <c r="BW100" s="795"/>
      <c r="BX100" s="795"/>
      <c r="BY100" s="795"/>
      <c r="BZ100" s="795"/>
      <c r="CA100" s="795"/>
      <c r="CB100" s="795"/>
      <c r="CC100" s="795"/>
      <c r="CD100" s="795"/>
      <c r="CE100" s="795"/>
      <c r="CF100" s="795"/>
      <c r="CG100" s="796"/>
      <c r="CH100" s="286" t="s">
        <v>545</v>
      </c>
      <c r="CJ100" s="317" t="str">
        <f>strCheckUnique(CK100:CK103)</f>
        <v/>
      </c>
      <c r="CL100" s="317"/>
    </row>
    <row r="101" spans="1:98" ht="66" customHeight="1">
      <c r="A101" s="783"/>
      <c r="B101" s="783"/>
      <c r="C101" s="783"/>
      <c r="D101" s="783"/>
      <c r="E101" s="783"/>
      <c r="F101" s="340">
        <v>1</v>
      </c>
      <c r="G101" s="340"/>
      <c r="H101" s="340"/>
      <c r="I101" s="776"/>
      <c r="J101" s="776"/>
      <c r="K101" s="344"/>
      <c r="L101" s="681" t="str">
        <f>mergeValue(A101) &amp;"."&amp; mergeValue(B101)&amp;"."&amp; mergeValue(C101)&amp;"."&amp; mergeValue(D101)&amp;"."&amp; mergeValue(E101)&amp;"."&amp; mergeValue(F101)</f>
        <v>1.5.1.1.1.1</v>
      </c>
      <c r="M101" s="646" t="s">
        <v>1650</v>
      </c>
      <c r="N101" s="299"/>
      <c r="O101" s="694">
        <v>17.78</v>
      </c>
      <c r="P101" s="192"/>
      <c r="Q101" s="192"/>
      <c r="R101" s="781" t="s">
        <v>1320</v>
      </c>
      <c r="S101" s="779" t="s">
        <v>87</v>
      </c>
      <c r="T101" s="781" t="s">
        <v>1667</v>
      </c>
      <c r="U101" s="779" t="s">
        <v>87</v>
      </c>
      <c r="V101" s="694">
        <v>124.06</v>
      </c>
      <c r="W101" s="192"/>
      <c r="X101" s="192"/>
      <c r="Y101" s="781" t="s">
        <v>1668</v>
      </c>
      <c r="Z101" s="779" t="s">
        <v>87</v>
      </c>
      <c r="AA101" s="781" t="s">
        <v>1669</v>
      </c>
      <c r="AB101" s="779" t="s">
        <v>87</v>
      </c>
      <c r="AC101" s="694">
        <v>118.88</v>
      </c>
      <c r="AD101" s="192"/>
      <c r="AE101" s="192"/>
      <c r="AF101" s="781" t="s">
        <v>1672</v>
      </c>
      <c r="AG101" s="779" t="s">
        <v>87</v>
      </c>
      <c r="AH101" s="781" t="s">
        <v>1673</v>
      </c>
      <c r="AI101" s="779" t="s">
        <v>87</v>
      </c>
      <c r="AJ101" s="694">
        <v>123.64</v>
      </c>
      <c r="AK101" s="192"/>
      <c r="AL101" s="192"/>
      <c r="AM101" s="781" t="s">
        <v>1674</v>
      </c>
      <c r="AN101" s="779" t="s">
        <v>87</v>
      </c>
      <c r="AO101" s="781" t="s">
        <v>1675</v>
      </c>
      <c r="AP101" s="779" t="s">
        <v>87</v>
      </c>
      <c r="AQ101" s="694">
        <v>123.64</v>
      </c>
      <c r="AR101" s="192"/>
      <c r="AS101" s="192"/>
      <c r="AT101" s="781" t="s">
        <v>1677</v>
      </c>
      <c r="AU101" s="779" t="s">
        <v>87</v>
      </c>
      <c r="AV101" s="781" t="s">
        <v>1678</v>
      </c>
      <c r="AW101" s="779" t="s">
        <v>87</v>
      </c>
      <c r="AX101" s="694">
        <v>163.79</v>
      </c>
      <c r="AY101" s="192"/>
      <c r="AZ101" s="192"/>
      <c r="BA101" s="781" t="s">
        <v>1679</v>
      </c>
      <c r="BB101" s="779" t="s">
        <v>87</v>
      </c>
      <c r="BC101" s="781" t="s">
        <v>1680</v>
      </c>
      <c r="BD101" s="779" t="s">
        <v>87</v>
      </c>
      <c r="BE101" s="694">
        <v>163.79</v>
      </c>
      <c r="BF101" s="192"/>
      <c r="BG101" s="192"/>
      <c r="BH101" s="781" t="s">
        <v>1681</v>
      </c>
      <c r="BI101" s="779" t="s">
        <v>87</v>
      </c>
      <c r="BJ101" s="781" t="s">
        <v>1682</v>
      </c>
      <c r="BK101" s="779" t="s">
        <v>87</v>
      </c>
      <c r="BL101" s="694">
        <v>232.09</v>
      </c>
      <c r="BM101" s="192"/>
      <c r="BN101" s="192"/>
      <c r="BO101" s="781" t="s">
        <v>1683</v>
      </c>
      <c r="BP101" s="779" t="s">
        <v>87</v>
      </c>
      <c r="BQ101" s="781" t="s">
        <v>1684</v>
      </c>
      <c r="BR101" s="779" t="s">
        <v>87</v>
      </c>
      <c r="BS101" s="694">
        <v>188.29</v>
      </c>
      <c r="BT101" s="192"/>
      <c r="BU101" s="192"/>
      <c r="BV101" s="781" t="s">
        <v>1685</v>
      </c>
      <c r="BW101" s="779" t="s">
        <v>87</v>
      </c>
      <c r="BX101" s="781" t="s">
        <v>1686</v>
      </c>
      <c r="BY101" s="779" t="s">
        <v>87</v>
      </c>
      <c r="BZ101" s="694">
        <v>195.83</v>
      </c>
      <c r="CA101" s="192"/>
      <c r="CB101" s="192"/>
      <c r="CC101" s="781" t="s">
        <v>1687</v>
      </c>
      <c r="CD101" s="779" t="s">
        <v>87</v>
      </c>
      <c r="CE101" s="781" t="s">
        <v>1321</v>
      </c>
      <c r="CF101" s="779" t="s">
        <v>88</v>
      </c>
      <c r="CG101" s="282"/>
      <c r="CH101" s="787" t="s">
        <v>546</v>
      </c>
      <c r="CI101" s="298" t="str">
        <f>strCheckDate(O102:CG102)</f>
        <v/>
      </c>
      <c r="CJ101" s="317"/>
      <c r="CK101" s="317" t="str">
        <f>IF(M101="","",M101 )</f>
        <v>Питьевая вода, руб./м3 (с НДС)</v>
      </c>
      <c r="CL101" s="317"/>
      <c r="CM101" s="317"/>
      <c r="CN101" s="317"/>
    </row>
    <row r="102" spans="1:98" ht="14.25" hidden="1" customHeight="1">
      <c r="A102" s="783"/>
      <c r="B102" s="783"/>
      <c r="C102" s="783"/>
      <c r="D102" s="783"/>
      <c r="E102" s="783"/>
      <c r="F102" s="340"/>
      <c r="G102" s="340"/>
      <c r="H102" s="340"/>
      <c r="I102" s="776"/>
      <c r="J102" s="776"/>
      <c r="K102" s="344"/>
      <c r="L102" s="171"/>
      <c r="M102" s="205"/>
      <c r="N102" s="299"/>
      <c r="O102" s="299"/>
      <c r="P102" s="296"/>
      <c r="Q102" s="297" t="str">
        <f>R101 &amp; "-" &amp; T101</f>
        <v>17.01.2020-30.06.2020</v>
      </c>
      <c r="R102" s="781"/>
      <c r="S102" s="779"/>
      <c r="T102" s="782"/>
      <c r="U102" s="779"/>
      <c r="V102" s="299"/>
      <c r="W102" s="296"/>
      <c r="X102" s="297" t="str">
        <f>Y101 &amp; "-" &amp; AA101</f>
        <v>01.07.2020-31.12.2020</v>
      </c>
      <c r="Y102" s="781"/>
      <c r="Z102" s="779"/>
      <c r="AA102" s="782"/>
      <c r="AB102" s="779"/>
      <c r="AC102" s="299"/>
      <c r="AD102" s="296"/>
      <c r="AE102" s="297" t="str">
        <f>AF101 &amp; "-" &amp; AH101</f>
        <v>01.01.2021-30.06.2021</v>
      </c>
      <c r="AF102" s="781"/>
      <c r="AG102" s="779"/>
      <c r="AH102" s="782"/>
      <c r="AI102" s="779"/>
      <c r="AJ102" s="299"/>
      <c r="AK102" s="296"/>
      <c r="AL102" s="297" t="str">
        <f>AM101 &amp; "-" &amp; AO101</f>
        <v>01.07.2021-31.12.2021</v>
      </c>
      <c r="AM102" s="781"/>
      <c r="AN102" s="779"/>
      <c r="AO102" s="782"/>
      <c r="AP102" s="779"/>
      <c r="AQ102" s="299"/>
      <c r="AR102" s="296"/>
      <c r="AS102" s="297" t="str">
        <f>AT101 &amp; "-" &amp; AV101</f>
        <v>01.01.2022-30.06.2022</v>
      </c>
      <c r="AT102" s="781"/>
      <c r="AU102" s="779"/>
      <c r="AV102" s="782"/>
      <c r="AW102" s="779"/>
      <c r="AX102" s="299"/>
      <c r="AY102" s="296"/>
      <c r="AZ102" s="297" t="str">
        <f>BA101 &amp; "-" &amp; BC101</f>
        <v>01.07.2022-31.12.2022</v>
      </c>
      <c r="BA102" s="781"/>
      <c r="BB102" s="779"/>
      <c r="BC102" s="782"/>
      <c r="BD102" s="779"/>
      <c r="BE102" s="299"/>
      <c r="BF102" s="296"/>
      <c r="BG102" s="297" t="str">
        <f>BH101 &amp; "-" &amp; BJ101</f>
        <v>01.01.2023-30.06.2023</v>
      </c>
      <c r="BH102" s="781"/>
      <c r="BI102" s="779"/>
      <c r="BJ102" s="782"/>
      <c r="BK102" s="779"/>
      <c r="BL102" s="299"/>
      <c r="BM102" s="296"/>
      <c r="BN102" s="297" t="str">
        <f>BO101 &amp; "-" &amp; BQ101</f>
        <v>01.07.2023-31.12.2023</v>
      </c>
      <c r="BO102" s="781"/>
      <c r="BP102" s="779"/>
      <c r="BQ102" s="782"/>
      <c r="BR102" s="779"/>
      <c r="BS102" s="299"/>
      <c r="BT102" s="296"/>
      <c r="BU102" s="297" t="str">
        <f>BV101 &amp; "-" &amp; BX101</f>
        <v>01.01.2024-30.06.2024</v>
      </c>
      <c r="BV102" s="781"/>
      <c r="BW102" s="779"/>
      <c r="BX102" s="782"/>
      <c r="BY102" s="779"/>
      <c r="BZ102" s="299"/>
      <c r="CA102" s="296"/>
      <c r="CB102" s="297" t="str">
        <f>CC101 &amp; "-" &amp; CE101</f>
        <v>01.07.2024-31.12.2024</v>
      </c>
      <c r="CC102" s="781"/>
      <c r="CD102" s="779"/>
      <c r="CE102" s="782"/>
      <c r="CF102" s="779"/>
      <c r="CG102" s="282"/>
      <c r="CH102" s="788"/>
      <c r="CJ102" s="317"/>
      <c r="CK102" s="317"/>
      <c r="CL102" s="317"/>
      <c r="CM102" s="317"/>
      <c r="CN102" s="317"/>
    </row>
    <row r="103" spans="1:98" customFormat="1" ht="15" customHeight="1">
      <c r="A103" s="783"/>
      <c r="B103" s="783"/>
      <c r="C103" s="783"/>
      <c r="D103" s="783"/>
      <c r="E103" s="783"/>
      <c r="F103" s="340"/>
      <c r="G103" s="340"/>
      <c r="H103" s="340"/>
      <c r="I103" s="776"/>
      <c r="J103" s="776"/>
      <c r="K103" s="201"/>
      <c r="L103" s="112"/>
      <c r="M103" s="175" t="s">
        <v>427</v>
      </c>
      <c r="N103" s="164"/>
      <c r="O103" s="157"/>
      <c r="P103" s="157"/>
      <c r="Q103" s="157"/>
      <c r="R103" s="262"/>
      <c r="S103" s="198"/>
      <c r="T103" s="198"/>
      <c r="U103" s="198"/>
      <c r="V103" s="157"/>
      <c r="W103" s="157"/>
      <c r="X103" s="157"/>
      <c r="Y103" s="262"/>
      <c r="Z103" s="198"/>
      <c r="AA103" s="198"/>
      <c r="AB103" s="198"/>
      <c r="AC103" s="157"/>
      <c r="AD103" s="157"/>
      <c r="AE103" s="157"/>
      <c r="AF103" s="262"/>
      <c r="AG103" s="198"/>
      <c r="AH103" s="198"/>
      <c r="AI103" s="198"/>
      <c r="AJ103" s="157"/>
      <c r="AK103" s="157"/>
      <c r="AL103" s="157"/>
      <c r="AM103" s="262"/>
      <c r="AN103" s="198"/>
      <c r="AO103" s="198"/>
      <c r="AP103" s="198"/>
      <c r="AQ103" s="157"/>
      <c r="AR103" s="157"/>
      <c r="AS103" s="157"/>
      <c r="AT103" s="262"/>
      <c r="AU103" s="198"/>
      <c r="AV103" s="198"/>
      <c r="AW103" s="198"/>
      <c r="AX103" s="157"/>
      <c r="AY103" s="157"/>
      <c r="AZ103" s="157"/>
      <c r="BA103" s="262"/>
      <c r="BB103" s="198"/>
      <c r="BC103" s="198"/>
      <c r="BD103" s="198"/>
      <c r="BE103" s="157"/>
      <c r="BF103" s="157"/>
      <c r="BG103" s="157"/>
      <c r="BH103" s="262"/>
      <c r="BI103" s="198"/>
      <c r="BJ103" s="198"/>
      <c r="BK103" s="198"/>
      <c r="BL103" s="157"/>
      <c r="BM103" s="157"/>
      <c r="BN103" s="157"/>
      <c r="BO103" s="262"/>
      <c r="BP103" s="198"/>
      <c r="BQ103" s="198"/>
      <c r="BR103" s="198"/>
      <c r="BS103" s="157"/>
      <c r="BT103" s="157"/>
      <c r="BU103" s="157"/>
      <c r="BV103" s="262"/>
      <c r="BW103" s="198"/>
      <c r="BX103" s="198"/>
      <c r="BY103" s="198"/>
      <c r="BZ103" s="157"/>
      <c r="CA103" s="157"/>
      <c r="CB103" s="157"/>
      <c r="CC103" s="262"/>
      <c r="CD103" s="198"/>
      <c r="CE103" s="198"/>
      <c r="CF103" s="198"/>
      <c r="CG103" s="186"/>
      <c r="CH103" s="789"/>
      <c r="CI103" s="307"/>
      <c r="CJ103" s="307"/>
      <c r="CK103" s="307"/>
      <c r="CL103" s="307"/>
      <c r="CM103" s="307"/>
      <c r="CN103" s="307"/>
      <c r="CO103" s="307"/>
      <c r="CP103" s="307"/>
      <c r="CQ103" s="307"/>
      <c r="CR103" s="307"/>
      <c r="CS103" s="307"/>
      <c r="CT103" s="307"/>
    </row>
    <row r="104" spans="1:98" ht="33.75">
      <c r="A104" s="783"/>
      <c r="B104" s="783"/>
      <c r="C104" s="783"/>
      <c r="D104" s="783"/>
      <c r="E104" s="783">
        <v>2</v>
      </c>
      <c r="F104" s="677"/>
      <c r="G104" s="677"/>
      <c r="H104" s="677"/>
      <c r="I104" s="776"/>
      <c r="J104" s="776" t="s">
        <v>1636</v>
      </c>
      <c r="K104" s="101"/>
      <c r="L104" s="681" t="str">
        <f>mergeValue(A104) &amp;"."&amp; mergeValue(B104)&amp;"."&amp; mergeValue(C104)&amp;"."&amp; mergeValue(D104)&amp;"."&amp; mergeValue(E104)</f>
        <v>1.5.1.1.2</v>
      </c>
      <c r="M104" s="172" t="s">
        <v>10</v>
      </c>
      <c r="N104" s="286"/>
      <c r="O104" s="794" t="s">
        <v>306</v>
      </c>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5"/>
      <c r="BW104" s="795"/>
      <c r="BX104" s="795"/>
      <c r="BY104" s="795"/>
      <c r="BZ104" s="795"/>
      <c r="CA104" s="795"/>
      <c r="CB104" s="795"/>
      <c r="CC104" s="795"/>
      <c r="CD104" s="795"/>
      <c r="CE104" s="795"/>
      <c r="CF104" s="795"/>
      <c r="CG104" s="796"/>
      <c r="CH104" s="286" t="s">
        <v>545</v>
      </c>
      <c r="CJ104" s="317" t="str">
        <f>strCheckUnique(CK104:CK107)</f>
        <v/>
      </c>
      <c r="CL104" s="317"/>
    </row>
    <row r="105" spans="1:98" ht="66" customHeight="1">
      <c r="A105" s="783"/>
      <c r="B105" s="783"/>
      <c r="C105" s="783"/>
      <c r="D105" s="783"/>
      <c r="E105" s="783"/>
      <c r="F105" s="340">
        <v>1</v>
      </c>
      <c r="G105" s="340"/>
      <c r="H105" s="340"/>
      <c r="I105" s="776"/>
      <c r="J105" s="776"/>
      <c r="K105" s="344"/>
      <c r="L105" s="681" t="str">
        <f>mergeValue(A105) &amp;"."&amp; mergeValue(B105)&amp;"."&amp; mergeValue(C105)&amp;"."&amp; mergeValue(D105)&amp;"."&amp; mergeValue(E105)&amp;"."&amp; mergeValue(F105)</f>
        <v>1.5.1.1.2.1</v>
      </c>
      <c r="M105" s="646" t="s">
        <v>1651</v>
      </c>
      <c r="N105" s="299"/>
      <c r="O105" s="694">
        <v>14.82</v>
      </c>
      <c r="P105" s="192"/>
      <c r="Q105" s="192"/>
      <c r="R105" s="781" t="s">
        <v>1320</v>
      </c>
      <c r="S105" s="779" t="s">
        <v>87</v>
      </c>
      <c r="T105" s="781" t="s">
        <v>1667</v>
      </c>
      <c r="U105" s="779" t="s">
        <v>87</v>
      </c>
      <c r="V105" s="694">
        <v>103.38</v>
      </c>
      <c r="W105" s="192"/>
      <c r="X105" s="192"/>
      <c r="Y105" s="781" t="s">
        <v>1668</v>
      </c>
      <c r="Z105" s="779" t="s">
        <v>87</v>
      </c>
      <c r="AA105" s="781" t="s">
        <v>1669</v>
      </c>
      <c r="AB105" s="779" t="s">
        <v>87</v>
      </c>
      <c r="AC105" s="694">
        <v>99.07</v>
      </c>
      <c r="AD105" s="192"/>
      <c r="AE105" s="192"/>
      <c r="AF105" s="781" t="s">
        <v>1672</v>
      </c>
      <c r="AG105" s="779" t="s">
        <v>87</v>
      </c>
      <c r="AH105" s="781" t="s">
        <v>1673</v>
      </c>
      <c r="AI105" s="779" t="s">
        <v>87</v>
      </c>
      <c r="AJ105" s="694">
        <v>103.03</v>
      </c>
      <c r="AK105" s="192"/>
      <c r="AL105" s="192"/>
      <c r="AM105" s="781" t="s">
        <v>1674</v>
      </c>
      <c r="AN105" s="779" t="s">
        <v>87</v>
      </c>
      <c r="AO105" s="781" t="s">
        <v>1675</v>
      </c>
      <c r="AP105" s="779" t="s">
        <v>87</v>
      </c>
      <c r="AQ105" s="694">
        <v>103.03</v>
      </c>
      <c r="AR105" s="192"/>
      <c r="AS105" s="192"/>
      <c r="AT105" s="781" t="s">
        <v>1677</v>
      </c>
      <c r="AU105" s="779" t="s">
        <v>87</v>
      </c>
      <c r="AV105" s="781" t="s">
        <v>1678</v>
      </c>
      <c r="AW105" s="779" t="s">
        <v>87</v>
      </c>
      <c r="AX105" s="694">
        <v>136.49</v>
      </c>
      <c r="AY105" s="192"/>
      <c r="AZ105" s="192"/>
      <c r="BA105" s="781" t="s">
        <v>1679</v>
      </c>
      <c r="BB105" s="779" t="s">
        <v>87</v>
      </c>
      <c r="BC105" s="781" t="s">
        <v>1680</v>
      </c>
      <c r="BD105" s="779" t="s">
        <v>87</v>
      </c>
      <c r="BE105" s="694">
        <v>136.49</v>
      </c>
      <c r="BF105" s="192"/>
      <c r="BG105" s="192"/>
      <c r="BH105" s="781" t="s">
        <v>1681</v>
      </c>
      <c r="BI105" s="779" t="s">
        <v>87</v>
      </c>
      <c r="BJ105" s="781" t="s">
        <v>1682</v>
      </c>
      <c r="BK105" s="779" t="s">
        <v>87</v>
      </c>
      <c r="BL105" s="694">
        <v>193.41</v>
      </c>
      <c r="BM105" s="192"/>
      <c r="BN105" s="192"/>
      <c r="BO105" s="781" t="s">
        <v>1683</v>
      </c>
      <c r="BP105" s="779" t="s">
        <v>87</v>
      </c>
      <c r="BQ105" s="781" t="s">
        <v>1684</v>
      </c>
      <c r="BR105" s="779" t="s">
        <v>87</v>
      </c>
      <c r="BS105" s="694">
        <v>156.91</v>
      </c>
      <c r="BT105" s="192"/>
      <c r="BU105" s="192"/>
      <c r="BV105" s="781" t="s">
        <v>1685</v>
      </c>
      <c r="BW105" s="779" t="s">
        <v>87</v>
      </c>
      <c r="BX105" s="781" t="s">
        <v>1686</v>
      </c>
      <c r="BY105" s="779" t="s">
        <v>87</v>
      </c>
      <c r="BZ105" s="694">
        <v>163.19</v>
      </c>
      <c r="CA105" s="192"/>
      <c r="CB105" s="192"/>
      <c r="CC105" s="781" t="s">
        <v>1687</v>
      </c>
      <c r="CD105" s="779" t="s">
        <v>87</v>
      </c>
      <c r="CE105" s="781" t="s">
        <v>1321</v>
      </c>
      <c r="CF105" s="779" t="s">
        <v>88</v>
      </c>
      <c r="CG105" s="282"/>
      <c r="CH105" s="787" t="s">
        <v>546</v>
      </c>
      <c r="CI105" s="298" t="str">
        <f>strCheckDate(O106:CG106)</f>
        <v/>
      </c>
      <c r="CJ105" s="317"/>
      <c r="CK105" s="317" t="str">
        <f>IF(M105="","",M105 )</f>
        <v>Питьевая вода, руб./м3 (без НДС)</v>
      </c>
      <c r="CL105" s="317"/>
      <c r="CM105" s="317"/>
      <c r="CN105" s="317"/>
    </row>
    <row r="106" spans="1:98" ht="14.25" hidden="1" customHeight="1">
      <c r="A106" s="783"/>
      <c r="B106" s="783"/>
      <c r="C106" s="783"/>
      <c r="D106" s="783"/>
      <c r="E106" s="783"/>
      <c r="F106" s="340"/>
      <c r="G106" s="340"/>
      <c r="H106" s="340"/>
      <c r="I106" s="776"/>
      <c r="J106" s="776"/>
      <c r="K106" s="344"/>
      <c r="L106" s="171"/>
      <c r="M106" s="205"/>
      <c r="N106" s="299"/>
      <c r="O106" s="299"/>
      <c r="P106" s="296"/>
      <c r="Q106" s="297" t="str">
        <f>R105 &amp; "-" &amp; T105</f>
        <v>17.01.2020-30.06.2020</v>
      </c>
      <c r="R106" s="781"/>
      <c r="S106" s="779"/>
      <c r="T106" s="782"/>
      <c r="U106" s="779"/>
      <c r="V106" s="299"/>
      <c r="W106" s="296"/>
      <c r="X106" s="297" t="str">
        <f>Y105 &amp; "-" &amp; AA105</f>
        <v>01.07.2020-31.12.2020</v>
      </c>
      <c r="Y106" s="781"/>
      <c r="Z106" s="779"/>
      <c r="AA106" s="782"/>
      <c r="AB106" s="779"/>
      <c r="AC106" s="299"/>
      <c r="AD106" s="296"/>
      <c r="AE106" s="297" t="str">
        <f>AF105 &amp; "-" &amp; AH105</f>
        <v>01.01.2021-30.06.2021</v>
      </c>
      <c r="AF106" s="781"/>
      <c r="AG106" s="779"/>
      <c r="AH106" s="782"/>
      <c r="AI106" s="779"/>
      <c r="AJ106" s="299"/>
      <c r="AK106" s="296"/>
      <c r="AL106" s="297" t="str">
        <f>AM105 &amp; "-" &amp; AO105</f>
        <v>01.07.2021-31.12.2021</v>
      </c>
      <c r="AM106" s="781"/>
      <c r="AN106" s="779"/>
      <c r="AO106" s="782"/>
      <c r="AP106" s="779"/>
      <c r="AQ106" s="299"/>
      <c r="AR106" s="296"/>
      <c r="AS106" s="297" t="str">
        <f>AT105 &amp; "-" &amp; AV105</f>
        <v>01.01.2022-30.06.2022</v>
      </c>
      <c r="AT106" s="781"/>
      <c r="AU106" s="779"/>
      <c r="AV106" s="782"/>
      <c r="AW106" s="779"/>
      <c r="AX106" s="299"/>
      <c r="AY106" s="296"/>
      <c r="AZ106" s="297" t="str">
        <f>BA105 &amp; "-" &amp; BC105</f>
        <v>01.07.2022-31.12.2022</v>
      </c>
      <c r="BA106" s="781"/>
      <c r="BB106" s="779"/>
      <c r="BC106" s="782"/>
      <c r="BD106" s="779"/>
      <c r="BE106" s="299"/>
      <c r="BF106" s="296"/>
      <c r="BG106" s="297" t="str">
        <f>BH105 &amp; "-" &amp; BJ105</f>
        <v>01.01.2023-30.06.2023</v>
      </c>
      <c r="BH106" s="781"/>
      <c r="BI106" s="779"/>
      <c r="BJ106" s="782"/>
      <c r="BK106" s="779"/>
      <c r="BL106" s="299"/>
      <c r="BM106" s="296"/>
      <c r="BN106" s="297" t="str">
        <f>BO105 &amp; "-" &amp; BQ105</f>
        <v>01.07.2023-31.12.2023</v>
      </c>
      <c r="BO106" s="781"/>
      <c r="BP106" s="779"/>
      <c r="BQ106" s="782"/>
      <c r="BR106" s="779"/>
      <c r="BS106" s="299"/>
      <c r="BT106" s="296"/>
      <c r="BU106" s="297" t="str">
        <f>BV105 &amp; "-" &amp; BX105</f>
        <v>01.01.2024-30.06.2024</v>
      </c>
      <c r="BV106" s="781"/>
      <c r="BW106" s="779"/>
      <c r="BX106" s="782"/>
      <c r="BY106" s="779"/>
      <c r="BZ106" s="299"/>
      <c r="CA106" s="296"/>
      <c r="CB106" s="297" t="str">
        <f>CC105 &amp; "-" &amp; CE105</f>
        <v>01.07.2024-31.12.2024</v>
      </c>
      <c r="CC106" s="781"/>
      <c r="CD106" s="779"/>
      <c r="CE106" s="782"/>
      <c r="CF106" s="779"/>
      <c r="CG106" s="282"/>
      <c r="CH106" s="788"/>
      <c r="CJ106" s="317"/>
      <c r="CK106" s="317"/>
      <c r="CL106" s="317"/>
      <c r="CM106" s="317"/>
      <c r="CN106" s="317"/>
    </row>
    <row r="107" spans="1:98" customFormat="1" ht="15" customHeight="1">
      <c r="A107" s="783"/>
      <c r="B107" s="783"/>
      <c r="C107" s="783"/>
      <c r="D107" s="783"/>
      <c r="E107" s="783"/>
      <c r="F107" s="340"/>
      <c r="G107" s="340"/>
      <c r="H107" s="340"/>
      <c r="I107" s="776"/>
      <c r="J107" s="776"/>
      <c r="K107" s="201"/>
      <c r="L107" s="112"/>
      <c r="M107" s="175" t="s">
        <v>427</v>
      </c>
      <c r="N107" s="164"/>
      <c r="O107" s="157"/>
      <c r="P107" s="157"/>
      <c r="Q107" s="157"/>
      <c r="R107" s="262"/>
      <c r="S107" s="198"/>
      <c r="T107" s="198"/>
      <c r="U107" s="198"/>
      <c r="V107" s="157"/>
      <c r="W107" s="157"/>
      <c r="X107" s="157"/>
      <c r="Y107" s="262"/>
      <c r="Z107" s="198"/>
      <c r="AA107" s="198"/>
      <c r="AB107" s="198"/>
      <c r="AC107" s="157"/>
      <c r="AD107" s="157"/>
      <c r="AE107" s="157"/>
      <c r="AF107" s="262"/>
      <c r="AG107" s="198"/>
      <c r="AH107" s="198"/>
      <c r="AI107" s="198"/>
      <c r="AJ107" s="157"/>
      <c r="AK107" s="157"/>
      <c r="AL107" s="157"/>
      <c r="AM107" s="262"/>
      <c r="AN107" s="198"/>
      <c r="AO107" s="198"/>
      <c r="AP107" s="198"/>
      <c r="AQ107" s="157"/>
      <c r="AR107" s="157"/>
      <c r="AS107" s="157"/>
      <c r="AT107" s="262"/>
      <c r="AU107" s="198"/>
      <c r="AV107" s="198"/>
      <c r="AW107" s="198"/>
      <c r="AX107" s="157"/>
      <c r="AY107" s="157"/>
      <c r="AZ107" s="157"/>
      <c r="BA107" s="262"/>
      <c r="BB107" s="198"/>
      <c r="BC107" s="198"/>
      <c r="BD107" s="198"/>
      <c r="BE107" s="157"/>
      <c r="BF107" s="157"/>
      <c r="BG107" s="157"/>
      <c r="BH107" s="262"/>
      <c r="BI107" s="198"/>
      <c r="BJ107" s="198"/>
      <c r="BK107" s="198"/>
      <c r="BL107" s="157"/>
      <c r="BM107" s="157"/>
      <c r="BN107" s="157"/>
      <c r="BO107" s="262"/>
      <c r="BP107" s="198"/>
      <c r="BQ107" s="198"/>
      <c r="BR107" s="198"/>
      <c r="BS107" s="157"/>
      <c r="BT107" s="157"/>
      <c r="BU107" s="157"/>
      <c r="BV107" s="262"/>
      <c r="BW107" s="198"/>
      <c r="BX107" s="198"/>
      <c r="BY107" s="198"/>
      <c r="BZ107" s="157"/>
      <c r="CA107" s="157"/>
      <c r="CB107" s="157"/>
      <c r="CC107" s="262"/>
      <c r="CD107" s="198"/>
      <c r="CE107" s="198"/>
      <c r="CF107" s="198"/>
      <c r="CG107" s="186"/>
      <c r="CH107" s="789"/>
      <c r="CI107" s="307"/>
      <c r="CJ107" s="307"/>
      <c r="CK107" s="307"/>
      <c r="CL107" s="307"/>
      <c r="CM107" s="307"/>
      <c r="CN107" s="307"/>
      <c r="CO107" s="307"/>
      <c r="CP107" s="307"/>
      <c r="CQ107" s="307"/>
      <c r="CR107" s="307"/>
      <c r="CS107" s="307"/>
      <c r="CT107" s="307"/>
    </row>
    <row r="108" spans="1:98" ht="33.75">
      <c r="A108" s="783"/>
      <c r="B108" s="783"/>
      <c r="C108" s="783"/>
      <c r="D108" s="783"/>
      <c r="E108" s="783">
        <v>3</v>
      </c>
      <c r="F108" s="677"/>
      <c r="G108" s="677"/>
      <c r="H108" s="677"/>
      <c r="I108" s="776"/>
      <c r="J108" s="776" t="s">
        <v>1636</v>
      </c>
      <c r="K108" s="101"/>
      <c r="L108" s="681" t="str">
        <f>mergeValue(A108) &amp;"."&amp; mergeValue(B108)&amp;"."&amp; mergeValue(C108)&amp;"."&amp; mergeValue(D108)&amp;"."&amp; mergeValue(E108)</f>
        <v>1.5.1.1.3</v>
      </c>
      <c r="M108" s="172" t="s">
        <v>10</v>
      </c>
      <c r="N108" s="286"/>
      <c r="O108" s="794" t="s">
        <v>307</v>
      </c>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c r="BA108" s="795"/>
      <c r="BB108" s="795"/>
      <c r="BC108" s="795"/>
      <c r="BD108" s="795"/>
      <c r="BE108" s="795"/>
      <c r="BF108" s="795"/>
      <c r="BG108" s="795"/>
      <c r="BH108" s="795"/>
      <c r="BI108" s="795"/>
      <c r="BJ108" s="795"/>
      <c r="BK108" s="795"/>
      <c r="BL108" s="795"/>
      <c r="BM108" s="795"/>
      <c r="BN108" s="795"/>
      <c r="BO108" s="795"/>
      <c r="BP108" s="795"/>
      <c r="BQ108" s="795"/>
      <c r="BR108" s="795"/>
      <c r="BS108" s="795"/>
      <c r="BT108" s="795"/>
      <c r="BU108" s="795"/>
      <c r="BV108" s="795"/>
      <c r="BW108" s="795"/>
      <c r="BX108" s="795"/>
      <c r="BY108" s="795"/>
      <c r="BZ108" s="795"/>
      <c r="CA108" s="795"/>
      <c r="CB108" s="795"/>
      <c r="CC108" s="795"/>
      <c r="CD108" s="795"/>
      <c r="CE108" s="795"/>
      <c r="CF108" s="795"/>
      <c r="CG108" s="796"/>
      <c r="CH108" s="286" t="s">
        <v>545</v>
      </c>
      <c r="CJ108" s="317" t="str">
        <f>strCheckUnique(CK108:CK111)</f>
        <v/>
      </c>
      <c r="CL108" s="317"/>
    </row>
    <row r="109" spans="1:98" ht="66" customHeight="1">
      <c r="A109" s="783"/>
      <c r="B109" s="783"/>
      <c r="C109" s="783"/>
      <c r="D109" s="783"/>
      <c r="E109" s="783"/>
      <c r="F109" s="340">
        <v>1</v>
      </c>
      <c r="G109" s="340"/>
      <c r="H109" s="340"/>
      <c r="I109" s="776"/>
      <c r="J109" s="776"/>
      <c r="K109" s="344"/>
      <c r="L109" s="681" t="str">
        <f>mergeValue(A109) &amp;"."&amp; mergeValue(B109)&amp;"."&amp; mergeValue(C109)&amp;"."&amp; mergeValue(D109)&amp;"."&amp; mergeValue(E109)&amp;"."&amp; mergeValue(F109)</f>
        <v>1.5.1.1.3.1</v>
      </c>
      <c r="M109" s="646" t="s">
        <v>1651</v>
      </c>
      <c r="N109" s="299"/>
      <c r="O109" s="694">
        <v>14.82</v>
      </c>
      <c r="P109" s="192"/>
      <c r="Q109" s="192"/>
      <c r="R109" s="781" t="s">
        <v>1320</v>
      </c>
      <c r="S109" s="779" t="s">
        <v>87</v>
      </c>
      <c r="T109" s="781" t="s">
        <v>1667</v>
      </c>
      <c r="U109" s="779" t="s">
        <v>87</v>
      </c>
      <c r="V109" s="694">
        <v>103.38</v>
      </c>
      <c r="W109" s="192"/>
      <c r="X109" s="192"/>
      <c r="Y109" s="781" t="s">
        <v>1668</v>
      </c>
      <c r="Z109" s="779" t="s">
        <v>87</v>
      </c>
      <c r="AA109" s="781" t="s">
        <v>1669</v>
      </c>
      <c r="AB109" s="779" t="s">
        <v>87</v>
      </c>
      <c r="AC109" s="694">
        <v>99.07</v>
      </c>
      <c r="AD109" s="192"/>
      <c r="AE109" s="192"/>
      <c r="AF109" s="781" t="s">
        <v>1672</v>
      </c>
      <c r="AG109" s="779" t="s">
        <v>87</v>
      </c>
      <c r="AH109" s="781" t="s">
        <v>1673</v>
      </c>
      <c r="AI109" s="779" t="s">
        <v>87</v>
      </c>
      <c r="AJ109" s="694">
        <v>103.03</v>
      </c>
      <c r="AK109" s="192"/>
      <c r="AL109" s="192"/>
      <c r="AM109" s="781" t="s">
        <v>1674</v>
      </c>
      <c r="AN109" s="779" t="s">
        <v>87</v>
      </c>
      <c r="AO109" s="781" t="s">
        <v>1675</v>
      </c>
      <c r="AP109" s="779" t="s">
        <v>87</v>
      </c>
      <c r="AQ109" s="694">
        <v>103.03</v>
      </c>
      <c r="AR109" s="192"/>
      <c r="AS109" s="192"/>
      <c r="AT109" s="781" t="s">
        <v>1677</v>
      </c>
      <c r="AU109" s="779" t="s">
        <v>87</v>
      </c>
      <c r="AV109" s="781" t="s">
        <v>1678</v>
      </c>
      <c r="AW109" s="779" t="s">
        <v>87</v>
      </c>
      <c r="AX109" s="694">
        <v>136.49</v>
      </c>
      <c r="AY109" s="192"/>
      <c r="AZ109" s="192"/>
      <c r="BA109" s="781" t="s">
        <v>1679</v>
      </c>
      <c r="BB109" s="779" t="s">
        <v>87</v>
      </c>
      <c r="BC109" s="781" t="s">
        <v>1680</v>
      </c>
      <c r="BD109" s="779" t="s">
        <v>87</v>
      </c>
      <c r="BE109" s="694">
        <v>136.49</v>
      </c>
      <c r="BF109" s="192"/>
      <c r="BG109" s="192"/>
      <c r="BH109" s="781" t="s">
        <v>1681</v>
      </c>
      <c r="BI109" s="779" t="s">
        <v>87</v>
      </c>
      <c r="BJ109" s="781" t="s">
        <v>1682</v>
      </c>
      <c r="BK109" s="779" t="s">
        <v>87</v>
      </c>
      <c r="BL109" s="694">
        <v>193.41</v>
      </c>
      <c r="BM109" s="192"/>
      <c r="BN109" s="192"/>
      <c r="BO109" s="781" t="s">
        <v>1683</v>
      </c>
      <c r="BP109" s="779" t="s">
        <v>87</v>
      </c>
      <c r="BQ109" s="781" t="s">
        <v>1684</v>
      </c>
      <c r="BR109" s="779" t="s">
        <v>87</v>
      </c>
      <c r="BS109" s="694">
        <v>156.91</v>
      </c>
      <c r="BT109" s="192"/>
      <c r="BU109" s="192"/>
      <c r="BV109" s="781" t="s">
        <v>1685</v>
      </c>
      <c r="BW109" s="779" t="s">
        <v>87</v>
      </c>
      <c r="BX109" s="781" t="s">
        <v>1686</v>
      </c>
      <c r="BY109" s="779" t="s">
        <v>87</v>
      </c>
      <c r="BZ109" s="694">
        <v>163.19</v>
      </c>
      <c r="CA109" s="192"/>
      <c r="CB109" s="192"/>
      <c r="CC109" s="781" t="s">
        <v>1687</v>
      </c>
      <c r="CD109" s="779" t="s">
        <v>87</v>
      </c>
      <c r="CE109" s="781" t="s">
        <v>1321</v>
      </c>
      <c r="CF109" s="779" t="s">
        <v>88</v>
      </c>
      <c r="CG109" s="282"/>
      <c r="CH109" s="787" t="s">
        <v>546</v>
      </c>
      <c r="CI109" s="298" t="str">
        <f>strCheckDate(O110:CG110)</f>
        <v/>
      </c>
      <c r="CJ109" s="317"/>
      <c r="CK109" s="317" t="str">
        <f>IF(M109="","",M109 )</f>
        <v>Питьевая вода, руб./м3 (без НДС)</v>
      </c>
      <c r="CL109" s="317"/>
      <c r="CM109" s="317"/>
      <c r="CN109" s="317"/>
    </row>
    <row r="110" spans="1:98" ht="14.25" hidden="1" customHeight="1">
      <c r="A110" s="783"/>
      <c r="B110" s="783"/>
      <c r="C110" s="783"/>
      <c r="D110" s="783"/>
      <c r="E110" s="783"/>
      <c r="F110" s="340"/>
      <c r="G110" s="340"/>
      <c r="H110" s="340"/>
      <c r="I110" s="776"/>
      <c r="J110" s="776"/>
      <c r="K110" s="344"/>
      <c r="L110" s="171"/>
      <c r="M110" s="205"/>
      <c r="N110" s="299"/>
      <c r="O110" s="299"/>
      <c r="P110" s="296"/>
      <c r="Q110" s="297" t="str">
        <f>R109 &amp; "-" &amp; T109</f>
        <v>17.01.2020-30.06.2020</v>
      </c>
      <c r="R110" s="781"/>
      <c r="S110" s="779"/>
      <c r="T110" s="782"/>
      <c r="U110" s="779"/>
      <c r="V110" s="299"/>
      <c r="W110" s="296"/>
      <c r="X110" s="297" t="str">
        <f>Y109 &amp; "-" &amp; AA109</f>
        <v>01.07.2020-31.12.2020</v>
      </c>
      <c r="Y110" s="781"/>
      <c r="Z110" s="779"/>
      <c r="AA110" s="782"/>
      <c r="AB110" s="779"/>
      <c r="AC110" s="299"/>
      <c r="AD110" s="296"/>
      <c r="AE110" s="297" t="str">
        <f>AF109 &amp; "-" &amp; AH109</f>
        <v>01.01.2021-30.06.2021</v>
      </c>
      <c r="AF110" s="781"/>
      <c r="AG110" s="779"/>
      <c r="AH110" s="782"/>
      <c r="AI110" s="779"/>
      <c r="AJ110" s="299"/>
      <c r="AK110" s="296"/>
      <c r="AL110" s="297" t="str">
        <f>AM109 &amp; "-" &amp; AO109</f>
        <v>01.07.2021-31.12.2021</v>
      </c>
      <c r="AM110" s="781"/>
      <c r="AN110" s="779"/>
      <c r="AO110" s="782"/>
      <c r="AP110" s="779"/>
      <c r="AQ110" s="299"/>
      <c r="AR110" s="296"/>
      <c r="AS110" s="297" t="str">
        <f>AT109 &amp; "-" &amp; AV109</f>
        <v>01.01.2022-30.06.2022</v>
      </c>
      <c r="AT110" s="781"/>
      <c r="AU110" s="779"/>
      <c r="AV110" s="782"/>
      <c r="AW110" s="779"/>
      <c r="AX110" s="299"/>
      <c r="AY110" s="296"/>
      <c r="AZ110" s="297" t="str">
        <f>BA109 &amp; "-" &amp; BC109</f>
        <v>01.07.2022-31.12.2022</v>
      </c>
      <c r="BA110" s="781"/>
      <c r="BB110" s="779"/>
      <c r="BC110" s="782"/>
      <c r="BD110" s="779"/>
      <c r="BE110" s="299"/>
      <c r="BF110" s="296"/>
      <c r="BG110" s="297" t="str">
        <f>BH109 &amp; "-" &amp; BJ109</f>
        <v>01.01.2023-30.06.2023</v>
      </c>
      <c r="BH110" s="781"/>
      <c r="BI110" s="779"/>
      <c r="BJ110" s="782"/>
      <c r="BK110" s="779"/>
      <c r="BL110" s="299"/>
      <c r="BM110" s="296"/>
      <c r="BN110" s="297" t="str">
        <f>BO109 &amp; "-" &amp; BQ109</f>
        <v>01.07.2023-31.12.2023</v>
      </c>
      <c r="BO110" s="781"/>
      <c r="BP110" s="779"/>
      <c r="BQ110" s="782"/>
      <c r="BR110" s="779"/>
      <c r="BS110" s="299"/>
      <c r="BT110" s="296"/>
      <c r="BU110" s="297" t="str">
        <f>BV109 &amp; "-" &amp; BX109</f>
        <v>01.01.2024-30.06.2024</v>
      </c>
      <c r="BV110" s="781"/>
      <c r="BW110" s="779"/>
      <c r="BX110" s="782"/>
      <c r="BY110" s="779"/>
      <c r="BZ110" s="299"/>
      <c r="CA110" s="296"/>
      <c r="CB110" s="297" t="str">
        <f>CC109 &amp; "-" &amp; CE109</f>
        <v>01.07.2024-31.12.2024</v>
      </c>
      <c r="CC110" s="781"/>
      <c r="CD110" s="779"/>
      <c r="CE110" s="782"/>
      <c r="CF110" s="779"/>
      <c r="CG110" s="282"/>
      <c r="CH110" s="788"/>
      <c r="CJ110" s="317"/>
      <c r="CK110" s="317"/>
      <c r="CL110" s="317"/>
      <c r="CM110" s="317"/>
      <c r="CN110" s="317"/>
    </row>
    <row r="111" spans="1:98" customFormat="1" ht="15" customHeight="1">
      <c r="A111" s="783"/>
      <c r="B111" s="783"/>
      <c r="C111" s="783"/>
      <c r="D111" s="783"/>
      <c r="E111" s="783"/>
      <c r="F111" s="340"/>
      <c r="G111" s="340"/>
      <c r="H111" s="340"/>
      <c r="I111" s="776"/>
      <c r="J111" s="776"/>
      <c r="K111" s="201"/>
      <c r="L111" s="112"/>
      <c r="M111" s="175" t="s">
        <v>427</v>
      </c>
      <c r="N111" s="164"/>
      <c r="O111" s="157"/>
      <c r="P111" s="157"/>
      <c r="Q111" s="157"/>
      <c r="R111" s="262"/>
      <c r="S111" s="198"/>
      <c r="T111" s="198"/>
      <c r="U111" s="198"/>
      <c r="V111" s="157"/>
      <c r="W111" s="157"/>
      <c r="X111" s="157"/>
      <c r="Y111" s="262"/>
      <c r="Z111" s="198"/>
      <c r="AA111" s="198"/>
      <c r="AB111" s="198"/>
      <c r="AC111" s="157"/>
      <c r="AD111" s="157"/>
      <c r="AE111" s="157"/>
      <c r="AF111" s="262"/>
      <c r="AG111" s="198"/>
      <c r="AH111" s="198"/>
      <c r="AI111" s="198"/>
      <c r="AJ111" s="157"/>
      <c r="AK111" s="157"/>
      <c r="AL111" s="157"/>
      <c r="AM111" s="262"/>
      <c r="AN111" s="198"/>
      <c r="AO111" s="198"/>
      <c r="AP111" s="198"/>
      <c r="AQ111" s="157"/>
      <c r="AR111" s="157"/>
      <c r="AS111" s="157"/>
      <c r="AT111" s="262"/>
      <c r="AU111" s="198"/>
      <c r="AV111" s="198"/>
      <c r="AW111" s="198"/>
      <c r="AX111" s="157"/>
      <c r="AY111" s="157"/>
      <c r="AZ111" s="157"/>
      <c r="BA111" s="262"/>
      <c r="BB111" s="198"/>
      <c r="BC111" s="198"/>
      <c r="BD111" s="198"/>
      <c r="BE111" s="157"/>
      <c r="BF111" s="157"/>
      <c r="BG111" s="157"/>
      <c r="BH111" s="262"/>
      <c r="BI111" s="198"/>
      <c r="BJ111" s="198"/>
      <c r="BK111" s="198"/>
      <c r="BL111" s="157"/>
      <c r="BM111" s="157"/>
      <c r="BN111" s="157"/>
      <c r="BO111" s="262"/>
      <c r="BP111" s="198"/>
      <c r="BQ111" s="198"/>
      <c r="BR111" s="198"/>
      <c r="BS111" s="157"/>
      <c r="BT111" s="157"/>
      <c r="BU111" s="157"/>
      <c r="BV111" s="262"/>
      <c r="BW111" s="198"/>
      <c r="BX111" s="198"/>
      <c r="BY111" s="198"/>
      <c r="BZ111" s="157"/>
      <c r="CA111" s="157"/>
      <c r="CB111" s="157"/>
      <c r="CC111" s="262"/>
      <c r="CD111" s="198"/>
      <c r="CE111" s="198"/>
      <c r="CF111" s="198"/>
      <c r="CG111" s="186"/>
      <c r="CH111" s="789"/>
      <c r="CI111" s="307"/>
      <c r="CJ111" s="307"/>
      <c r="CK111" s="307"/>
      <c r="CL111" s="307"/>
      <c r="CM111" s="307"/>
      <c r="CN111" s="307"/>
      <c r="CO111" s="307"/>
      <c r="CP111" s="307"/>
      <c r="CQ111" s="307"/>
      <c r="CR111" s="307"/>
      <c r="CS111" s="307"/>
      <c r="CT111" s="307"/>
    </row>
    <row r="112" spans="1:98" customFormat="1">
      <c r="A112" s="783"/>
      <c r="B112" s="783"/>
      <c r="C112" s="783"/>
      <c r="D112" s="783"/>
      <c r="E112" s="340"/>
      <c r="F112" s="677"/>
      <c r="G112" s="677"/>
      <c r="H112" s="677"/>
      <c r="I112" s="776"/>
      <c r="J112" s="85"/>
      <c r="K112" s="201"/>
      <c r="L112" s="112"/>
      <c r="M112" s="164" t="s">
        <v>13</v>
      </c>
      <c r="N112" s="163"/>
      <c r="O112" s="157"/>
      <c r="P112" s="157"/>
      <c r="Q112" s="157"/>
      <c r="R112" s="262"/>
      <c r="S112" s="198"/>
      <c r="T112" s="198"/>
      <c r="U112" s="197"/>
      <c r="V112" s="157"/>
      <c r="W112" s="157"/>
      <c r="X112" s="157"/>
      <c r="Y112" s="262"/>
      <c r="Z112" s="198"/>
      <c r="AA112" s="198"/>
      <c r="AB112" s="197"/>
      <c r="AC112" s="157"/>
      <c r="AD112" s="157"/>
      <c r="AE112" s="157"/>
      <c r="AF112" s="262"/>
      <c r="AG112" s="198"/>
      <c r="AH112" s="198"/>
      <c r="AI112" s="197"/>
      <c r="AJ112" s="157"/>
      <c r="AK112" s="157"/>
      <c r="AL112" s="157"/>
      <c r="AM112" s="262"/>
      <c r="AN112" s="198"/>
      <c r="AO112" s="198"/>
      <c r="AP112" s="197"/>
      <c r="AQ112" s="157"/>
      <c r="AR112" s="157"/>
      <c r="AS112" s="157"/>
      <c r="AT112" s="262"/>
      <c r="AU112" s="198"/>
      <c r="AV112" s="198"/>
      <c r="AW112" s="197"/>
      <c r="AX112" s="157"/>
      <c r="AY112" s="157"/>
      <c r="AZ112" s="157"/>
      <c r="BA112" s="262"/>
      <c r="BB112" s="198"/>
      <c r="BC112" s="198"/>
      <c r="BD112" s="197"/>
      <c r="BE112" s="157"/>
      <c r="BF112" s="157"/>
      <c r="BG112" s="157"/>
      <c r="BH112" s="262"/>
      <c r="BI112" s="198"/>
      <c r="BJ112" s="198"/>
      <c r="BK112" s="197"/>
      <c r="BL112" s="157"/>
      <c r="BM112" s="157"/>
      <c r="BN112" s="157"/>
      <c r="BO112" s="262"/>
      <c r="BP112" s="198"/>
      <c r="BQ112" s="198"/>
      <c r="BR112" s="197"/>
      <c r="BS112" s="157"/>
      <c r="BT112" s="157"/>
      <c r="BU112" s="157"/>
      <c r="BV112" s="262"/>
      <c r="BW112" s="198"/>
      <c r="BX112" s="198"/>
      <c r="BY112" s="197"/>
      <c r="BZ112" s="157"/>
      <c r="CA112" s="157"/>
      <c r="CB112" s="157"/>
      <c r="CC112" s="262"/>
      <c r="CD112" s="198"/>
      <c r="CE112" s="198"/>
      <c r="CF112" s="197"/>
      <c r="CG112" s="198"/>
      <c r="CH112" s="186"/>
      <c r="CI112" s="307"/>
      <c r="CJ112" s="307"/>
      <c r="CK112" s="307"/>
      <c r="CL112" s="307"/>
      <c r="CM112" s="307"/>
      <c r="CN112" s="307"/>
      <c r="CO112" s="307"/>
      <c r="CP112" s="307"/>
      <c r="CQ112" s="307"/>
      <c r="CR112" s="307"/>
      <c r="CS112" s="307"/>
      <c r="CT112" s="307"/>
    </row>
    <row r="113" spans="1:98" customFormat="1">
      <c r="A113" s="783"/>
      <c r="B113" s="783"/>
      <c r="C113" s="783"/>
      <c r="D113" s="340"/>
      <c r="E113" s="345" t="s">
        <v>256</v>
      </c>
      <c r="F113" s="677"/>
      <c r="G113" s="677"/>
      <c r="H113" s="677"/>
      <c r="I113" s="201"/>
      <c r="J113" s="85"/>
      <c r="K113" s="180"/>
      <c r="L113" s="112"/>
      <c r="M113" s="163" t="s">
        <v>428</v>
      </c>
      <c r="N113" s="162"/>
      <c r="O113" s="157"/>
      <c r="P113" s="157"/>
      <c r="Q113" s="157"/>
      <c r="R113" s="262"/>
      <c r="S113" s="198"/>
      <c r="T113" s="198"/>
      <c r="U113" s="197"/>
      <c r="V113" s="157"/>
      <c r="W113" s="157"/>
      <c r="X113" s="157"/>
      <c r="Y113" s="262"/>
      <c r="Z113" s="198"/>
      <c r="AA113" s="198"/>
      <c r="AB113" s="197"/>
      <c r="AC113" s="157"/>
      <c r="AD113" s="157"/>
      <c r="AE113" s="157"/>
      <c r="AF113" s="262"/>
      <c r="AG113" s="198"/>
      <c r="AH113" s="198"/>
      <c r="AI113" s="197"/>
      <c r="AJ113" s="157"/>
      <c r="AK113" s="157"/>
      <c r="AL113" s="157"/>
      <c r="AM113" s="262"/>
      <c r="AN113" s="198"/>
      <c r="AO113" s="198"/>
      <c r="AP113" s="197"/>
      <c r="AQ113" s="157"/>
      <c r="AR113" s="157"/>
      <c r="AS113" s="157"/>
      <c r="AT113" s="262"/>
      <c r="AU113" s="198"/>
      <c r="AV113" s="198"/>
      <c r="AW113" s="197"/>
      <c r="AX113" s="157"/>
      <c r="AY113" s="157"/>
      <c r="AZ113" s="157"/>
      <c r="BA113" s="262"/>
      <c r="BB113" s="198"/>
      <c r="BC113" s="198"/>
      <c r="BD113" s="197"/>
      <c r="BE113" s="157"/>
      <c r="BF113" s="157"/>
      <c r="BG113" s="157"/>
      <c r="BH113" s="262"/>
      <c r="BI113" s="198"/>
      <c r="BJ113" s="198"/>
      <c r="BK113" s="197"/>
      <c r="BL113" s="157"/>
      <c r="BM113" s="157"/>
      <c r="BN113" s="157"/>
      <c r="BO113" s="262"/>
      <c r="BP113" s="198"/>
      <c r="BQ113" s="198"/>
      <c r="BR113" s="197"/>
      <c r="BS113" s="157"/>
      <c r="BT113" s="157"/>
      <c r="BU113" s="157"/>
      <c r="BV113" s="262"/>
      <c r="BW113" s="198"/>
      <c r="BX113" s="198"/>
      <c r="BY113" s="197"/>
      <c r="BZ113" s="157"/>
      <c r="CA113" s="157"/>
      <c r="CB113" s="157"/>
      <c r="CC113" s="262"/>
      <c r="CD113" s="198"/>
      <c r="CE113" s="198"/>
      <c r="CF113" s="197"/>
      <c r="CG113" s="198"/>
      <c r="CH113" s="186"/>
      <c r="CI113" s="307"/>
      <c r="CJ113" s="307"/>
      <c r="CK113" s="307"/>
      <c r="CL113" s="307"/>
      <c r="CM113" s="307"/>
      <c r="CN113" s="307"/>
      <c r="CO113" s="307"/>
      <c r="CP113" s="307"/>
      <c r="CQ113" s="307"/>
      <c r="CR113" s="307"/>
      <c r="CS113" s="307"/>
      <c r="CT113" s="307"/>
    </row>
    <row r="114" spans="1:98" ht="22.5">
      <c r="A114" s="783"/>
      <c r="B114" s="783">
        <v>6</v>
      </c>
      <c r="C114" s="340"/>
      <c r="D114" s="340"/>
      <c r="E114" s="677"/>
      <c r="F114" s="677"/>
      <c r="G114" s="677"/>
      <c r="H114" s="677"/>
      <c r="I114" s="670"/>
      <c r="J114" s="181"/>
      <c r="K114" s="35"/>
      <c r="L114" s="681" t="str">
        <f>mergeValue(A114) &amp;"."&amp; mergeValue(B114)</f>
        <v>1.6</v>
      </c>
      <c r="M114" s="159" t="s">
        <v>18</v>
      </c>
      <c r="N114" s="285"/>
      <c r="O114" s="800" t="str">
        <f>IF('Перечень тарифов'!N31="","","" &amp; 'Перечень тарифов'!N31 &amp; "")</f>
        <v>Тюменский муниципальный район, Каскаринское (71644430);</v>
      </c>
      <c r="P114" s="801"/>
      <c r="Q114" s="801"/>
      <c r="R114" s="801"/>
      <c r="S114" s="801"/>
      <c r="T114" s="801"/>
      <c r="U114" s="801"/>
      <c r="V114" s="801"/>
      <c r="W114" s="801"/>
      <c r="X114" s="801"/>
      <c r="Y114" s="801"/>
      <c r="Z114" s="801"/>
      <c r="AA114" s="801"/>
      <c r="AB114" s="801"/>
      <c r="AC114" s="801"/>
      <c r="AD114" s="801"/>
      <c r="AE114" s="801"/>
      <c r="AF114" s="801"/>
      <c r="AG114" s="801"/>
      <c r="AH114" s="801"/>
      <c r="AI114" s="801"/>
      <c r="AJ114" s="801"/>
      <c r="AK114" s="801"/>
      <c r="AL114" s="801"/>
      <c r="AM114" s="801"/>
      <c r="AN114" s="801"/>
      <c r="AO114" s="801"/>
      <c r="AP114" s="801"/>
      <c r="AQ114" s="801"/>
      <c r="AR114" s="801"/>
      <c r="AS114" s="801"/>
      <c r="AT114" s="801"/>
      <c r="AU114" s="801"/>
      <c r="AV114" s="801"/>
      <c r="AW114" s="801"/>
      <c r="AX114" s="801"/>
      <c r="AY114" s="801"/>
      <c r="AZ114" s="801"/>
      <c r="BA114" s="801"/>
      <c r="BB114" s="801"/>
      <c r="BC114" s="801"/>
      <c r="BD114" s="801"/>
      <c r="BE114" s="801"/>
      <c r="BF114" s="801"/>
      <c r="BG114" s="801"/>
      <c r="BH114" s="801"/>
      <c r="BI114" s="801"/>
      <c r="BJ114" s="801"/>
      <c r="BK114" s="801"/>
      <c r="BL114" s="801"/>
      <c r="BM114" s="801"/>
      <c r="BN114" s="801"/>
      <c r="BO114" s="801"/>
      <c r="BP114" s="801"/>
      <c r="BQ114" s="801"/>
      <c r="BR114" s="801"/>
      <c r="BS114" s="801"/>
      <c r="BT114" s="801"/>
      <c r="BU114" s="801"/>
      <c r="BV114" s="801"/>
      <c r="BW114" s="801"/>
      <c r="BX114" s="801"/>
      <c r="BY114" s="801"/>
      <c r="BZ114" s="801"/>
      <c r="CA114" s="801"/>
      <c r="CB114" s="801"/>
      <c r="CC114" s="801"/>
      <c r="CD114" s="801"/>
      <c r="CE114" s="801"/>
      <c r="CF114" s="801"/>
      <c r="CG114" s="802"/>
      <c r="CH114" s="286" t="s">
        <v>544</v>
      </c>
    </row>
    <row r="115" spans="1:98" hidden="1">
      <c r="A115" s="783"/>
      <c r="B115" s="783"/>
      <c r="C115" s="783">
        <v>1</v>
      </c>
      <c r="D115" s="340"/>
      <c r="E115" s="677"/>
      <c r="F115" s="677"/>
      <c r="G115" s="677"/>
      <c r="H115" s="677"/>
      <c r="I115" s="344"/>
      <c r="J115" s="181"/>
      <c r="K115" s="101"/>
      <c r="L115" s="681" t="str">
        <f>mergeValue(A115) &amp;"."&amp; mergeValue(B115)&amp;"."&amp; mergeValue(C115)</f>
        <v>1.6.1</v>
      </c>
      <c r="M115" s="160"/>
      <c r="N115" s="285"/>
      <c r="O115" s="800"/>
      <c r="P115" s="801"/>
      <c r="Q115" s="801"/>
      <c r="R115" s="801"/>
      <c r="S115" s="801"/>
      <c r="T115" s="801"/>
      <c r="U115" s="801"/>
      <c r="V115" s="801"/>
      <c r="W115" s="801"/>
      <c r="X115" s="801"/>
      <c r="Y115" s="801"/>
      <c r="Z115" s="801"/>
      <c r="AA115" s="801"/>
      <c r="AB115" s="801"/>
      <c r="AC115" s="801"/>
      <c r="AD115" s="801"/>
      <c r="AE115" s="801"/>
      <c r="AF115" s="801"/>
      <c r="AG115" s="801"/>
      <c r="AH115" s="801"/>
      <c r="AI115" s="801"/>
      <c r="AJ115" s="801"/>
      <c r="AK115" s="801"/>
      <c r="AL115" s="801"/>
      <c r="AM115" s="801"/>
      <c r="AN115" s="801"/>
      <c r="AO115" s="801"/>
      <c r="AP115" s="801"/>
      <c r="AQ115" s="801"/>
      <c r="AR115" s="801"/>
      <c r="AS115" s="801"/>
      <c r="AT115" s="801"/>
      <c r="AU115" s="801"/>
      <c r="AV115" s="801"/>
      <c r="AW115" s="801"/>
      <c r="AX115" s="801"/>
      <c r="AY115" s="801"/>
      <c r="AZ115" s="801"/>
      <c r="BA115" s="801"/>
      <c r="BB115" s="801"/>
      <c r="BC115" s="801"/>
      <c r="BD115" s="801"/>
      <c r="BE115" s="801"/>
      <c r="BF115" s="801"/>
      <c r="BG115" s="801"/>
      <c r="BH115" s="801"/>
      <c r="BI115" s="801"/>
      <c r="BJ115" s="801"/>
      <c r="BK115" s="801"/>
      <c r="BL115" s="801"/>
      <c r="BM115" s="801"/>
      <c r="BN115" s="801"/>
      <c r="BO115" s="801"/>
      <c r="BP115" s="801"/>
      <c r="BQ115" s="801"/>
      <c r="BR115" s="801"/>
      <c r="BS115" s="801"/>
      <c r="BT115" s="801"/>
      <c r="BU115" s="801"/>
      <c r="BV115" s="801"/>
      <c r="BW115" s="801"/>
      <c r="BX115" s="801"/>
      <c r="BY115" s="801"/>
      <c r="BZ115" s="801"/>
      <c r="CA115" s="801"/>
      <c r="CB115" s="801"/>
      <c r="CC115" s="801"/>
      <c r="CD115" s="801"/>
      <c r="CE115" s="801"/>
      <c r="CF115" s="801"/>
      <c r="CG115" s="802"/>
      <c r="CH115" s="286"/>
    </row>
    <row r="116" spans="1:98" ht="33.75">
      <c r="A116" s="783"/>
      <c r="B116" s="783"/>
      <c r="C116" s="783"/>
      <c r="D116" s="783">
        <v>1</v>
      </c>
      <c r="E116" s="677"/>
      <c r="F116" s="677"/>
      <c r="G116" s="677"/>
      <c r="H116" s="677"/>
      <c r="I116" s="776"/>
      <c r="J116" s="181"/>
      <c r="K116" s="101"/>
      <c r="L116" s="681" t="str">
        <f>mergeValue(A116) &amp;"."&amp; mergeValue(B116)&amp;"."&amp; mergeValue(C116)&amp;"."&amp; mergeValue(D116)</f>
        <v>1.6.1.1</v>
      </c>
      <c r="M116" s="161" t="s">
        <v>426</v>
      </c>
      <c r="N116" s="285"/>
      <c r="O116" s="797" t="s">
        <v>1657</v>
      </c>
      <c r="P116" s="798"/>
      <c r="Q116" s="798"/>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c r="AT116" s="798"/>
      <c r="AU116" s="798"/>
      <c r="AV116" s="798"/>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8"/>
      <c r="BT116" s="798"/>
      <c r="BU116" s="798"/>
      <c r="BV116" s="798"/>
      <c r="BW116" s="798"/>
      <c r="BX116" s="798"/>
      <c r="BY116" s="798"/>
      <c r="BZ116" s="798"/>
      <c r="CA116" s="798"/>
      <c r="CB116" s="798"/>
      <c r="CC116" s="798"/>
      <c r="CD116" s="798"/>
      <c r="CE116" s="798"/>
      <c r="CF116" s="798"/>
      <c r="CG116" s="799"/>
      <c r="CH116" s="286" t="s">
        <v>681</v>
      </c>
    </row>
    <row r="117" spans="1:98" ht="33.75">
      <c r="A117" s="783"/>
      <c r="B117" s="783"/>
      <c r="C117" s="783"/>
      <c r="D117" s="783"/>
      <c r="E117" s="783">
        <v>1</v>
      </c>
      <c r="F117" s="677"/>
      <c r="G117" s="677"/>
      <c r="H117" s="677"/>
      <c r="I117" s="776"/>
      <c r="J117" s="776"/>
      <c r="K117" s="101"/>
      <c r="L117" s="681" t="str">
        <f>mergeValue(A117) &amp;"."&amp; mergeValue(B117)&amp;"."&amp; mergeValue(C117)&amp;"."&amp; mergeValue(D117)&amp;"."&amp; mergeValue(E117)</f>
        <v>1.6.1.1.1</v>
      </c>
      <c r="M117" s="172" t="s">
        <v>10</v>
      </c>
      <c r="N117" s="286"/>
      <c r="O117" s="794" t="s">
        <v>715</v>
      </c>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5"/>
      <c r="BW117" s="795"/>
      <c r="BX117" s="795"/>
      <c r="BY117" s="795"/>
      <c r="BZ117" s="795"/>
      <c r="CA117" s="795"/>
      <c r="CB117" s="795"/>
      <c r="CC117" s="795"/>
      <c r="CD117" s="795"/>
      <c r="CE117" s="795"/>
      <c r="CF117" s="795"/>
      <c r="CG117" s="796"/>
      <c r="CH117" s="286" t="s">
        <v>545</v>
      </c>
      <c r="CJ117" s="317" t="str">
        <f>strCheckUnique(CK117:CK120)</f>
        <v/>
      </c>
      <c r="CL117" s="317"/>
    </row>
    <row r="118" spans="1:98" ht="66" customHeight="1">
      <c r="A118" s="783"/>
      <c r="B118" s="783"/>
      <c r="C118" s="783"/>
      <c r="D118" s="783"/>
      <c r="E118" s="783"/>
      <c r="F118" s="340">
        <v>1</v>
      </c>
      <c r="G118" s="340"/>
      <c r="H118" s="340"/>
      <c r="I118" s="776"/>
      <c r="J118" s="776"/>
      <c r="K118" s="344"/>
      <c r="L118" s="681" t="str">
        <f>mergeValue(A118) &amp;"."&amp; mergeValue(B118)&amp;"."&amp; mergeValue(C118)&amp;"."&amp; mergeValue(D118)&amp;"."&amp; mergeValue(E118)&amp;"."&amp; mergeValue(F118)</f>
        <v>1.6.1.1.1.1</v>
      </c>
      <c r="M118" s="646" t="s">
        <v>1650</v>
      </c>
      <c r="N118" s="299"/>
      <c r="O118" s="694">
        <v>56.83</v>
      </c>
      <c r="P118" s="192"/>
      <c r="Q118" s="192"/>
      <c r="R118" s="781" t="s">
        <v>1320</v>
      </c>
      <c r="S118" s="779" t="s">
        <v>87</v>
      </c>
      <c r="T118" s="781" t="s">
        <v>1667</v>
      </c>
      <c r="U118" s="779" t="s">
        <v>87</v>
      </c>
      <c r="V118" s="694">
        <v>124.06</v>
      </c>
      <c r="W118" s="192"/>
      <c r="X118" s="192"/>
      <c r="Y118" s="781" t="s">
        <v>1668</v>
      </c>
      <c r="Z118" s="779" t="s">
        <v>87</v>
      </c>
      <c r="AA118" s="781" t="s">
        <v>1669</v>
      </c>
      <c r="AB118" s="779" t="s">
        <v>87</v>
      </c>
      <c r="AC118" s="694">
        <v>118.88</v>
      </c>
      <c r="AD118" s="192"/>
      <c r="AE118" s="192"/>
      <c r="AF118" s="781" t="s">
        <v>1672</v>
      </c>
      <c r="AG118" s="779" t="s">
        <v>87</v>
      </c>
      <c r="AH118" s="781" t="s">
        <v>1673</v>
      </c>
      <c r="AI118" s="779" t="s">
        <v>87</v>
      </c>
      <c r="AJ118" s="694">
        <v>123.64</v>
      </c>
      <c r="AK118" s="192"/>
      <c r="AL118" s="192"/>
      <c r="AM118" s="781" t="s">
        <v>1674</v>
      </c>
      <c r="AN118" s="779" t="s">
        <v>87</v>
      </c>
      <c r="AO118" s="781" t="s">
        <v>1675</v>
      </c>
      <c r="AP118" s="779" t="s">
        <v>87</v>
      </c>
      <c r="AQ118" s="694">
        <v>123.64</v>
      </c>
      <c r="AR118" s="192"/>
      <c r="AS118" s="192"/>
      <c r="AT118" s="781" t="s">
        <v>1677</v>
      </c>
      <c r="AU118" s="779" t="s">
        <v>87</v>
      </c>
      <c r="AV118" s="781" t="s">
        <v>1678</v>
      </c>
      <c r="AW118" s="779" t="s">
        <v>87</v>
      </c>
      <c r="AX118" s="694">
        <v>163.79</v>
      </c>
      <c r="AY118" s="192"/>
      <c r="AZ118" s="192"/>
      <c r="BA118" s="781" t="s">
        <v>1679</v>
      </c>
      <c r="BB118" s="779" t="s">
        <v>87</v>
      </c>
      <c r="BC118" s="781" t="s">
        <v>1680</v>
      </c>
      <c r="BD118" s="779" t="s">
        <v>87</v>
      </c>
      <c r="BE118" s="694">
        <v>163.79</v>
      </c>
      <c r="BF118" s="192"/>
      <c r="BG118" s="192"/>
      <c r="BH118" s="781" t="s">
        <v>1681</v>
      </c>
      <c r="BI118" s="779" t="s">
        <v>87</v>
      </c>
      <c r="BJ118" s="781" t="s">
        <v>1682</v>
      </c>
      <c r="BK118" s="779" t="s">
        <v>87</v>
      </c>
      <c r="BL118" s="694">
        <v>232.09</v>
      </c>
      <c r="BM118" s="192"/>
      <c r="BN118" s="192"/>
      <c r="BO118" s="781" t="s">
        <v>1683</v>
      </c>
      <c r="BP118" s="779" t="s">
        <v>87</v>
      </c>
      <c r="BQ118" s="781" t="s">
        <v>1684</v>
      </c>
      <c r="BR118" s="779" t="s">
        <v>87</v>
      </c>
      <c r="BS118" s="694">
        <v>188.29</v>
      </c>
      <c r="BT118" s="192"/>
      <c r="BU118" s="192"/>
      <c r="BV118" s="781" t="s">
        <v>1685</v>
      </c>
      <c r="BW118" s="779" t="s">
        <v>87</v>
      </c>
      <c r="BX118" s="781" t="s">
        <v>1686</v>
      </c>
      <c r="BY118" s="779" t="s">
        <v>87</v>
      </c>
      <c r="BZ118" s="694">
        <v>195.83</v>
      </c>
      <c r="CA118" s="192"/>
      <c r="CB118" s="192"/>
      <c r="CC118" s="781" t="s">
        <v>1687</v>
      </c>
      <c r="CD118" s="779" t="s">
        <v>87</v>
      </c>
      <c r="CE118" s="781" t="s">
        <v>1321</v>
      </c>
      <c r="CF118" s="779" t="s">
        <v>88</v>
      </c>
      <c r="CG118" s="282"/>
      <c r="CH118" s="787" t="s">
        <v>546</v>
      </c>
      <c r="CI118" s="298" t="str">
        <f>strCheckDate(O119:CG119)</f>
        <v/>
      </c>
      <c r="CJ118" s="317"/>
      <c r="CK118" s="317" t="str">
        <f>IF(M118="","",M118 )</f>
        <v>Питьевая вода, руб./м3 (с НДС)</v>
      </c>
      <c r="CL118" s="317"/>
      <c r="CM118" s="317"/>
      <c r="CN118" s="317"/>
    </row>
    <row r="119" spans="1:98" ht="14.25" hidden="1" customHeight="1">
      <c r="A119" s="783"/>
      <c r="B119" s="783"/>
      <c r="C119" s="783"/>
      <c r="D119" s="783"/>
      <c r="E119" s="783"/>
      <c r="F119" s="340"/>
      <c r="G119" s="340"/>
      <c r="H119" s="340"/>
      <c r="I119" s="776"/>
      <c r="J119" s="776"/>
      <c r="K119" s="344"/>
      <c r="L119" s="171"/>
      <c r="M119" s="205"/>
      <c r="N119" s="299"/>
      <c r="O119" s="299"/>
      <c r="P119" s="296"/>
      <c r="Q119" s="297" t="str">
        <f>R118 &amp; "-" &amp; T118</f>
        <v>17.01.2020-30.06.2020</v>
      </c>
      <c r="R119" s="781"/>
      <c r="S119" s="779"/>
      <c r="T119" s="782"/>
      <c r="U119" s="779"/>
      <c r="V119" s="299"/>
      <c r="W119" s="296"/>
      <c r="X119" s="297" t="str">
        <f>Y118 &amp; "-" &amp; AA118</f>
        <v>01.07.2020-31.12.2020</v>
      </c>
      <c r="Y119" s="781"/>
      <c r="Z119" s="779"/>
      <c r="AA119" s="782"/>
      <c r="AB119" s="779"/>
      <c r="AC119" s="299"/>
      <c r="AD119" s="296"/>
      <c r="AE119" s="297" t="str">
        <f>AF118 &amp; "-" &amp; AH118</f>
        <v>01.01.2021-30.06.2021</v>
      </c>
      <c r="AF119" s="781"/>
      <c r="AG119" s="779"/>
      <c r="AH119" s="782"/>
      <c r="AI119" s="779"/>
      <c r="AJ119" s="299"/>
      <c r="AK119" s="296"/>
      <c r="AL119" s="297" t="str">
        <f>AM118 &amp; "-" &amp; AO118</f>
        <v>01.07.2021-31.12.2021</v>
      </c>
      <c r="AM119" s="781"/>
      <c r="AN119" s="779"/>
      <c r="AO119" s="782"/>
      <c r="AP119" s="779"/>
      <c r="AQ119" s="299"/>
      <c r="AR119" s="296"/>
      <c r="AS119" s="297" t="str">
        <f>AT118 &amp; "-" &amp; AV118</f>
        <v>01.01.2022-30.06.2022</v>
      </c>
      <c r="AT119" s="781"/>
      <c r="AU119" s="779"/>
      <c r="AV119" s="782"/>
      <c r="AW119" s="779"/>
      <c r="AX119" s="299"/>
      <c r="AY119" s="296"/>
      <c r="AZ119" s="297" t="str">
        <f>BA118 &amp; "-" &amp; BC118</f>
        <v>01.07.2022-31.12.2022</v>
      </c>
      <c r="BA119" s="781"/>
      <c r="BB119" s="779"/>
      <c r="BC119" s="782"/>
      <c r="BD119" s="779"/>
      <c r="BE119" s="299"/>
      <c r="BF119" s="296"/>
      <c r="BG119" s="297" t="str">
        <f>BH118 &amp; "-" &amp; BJ118</f>
        <v>01.01.2023-30.06.2023</v>
      </c>
      <c r="BH119" s="781"/>
      <c r="BI119" s="779"/>
      <c r="BJ119" s="782"/>
      <c r="BK119" s="779"/>
      <c r="BL119" s="299"/>
      <c r="BM119" s="296"/>
      <c r="BN119" s="297" t="str">
        <f>BO118 &amp; "-" &amp; BQ118</f>
        <v>01.07.2023-31.12.2023</v>
      </c>
      <c r="BO119" s="781"/>
      <c r="BP119" s="779"/>
      <c r="BQ119" s="782"/>
      <c r="BR119" s="779"/>
      <c r="BS119" s="299"/>
      <c r="BT119" s="296"/>
      <c r="BU119" s="297" t="str">
        <f>BV118 &amp; "-" &amp; BX118</f>
        <v>01.01.2024-30.06.2024</v>
      </c>
      <c r="BV119" s="781"/>
      <c r="BW119" s="779"/>
      <c r="BX119" s="782"/>
      <c r="BY119" s="779"/>
      <c r="BZ119" s="299"/>
      <c r="CA119" s="296"/>
      <c r="CB119" s="297" t="str">
        <f>CC118 &amp; "-" &amp; CE118</f>
        <v>01.07.2024-31.12.2024</v>
      </c>
      <c r="CC119" s="781"/>
      <c r="CD119" s="779"/>
      <c r="CE119" s="782"/>
      <c r="CF119" s="779"/>
      <c r="CG119" s="282"/>
      <c r="CH119" s="788"/>
      <c r="CJ119" s="317"/>
      <c r="CK119" s="317"/>
      <c r="CL119" s="317"/>
      <c r="CM119" s="317"/>
      <c r="CN119" s="317"/>
    </row>
    <row r="120" spans="1:98" customFormat="1" ht="15" customHeight="1">
      <c r="A120" s="783"/>
      <c r="B120" s="783"/>
      <c r="C120" s="783"/>
      <c r="D120" s="783"/>
      <c r="E120" s="783"/>
      <c r="F120" s="340"/>
      <c r="G120" s="340"/>
      <c r="H120" s="340"/>
      <c r="I120" s="776"/>
      <c r="J120" s="776"/>
      <c r="K120" s="201"/>
      <c r="L120" s="112"/>
      <c r="M120" s="175" t="s">
        <v>427</v>
      </c>
      <c r="N120" s="164"/>
      <c r="O120" s="157"/>
      <c r="P120" s="157"/>
      <c r="Q120" s="157"/>
      <c r="R120" s="262"/>
      <c r="S120" s="198"/>
      <c r="T120" s="198"/>
      <c r="U120" s="198"/>
      <c r="V120" s="157"/>
      <c r="W120" s="157"/>
      <c r="X120" s="157"/>
      <c r="Y120" s="262"/>
      <c r="Z120" s="198"/>
      <c r="AA120" s="198"/>
      <c r="AB120" s="198"/>
      <c r="AC120" s="157"/>
      <c r="AD120" s="157"/>
      <c r="AE120" s="157"/>
      <c r="AF120" s="262"/>
      <c r="AG120" s="198"/>
      <c r="AH120" s="198"/>
      <c r="AI120" s="198"/>
      <c r="AJ120" s="157"/>
      <c r="AK120" s="157"/>
      <c r="AL120" s="157"/>
      <c r="AM120" s="262"/>
      <c r="AN120" s="198"/>
      <c r="AO120" s="198"/>
      <c r="AP120" s="198"/>
      <c r="AQ120" s="157"/>
      <c r="AR120" s="157"/>
      <c r="AS120" s="157"/>
      <c r="AT120" s="262"/>
      <c r="AU120" s="198"/>
      <c r="AV120" s="198"/>
      <c r="AW120" s="198"/>
      <c r="AX120" s="157"/>
      <c r="AY120" s="157"/>
      <c r="AZ120" s="157"/>
      <c r="BA120" s="262"/>
      <c r="BB120" s="198"/>
      <c r="BC120" s="198"/>
      <c r="BD120" s="198"/>
      <c r="BE120" s="157"/>
      <c r="BF120" s="157"/>
      <c r="BG120" s="157"/>
      <c r="BH120" s="262"/>
      <c r="BI120" s="198"/>
      <c r="BJ120" s="198"/>
      <c r="BK120" s="198"/>
      <c r="BL120" s="157"/>
      <c r="BM120" s="157"/>
      <c r="BN120" s="157"/>
      <c r="BO120" s="262"/>
      <c r="BP120" s="198"/>
      <c r="BQ120" s="198"/>
      <c r="BR120" s="198"/>
      <c r="BS120" s="157"/>
      <c r="BT120" s="157"/>
      <c r="BU120" s="157"/>
      <c r="BV120" s="262"/>
      <c r="BW120" s="198"/>
      <c r="BX120" s="198"/>
      <c r="BY120" s="198"/>
      <c r="BZ120" s="157"/>
      <c r="CA120" s="157"/>
      <c r="CB120" s="157"/>
      <c r="CC120" s="262"/>
      <c r="CD120" s="198"/>
      <c r="CE120" s="198"/>
      <c r="CF120" s="198"/>
      <c r="CG120" s="186"/>
      <c r="CH120" s="789"/>
      <c r="CI120" s="307"/>
      <c r="CJ120" s="307"/>
      <c r="CK120" s="307"/>
      <c r="CL120" s="307"/>
      <c r="CM120" s="307"/>
      <c r="CN120" s="307"/>
      <c r="CO120" s="307"/>
      <c r="CP120" s="307"/>
      <c r="CQ120" s="307"/>
      <c r="CR120" s="307"/>
      <c r="CS120" s="307"/>
      <c r="CT120" s="307"/>
    </row>
    <row r="121" spans="1:98" ht="33.75">
      <c r="A121" s="783"/>
      <c r="B121" s="783"/>
      <c r="C121" s="783"/>
      <c r="D121" s="783"/>
      <c r="E121" s="783">
        <v>2</v>
      </c>
      <c r="F121" s="677"/>
      <c r="G121" s="677"/>
      <c r="H121" s="677"/>
      <c r="I121" s="776"/>
      <c r="J121" s="776" t="s">
        <v>1636</v>
      </c>
      <c r="K121" s="101"/>
      <c r="L121" s="681" t="str">
        <f>mergeValue(A121) &amp;"."&amp; mergeValue(B121)&amp;"."&amp; mergeValue(C121)&amp;"."&amp; mergeValue(D121)&amp;"."&amp; mergeValue(E121)</f>
        <v>1.6.1.1.2</v>
      </c>
      <c r="M121" s="172" t="s">
        <v>10</v>
      </c>
      <c r="N121" s="286"/>
      <c r="O121" s="794" t="s">
        <v>306</v>
      </c>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5"/>
      <c r="AY121" s="795"/>
      <c r="AZ121" s="795"/>
      <c r="BA121" s="795"/>
      <c r="BB121" s="795"/>
      <c r="BC121" s="795"/>
      <c r="BD121" s="795"/>
      <c r="BE121" s="795"/>
      <c r="BF121" s="795"/>
      <c r="BG121" s="795"/>
      <c r="BH121" s="795"/>
      <c r="BI121" s="795"/>
      <c r="BJ121" s="795"/>
      <c r="BK121" s="795"/>
      <c r="BL121" s="795"/>
      <c r="BM121" s="795"/>
      <c r="BN121" s="795"/>
      <c r="BO121" s="795"/>
      <c r="BP121" s="795"/>
      <c r="BQ121" s="795"/>
      <c r="BR121" s="795"/>
      <c r="BS121" s="795"/>
      <c r="BT121" s="795"/>
      <c r="BU121" s="795"/>
      <c r="BV121" s="795"/>
      <c r="BW121" s="795"/>
      <c r="BX121" s="795"/>
      <c r="BY121" s="795"/>
      <c r="BZ121" s="795"/>
      <c r="CA121" s="795"/>
      <c r="CB121" s="795"/>
      <c r="CC121" s="795"/>
      <c r="CD121" s="795"/>
      <c r="CE121" s="795"/>
      <c r="CF121" s="795"/>
      <c r="CG121" s="796"/>
      <c r="CH121" s="286" t="s">
        <v>545</v>
      </c>
      <c r="CJ121" s="317" t="str">
        <f>strCheckUnique(CK121:CK124)</f>
        <v/>
      </c>
      <c r="CL121" s="317"/>
    </row>
    <row r="122" spans="1:98" ht="66" customHeight="1">
      <c r="A122" s="783"/>
      <c r="B122" s="783"/>
      <c r="C122" s="783"/>
      <c r="D122" s="783"/>
      <c r="E122" s="783"/>
      <c r="F122" s="340">
        <v>1</v>
      </c>
      <c r="G122" s="340"/>
      <c r="H122" s="340"/>
      <c r="I122" s="776"/>
      <c r="J122" s="776"/>
      <c r="K122" s="344"/>
      <c r="L122" s="681" t="str">
        <f>mergeValue(A122) &amp;"."&amp; mergeValue(B122)&amp;"."&amp; mergeValue(C122)&amp;"."&amp; mergeValue(D122)&amp;"."&amp; mergeValue(E122)&amp;"."&amp; mergeValue(F122)</f>
        <v>1.6.1.1.2.1</v>
      </c>
      <c r="M122" s="646" t="s">
        <v>1651</v>
      </c>
      <c r="N122" s="299"/>
      <c r="O122" s="694">
        <v>47.36</v>
      </c>
      <c r="P122" s="192"/>
      <c r="Q122" s="192"/>
      <c r="R122" s="781" t="s">
        <v>1320</v>
      </c>
      <c r="S122" s="779" t="s">
        <v>87</v>
      </c>
      <c r="T122" s="781" t="s">
        <v>1667</v>
      </c>
      <c r="U122" s="779" t="s">
        <v>87</v>
      </c>
      <c r="V122" s="694">
        <v>103.38</v>
      </c>
      <c r="W122" s="192"/>
      <c r="X122" s="192"/>
      <c r="Y122" s="781" t="s">
        <v>1668</v>
      </c>
      <c r="Z122" s="779" t="s">
        <v>87</v>
      </c>
      <c r="AA122" s="781" t="s">
        <v>1669</v>
      </c>
      <c r="AB122" s="779" t="s">
        <v>87</v>
      </c>
      <c r="AC122" s="694">
        <v>99.07</v>
      </c>
      <c r="AD122" s="192"/>
      <c r="AE122" s="192"/>
      <c r="AF122" s="781" t="s">
        <v>1672</v>
      </c>
      <c r="AG122" s="779" t="s">
        <v>87</v>
      </c>
      <c r="AH122" s="781" t="s">
        <v>1673</v>
      </c>
      <c r="AI122" s="779" t="s">
        <v>87</v>
      </c>
      <c r="AJ122" s="694">
        <v>103.03</v>
      </c>
      <c r="AK122" s="192"/>
      <c r="AL122" s="192"/>
      <c r="AM122" s="781" t="s">
        <v>1674</v>
      </c>
      <c r="AN122" s="779" t="s">
        <v>87</v>
      </c>
      <c r="AO122" s="781" t="s">
        <v>1675</v>
      </c>
      <c r="AP122" s="779" t="s">
        <v>87</v>
      </c>
      <c r="AQ122" s="694">
        <v>103.03</v>
      </c>
      <c r="AR122" s="192"/>
      <c r="AS122" s="192"/>
      <c r="AT122" s="781" t="s">
        <v>1677</v>
      </c>
      <c r="AU122" s="779" t="s">
        <v>87</v>
      </c>
      <c r="AV122" s="781" t="s">
        <v>1678</v>
      </c>
      <c r="AW122" s="779" t="s">
        <v>87</v>
      </c>
      <c r="AX122" s="694">
        <v>136.49</v>
      </c>
      <c r="AY122" s="192"/>
      <c r="AZ122" s="192"/>
      <c r="BA122" s="781" t="s">
        <v>1679</v>
      </c>
      <c r="BB122" s="779" t="s">
        <v>87</v>
      </c>
      <c r="BC122" s="781" t="s">
        <v>1680</v>
      </c>
      <c r="BD122" s="779" t="s">
        <v>87</v>
      </c>
      <c r="BE122" s="694">
        <v>136.49</v>
      </c>
      <c r="BF122" s="192"/>
      <c r="BG122" s="192"/>
      <c r="BH122" s="781" t="s">
        <v>1681</v>
      </c>
      <c r="BI122" s="779" t="s">
        <v>87</v>
      </c>
      <c r="BJ122" s="781" t="s">
        <v>1682</v>
      </c>
      <c r="BK122" s="779" t="s">
        <v>87</v>
      </c>
      <c r="BL122" s="694">
        <v>193.41</v>
      </c>
      <c r="BM122" s="192"/>
      <c r="BN122" s="192"/>
      <c r="BO122" s="781" t="s">
        <v>1683</v>
      </c>
      <c r="BP122" s="779" t="s">
        <v>87</v>
      </c>
      <c r="BQ122" s="781" t="s">
        <v>1684</v>
      </c>
      <c r="BR122" s="779" t="s">
        <v>87</v>
      </c>
      <c r="BS122" s="694">
        <v>156.91</v>
      </c>
      <c r="BT122" s="192"/>
      <c r="BU122" s="192"/>
      <c r="BV122" s="781" t="s">
        <v>1685</v>
      </c>
      <c r="BW122" s="779" t="s">
        <v>87</v>
      </c>
      <c r="BX122" s="781" t="s">
        <v>1686</v>
      </c>
      <c r="BY122" s="779" t="s">
        <v>87</v>
      </c>
      <c r="BZ122" s="694">
        <v>163.19</v>
      </c>
      <c r="CA122" s="192"/>
      <c r="CB122" s="192"/>
      <c r="CC122" s="781" t="s">
        <v>1687</v>
      </c>
      <c r="CD122" s="779" t="s">
        <v>87</v>
      </c>
      <c r="CE122" s="781" t="s">
        <v>1321</v>
      </c>
      <c r="CF122" s="779" t="s">
        <v>88</v>
      </c>
      <c r="CG122" s="282"/>
      <c r="CH122" s="787" t="s">
        <v>546</v>
      </c>
      <c r="CI122" s="298" t="str">
        <f>strCheckDate(O123:CG123)</f>
        <v/>
      </c>
      <c r="CJ122" s="317"/>
      <c r="CK122" s="317" t="str">
        <f>IF(M122="","",M122 )</f>
        <v>Питьевая вода, руб./м3 (без НДС)</v>
      </c>
      <c r="CL122" s="317"/>
      <c r="CM122" s="317"/>
      <c r="CN122" s="317"/>
    </row>
    <row r="123" spans="1:98" ht="14.25" hidden="1" customHeight="1">
      <c r="A123" s="783"/>
      <c r="B123" s="783"/>
      <c r="C123" s="783"/>
      <c r="D123" s="783"/>
      <c r="E123" s="783"/>
      <c r="F123" s="340"/>
      <c r="G123" s="340"/>
      <c r="H123" s="340"/>
      <c r="I123" s="776"/>
      <c r="J123" s="776"/>
      <c r="K123" s="344"/>
      <c r="L123" s="171"/>
      <c r="M123" s="205"/>
      <c r="N123" s="299"/>
      <c r="O123" s="299"/>
      <c r="P123" s="296"/>
      <c r="Q123" s="297" t="str">
        <f>R122 &amp; "-" &amp; T122</f>
        <v>17.01.2020-30.06.2020</v>
      </c>
      <c r="R123" s="781"/>
      <c r="S123" s="779"/>
      <c r="T123" s="782"/>
      <c r="U123" s="779"/>
      <c r="V123" s="299"/>
      <c r="W123" s="296"/>
      <c r="X123" s="297" t="str">
        <f>Y122 &amp; "-" &amp; AA122</f>
        <v>01.07.2020-31.12.2020</v>
      </c>
      <c r="Y123" s="781"/>
      <c r="Z123" s="779"/>
      <c r="AA123" s="782"/>
      <c r="AB123" s="779"/>
      <c r="AC123" s="299"/>
      <c r="AD123" s="296"/>
      <c r="AE123" s="297" t="str">
        <f>AF122 &amp; "-" &amp; AH122</f>
        <v>01.01.2021-30.06.2021</v>
      </c>
      <c r="AF123" s="781"/>
      <c r="AG123" s="779"/>
      <c r="AH123" s="782"/>
      <c r="AI123" s="779"/>
      <c r="AJ123" s="299"/>
      <c r="AK123" s="296"/>
      <c r="AL123" s="297" t="str">
        <f>AM122 &amp; "-" &amp; AO122</f>
        <v>01.07.2021-31.12.2021</v>
      </c>
      <c r="AM123" s="781"/>
      <c r="AN123" s="779"/>
      <c r="AO123" s="782"/>
      <c r="AP123" s="779"/>
      <c r="AQ123" s="299"/>
      <c r="AR123" s="296"/>
      <c r="AS123" s="297" t="str">
        <f>AT122 &amp; "-" &amp; AV122</f>
        <v>01.01.2022-30.06.2022</v>
      </c>
      <c r="AT123" s="781"/>
      <c r="AU123" s="779"/>
      <c r="AV123" s="782"/>
      <c r="AW123" s="779"/>
      <c r="AX123" s="299"/>
      <c r="AY123" s="296"/>
      <c r="AZ123" s="297" t="str">
        <f>BA122 &amp; "-" &amp; BC122</f>
        <v>01.07.2022-31.12.2022</v>
      </c>
      <c r="BA123" s="781"/>
      <c r="BB123" s="779"/>
      <c r="BC123" s="782"/>
      <c r="BD123" s="779"/>
      <c r="BE123" s="299"/>
      <c r="BF123" s="296"/>
      <c r="BG123" s="297" t="str">
        <f>BH122 &amp; "-" &amp; BJ122</f>
        <v>01.01.2023-30.06.2023</v>
      </c>
      <c r="BH123" s="781"/>
      <c r="BI123" s="779"/>
      <c r="BJ123" s="782"/>
      <c r="BK123" s="779"/>
      <c r="BL123" s="299"/>
      <c r="BM123" s="296"/>
      <c r="BN123" s="297" t="str">
        <f>BO122 &amp; "-" &amp; BQ122</f>
        <v>01.07.2023-31.12.2023</v>
      </c>
      <c r="BO123" s="781"/>
      <c r="BP123" s="779"/>
      <c r="BQ123" s="782"/>
      <c r="BR123" s="779"/>
      <c r="BS123" s="299"/>
      <c r="BT123" s="296"/>
      <c r="BU123" s="297" t="str">
        <f>BV122 &amp; "-" &amp; BX122</f>
        <v>01.01.2024-30.06.2024</v>
      </c>
      <c r="BV123" s="781"/>
      <c r="BW123" s="779"/>
      <c r="BX123" s="782"/>
      <c r="BY123" s="779"/>
      <c r="BZ123" s="299"/>
      <c r="CA123" s="296"/>
      <c r="CB123" s="297" t="str">
        <f>CC122 &amp; "-" &amp; CE122</f>
        <v>01.07.2024-31.12.2024</v>
      </c>
      <c r="CC123" s="781"/>
      <c r="CD123" s="779"/>
      <c r="CE123" s="782"/>
      <c r="CF123" s="779"/>
      <c r="CG123" s="282"/>
      <c r="CH123" s="788"/>
      <c r="CJ123" s="317"/>
      <c r="CK123" s="317"/>
      <c r="CL123" s="317"/>
      <c r="CM123" s="317"/>
      <c r="CN123" s="317"/>
    </row>
    <row r="124" spans="1:98" customFormat="1" ht="15" customHeight="1">
      <c r="A124" s="783"/>
      <c r="B124" s="783"/>
      <c r="C124" s="783"/>
      <c r="D124" s="783"/>
      <c r="E124" s="783"/>
      <c r="F124" s="340"/>
      <c r="G124" s="340"/>
      <c r="H124" s="340"/>
      <c r="I124" s="776"/>
      <c r="J124" s="776"/>
      <c r="K124" s="201"/>
      <c r="L124" s="112"/>
      <c r="M124" s="175" t="s">
        <v>427</v>
      </c>
      <c r="N124" s="164"/>
      <c r="O124" s="157"/>
      <c r="P124" s="157"/>
      <c r="Q124" s="157"/>
      <c r="R124" s="262"/>
      <c r="S124" s="198"/>
      <c r="T124" s="198"/>
      <c r="U124" s="198"/>
      <c r="V124" s="157"/>
      <c r="W124" s="157"/>
      <c r="X124" s="157"/>
      <c r="Y124" s="262"/>
      <c r="Z124" s="198"/>
      <c r="AA124" s="198"/>
      <c r="AB124" s="198"/>
      <c r="AC124" s="157"/>
      <c r="AD124" s="157"/>
      <c r="AE124" s="157"/>
      <c r="AF124" s="262"/>
      <c r="AG124" s="198"/>
      <c r="AH124" s="198"/>
      <c r="AI124" s="198"/>
      <c r="AJ124" s="157"/>
      <c r="AK124" s="157"/>
      <c r="AL124" s="157"/>
      <c r="AM124" s="262"/>
      <c r="AN124" s="198"/>
      <c r="AO124" s="198"/>
      <c r="AP124" s="198"/>
      <c r="AQ124" s="157"/>
      <c r="AR124" s="157"/>
      <c r="AS124" s="157"/>
      <c r="AT124" s="262"/>
      <c r="AU124" s="198"/>
      <c r="AV124" s="198"/>
      <c r="AW124" s="198"/>
      <c r="AX124" s="157"/>
      <c r="AY124" s="157"/>
      <c r="AZ124" s="157"/>
      <c r="BA124" s="262"/>
      <c r="BB124" s="198"/>
      <c r="BC124" s="198"/>
      <c r="BD124" s="198"/>
      <c r="BE124" s="157"/>
      <c r="BF124" s="157"/>
      <c r="BG124" s="157"/>
      <c r="BH124" s="262"/>
      <c r="BI124" s="198"/>
      <c r="BJ124" s="198"/>
      <c r="BK124" s="198"/>
      <c r="BL124" s="157"/>
      <c r="BM124" s="157"/>
      <c r="BN124" s="157"/>
      <c r="BO124" s="262"/>
      <c r="BP124" s="198"/>
      <c r="BQ124" s="198"/>
      <c r="BR124" s="198"/>
      <c r="BS124" s="157"/>
      <c r="BT124" s="157"/>
      <c r="BU124" s="157"/>
      <c r="BV124" s="262"/>
      <c r="BW124" s="198"/>
      <c r="BX124" s="198"/>
      <c r="BY124" s="198"/>
      <c r="BZ124" s="157"/>
      <c r="CA124" s="157"/>
      <c r="CB124" s="157"/>
      <c r="CC124" s="262"/>
      <c r="CD124" s="198"/>
      <c r="CE124" s="198"/>
      <c r="CF124" s="198"/>
      <c r="CG124" s="186"/>
      <c r="CH124" s="789"/>
      <c r="CI124" s="307"/>
      <c r="CJ124" s="307"/>
      <c r="CK124" s="307"/>
      <c r="CL124" s="307"/>
      <c r="CM124" s="307"/>
      <c r="CN124" s="307"/>
      <c r="CO124" s="307"/>
      <c r="CP124" s="307"/>
      <c r="CQ124" s="307"/>
      <c r="CR124" s="307"/>
      <c r="CS124" s="307"/>
      <c r="CT124" s="307"/>
    </row>
    <row r="125" spans="1:98" ht="33.75">
      <c r="A125" s="783"/>
      <c r="B125" s="783"/>
      <c r="C125" s="783"/>
      <c r="D125" s="783"/>
      <c r="E125" s="783">
        <v>3</v>
      </c>
      <c r="F125" s="677"/>
      <c r="G125" s="677"/>
      <c r="H125" s="677"/>
      <c r="I125" s="776"/>
      <c r="J125" s="776" t="s">
        <v>1636</v>
      </c>
      <c r="K125" s="101"/>
      <c r="L125" s="681" t="str">
        <f>mergeValue(A125) &amp;"."&amp; mergeValue(B125)&amp;"."&amp; mergeValue(C125)&amp;"."&amp; mergeValue(D125)&amp;"."&amp; mergeValue(E125)</f>
        <v>1.6.1.1.3</v>
      </c>
      <c r="M125" s="172" t="s">
        <v>10</v>
      </c>
      <c r="N125" s="286"/>
      <c r="O125" s="794" t="s">
        <v>307</v>
      </c>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c r="BA125" s="795"/>
      <c r="BB125" s="795"/>
      <c r="BC125" s="795"/>
      <c r="BD125" s="795"/>
      <c r="BE125" s="795"/>
      <c r="BF125" s="795"/>
      <c r="BG125" s="795"/>
      <c r="BH125" s="795"/>
      <c r="BI125" s="795"/>
      <c r="BJ125" s="795"/>
      <c r="BK125" s="795"/>
      <c r="BL125" s="795"/>
      <c r="BM125" s="795"/>
      <c r="BN125" s="795"/>
      <c r="BO125" s="795"/>
      <c r="BP125" s="795"/>
      <c r="BQ125" s="795"/>
      <c r="BR125" s="795"/>
      <c r="BS125" s="795"/>
      <c r="BT125" s="795"/>
      <c r="BU125" s="795"/>
      <c r="BV125" s="795"/>
      <c r="BW125" s="795"/>
      <c r="BX125" s="795"/>
      <c r="BY125" s="795"/>
      <c r="BZ125" s="795"/>
      <c r="CA125" s="795"/>
      <c r="CB125" s="795"/>
      <c r="CC125" s="795"/>
      <c r="CD125" s="795"/>
      <c r="CE125" s="795"/>
      <c r="CF125" s="795"/>
      <c r="CG125" s="796"/>
      <c r="CH125" s="286" t="s">
        <v>545</v>
      </c>
      <c r="CJ125" s="317" t="str">
        <f>strCheckUnique(CK125:CK128)</f>
        <v/>
      </c>
      <c r="CL125" s="317"/>
    </row>
    <row r="126" spans="1:98" ht="66" customHeight="1">
      <c r="A126" s="783"/>
      <c r="B126" s="783"/>
      <c r="C126" s="783"/>
      <c r="D126" s="783"/>
      <c r="E126" s="783"/>
      <c r="F126" s="340">
        <v>1</v>
      </c>
      <c r="G126" s="340"/>
      <c r="H126" s="340"/>
      <c r="I126" s="776"/>
      <c r="J126" s="776"/>
      <c r="K126" s="344"/>
      <c r="L126" s="681" t="str">
        <f>mergeValue(A126) &amp;"."&amp; mergeValue(B126)&amp;"."&amp; mergeValue(C126)&amp;"."&amp; mergeValue(D126)&amp;"."&amp; mergeValue(E126)&amp;"."&amp; mergeValue(F126)</f>
        <v>1.6.1.1.3.1</v>
      </c>
      <c r="M126" s="646" t="s">
        <v>1651</v>
      </c>
      <c r="N126" s="299"/>
      <c r="O126" s="694">
        <v>47.36</v>
      </c>
      <c r="P126" s="192"/>
      <c r="Q126" s="192"/>
      <c r="R126" s="781" t="s">
        <v>1320</v>
      </c>
      <c r="S126" s="779" t="s">
        <v>87</v>
      </c>
      <c r="T126" s="781" t="s">
        <v>1667</v>
      </c>
      <c r="U126" s="779" t="s">
        <v>87</v>
      </c>
      <c r="V126" s="694">
        <v>103.38</v>
      </c>
      <c r="W126" s="192"/>
      <c r="X126" s="192"/>
      <c r="Y126" s="781" t="s">
        <v>1668</v>
      </c>
      <c r="Z126" s="779" t="s">
        <v>87</v>
      </c>
      <c r="AA126" s="781" t="s">
        <v>1669</v>
      </c>
      <c r="AB126" s="779" t="s">
        <v>87</v>
      </c>
      <c r="AC126" s="694">
        <v>99.07</v>
      </c>
      <c r="AD126" s="192"/>
      <c r="AE126" s="192"/>
      <c r="AF126" s="781" t="s">
        <v>1672</v>
      </c>
      <c r="AG126" s="779" t="s">
        <v>87</v>
      </c>
      <c r="AH126" s="781" t="s">
        <v>1673</v>
      </c>
      <c r="AI126" s="779" t="s">
        <v>87</v>
      </c>
      <c r="AJ126" s="694">
        <v>103.03</v>
      </c>
      <c r="AK126" s="192"/>
      <c r="AL126" s="192"/>
      <c r="AM126" s="781" t="s">
        <v>1674</v>
      </c>
      <c r="AN126" s="779" t="s">
        <v>87</v>
      </c>
      <c r="AO126" s="781" t="s">
        <v>1675</v>
      </c>
      <c r="AP126" s="779" t="s">
        <v>87</v>
      </c>
      <c r="AQ126" s="694">
        <v>103.03</v>
      </c>
      <c r="AR126" s="192"/>
      <c r="AS126" s="192"/>
      <c r="AT126" s="781" t="s">
        <v>1677</v>
      </c>
      <c r="AU126" s="779" t="s">
        <v>87</v>
      </c>
      <c r="AV126" s="781" t="s">
        <v>1678</v>
      </c>
      <c r="AW126" s="779" t="s">
        <v>87</v>
      </c>
      <c r="AX126" s="694">
        <v>136.49</v>
      </c>
      <c r="AY126" s="192"/>
      <c r="AZ126" s="192"/>
      <c r="BA126" s="781" t="s">
        <v>1679</v>
      </c>
      <c r="BB126" s="779" t="s">
        <v>87</v>
      </c>
      <c r="BC126" s="781" t="s">
        <v>1680</v>
      </c>
      <c r="BD126" s="779" t="s">
        <v>87</v>
      </c>
      <c r="BE126" s="694">
        <v>136.49</v>
      </c>
      <c r="BF126" s="192"/>
      <c r="BG126" s="192"/>
      <c r="BH126" s="781" t="s">
        <v>1681</v>
      </c>
      <c r="BI126" s="779" t="s">
        <v>87</v>
      </c>
      <c r="BJ126" s="781" t="s">
        <v>1682</v>
      </c>
      <c r="BK126" s="779" t="s">
        <v>87</v>
      </c>
      <c r="BL126" s="694">
        <v>193.41</v>
      </c>
      <c r="BM126" s="192"/>
      <c r="BN126" s="192"/>
      <c r="BO126" s="781" t="s">
        <v>1683</v>
      </c>
      <c r="BP126" s="779" t="s">
        <v>87</v>
      </c>
      <c r="BQ126" s="781" t="s">
        <v>1684</v>
      </c>
      <c r="BR126" s="779" t="s">
        <v>87</v>
      </c>
      <c r="BS126" s="694">
        <v>156.91</v>
      </c>
      <c r="BT126" s="192"/>
      <c r="BU126" s="192"/>
      <c r="BV126" s="781" t="s">
        <v>1685</v>
      </c>
      <c r="BW126" s="779" t="s">
        <v>87</v>
      </c>
      <c r="BX126" s="781" t="s">
        <v>1686</v>
      </c>
      <c r="BY126" s="779" t="s">
        <v>87</v>
      </c>
      <c r="BZ126" s="694">
        <v>163.19</v>
      </c>
      <c r="CA126" s="192"/>
      <c r="CB126" s="192"/>
      <c r="CC126" s="781" t="s">
        <v>1687</v>
      </c>
      <c r="CD126" s="779" t="s">
        <v>87</v>
      </c>
      <c r="CE126" s="781" t="s">
        <v>1321</v>
      </c>
      <c r="CF126" s="779" t="s">
        <v>88</v>
      </c>
      <c r="CG126" s="282"/>
      <c r="CH126" s="787" t="s">
        <v>546</v>
      </c>
      <c r="CI126" s="298" t="str">
        <f>strCheckDate(O127:CG127)</f>
        <v/>
      </c>
      <c r="CJ126" s="317"/>
      <c r="CK126" s="317" t="str">
        <f>IF(M126="","",M126 )</f>
        <v>Питьевая вода, руб./м3 (без НДС)</v>
      </c>
      <c r="CL126" s="317"/>
      <c r="CM126" s="317"/>
      <c r="CN126" s="317"/>
    </row>
    <row r="127" spans="1:98" ht="14.25" hidden="1" customHeight="1">
      <c r="A127" s="783"/>
      <c r="B127" s="783"/>
      <c r="C127" s="783"/>
      <c r="D127" s="783"/>
      <c r="E127" s="783"/>
      <c r="F127" s="340"/>
      <c r="G127" s="340"/>
      <c r="H127" s="340"/>
      <c r="I127" s="776"/>
      <c r="J127" s="776"/>
      <c r="K127" s="344"/>
      <c r="L127" s="171"/>
      <c r="M127" s="205"/>
      <c r="N127" s="299"/>
      <c r="O127" s="299"/>
      <c r="P127" s="296"/>
      <c r="Q127" s="297" t="str">
        <f>R126 &amp; "-" &amp; T126</f>
        <v>17.01.2020-30.06.2020</v>
      </c>
      <c r="R127" s="781"/>
      <c r="S127" s="779"/>
      <c r="T127" s="782"/>
      <c r="U127" s="779"/>
      <c r="V127" s="299"/>
      <c r="W127" s="296"/>
      <c r="X127" s="297" t="str">
        <f>Y126 &amp; "-" &amp; AA126</f>
        <v>01.07.2020-31.12.2020</v>
      </c>
      <c r="Y127" s="781"/>
      <c r="Z127" s="779"/>
      <c r="AA127" s="782"/>
      <c r="AB127" s="779"/>
      <c r="AC127" s="299"/>
      <c r="AD127" s="296"/>
      <c r="AE127" s="297" t="str">
        <f>AF126 &amp; "-" &amp; AH126</f>
        <v>01.01.2021-30.06.2021</v>
      </c>
      <c r="AF127" s="781"/>
      <c r="AG127" s="779"/>
      <c r="AH127" s="782"/>
      <c r="AI127" s="779"/>
      <c r="AJ127" s="299"/>
      <c r="AK127" s="296"/>
      <c r="AL127" s="297" t="str">
        <f>AM126 &amp; "-" &amp; AO126</f>
        <v>01.07.2021-31.12.2021</v>
      </c>
      <c r="AM127" s="781"/>
      <c r="AN127" s="779"/>
      <c r="AO127" s="782"/>
      <c r="AP127" s="779"/>
      <c r="AQ127" s="299"/>
      <c r="AR127" s="296"/>
      <c r="AS127" s="297" t="str">
        <f>AT126 &amp; "-" &amp; AV126</f>
        <v>01.01.2022-30.06.2022</v>
      </c>
      <c r="AT127" s="781"/>
      <c r="AU127" s="779"/>
      <c r="AV127" s="782"/>
      <c r="AW127" s="779"/>
      <c r="AX127" s="299"/>
      <c r="AY127" s="296"/>
      <c r="AZ127" s="297" t="str">
        <f>BA126 &amp; "-" &amp; BC126</f>
        <v>01.07.2022-31.12.2022</v>
      </c>
      <c r="BA127" s="781"/>
      <c r="BB127" s="779"/>
      <c r="BC127" s="782"/>
      <c r="BD127" s="779"/>
      <c r="BE127" s="299"/>
      <c r="BF127" s="296"/>
      <c r="BG127" s="297" t="str">
        <f>BH126 &amp; "-" &amp; BJ126</f>
        <v>01.01.2023-30.06.2023</v>
      </c>
      <c r="BH127" s="781"/>
      <c r="BI127" s="779"/>
      <c r="BJ127" s="782"/>
      <c r="BK127" s="779"/>
      <c r="BL127" s="299"/>
      <c r="BM127" s="296"/>
      <c r="BN127" s="297" t="str">
        <f>BO126 &amp; "-" &amp; BQ126</f>
        <v>01.07.2023-31.12.2023</v>
      </c>
      <c r="BO127" s="781"/>
      <c r="BP127" s="779"/>
      <c r="BQ127" s="782"/>
      <c r="BR127" s="779"/>
      <c r="BS127" s="299"/>
      <c r="BT127" s="296"/>
      <c r="BU127" s="297" t="str">
        <f>BV126 &amp; "-" &amp; BX126</f>
        <v>01.01.2024-30.06.2024</v>
      </c>
      <c r="BV127" s="781"/>
      <c r="BW127" s="779"/>
      <c r="BX127" s="782"/>
      <c r="BY127" s="779"/>
      <c r="BZ127" s="299"/>
      <c r="CA127" s="296"/>
      <c r="CB127" s="297" t="str">
        <f>CC126 &amp; "-" &amp; CE126</f>
        <v>01.07.2024-31.12.2024</v>
      </c>
      <c r="CC127" s="781"/>
      <c r="CD127" s="779"/>
      <c r="CE127" s="782"/>
      <c r="CF127" s="779"/>
      <c r="CG127" s="282"/>
      <c r="CH127" s="788"/>
      <c r="CJ127" s="317"/>
      <c r="CK127" s="317"/>
      <c r="CL127" s="317"/>
      <c r="CM127" s="317"/>
      <c r="CN127" s="317"/>
    </row>
    <row r="128" spans="1:98" customFormat="1" ht="15" customHeight="1">
      <c r="A128" s="783"/>
      <c r="B128" s="783"/>
      <c r="C128" s="783"/>
      <c r="D128" s="783"/>
      <c r="E128" s="783"/>
      <c r="F128" s="340"/>
      <c r="G128" s="340"/>
      <c r="H128" s="340"/>
      <c r="I128" s="776"/>
      <c r="J128" s="776"/>
      <c r="K128" s="201"/>
      <c r="L128" s="112"/>
      <c r="M128" s="175" t="s">
        <v>427</v>
      </c>
      <c r="N128" s="164"/>
      <c r="O128" s="157"/>
      <c r="P128" s="157"/>
      <c r="Q128" s="157"/>
      <c r="R128" s="262"/>
      <c r="S128" s="198"/>
      <c r="T128" s="198"/>
      <c r="U128" s="198"/>
      <c r="V128" s="157"/>
      <c r="W128" s="157"/>
      <c r="X128" s="157"/>
      <c r="Y128" s="262"/>
      <c r="Z128" s="198"/>
      <c r="AA128" s="198"/>
      <c r="AB128" s="198"/>
      <c r="AC128" s="157"/>
      <c r="AD128" s="157"/>
      <c r="AE128" s="157"/>
      <c r="AF128" s="262"/>
      <c r="AG128" s="198"/>
      <c r="AH128" s="198"/>
      <c r="AI128" s="198"/>
      <c r="AJ128" s="157"/>
      <c r="AK128" s="157"/>
      <c r="AL128" s="157"/>
      <c r="AM128" s="262"/>
      <c r="AN128" s="198"/>
      <c r="AO128" s="198"/>
      <c r="AP128" s="198"/>
      <c r="AQ128" s="157"/>
      <c r="AR128" s="157"/>
      <c r="AS128" s="157"/>
      <c r="AT128" s="262"/>
      <c r="AU128" s="198"/>
      <c r="AV128" s="198"/>
      <c r="AW128" s="198"/>
      <c r="AX128" s="157"/>
      <c r="AY128" s="157"/>
      <c r="AZ128" s="157"/>
      <c r="BA128" s="262"/>
      <c r="BB128" s="198"/>
      <c r="BC128" s="198"/>
      <c r="BD128" s="198"/>
      <c r="BE128" s="157"/>
      <c r="BF128" s="157"/>
      <c r="BG128" s="157"/>
      <c r="BH128" s="262"/>
      <c r="BI128" s="198"/>
      <c r="BJ128" s="198"/>
      <c r="BK128" s="198"/>
      <c r="BL128" s="157"/>
      <c r="BM128" s="157"/>
      <c r="BN128" s="157"/>
      <c r="BO128" s="262"/>
      <c r="BP128" s="198"/>
      <c r="BQ128" s="198"/>
      <c r="BR128" s="198"/>
      <c r="BS128" s="157"/>
      <c r="BT128" s="157"/>
      <c r="BU128" s="157"/>
      <c r="BV128" s="262"/>
      <c r="BW128" s="198"/>
      <c r="BX128" s="198"/>
      <c r="BY128" s="198"/>
      <c r="BZ128" s="157"/>
      <c r="CA128" s="157"/>
      <c r="CB128" s="157"/>
      <c r="CC128" s="262"/>
      <c r="CD128" s="198"/>
      <c r="CE128" s="198"/>
      <c r="CF128" s="198"/>
      <c r="CG128" s="186"/>
      <c r="CH128" s="789"/>
      <c r="CI128" s="307"/>
      <c r="CJ128" s="307"/>
      <c r="CK128" s="307"/>
      <c r="CL128" s="307"/>
      <c r="CM128" s="307"/>
      <c r="CN128" s="307"/>
      <c r="CO128" s="307"/>
      <c r="CP128" s="307"/>
      <c r="CQ128" s="307"/>
      <c r="CR128" s="307"/>
      <c r="CS128" s="307"/>
      <c r="CT128" s="307"/>
    </row>
    <row r="129" spans="1:98" customFormat="1">
      <c r="A129" s="783"/>
      <c r="B129" s="783"/>
      <c r="C129" s="783"/>
      <c r="D129" s="783"/>
      <c r="E129" s="340"/>
      <c r="F129" s="677"/>
      <c r="G129" s="677"/>
      <c r="H129" s="677"/>
      <c r="I129" s="776"/>
      <c r="J129" s="85"/>
      <c r="K129" s="201"/>
      <c r="L129" s="112"/>
      <c r="M129" s="164" t="s">
        <v>13</v>
      </c>
      <c r="N129" s="163"/>
      <c r="O129" s="157"/>
      <c r="P129" s="157"/>
      <c r="Q129" s="157"/>
      <c r="R129" s="262"/>
      <c r="S129" s="198"/>
      <c r="T129" s="198"/>
      <c r="U129" s="197"/>
      <c r="V129" s="157"/>
      <c r="W129" s="157"/>
      <c r="X129" s="157"/>
      <c r="Y129" s="262"/>
      <c r="Z129" s="198"/>
      <c r="AA129" s="198"/>
      <c r="AB129" s="197"/>
      <c r="AC129" s="157"/>
      <c r="AD129" s="157"/>
      <c r="AE129" s="157"/>
      <c r="AF129" s="262"/>
      <c r="AG129" s="198"/>
      <c r="AH129" s="198"/>
      <c r="AI129" s="197"/>
      <c r="AJ129" s="157"/>
      <c r="AK129" s="157"/>
      <c r="AL129" s="157"/>
      <c r="AM129" s="262"/>
      <c r="AN129" s="198"/>
      <c r="AO129" s="198"/>
      <c r="AP129" s="197"/>
      <c r="AQ129" s="157"/>
      <c r="AR129" s="157"/>
      <c r="AS129" s="157"/>
      <c r="AT129" s="262"/>
      <c r="AU129" s="198"/>
      <c r="AV129" s="198"/>
      <c r="AW129" s="197"/>
      <c r="AX129" s="157"/>
      <c r="AY129" s="157"/>
      <c r="AZ129" s="157"/>
      <c r="BA129" s="262"/>
      <c r="BB129" s="198"/>
      <c r="BC129" s="198"/>
      <c r="BD129" s="197"/>
      <c r="BE129" s="157"/>
      <c r="BF129" s="157"/>
      <c r="BG129" s="157"/>
      <c r="BH129" s="262"/>
      <c r="BI129" s="198"/>
      <c r="BJ129" s="198"/>
      <c r="BK129" s="197"/>
      <c r="BL129" s="157"/>
      <c r="BM129" s="157"/>
      <c r="BN129" s="157"/>
      <c r="BO129" s="262"/>
      <c r="BP129" s="198"/>
      <c r="BQ129" s="198"/>
      <c r="BR129" s="197"/>
      <c r="BS129" s="157"/>
      <c r="BT129" s="157"/>
      <c r="BU129" s="157"/>
      <c r="BV129" s="262"/>
      <c r="BW129" s="198"/>
      <c r="BX129" s="198"/>
      <c r="BY129" s="197"/>
      <c r="BZ129" s="157"/>
      <c r="CA129" s="157"/>
      <c r="CB129" s="157"/>
      <c r="CC129" s="262"/>
      <c r="CD129" s="198"/>
      <c r="CE129" s="198"/>
      <c r="CF129" s="197"/>
      <c r="CG129" s="198"/>
      <c r="CH129" s="186"/>
      <c r="CI129" s="307"/>
      <c r="CJ129" s="307"/>
      <c r="CK129" s="307"/>
      <c r="CL129" s="307"/>
      <c r="CM129" s="307"/>
      <c r="CN129" s="307"/>
      <c r="CO129" s="307"/>
      <c r="CP129" s="307"/>
      <c r="CQ129" s="307"/>
      <c r="CR129" s="307"/>
      <c r="CS129" s="307"/>
      <c r="CT129" s="307"/>
    </row>
    <row r="130" spans="1:98" customFormat="1">
      <c r="A130" s="783"/>
      <c r="B130" s="783"/>
      <c r="C130" s="783"/>
      <c r="D130" s="340"/>
      <c r="E130" s="345" t="s">
        <v>256</v>
      </c>
      <c r="F130" s="677"/>
      <c r="G130" s="677"/>
      <c r="H130" s="677"/>
      <c r="I130" s="201"/>
      <c r="J130" s="85"/>
      <c r="K130" s="180"/>
      <c r="L130" s="112"/>
      <c r="M130" s="163" t="s">
        <v>428</v>
      </c>
      <c r="N130" s="162"/>
      <c r="O130" s="157"/>
      <c r="P130" s="157"/>
      <c r="Q130" s="157"/>
      <c r="R130" s="262"/>
      <c r="S130" s="198"/>
      <c r="T130" s="198"/>
      <c r="U130" s="197"/>
      <c r="V130" s="157"/>
      <c r="W130" s="157"/>
      <c r="X130" s="157"/>
      <c r="Y130" s="262"/>
      <c r="Z130" s="198"/>
      <c r="AA130" s="198"/>
      <c r="AB130" s="197"/>
      <c r="AC130" s="157"/>
      <c r="AD130" s="157"/>
      <c r="AE130" s="157"/>
      <c r="AF130" s="262"/>
      <c r="AG130" s="198"/>
      <c r="AH130" s="198"/>
      <c r="AI130" s="197"/>
      <c r="AJ130" s="157"/>
      <c r="AK130" s="157"/>
      <c r="AL130" s="157"/>
      <c r="AM130" s="262"/>
      <c r="AN130" s="198"/>
      <c r="AO130" s="198"/>
      <c r="AP130" s="197"/>
      <c r="AQ130" s="157"/>
      <c r="AR130" s="157"/>
      <c r="AS130" s="157"/>
      <c r="AT130" s="262"/>
      <c r="AU130" s="198"/>
      <c r="AV130" s="198"/>
      <c r="AW130" s="197"/>
      <c r="AX130" s="157"/>
      <c r="AY130" s="157"/>
      <c r="AZ130" s="157"/>
      <c r="BA130" s="262"/>
      <c r="BB130" s="198"/>
      <c r="BC130" s="198"/>
      <c r="BD130" s="197"/>
      <c r="BE130" s="157"/>
      <c r="BF130" s="157"/>
      <c r="BG130" s="157"/>
      <c r="BH130" s="262"/>
      <c r="BI130" s="198"/>
      <c r="BJ130" s="198"/>
      <c r="BK130" s="197"/>
      <c r="BL130" s="157"/>
      <c r="BM130" s="157"/>
      <c r="BN130" s="157"/>
      <c r="BO130" s="262"/>
      <c r="BP130" s="198"/>
      <c r="BQ130" s="198"/>
      <c r="BR130" s="197"/>
      <c r="BS130" s="157"/>
      <c r="BT130" s="157"/>
      <c r="BU130" s="157"/>
      <c r="BV130" s="262"/>
      <c r="BW130" s="198"/>
      <c r="BX130" s="198"/>
      <c r="BY130" s="197"/>
      <c r="BZ130" s="157"/>
      <c r="CA130" s="157"/>
      <c r="CB130" s="157"/>
      <c r="CC130" s="262"/>
      <c r="CD130" s="198"/>
      <c r="CE130" s="198"/>
      <c r="CF130" s="197"/>
      <c r="CG130" s="198"/>
      <c r="CH130" s="186"/>
      <c r="CI130" s="307"/>
      <c r="CJ130" s="307"/>
      <c r="CK130" s="307"/>
      <c r="CL130" s="307"/>
      <c r="CM130" s="307"/>
      <c r="CN130" s="307"/>
      <c r="CO130" s="307"/>
      <c r="CP130" s="307"/>
      <c r="CQ130" s="307"/>
      <c r="CR130" s="307"/>
      <c r="CS130" s="307"/>
      <c r="CT130" s="307"/>
    </row>
    <row r="131" spans="1:98" ht="22.5">
      <c r="A131" s="783"/>
      <c r="B131" s="783">
        <v>7</v>
      </c>
      <c r="C131" s="340"/>
      <c r="D131" s="340"/>
      <c r="E131" s="677"/>
      <c r="F131" s="677"/>
      <c r="G131" s="677"/>
      <c r="H131" s="677"/>
      <c r="I131" s="670"/>
      <c r="J131" s="181"/>
      <c r="K131" s="35"/>
      <c r="L131" s="681" t="str">
        <f>mergeValue(A131) &amp;"."&amp; mergeValue(B131)</f>
        <v>1.7</v>
      </c>
      <c r="M131" s="159" t="s">
        <v>18</v>
      </c>
      <c r="N131" s="285"/>
      <c r="O131" s="800" t="str">
        <f>IF('Перечень тарифов'!N33="","","" &amp; 'Перечень тарифов'!N33 &amp; "")</f>
        <v>Тюменский муниципальный район, Кулаковское (71644440);</v>
      </c>
      <c r="P131" s="801"/>
      <c r="Q131" s="801"/>
      <c r="R131" s="801"/>
      <c r="S131" s="801"/>
      <c r="T131" s="801"/>
      <c r="U131" s="801"/>
      <c r="V131" s="801"/>
      <c r="W131" s="801"/>
      <c r="X131" s="801"/>
      <c r="Y131" s="801"/>
      <c r="Z131" s="801"/>
      <c r="AA131" s="801"/>
      <c r="AB131" s="801"/>
      <c r="AC131" s="801"/>
      <c r="AD131" s="801"/>
      <c r="AE131" s="801"/>
      <c r="AF131" s="801"/>
      <c r="AG131" s="801"/>
      <c r="AH131" s="801"/>
      <c r="AI131" s="801"/>
      <c r="AJ131" s="801"/>
      <c r="AK131" s="801"/>
      <c r="AL131" s="801"/>
      <c r="AM131" s="801"/>
      <c r="AN131" s="801"/>
      <c r="AO131" s="801"/>
      <c r="AP131" s="801"/>
      <c r="AQ131" s="801"/>
      <c r="AR131" s="801"/>
      <c r="AS131" s="801"/>
      <c r="AT131" s="801"/>
      <c r="AU131" s="801"/>
      <c r="AV131" s="801"/>
      <c r="AW131" s="801"/>
      <c r="AX131" s="801"/>
      <c r="AY131" s="801"/>
      <c r="AZ131" s="801"/>
      <c r="BA131" s="801"/>
      <c r="BB131" s="801"/>
      <c r="BC131" s="801"/>
      <c r="BD131" s="801"/>
      <c r="BE131" s="801"/>
      <c r="BF131" s="801"/>
      <c r="BG131" s="801"/>
      <c r="BH131" s="801"/>
      <c r="BI131" s="801"/>
      <c r="BJ131" s="801"/>
      <c r="BK131" s="801"/>
      <c r="BL131" s="801"/>
      <c r="BM131" s="801"/>
      <c r="BN131" s="801"/>
      <c r="BO131" s="801"/>
      <c r="BP131" s="801"/>
      <c r="BQ131" s="801"/>
      <c r="BR131" s="801"/>
      <c r="BS131" s="801"/>
      <c r="BT131" s="801"/>
      <c r="BU131" s="801"/>
      <c r="BV131" s="801"/>
      <c r="BW131" s="801"/>
      <c r="BX131" s="801"/>
      <c r="BY131" s="801"/>
      <c r="BZ131" s="801"/>
      <c r="CA131" s="801"/>
      <c r="CB131" s="801"/>
      <c r="CC131" s="801"/>
      <c r="CD131" s="801"/>
      <c r="CE131" s="801"/>
      <c r="CF131" s="801"/>
      <c r="CG131" s="802"/>
      <c r="CH131" s="286" t="s">
        <v>544</v>
      </c>
    </row>
    <row r="132" spans="1:98" hidden="1">
      <c r="A132" s="783"/>
      <c r="B132" s="783"/>
      <c r="C132" s="783">
        <v>1</v>
      </c>
      <c r="D132" s="340"/>
      <c r="E132" s="677"/>
      <c r="F132" s="677"/>
      <c r="G132" s="677"/>
      <c r="H132" s="677"/>
      <c r="I132" s="344"/>
      <c r="J132" s="181"/>
      <c r="K132" s="101"/>
      <c r="L132" s="681" t="str">
        <f>mergeValue(A132) &amp;"."&amp; mergeValue(B132)&amp;"."&amp; mergeValue(C132)</f>
        <v>1.7.1</v>
      </c>
      <c r="M132" s="160"/>
      <c r="N132" s="285"/>
      <c r="O132" s="800"/>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1"/>
      <c r="AY132" s="801"/>
      <c r="AZ132" s="801"/>
      <c r="BA132" s="801"/>
      <c r="BB132" s="801"/>
      <c r="BC132" s="801"/>
      <c r="BD132" s="801"/>
      <c r="BE132" s="801"/>
      <c r="BF132" s="801"/>
      <c r="BG132" s="801"/>
      <c r="BH132" s="801"/>
      <c r="BI132" s="801"/>
      <c r="BJ132" s="801"/>
      <c r="BK132" s="801"/>
      <c r="BL132" s="801"/>
      <c r="BM132" s="801"/>
      <c r="BN132" s="801"/>
      <c r="BO132" s="801"/>
      <c r="BP132" s="801"/>
      <c r="BQ132" s="801"/>
      <c r="BR132" s="801"/>
      <c r="BS132" s="801"/>
      <c r="BT132" s="801"/>
      <c r="BU132" s="801"/>
      <c r="BV132" s="801"/>
      <c r="BW132" s="801"/>
      <c r="BX132" s="801"/>
      <c r="BY132" s="801"/>
      <c r="BZ132" s="801"/>
      <c r="CA132" s="801"/>
      <c r="CB132" s="801"/>
      <c r="CC132" s="801"/>
      <c r="CD132" s="801"/>
      <c r="CE132" s="801"/>
      <c r="CF132" s="801"/>
      <c r="CG132" s="802"/>
      <c r="CH132" s="286"/>
    </row>
    <row r="133" spans="1:98" ht="33.75">
      <c r="A133" s="783"/>
      <c r="B133" s="783"/>
      <c r="C133" s="783"/>
      <c r="D133" s="783">
        <v>1</v>
      </c>
      <c r="E133" s="677"/>
      <c r="F133" s="677"/>
      <c r="G133" s="677"/>
      <c r="H133" s="677"/>
      <c r="I133" s="776"/>
      <c r="J133" s="181"/>
      <c r="K133" s="101"/>
      <c r="L133" s="681" t="str">
        <f>mergeValue(A133) &amp;"."&amp; mergeValue(B133)&amp;"."&amp; mergeValue(C133)&amp;"."&amp; mergeValue(D133)</f>
        <v>1.7.1.1</v>
      </c>
      <c r="M133" s="161" t="s">
        <v>426</v>
      </c>
      <c r="N133" s="285"/>
      <c r="O133" s="797" t="s">
        <v>1658</v>
      </c>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8"/>
      <c r="AY133" s="798"/>
      <c r="AZ133" s="798"/>
      <c r="BA133" s="798"/>
      <c r="BB133" s="798"/>
      <c r="BC133" s="798"/>
      <c r="BD133" s="798"/>
      <c r="BE133" s="798"/>
      <c r="BF133" s="798"/>
      <c r="BG133" s="798"/>
      <c r="BH133" s="798"/>
      <c r="BI133" s="798"/>
      <c r="BJ133" s="798"/>
      <c r="BK133" s="798"/>
      <c r="BL133" s="798"/>
      <c r="BM133" s="798"/>
      <c r="BN133" s="798"/>
      <c r="BO133" s="798"/>
      <c r="BP133" s="798"/>
      <c r="BQ133" s="798"/>
      <c r="BR133" s="798"/>
      <c r="BS133" s="798"/>
      <c r="BT133" s="798"/>
      <c r="BU133" s="798"/>
      <c r="BV133" s="798"/>
      <c r="BW133" s="798"/>
      <c r="BX133" s="798"/>
      <c r="BY133" s="798"/>
      <c r="BZ133" s="798"/>
      <c r="CA133" s="798"/>
      <c r="CB133" s="798"/>
      <c r="CC133" s="798"/>
      <c r="CD133" s="798"/>
      <c r="CE133" s="798"/>
      <c r="CF133" s="798"/>
      <c r="CG133" s="799"/>
      <c r="CH133" s="286" t="s">
        <v>681</v>
      </c>
    </row>
    <row r="134" spans="1:98" ht="33.75">
      <c r="A134" s="783"/>
      <c r="B134" s="783"/>
      <c r="C134" s="783"/>
      <c r="D134" s="783"/>
      <c r="E134" s="783">
        <v>1</v>
      </c>
      <c r="F134" s="677"/>
      <c r="G134" s="677"/>
      <c r="H134" s="677"/>
      <c r="I134" s="776"/>
      <c r="J134" s="776"/>
      <c r="K134" s="101"/>
      <c r="L134" s="681" t="str">
        <f>mergeValue(A134) &amp;"."&amp; mergeValue(B134)&amp;"."&amp; mergeValue(C134)&amp;"."&amp; mergeValue(D134)&amp;"."&amp; mergeValue(E134)</f>
        <v>1.7.1.1.1</v>
      </c>
      <c r="M134" s="172" t="s">
        <v>10</v>
      </c>
      <c r="N134" s="286"/>
      <c r="O134" s="794" t="s">
        <v>715</v>
      </c>
      <c r="P134" s="795"/>
      <c r="Q134" s="795"/>
      <c r="R134" s="795"/>
      <c r="S134" s="795"/>
      <c r="T134" s="795"/>
      <c r="U134" s="795"/>
      <c r="V134" s="795"/>
      <c r="W134" s="795"/>
      <c r="X134" s="795"/>
      <c r="Y134" s="795"/>
      <c r="Z134" s="795"/>
      <c r="AA134" s="795"/>
      <c r="AB134" s="795"/>
      <c r="AC134" s="795"/>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5"/>
      <c r="AY134" s="795"/>
      <c r="AZ134" s="795"/>
      <c r="BA134" s="795"/>
      <c r="BB134" s="795"/>
      <c r="BC134" s="795"/>
      <c r="BD134" s="795"/>
      <c r="BE134" s="795"/>
      <c r="BF134" s="795"/>
      <c r="BG134" s="795"/>
      <c r="BH134" s="795"/>
      <c r="BI134" s="795"/>
      <c r="BJ134" s="795"/>
      <c r="BK134" s="795"/>
      <c r="BL134" s="795"/>
      <c r="BM134" s="795"/>
      <c r="BN134" s="795"/>
      <c r="BO134" s="795"/>
      <c r="BP134" s="795"/>
      <c r="BQ134" s="795"/>
      <c r="BR134" s="795"/>
      <c r="BS134" s="795"/>
      <c r="BT134" s="795"/>
      <c r="BU134" s="795"/>
      <c r="BV134" s="795"/>
      <c r="BW134" s="795"/>
      <c r="BX134" s="795"/>
      <c r="BY134" s="795"/>
      <c r="BZ134" s="795"/>
      <c r="CA134" s="795"/>
      <c r="CB134" s="795"/>
      <c r="CC134" s="795"/>
      <c r="CD134" s="795"/>
      <c r="CE134" s="795"/>
      <c r="CF134" s="795"/>
      <c r="CG134" s="796"/>
      <c r="CH134" s="286" t="s">
        <v>545</v>
      </c>
      <c r="CJ134" s="317" t="str">
        <f>strCheckUnique(CK134:CK137)</f>
        <v/>
      </c>
      <c r="CL134" s="317"/>
    </row>
    <row r="135" spans="1:98" ht="66" customHeight="1">
      <c r="A135" s="783"/>
      <c r="B135" s="783"/>
      <c r="C135" s="783"/>
      <c r="D135" s="783"/>
      <c r="E135" s="783"/>
      <c r="F135" s="340">
        <v>1</v>
      </c>
      <c r="G135" s="340"/>
      <c r="H135" s="340"/>
      <c r="I135" s="776"/>
      <c r="J135" s="776"/>
      <c r="K135" s="344"/>
      <c r="L135" s="681" t="str">
        <f>mergeValue(A135) &amp;"."&amp; mergeValue(B135)&amp;"."&amp; mergeValue(C135)&amp;"."&amp; mergeValue(D135)&amp;"."&amp; mergeValue(E135)&amp;"."&amp; mergeValue(F135)</f>
        <v>1.7.1.1.1.1</v>
      </c>
      <c r="M135" s="646" t="s">
        <v>1650</v>
      </c>
      <c r="N135" s="299"/>
      <c r="O135" s="694">
        <v>31.01</v>
      </c>
      <c r="P135" s="192"/>
      <c r="Q135" s="192"/>
      <c r="R135" s="781" t="s">
        <v>1320</v>
      </c>
      <c r="S135" s="779" t="s">
        <v>87</v>
      </c>
      <c r="T135" s="781" t="s">
        <v>1667</v>
      </c>
      <c r="U135" s="779" t="s">
        <v>87</v>
      </c>
      <c r="V135" s="694">
        <v>124.06</v>
      </c>
      <c r="W135" s="192"/>
      <c r="X135" s="192"/>
      <c r="Y135" s="781" t="s">
        <v>1668</v>
      </c>
      <c r="Z135" s="779" t="s">
        <v>87</v>
      </c>
      <c r="AA135" s="781" t="s">
        <v>1669</v>
      </c>
      <c r="AB135" s="779" t="s">
        <v>87</v>
      </c>
      <c r="AC135" s="694">
        <v>118.88</v>
      </c>
      <c r="AD135" s="192"/>
      <c r="AE135" s="192"/>
      <c r="AF135" s="781" t="s">
        <v>1672</v>
      </c>
      <c r="AG135" s="779" t="s">
        <v>87</v>
      </c>
      <c r="AH135" s="781" t="s">
        <v>1673</v>
      </c>
      <c r="AI135" s="779" t="s">
        <v>87</v>
      </c>
      <c r="AJ135" s="694">
        <v>123.64</v>
      </c>
      <c r="AK135" s="192"/>
      <c r="AL135" s="192"/>
      <c r="AM135" s="781" t="s">
        <v>1674</v>
      </c>
      <c r="AN135" s="779" t="s">
        <v>87</v>
      </c>
      <c r="AO135" s="781" t="s">
        <v>1675</v>
      </c>
      <c r="AP135" s="779" t="s">
        <v>87</v>
      </c>
      <c r="AQ135" s="694">
        <v>123.64</v>
      </c>
      <c r="AR135" s="192"/>
      <c r="AS135" s="192"/>
      <c r="AT135" s="781" t="s">
        <v>1677</v>
      </c>
      <c r="AU135" s="779" t="s">
        <v>87</v>
      </c>
      <c r="AV135" s="781" t="s">
        <v>1678</v>
      </c>
      <c r="AW135" s="779" t="s">
        <v>87</v>
      </c>
      <c r="AX135" s="694">
        <v>163.79</v>
      </c>
      <c r="AY135" s="192"/>
      <c r="AZ135" s="192"/>
      <c r="BA135" s="781" t="s">
        <v>1679</v>
      </c>
      <c r="BB135" s="779" t="s">
        <v>87</v>
      </c>
      <c r="BC135" s="781" t="s">
        <v>1680</v>
      </c>
      <c r="BD135" s="779" t="s">
        <v>87</v>
      </c>
      <c r="BE135" s="694">
        <v>163.79</v>
      </c>
      <c r="BF135" s="192"/>
      <c r="BG135" s="192"/>
      <c r="BH135" s="781" t="s">
        <v>1681</v>
      </c>
      <c r="BI135" s="779" t="s">
        <v>87</v>
      </c>
      <c r="BJ135" s="781" t="s">
        <v>1682</v>
      </c>
      <c r="BK135" s="779" t="s">
        <v>87</v>
      </c>
      <c r="BL135" s="694">
        <v>232.09</v>
      </c>
      <c r="BM135" s="192"/>
      <c r="BN135" s="192"/>
      <c r="BO135" s="781" t="s">
        <v>1683</v>
      </c>
      <c r="BP135" s="779" t="s">
        <v>87</v>
      </c>
      <c r="BQ135" s="781" t="s">
        <v>1684</v>
      </c>
      <c r="BR135" s="779" t="s">
        <v>87</v>
      </c>
      <c r="BS135" s="694">
        <v>188.29</v>
      </c>
      <c r="BT135" s="192"/>
      <c r="BU135" s="192"/>
      <c r="BV135" s="781" t="s">
        <v>1685</v>
      </c>
      <c r="BW135" s="779" t="s">
        <v>87</v>
      </c>
      <c r="BX135" s="781" t="s">
        <v>1686</v>
      </c>
      <c r="BY135" s="779" t="s">
        <v>87</v>
      </c>
      <c r="BZ135" s="694">
        <v>195.83</v>
      </c>
      <c r="CA135" s="192"/>
      <c r="CB135" s="192"/>
      <c r="CC135" s="781" t="s">
        <v>1687</v>
      </c>
      <c r="CD135" s="779" t="s">
        <v>87</v>
      </c>
      <c r="CE135" s="781" t="s">
        <v>1321</v>
      </c>
      <c r="CF135" s="779" t="s">
        <v>88</v>
      </c>
      <c r="CG135" s="282"/>
      <c r="CH135" s="787" t="s">
        <v>546</v>
      </c>
      <c r="CI135" s="298" t="str">
        <f>strCheckDate(O136:CG136)</f>
        <v/>
      </c>
      <c r="CJ135" s="317"/>
      <c r="CK135" s="317" t="str">
        <f>IF(M135="","",M135 )</f>
        <v>Питьевая вода, руб./м3 (с НДС)</v>
      </c>
      <c r="CL135" s="317"/>
      <c r="CM135" s="317"/>
      <c r="CN135" s="317"/>
    </row>
    <row r="136" spans="1:98" ht="14.25" hidden="1" customHeight="1">
      <c r="A136" s="783"/>
      <c r="B136" s="783"/>
      <c r="C136" s="783"/>
      <c r="D136" s="783"/>
      <c r="E136" s="783"/>
      <c r="F136" s="340"/>
      <c r="G136" s="340"/>
      <c r="H136" s="340"/>
      <c r="I136" s="776"/>
      <c r="J136" s="776"/>
      <c r="K136" s="344"/>
      <c r="L136" s="171"/>
      <c r="M136" s="205"/>
      <c r="N136" s="299"/>
      <c r="O136" s="299"/>
      <c r="P136" s="296"/>
      <c r="Q136" s="297" t="str">
        <f>R135 &amp; "-" &amp; T135</f>
        <v>17.01.2020-30.06.2020</v>
      </c>
      <c r="R136" s="781"/>
      <c r="S136" s="779"/>
      <c r="T136" s="782"/>
      <c r="U136" s="779"/>
      <c r="V136" s="299"/>
      <c r="W136" s="296"/>
      <c r="X136" s="297" t="str">
        <f>Y135 &amp; "-" &amp; AA135</f>
        <v>01.07.2020-31.12.2020</v>
      </c>
      <c r="Y136" s="781"/>
      <c r="Z136" s="779"/>
      <c r="AA136" s="782"/>
      <c r="AB136" s="779"/>
      <c r="AC136" s="299"/>
      <c r="AD136" s="296"/>
      <c r="AE136" s="297" t="str">
        <f>AF135 &amp; "-" &amp; AH135</f>
        <v>01.01.2021-30.06.2021</v>
      </c>
      <c r="AF136" s="781"/>
      <c r="AG136" s="779"/>
      <c r="AH136" s="782"/>
      <c r="AI136" s="779"/>
      <c r="AJ136" s="299"/>
      <c r="AK136" s="296"/>
      <c r="AL136" s="297" t="str">
        <f>AM135 &amp; "-" &amp; AO135</f>
        <v>01.07.2021-31.12.2021</v>
      </c>
      <c r="AM136" s="781"/>
      <c r="AN136" s="779"/>
      <c r="AO136" s="782"/>
      <c r="AP136" s="779"/>
      <c r="AQ136" s="299"/>
      <c r="AR136" s="296"/>
      <c r="AS136" s="297" t="str">
        <f>AT135 &amp; "-" &amp; AV135</f>
        <v>01.01.2022-30.06.2022</v>
      </c>
      <c r="AT136" s="781"/>
      <c r="AU136" s="779"/>
      <c r="AV136" s="782"/>
      <c r="AW136" s="779"/>
      <c r="AX136" s="299"/>
      <c r="AY136" s="296"/>
      <c r="AZ136" s="297" t="str">
        <f>BA135 &amp; "-" &amp; BC135</f>
        <v>01.07.2022-31.12.2022</v>
      </c>
      <c r="BA136" s="781"/>
      <c r="BB136" s="779"/>
      <c r="BC136" s="782"/>
      <c r="BD136" s="779"/>
      <c r="BE136" s="299"/>
      <c r="BF136" s="296"/>
      <c r="BG136" s="297" t="str">
        <f>BH135 &amp; "-" &amp; BJ135</f>
        <v>01.01.2023-30.06.2023</v>
      </c>
      <c r="BH136" s="781"/>
      <c r="BI136" s="779"/>
      <c r="BJ136" s="782"/>
      <c r="BK136" s="779"/>
      <c r="BL136" s="299"/>
      <c r="BM136" s="296"/>
      <c r="BN136" s="297" t="str">
        <f>BO135 &amp; "-" &amp; BQ135</f>
        <v>01.07.2023-31.12.2023</v>
      </c>
      <c r="BO136" s="781"/>
      <c r="BP136" s="779"/>
      <c r="BQ136" s="782"/>
      <c r="BR136" s="779"/>
      <c r="BS136" s="299"/>
      <c r="BT136" s="296"/>
      <c r="BU136" s="297" t="str">
        <f>BV135 &amp; "-" &amp; BX135</f>
        <v>01.01.2024-30.06.2024</v>
      </c>
      <c r="BV136" s="781"/>
      <c r="BW136" s="779"/>
      <c r="BX136" s="782"/>
      <c r="BY136" s="779"/>
      <c r="BZ136" s="299"/>
      <c r="CA136" s="296"/>
      <c r="CB136" s="297" t="str">
        <f>CC135 &amp; "-" &amp; CE135</f>
        <v>01.07.2024-31.12.2024</v>
      </c>
      <c r="CC136" s="781"/>
      <c r="CD136" s="779"/>
      <c r="CE136" s="782"/>
      <c r="CF136" s="779"/>
      <c r="CG136" s="282"/>
      <c r="CH136" s="788"/>
      <c r="CJ136" s="317"/>
      <c r="CK136" s="317"/>
      <c r="CL136" s="317"/>
      <c r="CM136" s="317"/>
      <c r="CN136" s="317"/>
    </row>
    <row r="137" spans="1:98" customFormat="1" ht="15" customHeight="1">
      <c r="A137" s="783"/>
      <c r="B137" s="783"/>
      <c r="C137" s="783"/>
      <c r="D137" s="783"/>
      <c r="E137" s="783"/>
      <c r="F137" s="340"/>
      <c r="G137" s="340"/>
      <c r="H137" s="340"/>
      <c r="I137" s="776"/>
      <c r="J137" s="776"/>
      <c r="K137" s="201"/>
      <c r="L137" s="112"/>
      <c r="M137" s="175" t="s">
        <v>427</v>
      </c>
      <c r="N137" s="164"/>
      <c r="O137" s="157"/>
      <c r="P137" s="157"/>
      <c r="Q137" s="157"/>
      <c r="R137" s="262"/>
      <c r="S137" s="198"/>
      <c r="T137" s="198"/>
      <c r="U137" s="198"/>
      <c r="V137" s="157"/>
      <c r="W137" s="157"/>
      <c r="X137" s="157"/>
      <c r="Y137" s="262"/>
      <c r="Z137" s="198"/>
      <c r="AA137" s="198"/>
      <c r="AB137" s="198"/>
      <c r="AC137" s="157"/>
      <c r="AD137" s="157"/>
      <c r="AE137" s="157"/>
      <c r="AF137" s="262"/>
      <c r="AG137" s="198"/>
      <c r="AH137" s="198"/>
      <c r="AI137" s="198"/>
      <c r="AJ137" s="157"/>
      <c r="AK137" s="157"/>
      <c r="AL137" s="157"/>
      <c r="AM137" s="262"/>
      <c r="AN137" s="198"/>
      <c r="AO137" s="198"/>
      <c r="AP137" s="198"/>
      <c r="AQ137" s="157"/>
      <c r="AR137" s="157"/>
      <c r="AS137" s="157"/>
      <c r="AT137" s="262"/>
      <c r="AU137" s="198"/>
      <c r="AV137" s="198"/>
      <c r="AW137" s="198"/>
      <c r="AX137" s="157"/>
      <c r="AY137" s="157"/>
      <c r="AZ137" s="157"/>
      <c r="BA137" s="262"/>
      <c r="BB137" s="198"/>
      <c r="BC137" s="198"/>
      <c r="BD137" s="198"/>
      <c r="BE137" s="157"/>
      <c r="BF137" s="157"/>
      <c r="BG137" s="157"/>
      <c r="BH137" s="262"/>
      <c r="BI137" s="198"/>
      <c r="BJ137" s="198"/>
      <c r="BK137" s="198"/>
      <c r="BL137" s="157"/>
      <c r="BM137" s="157"/>
      <c r="BN137" s="157"/>
      <c r="BO137" s="262"/>
      <c r="BP137" s="198"/>
      <c r="BQ137" s="198"/>
      <c r="BR137" s="198"/>
      <c r="BS137" s="157"/>
      <c r="BT137" s="157"/>
      <c r="BU137" s="157"/>
      <c r="BV137" s="262"/>
      <c r="BW137" s="198"/>
      <c r="BX137" s="198"/>
      <c r="BY137" s="198"/>
      <c r="BZ137" s="157"/>
      <c r="CA137" s="157"/>
      <c r="CB137" s="157"/>
      <c r="CC137" s="262"/>
      <c r="CD137" s="198"/>
      <c r="CE137" s="198"/>
      <c r="CF137" s="198"/>
      <c r="CG137" s="186"/>
      <c r="CH137" s="789"/>
      <c r="CI137" s="307"/>
      <c r="CJ137" s="307"/>
      <c r="CK137" s="307"/>
      <c r="CL137" s="307"/>
      <c r="CM137" s="307"/>
      <c r="CN137" s="307"/>
      <c r="CO137" s="307"/>
      <c r="CP137" s="307"/>
      <c r="CQ137" s="307"/>
      <c r="CR137" s="307"/>
      <c r="CS137" s="307"/>
      <c r="CT137" s="307"/>
    </row>
    <row r="138" spans="1:98" ht="33.75">
      <c r="A138" s="783"/>
      <c r="B138" s="783"/>
      <c r="C138" s="783"/>
      <c r="D138" s="783"/>
      <c r="E138" s="783">
        <v>2</v>
      </c>
      <c r="F138" s="677"/>
      <c r="G138" s="677"/>
      <c r="H138" s="677"/>
      <c r="I138" s="776"/>
      <c r="J138" s="776" t="s">
        <v>1636</v>
      </c>
      <c r="K138" s="101"/>
      <c r="L138" s="681" t="str">
        <f>mergeValue(A138) &amp;"."&amp; mergeValue(B138)&amp;"."&amp; mergeValue(C138)&amp;"."&amp; mergeValue(D138)&amp;"."&amp; mergeValue(E138)</f>
        <v>1.7.1.1.2</v>
      </c>
      <c r="M138" s="172" t="s">
        <v>10</v>
      </c>
      <c r="N138" s="286"/>
      <c r="O138" s="794" t="s">
        <v>306</v>
      </c>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c r="BH138" s="795"/>
      <c r="BI138" s="795"/>
      <c r="BJ138" s="795"/>
      <c r="BK138" s="795"/>
      <c r="BL138" s="795"/>
      <c r="BM138" s="795"/>
      <c r="BN138" s="795"/>
      <c r="BO138" s="795"/>
      <c r="BP138" s="795"/>
      <c r="BQ138" s="795"/>
      <c r="BR138" s="795"/>
      <c r="BS138" s="795"/>
      <c r="BT138" s="795"/>
      <c r="BU138" s="795"/>
      <c r="BV138" s="795"/>
      <c r="BW138" s="795"/>
      <c r="BX138" s="795"/>
      <c r="BY138" s="795"/>
      <c r="BZ138" s="795"/>
      <c r="CA138" s="795"/>
      <c r="CB138" s="795"/>
      <c r="CC138" s="795"/>
      <c r="CD138" s="795"/>
      <c r="CE138" s="795"/>
      <c r="CF138" s="795"/>
      <c r="CG138" s="796"/>
      <c r="CH138" s="286" t="s">
        <v>545</v>
      </c>
      <c r="CJ138" s="317" t="str">
        <f>strCheckUnique(CK138:CK141)</f>
        <v/>
      </c>
      <c r="CL138" s="317"/>
    </row>
    <row r="139" spans="1:98" ht="66" customHeight="1">
      <c r="A139" s="783"/>
      <c r="B139" s="783"/>
      <c r="C139" s="783"/>
      <c r="D139" s="783"/>
      <c r="E139" s="783"/>
      <c r="F139" s="340">
        <v>1</v>
      </c>
      <c r="G139" s="340"/>
      <c r="H139" s="340"/>
      <c r="I139" s="776"/>
      <c r="J139" s="776"/>
      <c r="K139" s="344"/>
      <c r="L139" s="681" t="str">
        <f>mergeValue(A139) &amp;"."&amp; mergeValue(B139)&amp;"."&amp; mergeValue(C139)&amp;"."&amp; mergeValue(D139)&amp;"."&amp; mergeValue(E139)&amp;"."&amp; mergeValue(F139)</f>
        <v>1.7.1.1.2.1</v>
      </c>
      <c r="M139" s="646" t="s">
        <v>1651</v>
      </c>
      <c r="N139" s="299"/>
      <c r="O139" s="694">
        <v>25.84</v>
      </c>
      <c r="P139" s="192"/>
      <c r="Q139" s="192"/>
      <c r="R139" s="781" t="s">
        <v>1320</v>
      </c>
      <c r="S139" s="779" t="s">
        <v>87</v>
      </c>
      <c r="T139" s="781" t="s">
        <v>1667</v>
      </c>
      <c r="U139" s="779" t="s">
        <v>87</v>
      </c>
      <c r="V139" s="694">
        <v>103.38</v>
      </c>
      <c r="W139" s="192"/>
      <c r="X139" s="192"/>
      <c r="Y139" s="781" t="s">
        <v>1668</v>
      </c>
      <c r="Z139" s="779" t="s">
        <v>87</v>
      </c>
      <c r="AA139" s="781" t="s">
        <v>1669</v>
      </c>
      <c r="AB139" s="779" t="s">
        <v>87</v>
      </c>
      <c r="AC139" s="694">
        <v>99.07</v>
      </c>
      <c r="AD139" s="192"/>
      <c r="AE139" s="192"/>
      <c r="AF139" s="781" t="s">
        <v>1672</v>
      </c>
      <c r="AG139" s="779" t="s">
        <v>87</v>
      </c>
      <c r="AH139" s="781" t="s">
        <v>1673</v>
      </c>
      <c r="AI139" s="779" t="s">
        <v>87</v>
      </c>
      <c r="AJ139" s="694">
        <v>103.03</v>
      </c>
      <c r="AK139" s="192"/>
      <c r="AL139" s="192"/>
      <c r="AM139" s="781" t="s">
        <v>1674</v>
      </c>
      <c r="AN139" s="779" t="s">
        <v>87</v>
      </c>
      <c r="AO139" s="781" t="s">
        <v>1675</v>
      </c>
      <c r="AP139" s="779" t="s">
        <v>87</v>
      </c>
      <c r="AQ139" s="694">
        <v>103.03</v>
      </c>
      <c r="AR139" s="192"/>
      <c r="AS139" s="192"/>
      <c r="AT139" s="781" t="s">
        <v>1677</v>
      </c>
      <c r="AU139" s="779" t="s">
        <v>87</v>
      </c>
      <c r="AV139" s="781" t="s">
        <v>1678</v>
      </c>
      <c r="AW139" s="779" t="s">
        <v>87</v>
      </c>
      <c r="AX139" s="694">
        <v>136.49</v>
      </c>
      <c r="AY139" s="192"/>
      <c r="AZ139" s="192"/>
      <c r="BA139" s="781" t="s">
        <v>1679</v>
      </c>
      <c r="BB139" s="779" t="s">
        <v>87</v>
      </c>
      <c r="BC139" s="781" t="s">
        <v>1680</v>
      </c>
      <c r="BD139" s="779" t="s">
        <v>87</v>
      </c>
      <c r="BE139" s="694">
        <v>136.49</v>
      </c>
      <c r="BF139" s="192"/>
      <c r="BG139" s="192"/>
      <c r="BH139" s="781" t="s">
        <v>1681</v>
      </c>
      <c r="BI139" s="779" t="s">
        <v>87</v>
      </c>
      <c r="BJ139" s="781" t="s">
        <v>1682</v>
      </c>
      <c r="BK139" s="779" t="s">
        <v>87</v>
      </c>
      <c r="BL139" s="694">
        <v>193.41</v>
      </c>
      <c r="BM139" s="192"/>
      <c r="BN139" s="192"/>
      <c r="BO139" s="781" t="s">
        <v>1683</v>
      </c>
      <c r="BP139" s="779" t="s">
        <v>87</v>
      </c>
      <c r="BQ139" s="781" t="s">
        <v>1684</v>
      </c>
      <c r="BR139" s="779" t="s">
        <v>87</v>
      </c>
      <c r="BS139" s="694">
        <v>156.91</v>
      </c>
      <c r="BT139" s="192"/>
      <c r="BU139" s="192"/>
      <c r="BV139" s="781" t="s">
        <v>1685</v>
      </c>
      <c r="BW139" s="779" t="s">
        <v>87</v>
      </c>
      <c r="BX139" s="781" t="s">
        <v>1686</v>
      </c>
      <c r="BY139" s="779" t="s">
        <v>87</v>
      </c>
      <c r="BZ139" s="694">
        <v>163.19</v>
      </c>
      <c r="CA139" s="192"/>
      <c r="CB139" s="192"/>
      <c r="CC139" s="781" t="s">
        <v>1687</v>
      </c>
      <c r="CD139" s="779" t="s">
        <v>87</v>
      </c>
      <c r="CE139" s="781" t="s">
        <v>1321</v>
      </c>
      <c r="CF139" s="779" t="s">
        <v>88</v>
      </c>
      <c r="CG139" s="282"/>
      <c r="CH139" s="787" t="s">
        <v>546</v>
      </c>
      <c r="CI139" s="298" t="str">
        <f>strCheckDate(O140:CG140)</f>
        <v/>
      </c>
      <c r="CJ139" s="317"/>
      <c r="CK139" s="317" t="str">
        <f>IF(M139="","",M139 )</f>
        <v>Питьевая вода, руб./м3 (без НДС)</v>
      </c>
      <c r="CL139" s="317"/>
      <c r="CM139" s="317"/>
      <c r="CN139" s="317"/>
    </row>
    <row r="140" spans="1:98" ht="14.25" hidden="1" customHeight="1">
      <c r="A140" s="783"/>
      <c r="B140" s="783"/>
      <c r="C140" s="783"/>
      <c r="D140" s="783"/>
      <c r="E140" s="783"/>
      <c r="F140" s="340"/>
      <c r="G140" s="340"/>
      <c r="H140" s="340"/>
      <c r="I140" s="776"/>
      <c r="J140" s="776"/>
      <c r="K140" s="344"/>
      <c r="L140" s="171"/>
      <c r="M140" s="205"/>
      <c r="N140" s="299"/>
      <c r="O140" s="299"/>
      <c r="P140" s="296"/>
      <c r="Q140" s="297" t="str">
        <f>R139 &amp; "-" &amp; T139</f>
        <v>17.01.2020-30.06.2020</v>
      </c>
      <c r="R140" s="781"/>
      <c r="S140" s="779"/>
      <c r="T140" s="782"/>
      <c r="U140" s="779"/>
      <c r="V140" s="299"/>
      <c r="W140" s="296"/>
      <c r="X140" s="297" t="str">
        <f>Y139 &amp; "-" &amp; AA139</f>
        <v>01.07.2020-31.12.2020</v>
      </c>
      <c r="Y140" s="781"/>
      <c r="Z140" s="779"/>
      <c r="AA140" s="782"/>
      <c r="AB140" s="779"/>
      <c r="AC140" s="299"/>
      <c r="AD140" s="296"/>
      <c r="AE140" s="297" t="str">
        <f>AF139 &amp; "-" &amp; AH139</f>
        <v>01.01.2021-30.06.2021</v>
      </c>
      <c r="AF140" s="781"/>
      <c r="AG140" s="779"/>
      <c r="AH140" s="782"/>
      <c r="AI140" s="779"/>
      <c r="AJ140" s="299"/>
      <c r="AK140" s="296"/>
      <c r="AL140" s="297" t="str">
        <f>AM139 &amp; "-" &amp; AO139</f>
        <v>01.07.2021-31.12.2021</v>
      </c>
      <c r="AM140" s="781"/>
      <c r="AN140" s="779"/>
      <c r="AO140" s="782"/>
      <c r="AP140" s="779"/>
      <c r="AQ140" s="299"/>
      <c r="AR140" s="296"/>
      <c r="AS140" s="297" t="str">
        <f>AT139 &amp; "-" &amp; AV139</f>
        <v>01.01.2022-30.06.2022</v>
      </c>
      <c r="AT140" s="781"/>
      <c r="AU140" s="779"/>
      <c r="AV140" s="782"/>
      <c r="AW140" s="779"/>
      <c r="AX140" s="299"/>
      <c r="AY140" s="296"/>
      <c r="AZ140" s="297" t="str">
        <f>BA139 &amp; "-" &amp; BC139</f>
        <v>01.07.2022-31.12.2022</v>
      </c>
      <c r="BA140" s="781"/>
      <c r="BB140" s="779"/>
      <c r="BC140" s="782"/>
      <c r="BD140" s="779"/>
      <c r="BE140" s="299"/>
      <c r="BF140" s="296"/>
      <c r="BG140" s="297" t="str">
        <f>BH139 &amp; "-" &amp; BJ139</f>
        <v>01.01.2023-30.06.2023</v>
      </c>
      <c r="BH140" s="781"/>
      <c r="BI140" s="779"/>
      <c r="BJ140" s="782"/>
      <c r="BK140" s="779"/>
      <c r="BL140" s="299"/>
      <c r="BM140" s="296"/>
      <c r="BN140" s="297" t="str">
        <f>BO139 &amp; "-" &amp; BQ139</f>
        <v>01.07.2023-31.12.2023</v>
      </c>
      <c r="BO140" s="781"/>
      <c r="BP140" s="779"/>
      <c r="BQ140" s="782"/>
      <c r="BR140" s="779"/>
      <c r="BS140" s="299"/>
      <c r="BT140" s="296"/>
      <c r="BU140" s="297" t="str">
        <f>BV139 &amp; "-" &amp; BX139</f>
        <v>01.01.2024-30.06.2024</v>
      </c>
      <c r="BV140" s="781"/>
      <c r="BW140" s="779"/>
      <c r="BX140" s="782"/>
      <c r="BY140" s="779"/>
      <c r="BZ140" s="299"/>
      <c r="CA140" s="296"/>
      <c r="CB140" s="297" t="str">
        <f>CC139 &amp; "-" &amp; CE139</f>
        <v>01.07.2024-31.12.2024</v>
      </c>
      <c r="CC140" s="781"/>
      <c r="CD140" s="779"/>
      <c r="CE140" s="782"/>
      <c r="CF140" s="779"/>
      <c r="CG140" s="282"/>
      <c r="CH140" s="788"/>
      <c r="CJ140" s="317"/>
      <c r="CK140" s="317"/>
      <c r="CL140" s="317"/>
      <c r="CM140" s="317"/>
      <c r="CN140" s="317"/>
    </row>
    <row r="141" spans="1:98" customFormat="1" ht="15" customHeight="1">
      <c r="A141" s="783"/>
      <c r="B141" s="783"/>
      <c r="C141" s="783"/>
      <c r="D141" s="783"/>
      <c r="E141" s="783"/>
      <c r="F141" s="340"/>
      <c r="G141" s="340"/>
      <c r="H141" s="340"/>
      <c r="I141" s="776"/>
      <c r="J141" s="776"/>
      <c r="K141" s="201"/>
      <c r="L141" s="112"/>
      <c r="M141" s="175" t="s">
        <v>427</v>
      </c>
      <c r="N141" s="164"/>
      <c r="O141" s="157"/>
      <c r="P141" s="157"/>
      <c r="Q141" s="157"/>
      <c r="R141" s="262"/>
      <c r="S141" s="198"/>
      <c r="T141" s="198"/>
      <c r="U141" s="198"/>
      <c r="V141" s="157"/>
      <c r="W141" s="157"/>
      <c r="X141" s="157"/>
      <c r="Y141" s="262"/>
      <c r="Z141" s="198"/>
      <c r="AA141" s="198"/>
      <c r="AB141" s="198"/>
      <c r="AC141" s="157"/>
      <c r="AD141" s="157"/>
      <c r="AE141" s="157"/>
      <c r="AF141" s="262"/>
      <c r="AG141" s="198"/>
      <c r="AH141" s="198"/>
      <c r="AI141" s="198"/>
      <c r="AJ141" s="157"/>
      <c r="AK141" s="157"/>
      <c r="AL141" s="157"/>
      <c r="AM141" s="262"/>
      <c r="AN141" s="198"/>
      <c r="AO141" s="198"/>
      <c r="AP141" s="198"/>
      <c r="AQ141" s="157"/>
      <c r="AR141" s="157"/>
      <c r="AS141" s="157"/>
      <c r="AT141" s="262"/>
      <c r="AU141" s="198"/>
      <c r="AV141" s="198"/>
      <c r="AW141" s="198"/>
      <c r="AX141" s="157"/>
      <c r="AY141" s="157"/>
      <c r="AZ141" s="157"/>
      <c r="BA141" s="262"/>
      <c r="BB141" s="198"/>
      <c r="BC141" s="198"/>
      <c r="BD141" s="198"/>
      <c r="BE141" s="157"/>
      <c r="BF141" s="157"/>
      <c r="BG141" s="157"/>
      <c r="BH141" s="262"/>
      <c r="BI141" s="198"/>
      <c r="BJ141" s="198"/>
      <c r="BK141" s="198"/>
      <c r="BL141" s="157"/>
      <c r="BM141" s="157"/>
      <c r="BN141" s="157"/>
      <c r="BO141" s="262"/>
      <c r="BP141" s="198"/>
      <c r="BQ141" s="198"/>
      <c r="BR141" s="198"/>
      <c r="BS141" s="157"/>
      <c r="BT141" s="157"/>
      <c r="BU141" s="157"/>
      <c r="BV141" s="262"/>
      <c r="BW141" s="198"/>
      <c r="BX141" s="198"/>
      <c r="BY141" s="198"/>
      <c r="BZ141" s="157"/>
      <c r="CA141" s="157"/>
      <c r="CB141" s="157"/>
      <c r="CC141" s="262"/>
      <c r="CD141" s="198"/>
      <c r="CE141" s="198"/>
      <c r="CF141" s="198"/>
      <c r="CG141" s="186"/>
      <c r="CH141" s="789"/>
      <c r="CI141" s="307"/>
      <c r="CJ141" s="307"/>
      <c r="CK141" s="307"/>
      <c r="CL141" s="307"/>
      <c r="CM141" s="307"/>
      <c r="CN141" s="307"/>
      <c r="CO141" s="307"/>
      <c r="CP141" s="307"/>
      <c r="CQ141" s="307"/>
      <c r="CR141" s="307"/>
      <c r="CS141" s="307"/>
      <c r="CT141" s="307"/>
    </row>
    <row r="142" spans="1:98" ht="33.75">
      <c r="A142" s="783"/>
      <c r="B142" s="783"/>
      <c r="C142" s="783"/>
      <c r="D142" s="783"/>
      <c r="E142" s="783">
        <v>3</v>
      </c>
      <c r="F142" s="677"/>
      <c r="G142" s="677"/>
      <c r="H142" s="677"/>
      <c r="I142" s="776"/>
      <c r="J142" s="776" t="s">
        <v>1636</v>
      </c>
      <c r="K142" s="101"/>
      <c r="L142" s="681" t="str">
        <f>mergeValue(A142) &amp;"."&amp; mergeValue(B142)&amp;"."&amp; mergeValue(C142)&amp;"."&amp; mergeValue(D142)&amp;"."&amp; mergeValue(E142)</f>
        <v>1.7.1.1.3</v>
      </c>
      <c r="M142" s="172" t="s">
        <v>10</v>
      </c>
      <c r="N142" s="286"/>
      <c r="O142" s="794" t="s">
        <v>307</v>
      </c>
      <c r="P142" s="795"/>
      <c r="Q142" s="795"/>
      <c r="R142" s="795"/>
      <c r="S142" s="795"/>
      <c r="T142" s="795"/>
      <c r="U142" s="795"/>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5"/>
      <c r="BW142" s="795"/>
      <c r="BX142" s="795"/>
      <c r="BY142" s="795"/>
      <c r="BZ142" s="795"/>
      <c r="CA142" s="795"/>
      <c r="CB142" s="795"/>
      <c r="CC142" s="795"/>
      <c r="CD142" s="795"/>
      <c r="CE142" s="795"/>
      <c r="CF142" s="795"/>
      <c r="CG142" s="796"/>
      <c r="CH142" s="286" t="s">
        <v>545</v>
      </c>
      <c r="CJ142" s="317" t="str">
        <f>strCheckUnique(CK142:CK145)</f>
        <v/>
      </c>
      <c r="CL142" s="317"/>
    </row>
    <row r="143" spans="1:98" ht="66" customHeight="1">
      <c r="A143" s="783"/>
      <c r="B143" s="783"/>
      <c r="C143" s="783"/>
      <c r="D143" s="783"/>
      <c r="E143" s="783"/>
      <c r="F143" s="340">
        <v>1</v>
      </c>
      <c r="G143" s="340"/>
      <c r="H143" s="340"/>
      <c r="I143" s="776"/>
      <c r="J143" s="776"/>
      <c r="K143" s="344"/>
      <c r="L143" s="681" t="str">
        <f>mergeValue(A143) &amp;"."&amp; mergeValue(B143)&amp;"."&amp; mergeValue(C143)&amp;"."&amp; mergeValue(D143)&amp;"."&amp; mergeValue(E143)&amp;"."&amp; mergeValue(F143)</f>
        <v>1.7.1.1.3.1</v>
      </c>
      <c r="M143" s="646" t="s">
        <v>1651</v>
      </c>
      <c r="N143" s="299"/>
      <c r="O143" s="694">
        <v>25.84</v>
      </c>
      <c r="P143" s="192"/>
      <c r="Q143" s="192"/>
      <c r="R143" s="781" t="s">
        <v>1320</v>
      </c>
      <c r="S143" s="779" t="s">
        <v>87</v>
      </c>
      <c r="T143" s="781" t="s">
        <v>1667</v>
      </c>
      <c r="U143" s="779" t="s">
        <v>87</v>
      </c>
      <c r="V143" s="694">
        <v>103.38</v>
      </c>
      <c r="W143" s="192"/>
      <c r="X143" s="192"/>
      <c r="Y143" s="781" t="s">
        <v>1668</v>
      </c>
      <c r="Z143" s="779" t="s">
        <v>87</v>
      </c>
      <c r="AA143" s="781" t="s">
        <v>1669</v>
      </c>
      <c r="AB143" s="779" t="s">
        <v>87</v>
      </c>
      <c r="AC143" s="694">
        <v>99.07</v>
      </c>
      <c r="AD143" s="192"/>
      <c r="AE143" s="192"/>
      <c r="AF143" s="781" t="s">
        <v>1672</v>
      </c>
      <c r="AG143" s="779" t="s">
        <v>87</v>
      </c>
      <c r="AH143" s="781" t="s">
        <v>1673</v>
      </c>
      <c r="AI143" s="779" t="s">
        <v>87</v>
      </c>
      <c r="AJ143" s="694">
        <v>103.03</v>
      </c>
      <c r="AK143" s="192"/>
      <c r="AL143" s="192"/>
      <c r="AM143" s="781" t="s">
        <v>1674</v>
      </c>
      <c r="AN143" s="779" t="s">
        <v>87</v>
      </c>
      <c r="AO143" s="781" t="s">
        <v>1675</v>
      </c>
      <c r="AP143" s="779" t="s">
        <v>87</v>
      </c>
      <c r="AQ143" s="694">
        <v>103.03</v>
      </c>
      <c r="AR143" s="192"/>
      <c r="AS143" s="192"/>
      <c r="AT143" s="781" t="s">
        <v>1677</v>
      </c>
      <c r="AU143" s="779" t="s">
        <v>87</v>
      </c>
      <c r="AV143" s="781" t="s">
        <v>1678</v>
      </c>
      <c r="AW143" s="779" t="s">
        <v>87</v>
      </c>
      <c r="AX143" s="694">
        <v>136.49</v>
      </c>
      <c r="AY143" s="192"/>
      <c r="AZ143" s="192"/>
      <c r="BA143" s="781" t="s">
        <v>1679</v>
      </c>
      <c r="BB143" s="779" t="s">
        <v>87</v>
      </c>
      <c r="BC143" s="781" t="s">
        <v>1680</v>
      </c>
      <c r="BD143" s="779" t="s">
        <v>87</v>
      </c>
      <c r="BE143" s="694">
        <v>136.49</v>
      </c>
      <c r="BF143" s="192"/>
      <c r="BG143" s="192"/>
      <c r="BH143" s="781" t="s">
        <v>1681</v>
      </c>
      <c r="BI143" s="779" t="s">
        <v>87</v>
      </c>
      <c r="BJ143" s="781" t="s">
        <v>1682</v>
      </c>
      <c r="BK143" s="779" t="s">
        <v>87</v>
      </c>
      <c r="BL143" s="694">
        <v>193.41</v>
      </c>
      <c r="BM143" s="192"/>
      <c r="BN143" s="192"/>
      <c r="BO143" s="781" t="s">
        <v>1683</v>
      </c>
      <c r="BP143" s="779" t="s">
        <v>87</v>
      </c>
      <c r="BQ143" s="781" t="s">
        <v>1684</v>
      </c>
      <c r="BR143" s="779" t="s">
        <v>87</v>
      </c>
      <c r="BS143" s="694">
        <v>156.91</v>
      </c>
      <c r="BT143" s="192"/>
      <c r="BU143" s="192"/>
      <c r="BV143" s="781" t="s">
        <v>1685</v>
      </c>
      <c r="BW143" s="779" t="s">
        <v>87</v>
      </c>
      <c r="BX143" s="781" t="s">
        <v>1686</v>
      </c>
      <c r="BY143" s="779" t="s">
        <v>87</v>
      </c>
      <c r="BZ143" s="694">
        <v>163.19</v>
      </c>
      <c r="CA143" s="192"/>
      <c r="CB143" s="192"/>
      <c r="CC143" s="781" t="s">
        <v>1687</v>
      </c>
      <c r="CD143" s="779" t="s">
        <v>87</v>
      </c>
      <c r="CE143" s="781" t="s">
        <v>1321</v>
      </c>
      <c r="CF143" s="779" t="s">
        <v>88</v>
      </c>
      <c r="CG143" s="282"/>
      <c r="CH143" s="787" t="s">
        <v>546</v>
      </c>
      <c r="CI143" s="298" t="str">
        <f>strCheckDate(O144:CG144)</f>
        <v/>
      </c>
      <c r="CJ143" s="317"/>
      <c r="CK143" s="317" t="str">
        <f>IF(M143="","",M143 )</f>
        <v>Питьевая вода, руб./м3 (без НДС)</v>
      </c>
      <c r="CL143" s="317"/>
      <c r="CM143" s="317"/>
      <c r="CN143" s="317"/>
    </row>
    <row r="144" spans="1:98" ht="14.25" hidden="1" customHeight="1">
      <c r="A144" s="783"/>
      <c r="B144" s="783"/>
      <c r="C144" s="783"/>
      <c r="D144" s="783"/>
      <c r="E144" s="783"/>
      <c r="F144" s="340"/>
      <c r="G144" s="340"/>
      <c r="H144" s="340"/>
      <c r="I144" s="776"/>
      <c r="J144" s="776"/>
      <c r="K144" s="344"/>
      <c r="L144" s="171"/>
      <c r="M144" s="205"/>
      <c r="N144" s="299"/>
      <c r="O144" s="299"/>
      <c r="P144" s="296"/>
      <c r="Q144" s="297" t="str">
        <f>R143 &amp; "-" &amp; T143</f>
        <v>17.01.2020-30.06.2020</v>
      </c>
      <c r="R144" s="781"/>
      <c r="S144" s="779"/>
      <c r="T144" s="782"/>
      <c r="U144" s="779"/>
      <c r="V144" s="299"/>
      <c r="W144" s="296"/>
      <c r="X144" s="297" t="str">
        <f>Y143 &amp; "-" &amp; AA143</f>
        <v>01.07.2020-31.12.2020</v>
      </c>
      <c r="Y144" s="781"/>
      <c r="Z144" s="779"/>
      <c r="AA144" s="782"/>
      <c r="AB144" s="779"/>
      <c r="AC144" s="299"/>
      <c r="AD144" s="296"/>
      <c r="AE144" s="297" t="str">
        <f>AF143 &amp; "-" &amp; AH143</f>
        <v>01.01.2021-30.06.2021</v>
      </c>
      <c r="AF144" s="781"/>
      <c r="AG144" s="779"/>
      <c r="AH144" s="782"/>
      <c r="AI144" s="779"/>
      <c r="AJ144" s="299"/>
      <c r="AK144" s="296"/>
      <c r="AL144" s="297" t="str">
        <f>AM143 &amp; "-" &amp; AO143</f>
        <v>01.07.2021-31.12.2021</v>
      </c>
      <c r="AM144" s="781"/>
      <c r="AN144" s="779"/>
      <c r="AO144" s="782"/>
      <c r="AP144" s="779"/>
      <c r="AQ144" s="299"/>
      <c r="AR144" s="296"/>
      <c r="AS144" s="297" t="str">
        <f>AT143 &amp; "-" &amp; AV143</f>
        <v>01.01.2022-30.06.2022</v>
      </c>
      <c r="AT144" s="781"/>
      <c r="AU144" s="779"/>
      <c r="AV144" s="782"/>
      <c r="AW144" s="779"/>
      <c r="AX144" s="299"/>
      <c r="AY144" s="296"/>
      <c r="AZ144" s="297" t="str">
        <f>BA143 &amp; "-" &amp; BC143</f>
        <v>01.07.2022-31.12.2022</v>
      </c>
      <c r="BA144" s="781"/>
      <c r="BB144" s="779"/>
      <c r="BC144" s="782"/>
      <c r="BD144" s="779"/>
      <c r="BE144" s="299"/>
      <c r="BF144" s="296"/>
      <c r="BG144" s="297" t="str">
        <f>BH143 &amp; "-" &amp; BJ143</f>
        <v>01.01.2023-30.06.2023</v>
      </c>
      <c r="BH144" s="781"/>
      <c r="BI144" s="779"/>
      <c r="BJ144" s="782"/>
      <c r="BK144" s="779"/>
      <c r="BL144" s="299"/>
      <c r="BM144" s="296"/>
      <c r="BN144" s="297" t="str">
        <f>BO143 &amp; "-" &amp; BQ143</f>
        <v>01.07.2023-31.12.2023</v>
      </c>
      <c r="BO144" s="781"/>
      <c r="BP144" s="779"/>
      <c r="BQ144" s="782"/>
      <c r="BR144" s="779"/>
      <c r="BS144" s="299"/>
      <c r="BT144" s="296"/>
      <c r="BU144" s="297" t="str">
        <f>BV143 &amp; "-" &amp; BX143</f>
        <v>01.01.2024-30.06.2024</v>
      </c>
      <c r="BV144" s="781"/>
      <c r="BW144" s="779"/>
      <c r="BX144" s="782"/>
      <c r="BY144" s="779"/>
      <c r="BZ144" s="299"/>
      <c r="CA144" s="296"/>
      <c r="CB144" s="297" t="str">
        <f>CC143 &amp; "-" &amp; CE143</f>
        <v>01.07.2024-31.12.2024</v>
      </c>
      <c r="CC144" s="781"/>
      <c r="CD144" s="779"/>
      <c r="CE144" s="782"/>
      <c r="CF144" s="779"/>
      <c r="CG144" s="282"/>
      <c r="CH144" s="788"/>
      <c r="CJ144" s="317"/>
      <c r="CK144" s="317"/>
      <c r="CL144" s="317"/>
      <c r="CM144" s="317"/>
      <c r="CN144" s="317"/>
    </row>
    <row r="145" spans="1:98" customFormat="1" ht="15" customHeight="1">
      <c r="A145" s="783"/>
      <c r="B145" s="783"/>
      <c r="C145" s="783"/>
      <c r="D145" s="783"/>
      <c r="E145" s="783"/>
      <c r="F145" s="340"/>
      <c r="G145" s="340"/>
      <c r="H145" s="340"/>
      <c r="I145" s="776"/>
      <c r="J145" s="776"/>
      <c r="K145" s="201"/>
      <c r="L145" s="112"/>
      <c r="M145" s="175" t="s">
        <v>427</v>
      </c>
      <c r="N145" s="164"/>
      <c r="O145" s="157"/>
      <c r="P145" s="157"/>
      <c r="Q145" s="157"/>
      <c r="R145" s="262"/>
      <c r="S145" s="198"/>
      <c r="T145" s="198"/>
      <c r="U145" s="198"/>
      <c r="V145" s="157"/>
      <c r="W145" s="157"/>
      <c r="X145" s="157"/>
      <c r="Y145" s="262"/>
      <c r="Z145" s="198"/>
      <c r="AA145" s="198"/>
      <c r="AB145" s="198"/>
      <c r="AC145" s="157"/>
      <c r="AD145" s="157"/>
      <c r="AE145" s="157"/>
      <c r="AF145" s="262"/>
      <c r="AG145" s="198"/>
      <c r="AH145" s="198"/>
      <c r="AI145" s="198"/>
      <c r="AJ145" s="157"/>
      <c r="AK145" s="157"/>
      <c r="AL145" s="157"/>
      <c r="AM145" s="262"/>
      <c r="AN145" s="198"/>
      <c r="AO145" s="198"/>
      <c r="AP145" s="198"/>
      <c r="AQ145" s="157"/>
      <c r="AR145" s="157"/>
      <c r="AS145" s="157"/>
      <c r="AT145" s="262"/>
      <c r="AU145" s="198"/>
      <c r="AV145" s="198"/>
      <c r="AW145" s="198"/>
      <c r="AX145" s="157"/>
      <c r="AY145" s="157"/>
      <c r="AZ145" s="157"/>
      <c r="BA145" s="262"/>
      <c r="BB145" s="198"/>
      <c r="BC145" s="198"/>
      <c r="BD145" s="198"/>
      <c r="BE145" s="157"/>
      <c r="BF145" s="157"/>
      <c r="BG145" s="157"/>
      <c r="BH145" s="262"/>
      <c r="BI145" s="198"/>
      <c r="BJ145" s="198"/>
      <c r="BK145" s="198"/>
      <c r="BL145" s="157"/>
      <c r="BM145" s="157"/>
      <c r="BN145" s="157"/>
      <c r="BO145" s="262"/>
      <c r="BP145" s="198"/>
      <c r="BQ145" s="198"/>
      <c r="BR145" s="198"/>
      <c r="BS145" s="157"/>
      <c r="BT145" s="157"/>
      <c r="BU145" s="157"/>
      <c r="BV145" s="262"/>
      <c r="BW145" s="198"/>
      <c r="BX145" s="198"/>
      <c r="BY145" s="198"/>
      <c r="BZ145" s="157"/>
      <c r="CA145" s="157"/>
      <c r="CB145" s="157"/>
      <c r="CC145" s="262"/>
      <c r="CD145" s="198"/>
      <c r="CE145" s="198"/>
      <c r="CF145" s="198"/>
      <c r="CG145" s="186"/>
      <c r="CH145" s="789"/>
      <c r="CI145" s="307"/>
      <c r="CJ145" s="307"/>
      <c r="CK145" s="307"/>
      <c r="CL145" s="307"/>
      <c r="CM145" s="307"/>
      <c r="CN145" s="307"/>
      <c r="CO145" s="307"/>
      <c r="CP145" s="307"/>
      <c r="CQ145" s="307"/>
      <c r="CR145" s="307"/>
      <c r="CS145" s="307"/>
      <c r="CT145" s="307"/>
    </row>
    <row r="146" spans="1:98" customFormat="1">
      <c r="A146" s="783"/>
      <c r="B146" s="783"/>
      <c r="C146" s="783"/>
      <c r="D146" s="783"/>
      <c r="E146" s="340"/>
      <c r="F146" s="677"/>
      <c r="G146" s="677"/>
      <c r="H146" s="677"/>
      <c r="I146" s="776"/>
      <c r="J146" s="85"/>
      <c r="K146" s="201"/>
      <c r="L146" s="112"/>
      <c r="M146" s="164" t="s">
        <v>13</v>
      </c>
      <c r="N146" s="163"/>
      <c r="O146" s="157"/>
      <c r="P146" s="157"/>
      <c r="Q146" s="157"/>
      <c r="R146" s="262"/>
      <c r="S146" s="198"/>
      <c r="T146" s="198"/>
      <c r="U146" s="197"/>
      <c r="V146" s="157"/>
      <c r="W146" s="157"/>
      <c r="X146" s="157"/>
      <c r="Y146" s="262"/>
      <c r="Z146" s="198"/>
      <c r="AA146" s="198"/>
      <c r="AB146" s="197"/>
      <c r="AC146" s="157"/>
      <c r="AD146" s="157"/>
      <c r="AE146" s="157"/>
      <c r="AF146" s="262"/>
      <c r="AG146" s="198"/>
      <c r="AH146" s="198"/>
      <c r="AI146" s="197"/>
      <c r="AJ146" s="157"/>
      <c r="AK146" s="157"/>
      <c r="AL146" s="157"/>
      <c r="AM146" s="262"/>
      <c r="AN146" s="198"/>
      <c r="AO146" s="198"/>
      <c r="AP146" s="197"/>
      <c r="AQ146" s="157"/>
      <c r="AR146" s="157"/>
      <c r="AS146" s="157"/>
      <c r="AT146" s="262"/>
      <c r="AU146" s="198"/>
      <c r="AV146" s="198"/>
      <c r="AW146" s="197"/>
      <c r="AX146" s="157"/>
      <c r="AY146" s="157"/>
      <c r="AZ146" s="157"/>
      <c r="BA146" s="262"/>
      <c r="BB146" s="198"/>
      <c r="BC146" s="198"/>
      <c r="BD146" s="197"/>
      <c r="BE146" s="157"/>
      <c r="BF146" s="157"/>
      <c r="BG146" s="157"/>
      <c r="BH146" s="262"/>
      <c r="BI146" s="198"/>
      <c r="BJ146" s="198"/>
      <c r="BK146" s="197"/>
      <c r="BL146" s="157"/>
      <c r="BM146" s="157"/>
      <c r="BN146" s="157"/>
      <c r="BO146" s="262"/>
      <c r="BP146" s="198"/>
      <c r="BQ146" s="198"/>
      <c r="BR146" s="197"/>
      <c r="BS146" s="157"/>
      <c r="BT146" s="157"/>
      <c r="BU146" s="157"/>
      <c r="BV146" s="262"/>
      <c r="BW146" s="198"/>
      <c r="BX146" s="198"/>
      <c r="BY146" s="197"/>
      <c r="BZ146" s="157"/>
      <c r="CA146" s="157"/>
      <c r="CB146" s="157"/>
      <c r="CC146" s="262"/>
      <c r="CD146" s="198"/>
      <c r="CE146" s="198"/>
      <c r="CF146" s="197"/>
      <c r="CG146" s="198"/>
      <c r="CH146" s="186"/>
      <c r="CI146" s="307"/>
      <c r="CJ146" s="307"/>
      <c r="CK146" s="307"/>
      <c r="CL146" s="307"/>
      <c r="CM146" s="307"/>
      <c r="CN146" s="307"/>
      <c r="CO146" s="307"/>
      <c r="CP146" s="307"/>
      <c r="CQ146" s="307"/>
      <c r="CR146" s="307"/>
      <c r="CS146" s="307"/>
      <c r="CT146" s="307"/>
    </row>
    <row r="147" spans="1:98" ht="33.75">
      <c r="A147" s="783"/>
      <c r="B147" s="783"/>
      <c r="C147" s="783"/>
      <c r="D147" s="783">
        <v>2</v>
      </c>
      <c r="E147" s="677"/>
      <c r="F147" s="677"/>
      <c r="G147" s="677"/>
      <c r="H147" s="677"/>
      <c r="I147" s="776" t="s">
        <v>1636</v>
      </c>
      <c r="J147" s="181"/>
      <c r="K147" s="101"/>
      <c r="L147" s="681" t="str">
        <f>mergeValue(A147) &amp;"."&amp; mergeValue(B147)&amp;"."&amp; mergeValue(C147)&amp;"."&amp; mergeValue(D147)</f>
        <v>1.7.1.2</v>
      </c>
      <c r="M147" s="161" t="s">
        <v>426</v>
      </c>
      <c r="N147" s="285"/>
      <c r="O147" s="797" t="s">
        <v>1666</v>
      </c>
      <c r="P147" s="798"/>
      <c r="Q147" s="798"/>
      <c r="R147" s="798"/>
      <c r="S147" s="798"/>
      <c r="T147" s="798"/>
      <c r="U147" s="798"/>
      <c r="V147" s="798"/>
      <c r="W147" s="798"/>
      <c r="X147" s="798"/>
      <c r="Y147" s="798"/>
      <c r="Z147" s="798"/>
      <c r="AA147" s="798"/>
      <c r="AB147" s="798"/>
      <c r="AC147" s="798"/>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8"/>
      <c r="AY147" s="798"/>
      <c r="AZ147" s="798"/>
      <c r="BA147" s="798"/>
      <c r="BB147" s="798"/>
      <c r="BC147" s="798"/>
      <c r="BD147" s="798"/>
      <c r="BE147" s="798"/>
      <c r="BF147" s="798"/>
      <c r="BG147" s="798"/>
      <c r="BH147" s="798"/>
      <c r="BI147" s="798"/>
      <c r="BJ147" s="798"/>
      <c r="BK147" s="798"/>
      <c r="BL147" s="798"/>
      <c r="BM147" s="798"/>
      <c r="BN147" s="798"/>
      <c r="BO147" s="798"/>
      <c r="BP147" s="798"/>
      <c r="BQ147" s="798"/>
      <c r="BR147" s="798"/>
      <c r="BS147" s="798"/>
      <c r="BT147" s="798"/>
      <c r="BU147" s="798"/>
      <c r="BV147" s="798"/>
      <c r="BW147" s="798"/>
      <c r="BX147" s="798"/>
      <c r="BY147" s="798"/>
      <c r="BZ147" s="798"/>
      <c r="CA147" s="798"/>
      <c r="CB147" s="798"/>
      <c r="CC147" s="798"/>
      <c r="CD147" s="798"/>
      <c r="CE147" s="798"/>
      <c r="CF147" s="798"/>
      <c r="CG147" s="799"/>
      <c r="CH147" s="286" t="s">
        <v>681</v>
      </c>
    </row>
    <row r="148" spans="1:98" ht="33.75">
      <c r="A148" s="783"/>
      <c r="B148" s="783"/>
      <c r="C148" s="783"/>
      <c r="D148" s="783"/>
      <c r="E148" s="783">
        <v>1</v>
      </c>
      <c r="F148" s="677"/>
      <c r="G148" s="677"/>
      <c r="H148" s="677"/>
      <c r="I148" s="776"/>
      <c r="J148" s="776"/>
      <c r="K148" s="101"/>
      <c r="L148" s="681" t="str">
        <f>mergeValue(A148) &amp;"."&amp; mergeValue(B148)&amp;"."&amp; mergeValue(C148)&amp;"."&amp; mergeValue(D148)&amp;"."&amp; mergeValue(E148)</f>
        <v>1.7.1.2.1</v>
      </c>
      <c r="M148" s="172" t="s">
        <v>10</v>
      </c>
      <c r="N148" s="286"/>
      <c r="O148" s="794" t="s">
        <v>715</v>
      </c>
      <c r="P148" s="795"/>
      <c r="Q148" s="795"/>
      <c r="R148" s="795"/>
      <c r="S148" s="795"/>
      <c r="T148" s="795"/>
      <c r="U148" s="795"/>
      <c r="V148" s="795"/>
      <c r="W148" s="795"/>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5"/>
      <c r="AZ148" s="795"/>
      <c r="BA148" s="795"/>
      <c r="BB148" s="795"/>
      <c r="BC148" s="795"/>
      <c r="BD148" s="795"/>
      <c r="BE148" s="795"/>
      <c r="BF148" s="795"/>
      <c r="BG148" s="795"/>
      <c r="BH148" s="795"/>
      <c r="BI148" s="795"/>
      <c r="BJ148" s="795"/>
      <c r="BK148" s="795"/>
      <c r="BL148" s="795"/>
      <c r="BM148" s="795"/>
      <c r="BN148" s="795"/>
      <c r="BO148" s="795"/>
      <c r="BP148" s="795"/>
      <c r="BQ148" s="795"/>
      <c r="BR148" s="795"/>
      <c r="BS148" s="795"/>
      <c r="BT148" s="795"/>
      <c r="BU148" s="795"/>
      <c r="BV148" s="795"/>
      <c r="BW148" s="795"/>
      <c r="BX148" s="795"/>
      <c r="BY148" s="795"/>
      <c r="BZ148" s="795"/>
      <c r="CA148" s="795"/>
      <c r="CB148" s="795"/>
      <c r="CC148" s="795"/>
      <c r="CD148" s="795"/>
      <c r="CE148" s="795"/>
      <c r="CF148" s="795"/>
      <c r="CG148" s="796"/>
      <c r="CH148" s="286" t="s">
        <v>545</v>
      </c>
      <c r="CJ148" s="317" t="str">
        <f>strCheckUnique(CK148:CK151)</f>
        <v/>
      </c>
      <c r="CL148" s="317"/>
    </row>
    <row r="149" spans="1:98" ht="66" customHeight="1">
      <c r="A149" s="783"/>
      <c r="B149" s="783"/>
      <c r="C149" s="783"/>
      <c r="D149" s="783"/>
      <c r="E149" s="783"/>
      <c r="F149" s="340">
        <v>1</v>
      </c>
      <c r="G149" s="340"/>
      <c r="H149" s="340"/>
      <c r="I149" s="776"/>
      <c r="J149" s="776"/>
      <c r="K149" s="344"/>
      <c r="L149" s="681" t="str">
        <f>mergeValue(A149) &amp;"."&amp; mergeValue(B149)&amp;"."&amp; mergeValue(C149)&amp;"."&amp; mergeValue(D149)&amp;"."&amp; mergeValue(E149)&amp;"."&amp; mergeValue(F149)</f>
        <v>1.7.1.2.1.1</v>
      </c>
      <c r="M149" s="646" t="s">
        <v>1650</v>
      </c>
      <c r="N149" s="299"/>
      <c r="O149" s="694">
        <v>25.39</v>
      </c>
      <c r="P149" s="192"/>
      <c r="Q149" s="192"/>
      <c r="R149" s="781" t="s">
        <v>1320</v>
      </c>
      <c r="S149" s="779" t="s">
        <v>87</v>
      </c>
      <c r="T149" s="781" t="s">
        <v>1667</v>
      </c>
      <c r="U149" s="779" t="s">
        <v>87</v>
      </c>
      <c r="V149" s="694">
        <v>124.06</v>
      </c>
      <c r="W149" s="192"/>
      <c r="X149" s="192"/>
      <c r="Y149" s="781" t="s">
        <v>1668</v>
      </c>
      <c r="Z149" s="779" t="s">
        <v>87</v>
      </c>
      <c r="AA149" s="781" t="s">
        <v>1669</v>
      </c>
      <c r="AB149" s="779" t="s">
        <v>87</v>
      </c>
      <c r="AC149" s="694">
        <v>118.88</v>
      </c>
      <c r="AD149" s="192"/>
      <c r="AE149" s="192"/>
      <c r="AF149" s="781" t="s">
        <v>1672</v>
      </c>
      <c r="AG149" s="779" t="s">
        <v>87</v>
      </c>
      <c r="AH149" s="781" t="s">
        <v>1673</v>
      </c>
      <c r="AI149" s="779" t="s">
        <v>87</v>
      </c>
      <c r="AJ149" s="694">
        <v>123.64</v>
      </c>
      <c r="AK149" s="192"/>
      <c r="AL149" s="192"/>
      <c r="AM149" s="781" t="s">
        <v>1674</v>
      </c>
      <c r="AN149" s="779" t="s">
        <v>87</v>
      </c>
      <c r="AO149" s="781" t="s">
        <v>1675</v>
      </c>
      <c r="AP149" s="779" t="s">
        <v>87</v>
      </c>
      <c r="AQ149" s="694">
        <v>123.64</v>
      </c>
      <c r="AR149" s="192"/>
      <c r="AS149" s="192"/>
      <c r="AT149" s="781" t="s">
        <v>1677</v>
      </c>
      <c r="AU149" s="779" t="s">
        <v>87</v>
      </c>
      <c r="AV149" s="781" t="s">
        <v>1678</v>
      </c>
      <c r="AW149" s="779" t="s">
        <v>87</v>
      </c>
      <c r="AX149" s="694">
        <v>163.79</v>
      </c>
      <c r="AY149" s="192"/>
      <c r="AZ149" s="192"/>
      <c r="BA149" s="781" t="s">
        <v>1679</v>
      </c>
      <c r="BB149" s="779" t="s">
        <v>87</v>
      </c>
      <c r="BC149" s="781" t="s">
        <v>1680</v>
      </c>
      <c r="BD149" s="779" t="s">
        <v>87</v>
      </c>
      <c r="BE149" s="694">
        <v>163.79</v>
      </c>
      <c r="BF149" s="192"/>
      <c r="BG149" s="192"/>
      <c r="BH149" s="781" t="s">
        <v>1681</v>
      </c>
      <c r="BI149" s="779" t="s">
        <v>87</v>
      </c>
      <c r="BJ149" s="781" t="s">
        <v>1682</v>
      </c>
      <c r="BK149" s="779" t="s">
        <v>87</v>
      </c>
      <c r="BL149" s="694">
        <v>232.09</v>
      </c>
      <c r="BM149" s="192"/>
      <c r="BN149" s="192"/>
      <c r="BO149" s="781" t="s">
        <v>1683</v>
      </c>
      <c r="BP149" s="779" t="s">
        <v>87</v>
      </c>
      <c r="BQ149" s="781" t="s">
        <v>1684</v>
      </c>
      <c r="BR149" s="779" t="s">
        <v>87</v>
      </c>
      <c r="BS149" s="694">
        <v>188.29</v>
      </c>
      <c r="BT149" s="192"/>
      <c r="BU149" s="192"/>
      <c r="BV149" s="781" t="s">
        <v>1685</v>
      </c>
      <c r="BW149" s="779" t="s">
        <v>87</v>
      </c>
      <c r="BX149" s="781" t="s">
        <v>1686</v>
      </c>
      <c r="BY149" s="779" t="s">
        <v>87</v>
      </c>
      <c r="BZ149" s="694">
        <v>195.83</v>
      </c>
      <c r="CA149" s="192"/>
      <c r="CB149" s="192"/>
      <c r="CC149" s="781" t="s">
        <v>1687</v>
      </c>
      <c r="CD149" s="779" t="s">
        <v>87</v>
      </c>
      <c r="CE149" s="781" t="s">
        <v>1321</v>
      </c>
      <c r="CF149" s="779" t="s">
        <v>88</v>
      </c>
      <c r="CG149" s="282"/>
      <c r="CH149" s="787" t="s">
        <v>546</v>
      </c>
      <c r="CI149" s="298" t="str">
        <f>strCheckDate(O150:CG150)</f>
        <v/>
      </c>
      <c r="CJ149" s="317"/>
      <c r="CK149" s="317" t="str">
        <f>IF(M149="","",M149 )</f>
        <v>Питьевая вода, руб./м3 (с НДС)</v>
      </c>
      <c r="CL149" s="317"/>
      <c r="CM149" s="317"/>
      <c r="CN149" s="317"/>
    </row>
    <row r="150" spans="1:98" ht="14.25" hidden="1" customHeight="1">
      <c r="A150" s="783"/>
      <c r="B150" s="783"/>
      <c r="C150" s="783"/>
      <c r="D150" s="783"/>
      <c r="E150" s="783"/>
      <c r="F150" s="340"/>
      <c r="G150" s="340"/>
      <c r="H150" s="340"/>
      <c r="I150" s="776"/>
      <c r="J150" s="776"/>
      <c r="K150" s="344"/>
      <c r="L150" s="171"/>
      <c r="M150" s="205"/>
      <c r="N150" s="299"/>
      <c r="O150" s="299"/>
      <c r="P150" s="296"/>
      <c r="Q150" s="297" t="str">
        <f>R149 &amp; "-" &amp; T149</f>
        <v>17.01.2020-30.06.2020</v>
      </c>
      <c r="R150" s="781"/>
      <c r="S150" s="779"/>
      <c r="T150" s="782"/>
      <c r="U150" s="779"/>
      <c r="V150" s="299"/>
      <c r="W150" s="296"/>
      <c r="X150" s="297" t="str">
        <f>Y149 &amp; "-" &amp; AA149</f>
        <v>01.07.2020-31.12.2020</v>
      </c>
      <c r="Y150" s="781"/>
      <c r="Z150" s="779"/>
      <c r="AA150" s="782"/>
      <c r="AB150" s="779"/>
      <c r="AC150" s="299"/>
      <c r="AD150" s="296"/>
      <c r="AE150" s="297" t="str">
        <f>AF149 &amp; "-" &amp; AH149</f>
        <v>01.01.2021-30.06.2021</v>
      </c>
      <c r="AF150" s="781"/>
      <c r="AG150" s="779"/>
      <c r="AH150" s="782"/>
      <c r="AI150" s="779"/>
      <c r="AJ150" s="299"/>
      <c r="AK150" s="296"/>
      <c r="AL150" s="297" t="str">
        <f>AM149 &amp; "-" &amp; AO149</f>
        <v>01.07.2021-31.12.2021</v>
      </c>
      <c r="AM150" s="781"/>
      <c r="AN150" s="779"/>
      <c r="AO150" s="782"/>
      <c r="AP150" s="779"/>
      <c r="AQ150" s="299"/>
      <c r="AR150" s="296"/>
      <c r="AS150" s="297" t="str">
        <f>AT149 &amp; "-" &amp; AV149</f>
        <v>01.01.2022-30.06.2022</v>
      </c>
      <c r="AT150" s="781"/>
      <c r="AU150" s="779"/>
      <c r="AV150" s="782"/>
      <c r="AW150" s="779"/>
      <c r="AX150" s="299"/>
      <c r="AY150" s="296"/>
      <c r="AZ150" s="297" t="str">
        <f>BA149 &amp; "-" &amp; BC149</f>
        <v>01.07.2022-31.12.2022</v>
      </c>
      <c r="BA150" s="781"/>
      <c r="BB150" s="779"/>
      <c r="BC150" s="782"/>
      <c r="BD150" s="779"/>
      <c r="BE150" s="299"/>
      <c r="BF150" s="296"/>
      <c r="BG150" s="297" t="str">
        <f>BH149 &amp; "-" &amp; BJ149</f>
        <v>01.01.2023-30.06.2023</v>
      </c>
      <c r="BH150" s="781"/>
      <c r="BI150" s="779"/>
      <c r="BJ150" s="782"/>
      <c r="BK150" s="779"/>
      <c r="BL150" s="299"/>
      <c r="BM150" s="296"/>
      <c r="BN150" s="297" t="str">
        <f>BO149 &amp; "-" &amp; BQ149</f>
        <v>01.07.2023-31.12.2023</v>
      </c>
      <c r="BO150" s="781"/>
      <c r="BP150" s="779"/>
      <c r="BQ150" s="782"/>
      <c r="BR150" s="779"/>
      <c r="BS150" s="299"/>
      <c r="BT150" s="296"/>
      <c r="BU150" s="297" t="str">
        <f>BV149 &amp; "-" &amp; BX149</f>
        <v>01.01.2024-30.06.2024</v>
      </c>
      <c r="BV150" s="781"/>
      <c r="BW150" s="779"/>
      <c r="BX150" s="782"/>
      <c r="BY150" s="779"/>
      <c r="BZ150" s="299"/>
      <c r="CA150" s="296"/>
      <c r="CB150" s="297" t="str">
        <f>CC149 &amp; "-" &amp; CE149</f>
        <v>01.07.2024-31.12.2024</v>
      </c>
      <c r="CC150" s="781"/>
      <c r="CD150" s="779"/>
      <c r="CE150" s="782"/>
      <c r="CF150" s="779"/>
      <c r="CG150" s="282"/>
      <c r="CH150" s="788"/>
      <c r="CJ150" s="317"/>
      <c r="CK150" s="317"/>
      <c r="CL150" s="317"/>
      <c r="CM150" s="317"/>
      <c r="CN150" s="317"/>
    </row>
    <row r="151" spans="1:98" customFormat="1" ht="15" customHeight="1">
      <c r="A151" s="783"/>
      <c r="B151" s="783"/>
      <c r="C151" s="783"/>
      <c r="D151" s="783"/>
      <c r="E151" s="783"/>
      <c r="F151" s="340"/>
      <c r="G151" s="340"/>
      <c r="H151" s="340"/>
      <c r="I151" s="776"/>
      <c r="J151" s="776"/>
      <c r="K151" s="201"/>
      <c r="L151" s="112"/>
      <c r="M151" s="175" t="s">
        <v>427</v>
      </c>
      <c r="N151" s="164"/>
      <c r="O151" s="157"/>
      <c r="P151" s="157"/>
      <c r="Q151" s="157"/>
      <c r="R151" s="262"/>
      <c r="S151" s="198"/>
      <c r="T151" s="198"/>
      <c r="U151" s="198"/>
      <c r="V151" s="157"/>
      <c r="W151" s="157"/>
      <c r="X151" s="157"/>
      <c r="Y151" s="262"/>
      <c r="Z151" s="198"/>
      <c r="AA151" s="198"/>
      <c r="AB151" s="198"/>
      <c r="AC151" s="157"/>
      <c r="AD151" s="157"/>
      <c r="AE151" s="157"/>
      <c r="AF151" s="262"/>
      <c r="AG151" s="198"/>
      <c r="AH151" s="198"/>
      <c r="AI151" s="198"/>
      <c r="AJ151" s="157"/>
      <c r="AK151" s="157"/>
      <c r="AL151" s="157"/>
      <c r="AM151" s="262"/>
      <c r="AN151" s="198"/>
      <c r="AO151" s="198"/>
      <c r="AP151" s="198"/>
      <c r="AQ151" s="157"/>
      <c r="AR151" s="157"/>
      <c r="AS151" s="157"/>
      <c r="AT151" s="262"/>
      <c r="AU151" s="198"/>
      <c r="AV151" s="198"/>
      <c r="AW151" s="198"/>
      <c r="AX151" s="157"/>
      <c r="AY151" s="157"/>
      <c r="AZ151" s="157"/>
      <c r="BA151" s="262"/>
      <c r="BB151" s="198"/>
      <c r="BC151" s="198"/>
      <c r="BD151" s="198"/>
      <c r="BE151" s="157"/>
      <c r="BF151" s="157"/>
      <c r="BG151" s="157"/>
      <c r="BH151" s="262"/>
      <c r="BI151" s="198"/>
      <c r="BJ151" s="198"/>
      <c r="BK151" s="198"/>
      <c r="BL151" s="157"/>
      <c r="BM151" s="157"/>
      <c r="BN151" s="157"/>
      <c r="BO151" s="262"/>
      <c r="BP151" s="198"/>
      <c r="BQ151" s="198"/>
      <c r="BR151" s="198"/>
      <c r="BS151" s="157"/>
      <c r="BT151" s="157"/>
      <c r="BU151" s="157"/>
      <c r="BV151" s="262"/>
      <c r="BW151" s="198"/>
      <c r="BX151" s="198"/>
      <c r="BY151" s="198"/>
      <c r="BZ151" s="157"/>
      <c r="CA151" s="157"/>
      <c r="CB151" s="157"/>
      <c r="CC151" s="262"/>
      <c r="CD151" s="198"/>
      <c r="CE151" s="198"/>
      <c r="CF151" s="198"/>
      <c r="CG151" s="186"/>
      <c r="CH151" s="789"/>
      <c r="CI151" s="307"/>
      <c r="CJ151" s="307"/>
      <c r="CK151" s="307"/>
      <c r="CL151" s="307"/>
      <c r="CM151" s="307"/>
      <c r="CN151" s="307"/>
      <c r="CO151" s="307"/>
      <c r="CP151" s="307"/>
      <c r="CQ151" s="307"/>
      <c r="CR151" s="307"/>
      <c r="CS151" s="307"/>
      <c r="CT151" s="307"/>
    </row>
    <row r="152" spans="1:98" ht="33.75">
      <c r="A152" s="783"/>
      <c r="B152" s="783"/>
      <c r="C152" s="783"/>
      <c r="D152" s="783"/>
      <c r="E152" s="783">
        <v>2</v>
      </c>
      <c r="F152" s="677"/>
      <c r="G152" s="677"/>
      <c r="H152" s="677"/>
      <c r="I152" s="776"/>
      <c r="J152" s="776" t="s">
        <v>1636</v>
      </c>
      <c r="K152" s="101"/>
      <c r="L152" s="681" t="str">
        <f>mergeValue(A152) &amp;"."&amp; mergeValue(B152)&amp;"."&amp; mergeValue(C152)&amp;"."&amp; mergeValue(D152)&amp;"."&amp; mergeValue(E152)</f>
        <v>1.7.1.2.2</v>
      </c>
      <c r="M152" s="172" t="s">
        <v>10</v>
      </c>
      <c r="N152" s="286"/>
      <c r="O152" s="794" t="s">
        <v>306</v>
      </c>
      <c r="P152" s="795"/>
      <c r="Q152" s="795"/>
      <c r="R152" s="795"/>
      <c r="S152" s="795"/>
      <c r="T152" s="795"/>
      <c r="U152" s="795"/>
      <c r="V152" s="795"/>
      <c r="W152" s="795"/>
      <c r="X152" s="795"/>
      <c r="Y152" s="795"/>
      <c r="Z152" s="795"/>
      <c r="AA152" s="795"/>
      <c r="AB152" s="795"/>
      <c r="AC152" s="795"/>
      <c r="AD152" s="795"/>
      <c r="AE152" s="795"/>
      <c r="AF152" s="795"/>
      <c r="AG152" s="795"/>
      <c r="AH152" s="795"/>
      <c r="AI152" s="795"/>
      <c r="AJ152" s="795"/>
      <c r="AK152" s="795"/>
      <c r="AL152" s="795"/>
      <c r="AM152" s="795"/>
      <c r="AN152" s="795"/>
      <c r="AO152" s="795"/>
      <c r="AP152" s="795"/>
      <c r="AQ152" s="795"/>
      <c r="AR152" s="795"/>
      <c r="AS152" s="795"/>
      <c r="AT152" s="795"/>
      <c r="AU152" s="795"/>
      <c r="AV152" s="795"/>
      <c r="AW152" s="795"/>
      <c r="AX152" s="795"/>
      <c r="AY152" s="795"/>
      <c r="AZ152" s="795"/>
      <c r="BA152" s="795"/>
      <c r="BB152" s="795"/>
      <c r="BC152" s="795"/>
      <c r="BD152" s="795"/>
      <c r="BE152" s="795"/>
      <c r="BF152" s="795"/>
      <c r="BG152" s="795"/>
      <c r="BH152" s="795"/>
      <c r="BI152" s="795"/>
      <c r="BJ152" s="795"/>
      <c r="BK152" s="795"/>
      <c r="BL152" s="795"/>
      <c r="BM152" s="795"/>
      <c r="BN152" s="795"/>
      <c r="BO152" s="795"/>
      <c r="BP152" s="795"/>
      <c r="BQ152" s="795"/>
      <c r="BR152" s="795"/>
      <c r="BS152" s="795"/>
      <c r="BT152" s="795"/>
      <c r="BU152" s="795"/>
      <c r="BV152" s="795"/>
      <c r="BW152" s="795"/>
      <c r="BX152" s="795"/>
      <c r="BY152" s="795"/>
      <c r="BZ152" s="795"/>
      <c r="CA152" s="795"/>
      <c r="CB152" s="795"/>
      <c r="CC152" s="795"/>
      <c r="CD152" s="795"/>
      <c r="CE152" s="795"/>
      <c r="CF152" s="795"/>
      <c r="CG152" s="796"/>
      <c r="CH152" s="286" t="s">
        <v>545</v>
      </c>
      <c r="CJ152" s="317" t="str">
        <f>strCheckUnique(CK152:CK155)</f>
        <v/>
      </c>
      <c r="CL152" s="317"/>
    </row>
    <row r="153" spans="1:98" ht="66" customHeight="1">
      <c r="A153" s="783"/>
      <c r="B153" s="783"/>
      <c r="C153" s="783"/>
      <c r="D153" s="783"/>
      <c r="E153" s="783"/>
      <c r="F153" s="340">
        <v>1</v>
      </c>
      <c r="G153" s="340"/>
      <c r="H153" s="340"/>
      <c r="I153" s="776"/>
      <c r="J153" s="776"/>
      <c r="K153" s="344"/>
      <c r="L153" s="681" t="str">
        <f>mergeValue(A153) &amp;"."&amp; mergeValue(B153)&amp;"."&amp; mergeValue(C153)&amp;"."&amp; mergeValue(D153)&amp;"."&amp; mergeValue(E153)&amp;"."&amp; mergeValue(F153)</f>
        <v>1.7.1.2.2.1</v>
      </c>
      <c r="M153" s="646" t="s">
        <v>1651</v>
      </c>
      <c r="N153" s="299"/>
      <c r="O153" s="694">
        <v>21.16</v>
      </c>
      <c r="P153" s="192"/>
      <c r="Q153" s="192"/>
      <c r="R153" s="781" t="s">
        <v>1320</v>
      </c>
      <c r="S153" s="779" t="s">
        <v>87</v>
      </c>
      <c r="T153" s="781" t="s">
        <v>1667</v>
      </c>
      <c r="U153" s="779" t="s">
        <v>87</v>
      </c>
      <c r="V153" s="694">
        <v>103.38</v>
      </c>
      <c r="W153" s="192"/>
      <c r="X153" s="192"/>
      <c r="Y153" s="781" t="s">
        <v>1668</v>
      </c>
      <c r="Z153" s="779" t="s">
        <v>87</v>
      </c>
      <c r="AA153" s="781" t="s">
        <v>1669</v>
      </c>
      <c r="AB153" s="779" t="s">
        <v>87</v>
      </c>
      <c r="AC153" s="694">
        <v>99.07</v>
      </c>
      <c r="AD153" s="192"/>
      <c r="AE153" s="192"/>
      <c r="AF153" s="781" t="s">
        <v>1672</v>
      </c>
      <c r="AG153" s="779" t="s">
        <v>87</v>
      </c>
      <c r="AH153" s="781" t="s">
        <v>1673</v>
      </c>
      <c r="AI153" s="779" t="s">
        <v>87</v>
      </c>
      <c r="AJ153" s="694">
        <v>103.03</v>
      </c>
      <c r="AK153" s="192"/>
      <c r="AL153" s="192"/>
      <c r="AM153" s="781" t="s">
        <v>1674</v>
      </c>
      <c r="AN153" s="779" t="s">
        <v>87</v>
      </c>
      <c r="AO153" s="781" t="s">
        <v>1675</v>
      </c>
      <c r="AP153" s="779" t="s">
        <v>87</v>
      </c>
      <c r="AQ153" s="694">
        <v>103.03</v>
      </c>
      <c r="AR153" s="192"/>
      <c r="AS153" s="192"/>
      <c r="AT153" s="781" t="s">
        <v>1677</v>
      </c>
      <c r="AU153" s="779" t="s">
        <v>87</v>
      </c>
      <c r="AV153" s="781" t="s">
        <v>1678</v>
      </c>
      <c r="AW153" s="779" t="s">
        <v>87</v>
      </c>
      <c r="AX153" s="694">
        <v>136.49</v>
      </c>
      <c r="AY153" s="192"/>
      <c r="AZ153" s="192"/>
      <c r="BA153" s="781" t="s">
        <v>1679</v>
      </c>
      <c r="BB153" s="779" t="s">
        <v>87</v>
      </c>
      <c r="BC153" s="781" t="s">
        <v>1680</v>
      </c>
      <c r="BD153" s="779" t="s">
        <v>87</v>
      </c>
      <c r="BE153" s="694">
        <v>136.49</v>
      </c>
      <c r="BF153" s="192"/>
      <c r="BG153" s="192"/>
      <c r="BH153" s="781" t="s">
        <v>1681</v>
      </c>
      <c r="BI153" s="779" t="s">
        <v>87</v>
      </c>
      <c r="BJ153" s="781" t="s">
        <v>1682</v>
      </c>
      <c r="BK153" s="779" t="s">
        <v>87</v>
      </c>
      <c r="BL153" s="694">
        <v>193.41</v>
      </c>
      <c r="BM153" s="192"/>
      <c r="BN153" s="192"/>
      <c r="BO153" s="781" t="s">
        <v>1683</v>
      </c>
      <c r="BP153" s="779" t="s">
        <v>87</v>
      </c>
      <c r="BQ153" s="781" t="s">
        <v>1684</v>
      </c>
      <c r="BR153" s="779" t="s">
        <v>87</v>
      </c>
      <c r="BS153" s="694">
        <v>156.91</v>
      </c>
      <c r="BT153" s="192"/>
      <c r="BU153" s="192"/>
      <c r="BV153" s="781" t="s">
        <v>1685</v>
      </c>
      <c r="BW153" s="779" t="s">
        <v>87</v>
      </c>
      <c r="BX153" s="781" t="s">
        <v>1686</v>
      </c>
      <c r="BY153" s="779" t="s">
        <v>87</v>
      </c>
      <c r="BZ153" s="694">
        <v>163.19</v>
      </c>
      <c r="CA153" s="192"/>
      <c r="CB153" s="192"/>
      <c r="CC153" s="781" t="s">
        <v>1687</v>
      </c>
      <c r="CD153" s="779" t="s">
        <v>87</v>
      </c>
      <c r="CE153" s="781" t="s">
        <v>1321</v>
      </c>
      <c r="CF153" s="779" t="s">
        <v>88</v>
      </c>
      <c r="CG153" s="282"/>
      <c r="CH153" s="787" t="s">
        <v>546</v>
      </c>
      <c r="CI153" s="298" t="str">
        <f>strCheckDate(O154:CG154)</f>
        <v/>
      </c>
      <c r="CJ153" s="317"/>
      <c r="CK153" s="317" t="str">
        <f>IF(M153="","",M153 )</f>
        <v>Питьевая вода, руб./м3 (без НДС)</v>
      </c>
      <c r="CL153" s="317"/>
      <c r="CM153" s="317"/>
      <c r="CN153" s="317"/>
    </row>
    <row r="154" spans="1:98" ht="14.25" hidden="1" customHeight="1">
      <c r="A154" s="783"/>
      <c r="B154" s="783"/>
      <c r="C154" s="783"/>
      <c r="D154" s="783"/>
      <c r="E154" s="783"/>
      <c r="F154" s="340"/>
      <c r="G154" s="340"/>
      <c r="H154" s="340"/>
      <c r="I154" s="776"/>
      <c r="J154" s="776"/>
      <c r="K154" s="344"/>
      <c r="L154" s="171"/>
      <c r="M154" s="205"/>
      <c r="N154" s="299"/>
      <c r="O154" s="299"/>
      <c r="P154" s="296"/>
      <c r="Q154" s="297" t="str">
        <f>R153 &amp; "-" &amp; T153</f>
        <v>17.01.2020-30.06.2020</v>
      </c>
      <c r="R154" s="781"/>
      <c r="S154" s="779"/>
      <c r="T154" s="782"/>
      <c r="U154" s="779"/>
      <c r="V154" s="299"/>
      <c r="W154" s="296"/>
      <c r="X154" s="297" t="str">
        <f>Y153 &amp; "-" &amp; AA153</f>
        <v>01.07.2020-31.12.2020</v>
      </c>
      <c r="Y154" s="781"/>
      <c r="Z154" s="779"/>
      <c r="AA154" s="782"/>
      <c r="AB154" s="779"/>
      <c r="AC154" s="299"/>
      <c r="AD154" s="296"/>
      <c r="AE154" s="297" t="str">
        <f>AF153 &amp; "-" &amp; AH153</f>
        <v>01.01.2021-30.06.2021</v>
      </c>
      <c r="AF154" s="781"/>
      <c r="AG154" s="779"/>
      <c r="AH154" s="782"/>
      <c r="AI154" s="779"/>
      <c r="AJ154" s="299"/>
      <c r="AK154" s="296"/>
      <c r="AL154" s="297" t="str">
        <f>AM153 &amp; "-" &amp; AO153</f>
        <v>01.07.2021-31.12.2021</v>
      </c>
      <c r="AM154" s="781"/>
      <c r="AN154" s="779"/>
      <c r="AO154" s="782"/>
      <c r="AP154" s="779"/>
      <c r="AQ154" s="299"/>
      <c r="AR154" s="296"/>
      <c r="AS154" s="297" t="str">
        <f>AT153 &amp; "-" &amp; AV153</f>
        <v>01.01.2022-30.06.2022</v>
      </c>
      <c r="AT154" s="781"/>
      <c r="AU154" s="779"/>
      <c r="AV154" s="782"/>
      <c r="AW154" s="779"/>
      <c r="AX154" s="299"/>
      <c r="AY154" s="296"/>
      <c r="AZ154" s="297" t="str">
        <f>BA153 &amp; "-" &amp; BC153</f>
        <v>01.07.2022-31.12.2022</v>
      </c>
      <c r="BA154" s="781"/>
      <c r="BB154" s="779"/>
      <c r="BC154" s="782"/>
      <c r="BD154" s="779"/>
      <c r="BE154" s="299"/>
      <c r="BF154" s="296"/>
      <c r="BG154" s="297" t="str">
        <f>BH153 &amp; "-" &amp; BJ153</f>
        <v>01.01.2023-30.06.2023</v>
      </c>
      <c r="BH154" s="781"/>
      <c r="BI154" s="779"/>
      <c r="BJ154" s="782"/>
      <c r="BK154" s="779"/>
      <c r="BL154" s="299"/>
      <c r="BM154" s="296"/>
      <c r="BN154" s="297" t="str">
        <f>BO153 &amp; "-" &amp; BQ153</f>
        <v>01.07.2023-31.12.2023</v>
      </c>
      <c r="BO154" s="781"/>
      <c r="BP154" s="779"/>
      <c r="BQ154" s="782"/>
      <c r="BR154" s="779"/>
      <c r="BS154" s="299"/>
      <c r="BT154" s="296"/>
      <c r="BU154" s="297" t="str">
        <f>BV153 &amp; "-" &amp; BX153</f>
        <v>01.01.2024-30.06.2024</v>
      </c>
      <c r="BV154" s="781"/>
      <c r="BW154" s="779"/>
      <c r="BX154" s="782"/>
      <c r="BY154" s="779"/>
      <c r="BZ154" s="299"/>
      <c r="CA154" s="296"/>
      <c r="CB154" s="297" t="str">
        <f>CC153 &amp; "-" &amp; CE153</f>
        <v>01.07.2024-31.12.2024</v>
      </c>
      <c r="CC154" s="781"/>
      <c r="CD154" s="779"/>
      <c r="CE154" s="782"/>
      <c r="CF154" s="779"/>
      <c r="CG154" s="282"/>
      <c r="CH154" s="788"/>
      <c r="CJ154" s="317"/>
      <c r="CK154" s="317"/>
      <c r="CL154" s="317"/>
      <c r="CM154" s="317"/>
      <c r="CN154" s="317"/>
    </row>
    <row r="155" spans="1:98" customFormat="1" ht="15" customHeight="1">
      <c r="A155" s="783"/>
      <c r="B155" s="783"/>
      <c r="C155" s="783"/>
      <c r="D155" s="783"/>
      <c r="E155" s="783"/>
      <c r="F155" s="340"/>
      <c r="G155" s="340"/>
      <c r="H155" s="340"/>
      <c r="I155" s="776"/>
      <c r="J155" s="776"/>
      <c r="K155" s="201"/>
      <c r="L155" s="112"/>
      <c r="M155" s="175" t="s">
        <v>427</v>
      </c>
      <c r="N155" s="164"/>
      <c r="O155" s="157"/>
      <c r="P155" s="157"/>
      <c r="Q155" s="157"/>
      <c r="R155" s="262"/>
      <c r="S155" s="198"/>
      <c r="T155" s="198"/>
      <c r="U155" s="198"/>
      <c r="V155" s="157"/>
      <c r="W155" s="157"/>
      <c r="X155" s="157"/>
      <c r="Y155" s="262"/>
      <c r="Z155" s="198"/>
      <c r="AA155" s="198"/>
      <c r="AB155" s="198"/>
      <c r="AC155" s="157"/>
      <c r="AD155" s="157"/>
      <c r="AE155" s="157"/>
      <c r="AF155" s="262"/>
      <c r="AG155" s="198"/>
      <c r="AH155" s="198"/>
      <c r="AI155" s="198"/>
      <c r="AJ155" s="157"/>
      <c r="AK155" s="157"/>
      <c r="AL155" s="157"/>
      <c r="AM155" s="262"/>
      <c r="AN155" s="198"/>
      <c r="AO155" s="198"/>
      <c r="AP155" s="198"/>
      <c r="AQ155" s="157"/>
      <c r="AR155" s="157"/>
      <c r="AS155" s="157"/>
      <c r="AT155" s="262"/>
      <c r="AU155" s="198"/>
      <c r="AV155" s="198"/>
      <c r="AW155" s="198"/>
      <c r="AX155" s="157"/>
      <c r="AY155" s="157"/>
      <c r="AZ155" s="157"/>
      <c r="BA155" s="262"/>
      <c r="BB155" s="198"/>
      <c r="BC155" s="198"/>
      <c r="BD155" s="198"/>
      <c r="BE155" s="157"/>
      <c r="BF155" s="157"/>
      <c r="BG155" s="157"/>
      <c r="BH155" s="262"/>
      <c r="BI155" s="198"/>
      <c r="BJ155" s="198"/>
      <c r="BK155" s="198"/>
      <c r="BL155" s="157"/>
      <c r="BM155" s="157"/>
      <c r="BN155" s="157"/>
      <c r="BO155" s="262"/>
      <c r="BP155" s="198"/>
      <c r="BQ155" s="198"/>
      <c r="BR155" s="198"/>
      <c r="BS155" s="157"/>
      <c r="BT155" s="157"/>
      <c r="BU155" s="157"/>
      <c r="BV155" s="262"/>
      <c r="BW155" s="198"/>
      <c r="BX155" s="198"/>
      <c r="BY155" s="198"/>
      <c r="BZ155" s="157"/>
      <c r="CA155" s="157"/>
      <c r="CB155" s="157"/>
      <c r="CC155" s="262"/>
      <c r="CD155" s="198"/>
      <c r="CE155" s="198"/>
      <c r="CF155" s="198"/>
      <c r="CG155" s="186"/>
      <c r="CH155" s="789"/>
      <c r="CI155" s="307"/>
      <c r="CJ155" s="307"/>
      <c r="CK155" s="307"/>
      <c r="CL155" s="307"/>
      <c r="CM155" s="307"/>
      <c r="CN155" s="307"/>
      <c r="CO155" s="307"/>
      <c r="CP155" s="307"/>
      <c r="CQ155" s="307"/>
      <c r="CR155" s="307"/>
      <c r="CS155" s="307"/>
      <c r="CT155" s="307"/>
    </row>
    <row r="156" spans="1:98" ht="33.75">
      <c r="A156" s="783"/>
      <c r="B156" s="783"/>
      <c r="C156" s="783"/>
      <c r="D156" s="783"/>
      <c r="E156" s="783">
        <v>3</v>
      </c>
      <c r="F156" s="677"/>
      <c r="G156" s="677"/>
      <c r="H156" s="677"/>
      <c r="I156" s="776"/>
      <c r="J156" s="776" t="s">
        <v>1636</v>
      </c>
      <c r="K156" s="101"/>
      <c r="L156" s="681" t="str">
        <f>mergeValue(A156) &amp;"."&amp; mergeValue(B156)&amp;"."&amp; mergeValue(C156)&amp;"."&amp; mergeValue(D156)&amp;"."&amp; mergeValue(E156)</f>
        <v>1.7.1.2.3</v>
      </c>
      <c r="M156" s="172" t="s">
        <v>10</v>
      </c>
      <c r="N156" s="286"/>
      <c r="O156" s="794" t="s">
        <v>307</v>
      </c>
      <c r="P156" s="795"/>
      <c r="Q156" s="795"/>
      <c r="R156" s="795"/>
      <c r="S156" s="795"/>
      <c r="T156" s="795"/>
      <c r="U156" s="795"/>
      <c r="V156" s="795"/>
      <c r="W156" s="795"/>
      <c r="X156" s="795"/>
      <c r="Y156" s="795"/>
      <c r="Z156" s="795"/>
      <c r="AA156" s="795"/>
      <c r="AB156" s="795"/>
      <c r="AC156" s="795"/>
      <c r="AD156" s="795"/>
      <c r="AE156" s="795"/>
      <c r="AF156" s="795"/>
      <c r="AG156" s="795"/>
      <c r="AH156" s="795"/>
      <c r="AI156" s="795"/>
      <c r="AJ156" s="795"/>
      <c r="AK156" s="795"/>
      <c r="AL156" s="795"/>
      <c r="AM156" s="795"/>
      <c r="AN156" s="795"/>
      <c r="AO156" s="795"/>
      <c r="AP156" s="795"/>
      <c r="AQ156" s="795"/>
      <c r="AR156" s="795"/>
      <c r="AS156" s="795"/>
      <c r="AT156" s="795"/>
      <c r="AU156" s="795"/>
      <c r="AV156" s="795"/>
      <c r="AW156" s="795"/>
      <c r="AX156" s="795"/>
      <c r="AY156" s="795"/>
      <c r="AZ156" s="795"/>
      <c r="BA156" s="795"/>
      <c r="BB156" s="795"/>
      <c r="BC156" s="795"/>
      <c r="BD156" s="795"/>
      <c r="BE156" s="795"/>
      <c r="BF156" s="795"/>
      <c r="BG156" s="795"/>
      <c r="BH156" s="795"/>
      <c r="BI156" s="795"/>
      <c r="BJ156" s="795"/>
      <c r="BK156" s="795"/>
      <c r="BL156" s="795"/>
      <c r="BM156" s="795"/>
      <c r="BN156" s="795"/>
      <c r="BO156" s="795"/>
      <c r="BP156" s="795"/>
      <c r="BQ156" s="795"/>
      <c r="BR156" s="795"/>
      <c r="BS156" s="795"/>
      <c r="BT156" s="795"/>
      <c r="BU156" s="795"/>
      <c r="BV156" s="795"/>
      <c r="BW156" s="795"/>
      <c r="BX156" s="795"/>
      <c r="BY156" s="795"/>
      <c r="BZ156" s="795"/>
      <c r="CA156" s="795"/>
      <c r="CB156" s="795"/>
      <c r="CC156" s="795"/>
      <c r="CD156" s="795"/>
      <c r="CE156" s="795"/>
      <c r="CF156" s="795"/>
      <c r="CG156" s="796"/>
      <c r="CH156" s="286" t="s">
        <v>545</v>
      </c>
      <c r="CJ156" s="317" t="str">
        <f>strCheckUnique(CK156:CK159)</f>
        <v/>
      </c>
      <c r="CL156" s="317"/>
    </row>
    <row r="157" spans="1:98" ht="66" customHeight="1">
      <c r="A157" s="783"/>
      <c r="B157" s="783"/>
      <c r="C157" s="783"/>
      <c r="D157" s="783"/>
      <c r="E157" s="783"/>
      <c r="F157" s="340">
        <v>1</v>
      </c>
      <c r="G157" s="340"/>
      <c r="H157" s="340"/>
      <c r="I157" s="776"/>
      <c r="J157" s="776"/>
      <c r="K157" s="344"/>
      <c r="L157" s="681" t="str">
        <f>mergeValue(A157) &amp;"."&amp; mergeValue(B157)&amp;"."&amp; mergeValue(C157)&amp;"."&amp; mergeValue(D157)&amp;"."&amp; mergeValue(E157)&amp;"."&amp; mergeValue(F157)</f>
        <v>1.7.1.2.3.1</v>
      </c>
      <c r="M157" s="646" t="s">
        <v>1651</v>
      </c>
      <c r="N157" s="299"/>
      <c r="O157" s="694">
        <v>21.16</v>
      </c>
      <c r="P157" s="192"/>
      <c r="Q157" s="192"/>
      <c r="R157" s="781" t="s">
        <v>1320</v>
      </c>
      <c r="S157" s="779" t="s">
        <v>87</v>
      </c>
      <c r="T157" s="781" t="s">
        <v>1667</v>
      </c>
      <c r="U157" s="779" t="s">
        <v>87</v>
      </c>
      <c r="V157" s="694">
        <v>103.38</v>
      </c>
      <c r="W157" s="192"/>
      <c r="X157" s="192"/>
      <c r="Y157" s="781" t="s">
        <v>1668</v>
      </c>
      <c r="Z157" s="779" t="s">
        <v>87</v>
      </c>
      <c r="AA157" s="781" t="s">
        <v>1669</v>
      </c>
      <c r="AB157" s="779" t="s">
        <v>87</v>
      </c>
      <c r="AC157" s="694">
        <v>99.07</v>
      </c>
      <c r="AD157" s="192"/>
      <c r="AE157" s="192"/>
      <c r="AF157" s="781" t="s">
        <v>1672</v>
      </c>
      <c r="AG157" s="779" t="s">
        <v>87</v>
      </c>
      <c r="AH157" s="781" t="s">
        <v>1673</v>
      </c>
      <c r="AI157" s="779" t="s">
        <v>87</v>
      </c>
      <c r="AJ157" s="694">
        <v>103.03</v>
      </c>
      <c r="AK157" s="192"/>
      <c r="AL157" s="192"/>
      <c r="AM157" s="781" t="s">
        <v>1674</v>
      </c>
      <c r="AN157" s="779" t="s">
        <v>87</v>
      </c>
      <c r="AO157" s="781" t="s">
        <v>1675</v>
      </c>
      <c r="AP157" s="779" t="s">
        <v>87</v>
      </c>
      <c r="AQ157" s="694">
        <v>103.03</v>
      </c>
      <c r="AR157" s="192"/>
      <c r="AS157" s="192"/>
      <c r="AT157" s="781" t="s">
        <v>1677</v>
      </c>
      <c r="AU157" s="779" t="s">
        <v>87</v>
      </c>
      <c r="AV157" s="781" t="s">
        <v>1678</v>
      </c>
      <c r="AW157" s="779" t="s">
        <v>87</v>
      </c>
      <c r="AX157" s="694">
        <v>136.49</v>
      </c>
      <c r="AY157" s="192"/>
      <c r="AZ157" s="192"/>
      <c r="BA157" s="781" t="s">
        <v>1679</v>
      </c>
      <c r="BB157" s="779" t="s">
        <v>87</v>
      </c>
      <c r="BC157" s="781" t="s">
        <v>1680</v>
      </c>
      <c r="BD157" s="779" t="s">
        <v>87</v>
      </c>
      <c r="BE157" s="694">
        <v>136.49</v>
      </c>
      <c r="BF157" s="192"/>
      <c r="BG157" s="192"/>
      <c r="BH157" s="781" t="s">
        <v>1681</v>
      </c>
      <c r="BI157" s="779" t="s">
        <v>87</v>
      </c>
      <c r="BJ157" s="781" t="s">
        <v>1682</v>
      </c>
      <c r="BK157" s="779" t="s">
        <v>87</v>
      </c>
      <c r="BL157" s="694">
        <v>193.41</v>
      </c>
      <c r="BM157" s="192"/>
      <c r="BN157" s="192"/>
      <c r="BO157" s="781" t="s">
        <v>1683</v>
      </c>
      <c r="BP157" s="779" t="s">
        <v>87</v>
      </c>
      <c r="BQ157" s="781" t="s">
        <v>1684</v>
      </c>
      <c r="BR157" s="779" t="s">
        <v>87</v>
      </c>
      <c r="BS157" s="694">
        <v>156.91</v>
      </c>
      <c r="BT157" s="192"/>
      <c r="BU157" s="192"/>
      <c r="BV157" s="781" t="s">
        <v>1685</v>
      </c>
      <c r="BW157" s="779" t="s">
        <v>87</v>
      </c>
      <c r="BX157" s="781" t="s">
        <v>1686</v>
      </c>
      <c r="BY157" s="779" t="s">
        <v>87</v>
      </c>
      <c r="BZ157" s="694">
        <v>163.19</v>
      </c>
      <c r="CA157" s="192"/>
      <c r="CB157" s="192"/>
      <c r="CC157" s="781" t="s">
        <v>1687</v>
      </c>
      <c r="CD157" s="779" t="s">
        <v>87</v>
      </c>
      <c r="CE157" s="781" t="s">
        <v>1321</v>
      </c>
      <c r="CF157" s="779" t="s">
        <v>88</v>
      </c>
      <c r="CG157" s="282"/>
      <c r="CH157" s="787" t="s">
        <v>546</v>
      </c>
      <c r="CI157" s="298" t="str">
        <f>strCheckDate(O158:CG158)</f>
        <v/>
      </c>
      <c r="CJ157" s="317"/>
      <c r="CK157" s="317" t="str">
        <f>IF(M157="","",M157 )</f>
        <v>Питьевая вода, руб./м3 (без НДС)</v>
      </c>
      <c r="CL157" s="317"/>
      <c r="CM157" s="317"/>
      <c r="CN157" s="317"/>
    </row>
    <row r="158" spans="1:98" ht="14.25" hidden="1" customHeight="1">
      <c r="A158" s="783"/>
      <c r="B158" s="783"/>
      <c r="C158" s="783"/>
      <c r="D158" s="783"/>
      <c r="E158" s="783"/>
      <c r="F158" s="340"/>
      <c r="G158" s="340"/>
      <c r="H158" s="340"/>
      <c r="I158" s="776"/>
      <c r="J158" s="776"/>
      <c r="K158" s="344"/>
      <c r="L158" s="171"/>
      <c r="M158" s="205"/>
      <c r="N158" s="299"/>
      <c r="O158" s="299"/>
      <c r="P158" s="296"/>
      <c r="Q158" s="297" t="str">
        <f>R157 &amp; "-" &amp; T157</f>
        <v>17.01.2020-30.06.2020</v>
      </c>
      <c r="R158" s="781"/>
      <c r="S158" s="779"/>
      <c r="T158" s="782"/>
      <c r="U158" s="779"/>
      <c r="V158" s="299"/>
      <c r="W158" s="296"/>
      <c r="X158" s="297" t="str">
        <f>Y157 &amp; "-" &amp; AA157</f>
        <v>01.07.2020-31.12.2020</v>
      </c>
      <c r="Y158" s="781"/>
      <c r="Z158" s="779"/>
      <c r="AA158" s="782"/>
      <c r="AB158" s="779"/>
      <c r="AC158" s="299"/>
      <c r="AD158" s="296"/>
      <c r="AE158" s="297" t="str">
        <f>AF157 &amp; "-" &amp; AH157</f>
        <v>01.01.2021-30.06.2021</v>
      </c>
      <c r="AF158" s="781"/>
      <c r="AG158" s="779"/>
      <c r="AH158" s="782"/>
      <c r="AI158" s="779"/>
      <c r="AJ158" s="299"/>
      <c r="AK158" s="296"/>
      <c r="AL158" s="297" t="str">
        <f>AM157 &amp; "-" &amp; AO157</f>
        <v>01.07.2021-31.12.2021</v>
      </c>
      <c r="AM158" s="781"/>
      <c r="AN158" s="779"/>
      <c r="AO158" s="782"/>
      <c r="AP158" s="779"/>
      <c r="AQ158" s="299"/>
      <c r="AR158" s="296"/>
      <c r="AS158" s="297" t="str">
        <f>AT157 &amp; "-" &amp; AV157</f>
        <v>01.01.2022-30.06.2022</v>
      </c>
      <c r="AT158" s="781"/>
      <c r="AU158" s="779"/>
      <c r="AV158" s="782"/>
      <c r="AW158" s="779"/>
      <c r="AX158" s="299"/>
      <c r="AY158" s="296"/>
      <c r="AZ158" s="297" t="str">
        <f>BA157 &amp; "-" &amp; BC157</f>
        <v>01.07.2022-31.12.2022</v>
      </c>
      <c r="BA158" s="781"/>
      <c r="BB158" s="779"/>
      <c r="BC158" s="782"/>
      <c r="BD158" s="779"/>
      <c r="BE158" s="299"/>
      <c r="BF158" s="296"/>
      <c r="BG158" s="297" t="str">
        <f>BH157 &amp; "-" &amp; BJ157</f>
        <v>01.01.2023-30.06.2023</v>
      </c>
      <c r="BH158" s="781"/>
      <c r="BI158" s="779"/>
      <c r="BJ158" s="782"/>
      <c r="BK158" s="779"/>
      <c r="BL158" s="299"/>
      <c r="BM158" s="296"/>
      <c r="BN158" s="297" t="str">
        <f>BO157 &amp; "-" &amp; BQ157</f>
        <v>01.07.2023-31.12.2023</v>
      </c>
      <c r="BO158" s="781"/>
      <c r="BP158" s="779"/>
      <c r="BQ158" s="782"/>
      <c r="BR158" s="779"/>
      <c r="BS158" s="299"/>
      <c r="BT158" s="296"/>
      <c r="BU158" s="297" t="str">
        <f>BV157 &amp; "-" &amp; BX157</f>
        <v>01.01.2024-30.06.2024</v>
      </c>
      <c r="BV158" s="781"/>
      <c r="BW158" s="779"/>
      <c r="BX158" s="782"/>
      <c r="BY158" s="779"/>
      <c r="BZ158" s="299"/>
      <c r="CA158" s="296"/>
      <c r="CB158" s="297" t="str">
        <f>CC157 &amp; "-" &amp; CE157</f>
        <v>01.07.2024-31.12.2024</v>
      </c>
      <c r="CC158" s="781"/>
      <c r="CD158" s="779"/>
      <c r="CE158" s="782"/>
      <c r="CF158" s="779"/>
      <c r="CG158" s="282"/>
      <c r="CH158" s="788"/>
      <c r="CJ158" s="317"/>
      <c r="CK158" s="317"/>
      <c r="CL158" s="317"/>
      <c r="CM158" s="317"/>
      <c r="CN158" s="317"/>
    </row>
    <row r="159" spans="1:98" customFormat="1" ht="15" customHeight="1">
      <c r="A159" s="783"/>
      <c r="B159" s="783"/>
      <c r="C159" s="783"/>
      <c r="D159" s="783"/>
      <c r="E159" s="783"/>
      <c r="F159" s="340"/>
      <c r="G159" s="340"/>
      <c r="H159" s="340"/>
      <c r="I159" s="776"/>
      <c r="J159" s="776"/>
      <c r="K159" s="201"/>
      <c r="L159" s="112"/>
      <c r="M159" s="175" t="s">
        <v>427</v>
      </c>
      <c r="N159" s="164"/>
      <c r="O159" s="157"/>
      <c r="P159" s="157"/>
      <c r="Q159" s="157"/>
      <c r="R159" s="262"/>
      <c r="S159" s="198"/>
      <c r="T159" s="198"/>
      <c r="U159" s="198"/>
      <c r="V159" s="157"/>
      <c r="W159" s="157"/>
      <c r="X159" s="157"/>
      <c r="Y159" s="262"/>
      <c r="Z159" s="198"/>
      <c r="AA159" s="198"/>
      <c r="AB159" s="198"/>
      <c r="AC159" s="157"/>
      <c r="AD159" s="157"/>
      <c r="AE159" s="157"/>
      <c r="AF159" s="262"/>
      <c r="AG159" s="198"/>
      <c r="AH159" s="198"/>
      <c r="AI159" s="198"/>
      <c r="AJ159" s="157"/>
      <c r="AK159" s="157"/>
      <c r="AL159" s="157"/>
      <c r="AM159" s="262"/>
      <c r="AN159" s="198"/>
      <c r="AO159" s="198"/>
      <c r="AP159" s="198"/>
      <c r="AQ159" s="157"/>
      <c r="AR159" s="157"/>
      <c r="AS159" s="157"/>
      <c r="AT159" s="262"/>
      <c r="AU159" s="198"/>
      <c r="AV159" s="198"/>
      <c r="AW159" s="198"/>
      <c r="AX159" s="157"/>
      <c r="AY159" s="157"/>
      <c r="AZ159" s="157"/>
      <c r="BA159" s="262"/>
      <c r="BB159" s="198"/>
      <c r="BC159" s="198"/>
      <c r="BD159" s="198"/>
      <c r="BE159" s="157"/>
      <c r="BF159" s="157"/>
      <c r="BG159" s="157"/>
      <c r="BH159" s="262"/>
      <c r="BI159" s="198"/>
      <c r="BJ159" s="198"/>
      <c r="BK159" s="198"/>
      <c r="BL159" s="157"/>
      <c r="BM159" s="157"/>
      <c r="BN159" s="157"/>
      <c r="BO159" s="262"/>
      <c r="BP159" s="198"/>
      <c r="BQ159" s="198"/>
      <c r="BR159" s="198"/>
      <c r="BS159" s="157"/>
      <c r="BT159" s="157"/>
      <c r="BU159" s="157"/>
      <c r="BV159" s="262"/>
      <c r="BW159" s="198"/>
      <c r="BX159" s="198"/>
      <c r="BY159" s="198"/>
      <c r="BZ159" s="157"/>
      <c r="CA159" s="157"/>
      <c r="CB159" s="157"/>
      <c r="CC159" s="262"/>
      <c r="CD159" s="198"/>
      <c r="CE159" s="198"/>
      <c r="CF159" s="198"/>
      <c r="CG159" s="186"/>
      <c r="CH159" s="789"/>
      <c r="CI159" s="307"/>
      <c r="CJ159" s="307"/>
      <c r="CK159" s="307"/>
      <c r="CL159" s="307"/>
      <c r="CM159" s="307"/>
      <c r="CN159" s="307"/>
      <c r="CO159" s="307"/>
      <c r="CP159" s="307"/>
      <c r="CQ159" s="307"/>
      <c r="CR159" s="307"/>
      <c r="CS159" s="307"/>
      <c r="CT159" s="307"/>
    </row>
    <row r="160" spans="1:98" customFormat="1">
      <c r="A160" s="783"/>
      <c r="B160" s="783"/>
      <c r="C160" s="783"/>
      <c r="D160" s="783"/>
      <c r="E160" s="340"/>
      <c r="F160" s="677"/>
      <c r="G160" s="677"/>
      <c r="H160" s="677"/>
      <c r="I160" s="776"/>
      <c r="J160" s="85"/>
      <c r="K160" s="201"/>
      <c r="L160" s="112"/>
      <c r="M160" s="164" t="s">
        <v>13</v>
      </c>
      <c r="N160" s="163"/>
      <c r="O160" s="157"/>
      <c r="P160" s="157"/>
      <c r="Q160" s="157"/>
      <c r="R160" s="262"/>
      <c r="S160" s="198"/>
      <c r="T160" s="198"/>
      <c r="U160" s="197"/>
      <c r="V160" s="157"/>
      <c r="W160" s="157"/>
      <c r="X160" s="157"/>
      <c r="Y160" s="262"/>
      <c r="Z160" s="198"/>
      <c r="AA160" s="198"/>
      <c r="AB160" s="197"/>
      <c r="AC160" s="157"/>
      <c r="AD160" s="157"/>
      <c r="AE160" s="157"/>
      <c r="AF160" s="262"/>
      <c r="AG160" s="198"/>
      <c r="AH160" s="198"/>
      <c r="AI160" s="197"/>
      <c r="AJ160" s="157"/>
      <c r="AK160" s="157"/>
      <c r="AL160" s="157"/>
      <c r="AM160" s="262"/>
      <c r="AN160" s="198"/>
      <c r="AO160" s="198"/>
      <c r="AP160" s="197"/>
      <c r="AQ160" s="157"/>
      <c r="AR160" s="157"/>
      <c r="AS160" s="157"/>
      <c r="AT160" s="262"/>
      <c r="AU160" s="198"/>
      <c r="AV160" s="198"/>
      <c r="AW160" s="197"/>
      <c r="AX160" s="157"/>
      <c r="AY160" s="157"/>
      <c r="AZ160" s="157"/>
      <c r="BA160" s="262"/>
      <c r="BB160" s="198"/>
      <c r="BC160" s="198"/>
      <c r="BD160" s="197"/>
      <c r="BE160" s="157"/>
      <c r="BF160" s="157"/>
      <c r="BG160" s="157"/>
      <c r="BH160" s="262"/>
      <c r="BI160" s="198"/>
      <c r="BJ160" s="198"/>
      <c r="BK160" s="197"/>
      <c r="BL160" s="157"/>
      <c r="BM160" s="157"/>
      <c r="BN160" s="157"/>
      <c r="BO160" s="262"/>
      <c r="BP160" s="198"/>
      <c r="BQ160" s="198"/>
      <c r="BR160" s="197"/>
      <c r="BS160" s="157"/>
      <c r="BT160" s="157"/>
      <c r="BU160" s="157"/>
      <c r="BV160" s="262"/>
      <c r="BW160" s="198"/>
      <c r="BX160" s="198"/>
      <c r="BY160" s="197"/>
      <c r="BZ160" s="157"/>
      <c r="CA160" s="157"/>
      <c r="CB160" s="157"/>
      <c r="CC160" s="262"/>
      <c r="CD160" s="198"/>
      <c r="CE160" s="198"/>
      <c r="CF160" s="197"/>
      <c r="CG160" s="198"/>
      <c r="CH160" s="186"/>
      <c r="CI160" s="307"/>
      <c r="CJ160" s="307"/>
      <c r="CK160" s="307"/>
      <c r="CL160" s="307"/>
      <c r="CM160" s="307"/>
      <c r="CN160" s="307"/>
      <c r="CO160" s="307"/>
      <c r="CP160" s="307"/>
      <c r="CQ160" s="307"/>
      <c r="CR160" s="307"/>
      <c r="CS160" s="307"/>
      <c r="CT160" s="307"/>
    </row>
    <row r="161" spans="1:98" customFormat="1">
      <c r="A161" s="783"/>
      <c r="B161" s="783"/>
      <c r="C161" s="783"/>
      <c r="D161" s="340"/>
      <c r="E161" s="345" t="s">
        <v>256</v>
      </c>
      <c r="F161" s="677"/>
      <c r="G161" s="677"/>
      <c r="H161" s="677"/>
      <c r="I161" s="201"/>
      <c r="J161" s="85"/>
      <c r="K161" s="180"/>
      <c r="L161" s="112"/>
      <c r="M161" s="163" t="s">
        <v>428</v>
      </c>
      <c r="N161" s="162"/>
      <c r="O161" s="157"/>
      <c r="P161" s="157"/>
      <c r="Q161" s="157"/>
      <c r="R161" s="262"/>
      <c r="S161" s="198"/>
      <c r="T161" s="198"/>
      <c r="U161" s="197"/>
      <c r="V161" s="157"/>
      <c r="W161" s="157"/>
      <c r="X161" s="157"/>
      <c r="Y161" s="262"/>
      <c r="Z161" s="198"/>
      <c r="AA161" s="198"/>
      <c r="AB161" s="197"/>
      <c r="AC161" s="157"/>
      <c r="AD161" s="157"/>
      <c r="AE161" s="157"/>
      <c r="AF161" s="262"/>
      <c r="AG161" s="198"/>
      <c r="AH161" s="198"/>
      <c r="AI161" s="197"/>
      <c r="AJ161" s="157"/>
      <c r="AK161" s="157"/>
      <c r="AL161" s="157"/>
      <c r="AM161" s="262"/>
      <c r="AN161" s="198"/>
      <c r="AO161" s="198"/>
      <c r="AP161" s="197"/>
      <c r="AQ161" s="157"/>
      <c r="AR161" s="157"/>
      <c r="AS161" s="157"/>
      <c r="AT161" s="262"/>
      <c r="AU161" s="198"/>
      <c r="AV161" s="198"/>
      <c r="AW161" s="197"/>
      <c r="AX161" s="157"/>
      <c r="AY161" s="157"/>
      <c r="AZ161" s="157"/>
      <c r="BA161" s="262"/>
      <c r="BB161" s="198"/>
      <c r="BC161" s="198"/>
      <c r="BD161" s="197"/>
      <c r="BE161" s="157"/>
      <c r="BF161" s="157"/>
      <c r="BG161" s="157"/>
      <c r="BH161" s="262"/>
      <c r="BI161" s="198"/>
      <c r="BJ161" s="198"/>
      <c r="BK161" s="197"/>
      <c r="BL161" s="157"/>
      <c r="BM161" s="157"/>
      <c r="BN161" s="157"/>
      <c r="BO161" s="262"/>
      <c r="BP161" s="198"/>
      <c r="BQ161" s="198"/>
      <c r="BR161" s="197"/>
      <c r="BS161" s="157"/>
      <c r="BT161" s="157"/>
      <c r="BU161" s="157"/>
      <c r="BV161" s="262"/>
      <c r="BW161" s="198"/>
      <c r="BX161" s="198"/>
      <c r="BY161" s="197"/>
      <c r="BZ161" s="157"/>
      <c r="CA161" s="157"/>
      <c r="CB161" s="157"/>
      <c r="CC161" s="262"/>
      <c r="CD161" s="198"/>
      <c r="CE161" s="198"/>
      <c r="CF161" s="197"/>
      <c r="CG161" s="198"/>
      <c r="CH161" s="186"/>
      <c r="CI161" s="307"/>
      <c r="CJ161" s="307"/>
      <c r="CK161" s="307"/>
      <c r="CL161" s="307"/>
      <c r="CM161" s="307"/>
      <c r="CN161" s="307"/>
      <c r="CO161" s="307"/>
      <c r="CP161" s="307"/>
      <c r="CQ161" s="307"/>
      <c r="CR161" s="307"/>
      <c r="CS161" s="307"/>
      <c r="CT161" s="307"/>
    </row>
    <row r="162" spans="1:98" ht="22.5">
      <c r="A162" s="783"/>
      <c r="B162" s="783">
        <v>8</v>
      </c>
      <c r="C162" s="340"/>
      <c r="D162" s="340"/>
      <c r="E162" s="677"/>
      <c r="F162" s="677"/>
      <c r="G162" s="677"/>
      <c r="H162" s="677"/>
      <c r="I162" s="670"/>
      <c r="J162" s="181"/>
      <c r="K162" s="35"/>
      <c r="L162" s="681" t="str">
        <f>mergeValue(A162) &amp;"."&amp; mergeValue(B162)</f>
        <v>1.8</v>
      </c>
      <c r="M162" s="159" t="s">
        <v>18</v>
      </c>
      <c r="N162" s="285"/>
      <c r="O162" s="800" t="str">
        <f>IF('Перечень тарифов'!N35="","","" &amp; 'Перечень тарифов'!N35 &amp; "")</f>
        <v>Тюменский муниципальный район, Мальковское (71644445);</v>
      </c>
      <c r="P162" s="801"/>
      <c r="Q162" s="801"/>
      <c r="R162" s="801"/>
      <c r="S162" s="801"/>
      <c r="T162" s="801"/>
      <c r="U162" s="801"/>
      <c r="V162" s="801"/>
      <c r="W162" s="801"/>
      <c r="X162" s="801"/>
      <c r="Y162" s="801"/>
      <c r="Z162" s="801"/>
      <c r="AA162" s="801"/>
      <c r="AB162" s="801"/>
      <c r="AC162" s="801"/>
      <c r="AD162" s="801"/>
      <c r="AE162" s="801"/>
      <c r="AF162" s="801"/>
      <c r="AG162" s="801"/>
      <c r="AH162" s="801"/>
      <c r="AI162" s="801"/>
      <c r="AJ162" s="801"/>
      <c r="AK162" s="801"/>
      <c r="AL162" s="801"/>
      <c r="AM162" s="801"/>
      <c r="AN162" s="801"/>
      <c r="AO162" s="801"/>
      <c r="AP162" s="801"/>
      <c r="AQ162" s="801"/>
      <c r="AR162" s="801"/>
      <c r="AS162" s="801"/>
      <c r="AT162" s="801"/>
      <c r="AU162" s="801"/>
      <c r="AV162" s="801"/>
      <c r="AW162" s="801"/>
      <c r="AX162" s="801"/>
      <c r="AY162" s="801"/>
      <c r="AZ162" s="801"/>
      <c r="BA162" s="801"/>
      <c r="BB162" s="801"/>
      <c r="BC162" s="801"/>
      <c r="BD162" s="801"/>
      <c r="BE162" s="801"/>
      <c r="BF162" s="801"/>
      <c r="BG162" s="801"/>
      <c r="BH162" s="801"/>
      <c r="BI162" s="801"/>
      <c r="BJ162" s="801"/>
      <c r="BK162" s="801"/>
      <c r="BL162" s="801"/>
      <c r="BM162" s="801"/>
      <c r="BN162" s="801"/>
      <c r="BO162" s="801"/>
      <c r="BP162" s="801"/>
      <c r="BQ162" s="801"/>
      <c r="BR162" s="801"/>
      <c r="BS162" s="801"/>
      <c r="BT162" s="801"/>
      <c r="BU162" s="801"/>
      <c r="BV162" s="801"/>
      <c r="BW162" s="801"/>
      <c r="BX162" s="801"/>
      <c r="BY162" s="801"/>
      <c r="BZ162" s="801"/>
      <c r="CA162" s="801"/>
      <c r="CB162" s="801"/>
      <c r="CC162" s="801"/>
      <c r="CD162" s="801"/>
      <c r="CE162" s="801"/>
      <c r="CF162" s="801"/>
      <c r="CG162" s="802"/>
      <c r="CH162" s="286" t="s">
        <v>544</v>
      </c>
    </row>
    <row r="163" spans="1:98" hidden="1">
      <c r="A163" s="783"/>
      <c r="B163" s="783"/>
      <c r="C163" s="783">
        <v>1</v>
      </c>
      <c r="D163" s="340"/>
      <c r="E163" s="677"/>
      <c r="F163" s="677"/>
      <c r="G163" s="677"/>
      <c r="H163" s="677"/>
      <c r="I163" s="344"/>
      <c r="J163" s="181"/>
      <c r="K163" s="101"/>
      <c r="L163" s="681" t="str">
        <f>mergeValue(A163) &amp;"."&amp; mergeValue(B163)&amp;"."&amp; mergeValue(C163)</f>
        <v>1.8.1</v>
      </c>
      <c r="M163" s="160"/>
      <c r="N163" s="285"/>
      <c r="O163" s="800"/>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1"/>
      <c r="AY163" s="801"/>
      <c r="AZ163" s="801"/>
      <c r="BA163" s="801"/>
      <c r="BB163" s="801"/>
      <c r="BC163" s="801"/>
      <c r="BD163" s="801"/>
      <c r="BE163" s="801"/>
      <c r="BF163" s="801"/>
      <c r="BG163" s="801"/>
      <c r="BH163" s="801"/>
      <c r="BI163" s="801"/>
      <c r="BJ163" s="801"/>
      <c r="BK163" s="801"/>
      <c r="BL163" s="801"/>
      <c r="BM163" s="801"/>
      <c r="BN163" s="801"/>
      <c r="BO163" s="801"/>
      <c r="BP163" s="801"/>
      <c r="BQ163" s="801"/>
      <c r="BR163" s="801"/>
      <c r="BS163" s="801"/>
      <c r="BT163" s="801"/>
      <c r="BU163" s="801"/>
      <c r="BV163" s="801"/>
      <c r="BW163" s="801"/>
      <c r="BX163" s="801"/>
      <c r="BY163" s="801"/>
      <c r="BZ163" s="801"/>
      <c r="CA163" s="801"/>
      <c r="CB163" s="801"/>
      <c r="CC163" s="801"/>
      <c r="CD163" s="801"/>
      <c r="CE163" s="801"/>
      <c r="CF163" s="801"/>
      <c r="CG163" s="802"/>
      <c r="CH163" s="286"/>
    </row>
    <row r="164" spans="1:98" ht="33.75">
      <c r="A164" s="783"/>
      <c r="B164" s="783"/>
      <c r="C164" s="783"/>
      <c r="D164" s="783">
        <v>1</v>
      </c>
      <c r="E164" s="677"/>
      <c r="F164" s="677"/>
      <c r="G164" s="677"/>
      <c r="H164" s="677"/>
      <c r="I164" s="776"/>
      <c r="J164" s="181"/>
      <c r="K164" s="101"/>
      <c r="L164" s="681" t="str">
        <f>mergeValue(A164) &amp;"."&amp; mergeValue(B164)&amp;"."&amp; mergeValue(C164)&amp;"."&amp; mergeValue(D164)</f>
        <v>1.8.1.1</v>
      </c>
      <c r="M164" s="161" t="s">
        <v>426</v>
      </c>
      <c r="N164" s="285"/>
      <c r="O164" s="797" t="s">
        <v>1659</v>
      </c>
      <c r="P164" s="798"/>
      <c r="Q164" s="798"/>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c r="AT164" s="798"/>
      <c r="AU164" s="798"/>
      <c r="AV164" s="798"/>
      <c r="AW164" s="798"/>
      <c r="AX164" s="798"/>
      <c r="AY164" s="798"/>
      <c r="AZ164" s="798"/>
      <c r="BA164" s="798"/>
      <c r="BB164" s="798"/>
      <c r="BC164" s="798"/>
      <c r="BD164" s="798"/>
      <c r="BE164" s="798"/>
      <c r="BF164" s="798"/>
      <c r="BG164" s="798"/>
      <c r="BH164" s="798"/>
      <c r="BI164" s="798"/>
      <c r="BJ164" s="798"/>
      <c r="BK164" s="798"/>
      <c r="BL164" s="798"/>
      <c r="BM164" s="798"/>
      <c r="BN164" s="798"/>
      <c r="BO164" s="798"/>
      <c r="BP164" s="798"/>
      <c r="BQ164" s="798"/>
      <c r="BR164" s="798"/>
      <c r="BS164" s="798"/>
      <c r="BT164" s="798"/>
      <c r="BU164" s="798"/>
      <c r="BV164" s="798"/>
      <c r="BW164" s="798"/>
      <c r="BX164" s="798"/>
      <c r="BY164" s="798"/>
      <c r="BZ164" s="798"/>
      <c r="CA164" s="798"/>
      <c r="CB164" s="798"/>
      <c r="CC164" s="798"/>
      <c r="CD164" s="798"/>
      <c r="CE164" s="798"/>
      <c r="CF164" s="798"/>
      <c r="CG164" s="799"/>
      <c r="CH164" s="286" t="s">
        <v>681</v>
      </c>
    </row>
    <row r="165" spans="1:98" ht="33.75">
      <c r="A165" s="783"/>
      <c r="B165" s="783"/>
      <c r="C165" s="783"/>
      <c r="D165" s="783"/>
      <c r="E165" s="783">
        <v>1</v>
      </c>
      <c r="F165" s="677"/>
      <c r="G165" s="677"/>
      <c r="H165" s="677"/>
      <c r="I165" s="776"/>
      <c r="J165" s="776"/>
      <c r="K165" s="101"/>
      <c r="L165" s="681" t="str">
        <f>mergeValue(A165) &amp;"."&amp; mergeValue(B165)&amp;"."&amp; mergeValue(C165)&amp;"."&amp; mergeValue(D165)&amp;"."&amp; mergeValue(E165)</f>
        <v>1.8.1.1.1</v>
      </c>
      <c r="M165" s="172" t="s">
        <v>10</v>
      </c>
      <c r="N165" s="286"/>
      <c r="O165" s="794" t="s">
        <v>715</v>
      </c>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5"/>
      <c r="AY165" s="795"/>
      <c r="AZ165" s="795"/>
      <c r="BA165" s="795"/>
      <c r="BB165" s="795"/>
      <c r="BC165" s="795"/>
      <c r="BD165" s="795"/>
      <c r="BE165" s="795"/>
      <c r="BF165" s="795"/>
      <c r="BG165" s="795"/>
      <c r="BH165" s="795"/>
      <c r="BI165" s="795"/>
      <c r="BJ165" s="795"/>
      <c r="BK165" s="795"/>
      <c r="BL165" s="795"/>
      <c r="BM165" s="795"/>
      <c r="BN165" s="795"/>
      <c r="BO165" s="795"/>
      <c r="BP165" s="795"/>
      <c r="BQ165" s="795"/>
      <c r="BR165" s="795"/>
      <c r="BS165" s="795"/>
      <c r="BT165" s="795"/>
      <c r="BU165" s="795"/>
      <c r="BV165" s="795"/>
      <c r="BW165" s="795"/>
      <c r="BX165" s="795"/>
      <c r="BY165" s="795"/>
      <c r="BZ165" s="795"/>
      <c r="CA165" s="795"/>
      <c r="CB165" s="795"/>
      <c r="CC165" s="795"/>
      <c r="CD165" s="795"/>
      <c r="CE165" s="795"/>
      <c r="CF165" s="795"/>
      <c r="CG165" s="796"/>
      <c r="CH165" s="286" t="s">
        <v>545</v>
      </c>
      <c r="CJ165" s="317" t="str">
        <f>strCheckUnique(CK165:CK168)</f>
        <v/>
      </c>
      <c r="CL165" s="317"/>
    </row>
    <row r="166" spans="1:98" ht="66" customHeight="1">
      <c r="A166" s="783"/>
      <c r="B166" s="783"/>
      <c r="C166" s="783"/>
      <c r="D166" s="783"/>
      <c r="E166" s="783"/>
      <c r="F166" s="340">
        <v>1</v>
      </c>
      <c r="G166" s="340"/>
      <c r="H166" s="340"/>
      <c r="I166" s="776"/>
      <c r="J166" s="776"/>
      <c r="K166" s="344"/>
      <c r="L166" s="681" t="str">
        <f>mergeValue(A166) &amp;"."&amp; mergeValue(B166)&amp;"."&amp; mergeValue(C166)&amp;"."&amp; mergeValue(D166)&amp;"."&amp; mergeValue(E166)&amp;"."&amp; mergeValue(F166)</f>
        <v>1.8.1.1.1.1</v>
      </c>
      <c r="M166" s="646" t="s">
        <v>1650</v>
      </c>
      <c r="N166" s="299"/>
      <c r="O166" s="694">
        <v>82.61</v>
      </c>
      <c r="P166" s="192"/>
      <c r="Q166" s="192"/>
      <c r="R166" s="781" t="s">
        <v>1320</v>
      </c>
      <c r="S166" s="779" t="s">
        <v>87</v>
      </c>
      <c r="T166" s="781" t="s">
        <v>1667</v>
      </c>
      <c r="U166" s="779" t="s">
        <v>87</v>
      </c>
      <c r="V166" s="694">
        <v>124.06</v>
      </c>
      <c r="W166" s="192"/>
      <c r="X166" s="192"/>
      <c r="Y166" s="781" t="s">
        <v>1668</v>
      </c>
      <c r="Z166" s="779" t="s">
        <v>87</v>
      </c>
      <c r="AA166" s="781" t="s">
        <v>1669</v>
      </c>
      <c r="AB166" s="779" t="s">
        <v>87</v>
      </c>
      <c r="AC166" s="694">
        <v>118.88</v>
      </c>
      <c r="AD166" s="192"/>
      <c r="AE166" s="192"/>
      <c r="AF166" s="781" t="s">
        <v>1672</v>
      </c>
      <c r="AG166" s="779" t="s">
        <v>87</v>
      </c>
      <c r="AH166" s="781" t="s">
        <v>1673</v>
      </c>
      <c r="AI166" s="779" t="s">
        <v>87</v>
      </c>
      <c r="AJ166" s="694">
        <v>123.64</v>
      </c>
      <c r="AK166" s="192"/>
      <c r="AL166" s="192"/>
      <c r="AM166" s="781" t="s">
        <v>1674</v>
      </c>
      <c r="AN166" s="779" t="s">
        <v>87</v>
      </c>
      <c r="AO166" s="781" t="s">
        <v>1675</v>
      </c>
      <c r="AP166" s="779" t="s">
        <v>87</v>
      </c>
      <c r="AQ166" s="694">
        <v>123.64</v>
      </c>
      <c r="AR166" s="192"/>
      <c r="AS166" s="192"/>
      <c r="AT166" s="781" t="s">
        <v>1677</v>
      </c>
      <c r="AU166" s="779" t="s">
        <v>87</v>
      </c>
      <c r="AV166" s="781" t="s">
        <v>1678</v>
      </c>
      <c r="AW166" s="779" t="s">
        <v>87</v>
      </c>
      <c r="AX166" s="694">
        <v>163.79</v>
      </c>
      <c r="AY166" s="192"/>
      <c r="AZ166" s="192"/>
      <c r="BA166" s="781" t="s">
        <v>1679</v>
      </c>
      <c r="BB166" s="779" t="s">
        <v>87</v>
      </c>
      <c r="BC166" s="781" t="s">
        <v>1680</v>
      </c>
      <c r="BD166" s="779" t="s">
        <v>87</v>
      </c>
      <c r="BE166" s="694">
        <v>163.79</v>
      </c>
      <c r="BF166" s="192"/>
      <c r="BG166" s="192"/>
      <c r="BH166" s="781" t="s">
        <v>1681</v>
      </c>
      <c r="BI166" s="779" t="s">
        <v>87</v>
      </c>
      <c r="BJ166" s="781" t="s">
        <v>1682</v>
      </c>
      <c r="BK166" s="779" t="s">
        <v>87</v>
      </c>
      <c r="BL166" s="694">
        <v>232.09</v>
      </c>
      <c r="BM166" s="192"/>
      <c r="BN166" s="192"/>
      <c r="BO166" s="781" t="s">
        <v>1683</v>
      </c>
      <c r="BP166" s="779" t="s">
        <v>87</v>
      </c>
      <c r="BQ166" s="781" t="s">
        <v>1684</v>
      </c>
      <c r="BR166" s="779" t="s">
        <v>87</v>
      </c>
      <c r="BS166" s="694">
        <v>188.29</v>
      </c>
      <c r="BT166" s="192"/>
      <c r="BU166" s="192"/>
      <c r="BV166" s="781" t="s">
        <v>1685</v>
      </c>
      <c r="BW166" s="779" t="s">
        <v>87</v>
      </c>
      <c r="BX166" s="781" t="s">
        <v>1686</v>
      </c>
      <c r="BY166" s="779" t="s">
        <v>87</v>
      </c>
      <c r="BZ166" s="694">
        <v>195.83</v>
      </c>
      <c r="CA166" s="192"/>
      <c r="CB166" s="192"/>
      <c r="CC166" s="781" t="s">
        <v>1687</v>
      </c>
      <c r="CD166" s="779" t="s">
        <v>87</v>
      </c>
      <c r="CE166" s="781" t="s">
        <v>1321</v>
      </c>
      <c r="CF166" s="779" t="s">
        <v>88</v>
      </c>
      <c r="CG166" s="282"/>
      <c r="CH166" s="787" t="s">
        <v>546</v>
      </c>
      <c r="CI166" s="298" t="str">
        <f>strCheckDate(O167:CG167)</f>
        <v/>
      </c>
      <c r="CJ166" s="317"/>
      <c r="CK166" s="317" t="str">
        <f>IF(M166="","",M166 )</f>
        <v>Питьевая вода, руб./м3 (с НДС)</v>
      </c>
      <c r="CL166" s="317"/>
      <c r="CM166" s="317"/>
      <c r="CN166" s="317"/>
    </row>
    <row r="167" spans="1:98" ht="14.25" hidden="1" customHeight="1">
      <c r="A167" s="783"/>
      <c r="B167" s="783"/>
      <c r="C167" s="783"/>
      <c r="D167" s="783"/>
      <c r="E167" s="783"/>
      <c r="F167" s="340"/>
      <c r="G167" s="340"/>
      <c r="H167" s="340"/>
      <c r="I167" s="776"/>
      <c r="J167" s="776"/>
      <c r="K167" s="344"/>
      <c r="L167" s="171"/>
      <c r="M167" s="205"/>
      <c r="N167" s="299"/>
      <c r="O167" s="299"/>
      <c r="P167" s="296"/>
      <c r="Q167" s="297" t="str">
        <f>R166 &amp; "-" &amp; T166</f>
        <v>17.01.2020-30.06.2020</v>
      </c>
      <c r="R167" s="781"/>
      <c r="S167" s="779"/>
      <c r="T167" s="782"/>
      <c r="U167" s="779"/>
      <c r="V167" s="299"/>
      <c r="W167" s="296"/>
      <c r="X167" s="297" t="str">
        <f>Y166 &amp; "-" &amp; AA166</f>
        <v>01.07.2020-31.12.2020</v>
      </c>
      <c r="Y167" s="781"/>
      <c r="Z167" s="779"/>
      <c r="AA167" s="782"/>
      <c r="AB167" s="779"/>
      <c r="AC167" s="299"/>
      <c r="AD167" s="296"/>
      <c r="AE167" s="297" t="str">
        <f>AF166 &amp; "-" &amp; AH166</f>
        <v>01.01.2021-30.06.2021</v>
      </c>
      <c r="AF167" s="781"/>
      <c r="AG167" s="779"/>
      <c r="AH167" s="782"/>
      <c r="AI167" s="779"/>
      <c r="AJ167" s="299"/>
      <c r="AK167" s="296"/>
      <c r="AL167" s="297" t="str">
        <f>AM166 &amp; "-" &amp; AO166</f>
        <v>01.07.2021-31.12.2021</v>
      </c>
      <c r="AM167" s="781"/>
      <c r="AN167" s="779"/>
      <c r="AO167" s="782"/>
      <c r="AP167" s="779"/>
      <c r="AQ167" s="299"/>
      <c r="AR167" s="296"/>
      <c r="AS167" s="297" t="str">
        <f>AT166 &amp; "-" &amp; AV166</f>
        <v>01.01.2022-30.06.2022</v>
      </c>
      <c r="AT167" s="781"/>
      <c r="AU167" s="779"/>
      <c r="AV167" s="782"/>
      <c r="AW167" s="779"/>
      <c r="AX167" s="299"/>
      <c r="AY167" s="296"/>
      <c r="AZ167" s="297" t="str">
        <f>BA166 &amp; "-" &amp; BC166</f>
        <v>01.07.2022-31.12.2022</v>
      </c>
      <c r="BA167" s="781"/>
      <c r="BB167" s="779"/>
      <c r="BC167" s="782"/>
      <c r="BD167" s="779"/>
      <c r="BE167" s="299"/>
      <c r="BF167" s="296"/>
      <c r="BG167" s="297" t="str">
        <f>BH166 &amp; "-" &amp; BJ166</f>
        <v>01.01.2023-30.06.2023</v>
      </c>
      <c r="BH167" s="781"/>
      <c r="BI167" s="779"/>
      <c r="BJ167" s="782"/>
      <c r="BK167" s="779"/>
      <c r="BL167" s="299"/>
      <c r="BM167" s="296"/>
      <c r="BN167" s="297" t="str">
        <f>BO166 &amp; "-" &amp; BQ166</f>
        <v>01.07.2023-31.12.2023</v>
      </c>
      <c r="BO167" s="781"/>
      <c r="BP167" s="779"/>
      <c r="BQ167" s="782"/>
      <c r="BR167" s="779"/>
      <c r="BS167" s="299"/>
      <c r="BT167" s="296"/>
      <c r="BU167" s="297" t="str">
        <f>BV166 &amp; "-" &amp; BX166</f>
        <v>01.01.2024-30.06.2024</v>
      </c>
      <c r="BV167" s="781"/>
      <c r="BW167" s="779"/>
      <c r="BX167" s="782"/>
      <c r="BY167" s="779"/>
      <c r="BZ167" s="299"/>
      <c r="CA167" s="296"/>
      <c r="CB167" s="297" t="str">
        <f>CC166 &amp; "-" &amp; CE166</f>
        <v>01.07.2024-31.12.2024</v>
      </c>
      <c r="CC167" s="781"/>
      <c r="CD167" s="779"/>
      <c r="CE167" s="782"/>
      <c r="CF167" s="779"/>
      <c r="CG167" s="282"/>
      <c r="CH167" s="788"/>
      <c r="CJ167" s="317"/>
      <c r="CK167" s="317"/>
      <c r="CL167" s="317"/>
      <c r="CM167" s="317"/>
      <c r="CN167" s="317"/>
    </row>
    <row r="168" spans="1:98" customFormat="1" ht="15" customHeight="1">
      <c r="A168" s="783"/>
      <c r="B168" s="783"/>
      <c r="C168" s="783"/>
      <c r="D168" s="783"/>
      <c r="E168" s="783"/>
      <c r="F168" s="340"/>
      <c r="G168" s="340"/>
      <c r="H168" s="340"/>
      <c r="I168" s="776"/>
      <c r="J168" s="776"/>
      <c r="K168" s="201"/>
      <c r="L168" s="112"/>
      <c r="M168" s="175" t="s">
        <v>427</v>
      </c>
      <c r="N168" s="164"/>
      <c r="O168" s="157"/>
      <c r="P168" s="157"/>
      <c r="Q168" s="157"/>
      <c r="R168" s="262"/>
      <c r="S168" s="198"/>
      <c r="T168" s="198"/>
      <c r="U168" s="198"/>
      <c r="V168" s="157"/>
      <c r="W168" s="157"/>
      <c r="X168" s="157"/>
      <c r="Y168" s="262"/>
      <c r="Z168" s="198"/>
      <c r="AA168" s="198"/>
      <c r="AB168" s="198"/>
      <c r="AC168" s="157"/>
      <c r="AD168" s="157"/>
      <c r="AE168" s="157"/>
      <c r="AF168" s="262"/>
      <c r="AG168" s="198"/>
      <c r="AH168" s="198"/>
      <c r="AI168" s="198"/>
      <c r="AJ168" s="157"/>
      <c r="AK168" s="157"/>
      <c r="AL168" s="157"/>
      <c r="AM168" s="262"/>
      <c r="AN168" s="198"/>
      <c r="AO168" s="198"/>
      <c r="AP168" s="198"/>
      <c r="AQ168" s="157"/>
      <c r="AR168" s="157"/>
      <c r="AS168" s="157"/>
      <c r="AT168" s="262"/>
      <c r="AU168" s="198"/>
      <c r="AV168" s="198"/>
      <c r="AW168" s="198"/>
      <c r="AX168" s="157"/>
      <c r="AY168" s="157"/>
      <c r="AZ168" s="157"/>
      <c r="BA168" s="262"/>
      <c r="BB168" s="198"/>
      <c r="BC168" s="198"/>
      <c r="BD168" s="198"/>
      <c r="BE168" s="157"/>
      <c r="BF168" s="157"/>
      <c r="BG168" s="157"/>
      <c r="BH168" s="262"/>
      <c r="BI168" s="198"/>
      <c r="BJ168" s="198"/>
      <c r="BK168" s="198"/>
      <c r="BL168" s="157"/>
      <c r="BM168" s="157"/>
      <c r="BN168" s="157"/>
      <c r="BO168" s="262"/>
      <c r="BP168" s="198"/>
      <c r="BQ168" s="198"/>
      <c r="BR168" s="198"/>
      <c r="BS168" s="157"/>
      <c r="BT168" s="157"/>
      <c r="BU168" s="157"/>
      <c r="BV168" s="262"/>
      <c r="BW168" s="198"/>
      <c r="BX168" s="198"/>
      <c r="BY168" s="198"/>
      <c r="BZ168" s="157"/>
      <c r="CA168" s="157"/>
      <c r="CB168" s="157"/>
      <c r="CC168" s="262"/>
      <c r="CD168" s="198"/>
      <c r="CE168" s="198"/>
      <c r="CF168" s="198"/>
      <c r="CG168" s="186"/>
      <c r="CH168" s="789"/>
      <c r="CI168" s="307"/>
      <c r="CJ168" s="307"/>
      <c r="CK168" s="307"/>
      <c r="CL168" s="307"/>
      <c r="CM168" s="307"/>
      <c r="CN168" s="307"/>
      <c r="CO168" s="307"/>
      <c r="CP168" s="307"/>
      <c r="CQ168" s="307"/>
      <c r="CR168" s="307"/>
      <c r="CS168" s="307"/>
      <c r="CT168" s="307"/>
    </row>
    <row r="169" spans="1:98" ht="33.75">
      <c r="A169" s="783"/>
      <c r="B169" s="783"/>
      <c r="C169" s="783"/>
      <c r="D169" s="783"/>
      <c r="E169" s="783">
        <v>2</v>
      </c>
      <c r="F169" s="677"/>
      <c r="G169" s="677"/>
      <c r="H169" s="677"/>
      <c r="I169" s="776"/>
      <c r="J169" s="776" t="s">
        <v>1636</v>
      </c>
      <c r="K169" s="101"/>
      <c r="L169" s="681" t="str">
        <f>mergeValue(A169) &amp;"."&amp; mergeValue(B169)&amp;"."&amp; mergeValue(C169)&amp;"."&amp; mergeValue(D169)&amp;"."&amp; mergeValue(E169)</f>
        <v>1.8.1.1.2</v>
      </c>
      <c r="M169" s="172" t="s">
        <v>10</v>
      </c>
      <c r="N169" s="286"/>
      <c r="O169" s="794" t="s">
        <v>306</v>
      </c>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5"/>
      <c r="BF169" s="795"/>
      <c r="BG169" s="795"/>
      <c r="BH169" s="795"/>
      <c r="BI169" s="795"/>
      <c r="BJ169" s="795"/>
      <c r="BK169" s="795"/>
      <c r="BL169" s="795"/>
      <c r="BM169" s="795"/>
      <c r="BN169" s="795"/>
      <c r="BO169" s="795"/>
      <c r="BP169" s="795"/>
      <c r="BQ169" s="795"/>
      <c r="BR169" s="795"/>
      <c r="BS169" s="795"/>
      <c r="BT169" s="795"/>
      <c r="BU169" s="795"/>
      <c r="BV169" s="795"/>
      <c r="BW169" s="795"/>
      <c r="BX169" s="795"/>
      <c r="BY169" s="795"/>
      <c r="BZ169" s="795"/>
      <c r="CA169" s="795"/>
      <c r="CB169" s="795"/>
      <c r="CC169" s="795"/>
      <c r="CD169" s="795"/>
      <c r="CE169" s="795"/>
      <c r="CF169" s="795"/>
      <c r="CG169" s="796"/>
      <c r="CH169" s="286" t="s">
        <v>545</v>
      </c>
      <c r="CJ169" s="317" t="str">
        <f>strCheckUnique(CK169:CK172)</f>
        <v/>
      </c>
      <c r="CL169" s="317"/>
    </row>
    <row r="170" spans="1:98" ht="66" customHeight="1">
      <c r="A170" s="783"/>
      <c r="B170" s="783"/>
      <c r="C170" s="783"/>
      <c r="D170" s="783"/>
      <c r="E170" s="783"/>
      <c r="F170" s="340">
        <v>1</v>
      </c>
      <c r="G170" s="340"/>
      <c r="H170" s="340"/>
      <c r="I170" s="776"/>
      <c r="J170" s="776"/>
      <c r="K170" s="344"/>
      <c r="L170" s="681" t="str">
        <f>mergeValue(A170) &amp;"."&amp; mergeValue(B170)&amp;"."&amp; mergeValue(C170)&amp;"."&amp; mergeValue(D170)&amp;"."&amp; mergeValue(E170)&amp;"."&amp; mergeValue(F170)</f>
        <v>1.8.1.1.2.1</v>
      </c>
      <c r="M170" s="646" t="s">
        <v>1651</v>
      </c>
      <c r="N170" s="299"/>
      <c r="O170" s="694">
        <v>68.84</v>
      </c>
      <c r="P170" s="192"/>
      <c r="Q170" s="192"/>
      <c r="R170" s="781" t="s">
        <v>1320</v>
      </c>
      <c r="S170" s="779" t="s">
        <v>87</v>
      </c>
      <c r="T170" s="781" t="s">
        <v>1667</v>
      </c>
      <c r="U170" s="779" t="s">
        <v>87</v>
      </c>
      <c r="V170" s="694">
        <v>103.38</v>
      </c>
      <c r="W170" s="192"/>
      <c r="X170" s="192"/>
      <c r="Y170" s="781" t="s">
        <v>1668</v>
      </c>
      <c r="Z170" s="779" t="s">
        <v>87</v>
      </c>
      <c r="AA170" s="781" t="s">
        <v>1669</v>
      </c>
      <c r="AB170" s="779" t="s">
        <v>87</v>
      </c>
      <c r="AC170" s="694">
        <v>99.07</v>
      </c>
      <c r="AD170" s="192"/>
      <c r="AE170" s="192"/>
      <c r="AF170" s="781" t="s">
        <v>1672</v>
      </c>
      <c r="AG170" s="779" t="s">
        <v>87</v>
      </c>
      <c r="AH170" s="781" t="s">
        <v>1673</v>
      </c>
      <c r="AI170" s="779" t="s">
        <v>87</v>
      </c>
      <c r="AJ170" s="694">
        <v>103.03</v>
      </c>
      <c r="AK170" s="192"/>
      <c r="AL170" s="192"/>
      <c r="AM170" s="781" t="s">
        <v>1674</v>
      </c>
      <c r="AN170" s="779" t="s">
        <v>87</v>
      </c>
      <c r="AO170" s="781" t="s">
        <v>1675</v>
      </c>
      <c r="AP170" s="779" t="s">
        <v>87</v>
      </c>
      <c r="AQ170" s="694">
        <v>103.03</v>
      </c>
      <c r="AR170" s="192"/>
      <c r="AS170" s="192"/>
      <c r="AT170" s="781" t="s">
        <v>1677</v>
      </c>
      <c r="AU170" s="779" t="s">
        <v>87</v>
      </c>
      <c r="AV170" s="781" t="s">
        <v>1678</v>
      </c>
      <c r="AW170" s="779" t="s">
        <v>87</v>
      </c>
      <c r="AX170" s="694">
        <v>136.49</v>
      </c>
      <c r="AY170" s="192"/>
      <c r="AZ170" s="192"/>
      <c r="BA170" s="781" t="s">
        <v>1679</v>
      </c>
      <c r="BB170" s="779" t="s">
        <v>87</v>
      </c>
      <c r="BC170" s="781" t="s">
        <v>1680</v>
      </c>
      <c r="BD170" s="779" t="s">
        <v>87</v>
      </c>
      <c r="BE170" s="694">
        <v>136.49</v>
      </c>
      <c r="BF170" s="192"/>
      <c r="BG170" s="192"/>
      <c r="BH170" s="781" t="s">
        <v>1681</v>
      </c>
      <c r="BI170" s="779" t="s">
        <v>87</v>
      </c>
      <c r="BJ170" s="781" t="s">
        <v>1682</v>
      </c>
      <c r="BK170" s="779" t="s">
        <v>87</v>
      </c>
      <c r="BL170" s="694">
        <v>193.41</v>
      </c>
      <c r="BM170" s="192"/>
      <c r="BN170" s="192"/>
      <c r="BO170" s="781" t="s">
        <v>1683</v>
      </c>
      <c r="BP170" s="779" t="s">
        <v>87</v>
      </c>
      <c r="BQ170" s="781" t="s">
        <v>1684</v>
      </c>
      <c r="BR170" s="779" t="s">
        <v>87</v>
      </c>
      <c r="BS170" s="694">
        <v>156.91</v>
      </c>
      <c r="BT170" s="192"/>
      <c r="BU170" s="192"/>
      <c r="BV170" s="781" t="s">
        <v>1685</v>
      </c>
      <c r="BW170" s="779" t="s">
        <v>87</v>
      </c>
      <c r="BX170" s="781" t="s">
        <v>1686</v>
      </c>
      <c r="BY170" s="779" t="s">
        <v>87</v>
      </c>
      <c r="BZ170" s="694">
        <v>163.19</v>
      </c>
      <c r="CA170" s="192"/>
      <c r="CB170" s="192"/>
      <c r="CC170" s="781" t="s">
        <v>1687</v>
      </c>
      <c r="CD170" s="779" t="s">
        <v>87</v>
      </c>
      <c r="CE170" s="781" t="s">
        <v>1321</v>
      </c>
      <c r="CF170" s="779" t="s">
        <v>88</v>
      </c>
      <c r="CG170" s="282"/>
      <c r="CH170" s="787" t="s">
        <v>546</v>
      </c>
      <c r="CI170" s="298" t="str">
        <f>strCheckDate(O171:CG171)</f>
        <v/>
      </c>
      <c r="CJ170" s="317"/>
      <c r="CK170" s="317" t="str">
        <f>IF(M170="","",M170 )</f>
        <v>Питьевая вода, руб./м3 (без НДС)</v>
      </c>
      <c r="CL170" s="317"/>
      <c r="CM170" s="317"/>
      <c r="CN170" s="317"/>
    </row>
    <row r="171" spans="1:98" ht="14.25" hidden="1" customHeight="1">
      <c r="A171" s="783"/>
      <c r="B171" s="783"/>
      <c r="C171" s="783"/>
      <c r="D171" s="783"/>
      <c r="E171" s="783"/>
      <c r="F171" s="340"/>
      <c r="G171" s="340"/>
      <c r="H171" s="340"/>
      <c r="I171" s="776"/>
      <c r="J171" s="776"/>
      <c r="K171" s="344"/>
      <c r="L171" s="171"/>
      <c r="M171" s="205"/>
      <c r="N171" s="299"/>
      <c r="O171" s="299"/>
      <c r="P171" s="296"/>
      <c r="Q171" s="297" t="str">
        <f>R170 &amp; "-" &amp; T170</f>
        <v>17.01.2020-30.06.2020</v>
      </c>
      <c r="R171" s="781"/>
      <c r="S171" s="779"/>
      <c r="T171" s="782"/>
      <c r="U171" s="779"/>
      <c r="V171" s="299"/>
      <c r="W171" s="296"/>
      <c r="X171" s="297" t="str">
        <f>Y170 &amp; "-" &amp; AA170</f>
        <v>01.07.2020-31.12.2020</v>
      </c>
      <c r="Y171" s="781"/>
      <c r="Z171" s="779"/>
      <c r="AA171" s="782"/>
      <c r="AB171" s="779"/>
      <c r="AC171" s="299"/>
      <c r="AD171" s="296"/>
      <c r="AE171" s="297" t="str">
        <f>AF170 &amp; "-" &amp; AH170</f>
        <v>01.01.2021-30.06.2021</v>
      </c>
      <c r="AF171" s="781"/>
      <c r="AG171" s="779"/>
      <c r="AH171" s="782"/>
      <c r="AI171" s="779"/>
      <c r="AJ171" s="299"/>
      <c r="AK171" s="296"/>
      <c r="AL171" s="297" t="str">
        <f>AM170 &amp; "-" &amp; AO170</f>
        <v>01.07.2021-31.12.2021</v>
      </c>
      <c r="AM171" s="781"/>
      <c r="AN171" s="779"/>
      <c r="AO171" s="782"/>
      <c r="AP171" s="779"/>
      <c r="AQ171" s="299"/>
      <c r="AR171" s="296"/>
      <c r="AS171" s="297" t="str">
        <f>AT170 &amp; "-" &amp; AV170</f>
        <v>01.01.2022-30.06.2022</v>
      </c>
      <c r="AT171" s="781"/>
      <c r="AU171" s="779"/>
      <c r="AV171" s="782"/>
      <c r="AW171" s="779"/>
      <c r="AX171" s="299"/>
      <c r="AY171" s="296"/>
      <c r="AZ171" s="297" t="str">
        <f>BA170 &amp; "-" &amp; BC170</f>
        <v>01.07.2022-31.12.2022</v>
      </c>
      <c r="BA171" s="781"/>
      <c r="BB171" s="779"/>
      <c r="BC171" s="782"/>
      <c r="BD171" s="779"/>
      <c r="BE171" s="299"/>
      <c r="BF171" s="296"/>
      <c r="BG171" s="297" t="str">
        <f>BH170 &amp; "-" &amp; BJ170</f>
        <v>01.01.2023-30.06.2023</v>
      </c>
      <c r="BH171" s="781"/>
      <c r="BI171" s="779"/>
      <c r="BJ171" s="782"/>
      <c r="BK171" s="779"/>
      <c r="BL171" s="299"/>
      <c r="BM171" s="296"/>
      <c r="BN171" s="297" t="str">
        <f>BO170 &amp; "-" &amp; BQ170</f>
        <v>01.07.2023-31.12.2023</v>
      </c>
      <c r="BO171" s="781"/>
      <c r="BP171" s="779"/>
      <c r="BQ171" s="782"/>
      <c r="BR171" s="779"/>
      <c r="BS171" s="299"/>
      <c r="BT171" s="296"/>
      <c r="BU171" s="297" t="str">
        <f>BV170 &amp; "-" &amp; BX170</f>
        <v>01.01.2024-30.06.2024</v>
      </c>
      <c r="BV171" s="781"/>
      <c r="BW171" s="779"/>
      <c r="BX171" s="782"/>
      <c r="BY171" s="779"/>
      <c r="BZ171" s="299"/>
      <c r="CA171" s="296"/>
      <c r="CB171" s="297" t="str">
        <f>CC170 &amp; "-" &amp; CE170</f>
        <v>01.07.2024-31.12.2024</v>
      </c>
      <c r="CC171" s="781"/>
      <c r="CD171" s="779"/>
      <c r="CE171" s="782"/>
      <c r="CF171" s="779"/>
      <c r="CG171" s="282"/>
      <c r="CH171" s="788"/>
      <c r="CJ171" s="317"/>
      <c r="CK171" s="317"/>
      <c r="CL171" s="317"/>
      <c r="CM171" s="317"/>
      <c r="CN171" s="317"/>
    </row>
    <row r="172" spans="1:98" customFormat="1" ht="15" customHeight="1">
      <c r="A172" s="783"/>
      <c r="B172" s="783"/>
      <c r="C172" s="783"/>
      <c r="D172" s="783"/>
      <c r="E172" s="783"/>
      <c r="F172" s="340"/>
      <c r="G172" s="340"/>
      <c r="H172" s="340"/>
      <c r="I172" s="776"/>
      <c r="J172" s="776"/>
      <c r="K172" s="201"/>
      <c r="L172" s="112"/>
      <c r="M172" s="175" t="s">
        <v>427</v>
      </c>
      <c r="N172" s="164"/>
      <c r="O172" s="157"/>
      <c r="P172" s="157"/>
      <c r="Q172" s="157"/>
      <c r="R172" s="262"/>
      <c r="S172" s="198"/>
      <c r="T172" s="198"/>
      <c r="U172" s="198"/>
      <c r="V172" s="157"/>
      <c r="W172" s="157"/>
      <c r="X172" s="157"/>
      <c r="Y172" s="262"/>
      <c r="Z172" s="198"/>
      <c r="AA172" s="198"/>
      <c r="AB172" s="198"/>
      <c r="AC172" s="157"/>
      <c r="AD172" s="157"/>
      <c r="AE172" s="157"/>
      <c r="AF172" s="262"/>
      <c r="AG172" s="198"/>
      <c r="AH172" s="198"/>
      <c r="AI172" s="198"/>
      <c r="AJ172" s="157"/>
      <c r="AK172" s="157"/>
      <c r="AL172" s="157"/>
      <c r="AM172" s="262"/>
      <c r="AN172" s="198"/>
      <c r="AO172" s="198"/>
      <c r="AP172" s="198"/>
      <c r="AQ172" s="157"/>
      <c r="AR172" s="157"/>
      <c r="AS172" s="157"/>
      <c r="AT172" s="262"/>
      <c r="AU172" s="198"/>
      <c r="AV172" s="198"/>
      <c r="AW172" s="198"/>
      <c r="AX172" s="157"/>
      <c r="AY172" s="157"/>
      <c r="AZ172" s="157"/>
      <c r="BA172" s="262"/>
      <c r="BB172" s="198"/>
      <c r="BC172" s="198"/>
      <c r="BD172" s="198"/>
      <c r="BE172" s="157"/>
      <c r="BF172" s="157"/>
      <c r="BG172" s="157"/>
      <c r="BH172" s="262"/>
      <c r="BI172" s="198"/>
      <c r="BJ172" s="198"/>
      <c r="BK172" s="198"/>
      <c r="BL172" s="157"/>
      <c r="BM172" s="157"/>
      <c r="BN172" s="157"/>
      <c r="BO172" s="262"/>
      <c r="BP172" s="198"/>
      <c r="BQ172" s="198"/>
      <c r="BR172" s="198"/>
      <c r="BS172" s="157"/>
      <c r="BT172" s="157"/>
      <c r="BU172" s="157"/>
      <c r="BV172" s="262"/>
      <c r="BW172" s="198"/>
      <c r="BX172" s="198"/>
      <c r="BY172" s="198"/>
      <c r="BZ172" s="157"/>
      <c r="CA172" s="157"/>
      <c r="CB172" s="157"/>
      <c r="CC172" s="262"/>
      <c r="CD172" s="198"/>
      <c r="CE172" s="198"/>
      <c r="CF172" s="198"/>
      <c r="CG172" s="186"/>
      <c r="CH172" s="789"/>
      <c r="CI172" s="307"/>
      <c r="CJ172" s="307"/>
      <c r="CK172" s="307"/>
      <c r="CL172" s="307"/>
      <c r="CM172" s="307"/>
      <c r="CN172" s="307"/>
      <c r="CO172" s="307"/>
      <c r="CP172" s="307"/>
      <c r="CQ172" s="307"/>
      <c r="CR172" s="307"/>
      <c r="CS172" s="307"/>
      <c r="CT172" s="307"/>
    </row>
    <row r="173" spans="1:98" ht="33.75">
      <c r="A173" s="783"/>
      <c r="B173" s="783"/>
      <c r="C173" s="783"/>
      <c r="D173" s="783"/>
      <c r="E173" s="783">
        <v>3</v>
      </c>
      <c r="F173" s="677"/>
      <c r="G173" s="677"/>
      <c r="H173" s="677"/>
      <c r="I173" s="776"/>
      <c r="J173" s="776" t="s">
        <v>1636</v>
      </c>
      <c r="K173" s="101"/>
      <c r="L173" s="681" t="str">
        <f>mergeValue(A173) &amp;"."&amp; mergeValue(B173)&amp;"."&amp; mergeValue(C173)&amp;"."&amp; mergeValue(D173)&amp;"."&amp; mergeValue(E173)</f>
        <v>1.8.1.1.3</v>
      </c>
      <c r="M173" s="172" t="s">
        <v>10</v>
      </c>
      <c r="N173" s="286"/>
      <c r="O173" s="794" t="s">
        <v>307</v>
      </c>
      <c r="P173" s="795"/>
      <c r="Q173" s="795"/>
      <c r="R173" s="795"/>
      <c r="S173" s="795"/>
      <c r="T173" s="795"/>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c r="BA173" s="795"/>
      <c r="BB173" s="795"/>
      <c r="BC173" s="795"/>
      <c r="BD173" s="795"/>
      <c r="BE173" s="795"/>
      <c r="BF173" s="795"/>
      <c r="BG173" s="795"/>
      <c r="BH173" s="795"/>
      <c r="BI173" s="795"/>
      <c r="BJ173" s="795"/>
      <c r="BK173" s="795"/>
      <c r="BL173" s="795"/>
      <c r="BM173" s="795"/>
      <c r="BN173" s="795"/>
      <c r="BO173" s="795"/>
      <c r="BP173" s="795"/>
      <c r="BQ173" s="795"/>
      <c r="BR173" s="795"/>
      <c r="BS173" s="795"/>
      <c r="BT173" s="795"/>
      <c r="BU173" s="795"/>
      <c r="BV173" s="795"/>
      <c r="BW173" s="795"/>
      <c r="BX173" s="795"/>
      <c r="BY173" s="795"/>
      <c r="BZ173" s="795"/>
      <c r="CA173" s="795"/>
      <c r="CB173" s="795"/>
      <c r="CC173" s="795"/>
      <c r="CD173" s="795"/>
      <c r="CE173" s="795"/>
      <c r="CF173" s="795"/>
      <c r="CG173" s="796"/>
      <c r="CH173" s="286" t="s">
        <v>545</v>
      </c>
      <c r="CJ173" s="317" t="str">
        <f>strCheckUnique(CK173:CK176)</f>
        <v/>
      </c>
      <c r="CL173" s="317"/>
    </row>
    <row r="174" spans="1:98" ht="66" customHeight="1">
      <c r="A174" s="783"/>
      <c r="B174" s="783"/>
      <c r="C174" s="783"/>
      <c r="D174" s="783"/>
      <c r="E174" s="783"/>
      <c r="F174" s="340">
        <v>1</v>
      </c>
      <c r="G174" s="340"/>
      <c r="H174" s="340"/>
      <c r="I174" s="776"/>
      <c r="J174" s="776"/>
      <c r="K174" s="344"/>
      <c r="L174" s="681" t="str">
        <f>mergeValue(A174) &amp;"."&amp; mergeValue(B174)&amp;"."&amp; mergeValue(C174)&amp;"."&amp; mergeValue(D174)&amp;"."&amp; mergeValue(E174)&amp;"."&amp; mergeValue(F174)</f>
        <v>1.8.1.1.3.1</v>
      </c>
      <c r="M174" s="646" t="s">
        <v>1651</v>
      </c>
      <c r="N174" s="299"/>
      <c r="O174" s="694">
        <v>68.84</v>
      </c>
      <c r="P174" s="192"/>
      <c r="Q174" s="192"/>
      <c r="R174" s="781" t="s">
        <v>1320</v>
      </c>
      <c r="S174" s="779" t="s">
        <v>87</v>
      </c>
      <c r="T174" s="781" t="s">
        <v>1667</v>
      </c>
      <c r="U174" s="779" t="s">
        <v>87</v>
      </c>
      <c r="V174" s="694">
        <v>103.38</v>
      </c>
      <c r="W174" s="192"/>
      <c r="X174" s="192"/>
      <c r="Y174" s="781" t="s">
        <v>1668</v>
      </c>
      <c r="Z174" s="779" t="s">
        <v>87</v>
      </c>
      <c r="AA174" s="781" t="s">
        <v>1669</v>
      </c>
      <c r="AB174" s="779" t="s">
        <v>87</v>
      </c>
      <c r="AC174" s="694">
        <v>99.07</v>
      </c>
      <c r="AD174" s="192"/>
      <c r="AE174" s="192"/>
      <c r="AF174" s="781" t="s">
        <v>1672</v>
      </c>
      <c r="AG174" s="779" t="s">
        <v>87</v>
      </c>
      <c r="AH174" s="781" t="s">
        <v>1673</v>
      </c>
      <c r="AI174" s="779" t="s">
        <v>87</v>
      </c>
      <c r="AJ174" s="694">
        <v>103.03</v>
      </c>
      <c r="AK174" s="192"/>
      <c r="AL174" s="192"/>
      <c r="AM174" s="781" t="s">
        <v>1674</v>
      </c>
      <c r="AN174" s="779" t="s">
        <v>87</v>
      </c>
      <c r="AO174" s="781" t="s">
        <v>1675</v>
      </c>
      <c r="AP174" s="779" t="s">
        <v>87</v>
      </c>
      <c r="AQ174" s="694">
        <v>103.03</v>
      </c>
      <c r="AR174" s="192"/>
      <c r="AS174" s="192"/>
      <c r="AT174" s="781" t="s">
        <v>1677</v>
      </c>
      <c r="AU174" s="779" t="s">
        <v>87</v>
      </c>
      <c r="AV174" s="781" t="s">
        <v>1678</v>
      </c>
      <c r="AW174" s="779" t="s">
        <v>87</v>
      </c>
      <c r="AX174" s="694">
        <v>136.49</v>
      </c>
      <c r="AY174" s="192"/>
      <c r="AZ174" s="192"/>
      <c r="BA174" s="781" t="s">
        <v>1679</v>
      </c>
      <c r="BB174" s="779" t="s">
        <v>87</v>
      </c>
      <c r="BC174" s="781" t="s">
        <v>1680</v>
      </c>
      <c r="BD174" s="779" t="s">
        <v>87</v>
      </c>
      <c r="BE174" s="694">
        <v>136.49</v>
      </c>
      <c r="BF174" s="192"/>
      <c r="BG174" s="192"/>
      <c r="BH174" s="781" t="s">
        <v>1681</v>
      </c>
      <c r="BI174" s="779" t="s">
        <v>87</v>
      </c>
      <c r="BJ174" s="781" t="s">
        <v>1682</v>
      </c>
      <c r="BK174" s="779" t="s">
        <v>87</v>
      </c>
      <c r="BL174" s="694">
        <v>193.41</v>
      </c>
      <c r="BM174" s="192"/>
      <c r="BN174" s="192"/>
      <c r="BO174" s="781" t="s">
        <v>1683</v>
      </c>
      <c r="BP174" s="779" t="s">
        <v>87</v>
      </c>
      <c r="BQ174" s="781" t="s">
        <v>1684</v>
      </c>
      <c r="BR174" s="779" t="s">
        <v>87</v>
      </c>
      <c r="BS174" s="694">
        <v>156.91</v>
      </c>
      <c r="BT174" s="192"/>
      <c r="BU174" s="192"/>
      <c r="BV174" s="781" t="s">
        <v>1685</v>
      </c>
      <c r="BW174" s="779" t="s">
        <v>87</v>
      </c>
      <c r="BX174" s="781" t="s">
        <v>1686</v>
      </c>
      <c r="BY174" s="779" t="s">
        <v>87</v>
      </c>
      <c r="BZ174" s="694">
        <v>163.19</v>
      </c>
      <c r="CA174" s="192"/>
      <c r="CB174" s="192"/>
      <c r="CC174" s="781" t="s">
        <v>1687</v>
      </c>
      <c r="CD174" s="779" t="s">
        <v>87</v>
      </c>
      <c r="CE174" s="781" t="s">
        <v>1321</v>
      </c>
      <c r="CF174" s="779" t="s">
        <v>88</v>
      </c>
      <c r="CG174" s="282"/>
      <c r="CH174" s="787" t="s">
        <v>546</v>
      </c>
      <c r="CI174" s="298" t="str">
        <f>strCheckDate(O175:CG175)</f>
        <v/>
      </c>
      <c r="CJ174" s="317"/>
      <c r="CK174" s="317" t="str">
        <f>IF(M174="","",M174 )</f>
        <v>Питьевая вода, руб./м3 (без НДС)</v>
      </c>
      <c r="CL174" s="317"/>
      <c r="CM174" s="317"/>
      <c r="CN174" s="317"/>
    </row>
    <row r="175" spans="1:98" ht="14.25" hidden="1" customHeight="1">
      <c r="A175" s="783"/>
      <c r="B175" s="783"/>
      <c r="C175" s="783"/>
      <c r="D175" s="783"/>
      <c r="E175" s="783"/>
      <c r="F175" s="340"/>
      <c r="G175" s="340"/>
      <c r="H175" s="340"/>
      <c r="I175" s="776"/>
      <c r="J175" s="776"/>
      <c r="K175" s="344"/>
      <c r="L175" s="171"/>
      <c r="M175" s="205"/>
      <c r="N175" s="299"/>
      <c r="O175" s="299"/>
      <c r="P175" s="296"/>
      <c r="Q175" s="297" t="str">
        <f>R174 &amp; "-" &amp; T174</f>
        <v>17.01.2020-30.06.2020</v>
      </c>
      <c r="R175" s="781"/>
      <c r="S175" s="779"/>
      <c r="T175" s="782"/>
      <c r="U175" s="779"/>
      <c r="V175" s="299"/>
      <c r="W175" s="296"/>
      <c r="X175" s="297" t="str">
        <f>Y174 &amp; "-" &amp; AA174</f>
        <v>01.07.2020-31.12.2020</v>
      </c>
      <c r="Y175" s="781"/>
      <c r="Z175" s="779"/>
      <c r="AA175" s="782"/>
      <c r="AB175" s="779"/>
      <c r="AC175" s="299"/>
      <c r="AD175" s="296"/>
      <c r="AE175" s="297" t="str">
        <f>AF174 &amp; "-" &amp; AH174</f>
        <v>01.01.2021-30.06.2021</v>
      </c>
      <c r="AF175" s="781"/>
      <c r="AG175" s="779"/>
      <c r="AH175" s="782"/>
      <c r="AI175" s="779"/>
      <c r="AJ175" s="299"/>
      <c r="AK175" s="296"/>
      <c r="AL175" s="297" t="str">
        <f>AM174 &amp; "-" &amp; AO174</f>
        <v>01.07.2021-31.12.2021</v>
      </c>
      <c r="AM175" s="781"/>
      <c r="AN175" s="779"/>
      <c r="AO175" s="782"/>
      <c r="AP175" s="779"/>
      <c r="AQ175" s="299"/>
      <c r="AR175" s="296"/>
      <c r="AS175" s="297" t="str">
        <f>AT174 &amp; "-" &amp; AV174</f>
        <v>01.01.2022-30.06.2022</v>
      </c>
      <c r="AT175" s="781"/>
      <c r="AU175" s="779"/>
      <c r="AV175" s="782"/>
      <c r="AW175" s="779"/>
      <c r="AX175" s="299"/>
      <c r="AY175" s="296"/>
      <c r="AZ175" s="297" t="str">
        <f>BA174 &amp; "-" &amp; BC174</f>
        <v>01.07.2022-31.12.2022</v>
      </c>
      <c r="BA175" s="781"/>
      <c r="BB175" s="779"/>
      <c r="BC175" s="782"/>
      <c r="BD175" s="779"/>
      <c r="BE175" s="299"/>
      <c r="BF175" s="296"/>
      <c r="BG175" s="297" t="str">
        <f>BH174 &amp; "-" &amp; BJ174</f>
        <v>01.01.2023-30.06.2023</v>
      </c>
      <c r="BH175" s="781"/>
      <c r="BI175" s="779"/>
      <c r="BJ175" s="782"/>
      <c r="BK175" s="779"/>
      <c r="BL175" s="299"/>
      <c r="BM175" s="296"/>
      <c r="BN175" s="297" t="str">
        <f>BO174 &amp; "-" &amp; BQ174</f>
        <v>01.07.2023-31.12.2023</v>
      </c>
      <c r="BO175" s="781"/>
      <c r="BP175" s="779"/>
      <c r="BQ175" s="782"/>
      <c r="BR175" s="779"/>
      <c r="BS175" s="299"/>
      <c r="BT175" s="296"/>
      <c r="BU175" s="297" t="str">
        <f>BV174 &amp; "-" &amp; BX174</f>
        <v>01.01.2024-30.06.2024</v>
      </c>
      <c r="BV175" s="781"/>
      <c r="BW175" s="779"/>
      <c r="BX175" s="782"/>
      <c r="BY175" s="779"/>
      <c r="BZ175" s="299"/>
      <c r="CA175" s="296"/>
      <c r="CB175" s="297" t="str">
        <f>CC174 &amp; "-" &amp; CE174</f>
        <v>01.07.2024-31.12.2024</v>
      </c>
      <c r="CC175" s="781"/>
      <c r="CD175" s="779"/>
      <c r="CE175" s="782"/>
      <c r="CF175" s="779"/>
      <c r="CG175" s="282"/>
      <c r="CH175" s="788"/>
      <c r="CJ175" s="317"/>
      <c r="CK175" s="317"/>
      <c r="CL175" s="317"/>
      <c r="CM175" s="317"/>
      <c r="CN175" s="317"/>
    </row>
    <row r="176" spans="1:98" customFormat="1" ht="15" customHeight="1">
      <c r="A176" s="783"/>
      <c r="B176" s="783"/>
      <c r="C176" s="783"/>
      <c r="D176" s="783"/>
      <c r="E176" s="783"/>
      <c r="F176" s="340"/>
      <c r="G176" s="340"/>
      <c r="H176" s="340"/>
      <c r="I176" s="776"/>
      <c r="J176" s="776"/>
      <c r="K176" s="201"/>
      <c r="L176" s="112"/>
      <c r="M176" s="175" t="s">
        <v>427</v>
      </c>
      <c r="N176" s="164"/>
      <c r="O176" s="157"/>
      <c r="P176" s="157"/>
      <c r="Q176" s="157"/>
      <c r="R176" s="262"/>
      <c r="S176" s="198"/>
      <c r="T176" s="198"/>
      <c r="U176" s="198"/>
      <c r="V176" s="157"/>
      <c r="W176" s="157"/>
      <c r="X176" s="157"/>
      <c r="Y176" s="262"/>
      <c r="Z176" s="198"/>
      <c r="AA176" s="198"/>
      <c r="AB176" s="198"/>
      <c r="AC176" s="157"/>
      <c r="AD176" s="157"/>
      <c r="AE176" s="157"/>
      <c r="AF176" s="262"/>
      <c r="AG176" s="198"/>
      <c r="AH176" s="198"/>
      <c r="AI176" s="198"/>
      <c r="AJ176" s="157"/>
      <c r="AK176" s="157"/>
      <c r="AL176" s="157"/>
      <c r="AM176" s="262"/>
      <c r="AN176" s="198"/>
      <c r="AO176" s="198"/>
      <c r="AP176" s="198"/>
      <c r="AQ176" s="157"/>
      <c r="AR176" s="157"/>
      <c r="AS176" s="157"/>
      <c r="AT176" s="262"/>
      <c r="AU176" s="198"/>
      <c r="AV176" s="198"/>
      <c r="AW176" s="198"/>
      <c r="AX176" s="157"/>
      <c r="AY176" s="157"/>
      <c r="AZ176" s="157"/>
      <c r="BA176" s="262"/>
      <c r="BB176" s="198"/>
      <c r="BC176" s="198"/>
      <c r="BD176" s="198"/>
      <c r="BE176" s="157"/>
      <c r="BF176" s="157"/>
      <c r="BG176" s="157"/>
      <c r="BH176" s="262"/>
      <c r="BI176" s="198"/>
      <c r="BJ176" s="198"/>
      <c r="BK176" s="198"/>
      <c r="BL176" s="157"/>
      <c r="BM176" s="157"/>
      <c r="BN176" s="157"/>
      <c r="BO176" s="262"/>
      <c r="BP176" s="198"/>
      <c r="BQ176" s="198"/>
      <c r="BR176" s="198"/>
      <c r="BS176" s="157"/>
      <c r="BT176" s="157"/>
      <c r="BU176" s="157"/>
      <c r="BV176" s="262"/>
      <c r="BW176" s="198"/>
      <c r="BX176" s="198"/>
      <c r="BY176" s="198"/>
      <c r="BZ176" s="157"/>
      <c r="CA176" s="157"/>
      <c r="CB176" s="157"/>
      <c r="CC176" s="262"/>
      <c r="CD176" s="198"/>
      <c r="CE176" s="198"/>
      <c r="CF176" s="198"/>
      <c r="CG176" s="186"/>
      <c r="CH176" s="789"/>
      <c r="CI176" s="307"/>
      <c r="CJ176" s="307"/>
      <c r="CK176" s="307"/>
      <c r="CL176" s="307"/>
      <c r="CM176" s="307"/>
      <c r="CN176" s="307"/>
      <c r="CO176" s="307"/>
      <c r="CP176" s="307"/>
      <c r="CQ176" s="307"/>
      <c r="CR176" s="307"/>
      <c r="CS176" s="307"/>
      <c r="CT176" s="307"/>
    </row>
    <row r="177" spans="1:98" customFormat="1">
      <c r="A177" s="783"/>
      <c r="B177" s="783"/>
      <c r="C177" s="783"/>
      <c r="D177" s="783"/>
      <c r="E177" s="340"/>
      <c r="F177" s="677"/>
      <c r="G177" s="677"/>
      <c r="H177" s="677"/>
      <c r="I177" s="776"/>
      <c r="J177" s="85"/>
      <c r="K177" s="201"/>
      <c r="L177" s="112"/>
      <c r="M177" s="164" t="s">
        <v>13</v>
      </c>
      <c r="N177" s="163"/>
      <c r="O177" s="157"/>
      <c r="P177" s="157"/>
      <c r="Q177" s="157"/>
      <c r="R177" s="262"/>
      <c r="S177" s="198"/>
      <c r="T177" s="198"/>
      <c r="U177" s="197"/>
      <c r="V177" s="157"/>
      <c r="W177" s="157"/>
      <c r="X177" s="157"/>
      <c r="Y177" s="262"/>
      <c r="Z177" s="198"/>
      <c r="AA177" s="198"/>
      <c r="AB177" s="197"/>
      <c r="AC177" s="157"/>
      <c r="AD177" s="157"/>
      <c r="AE177" s="157"/>
      <c r="AF177" s="262"/>
      <c r="AG177" s="198"/>
      <c r="AH177" s="198"/>
      <c r="AI177" s="197"/>
      <c r="AJ177" s="157"/>
      <c r="AK177" s="157"/>
      <c r="AL177" s="157"/>
      <c r="AM177" s="262"/>
      <c r="AN177" s="198"/>
      <c r="AO177" s="198"/>
      <c r="AP177" s="197"/>
      <c r="AQ177" s="157"/>
      <c r="AR177" s="157"/>
      <c r="AS177" s="157"/>
      <c r="AT177" s="262"/>
      <c r="AU177" s="198"/>
      <c r="AV177" s="198"/>
      <c r="AW177" s="197"/>
      <c r="AX177" s="157"/>
      <c r="AY177" s="157"/>
      <c r="AZ177" s="157"/>
      <c r="BA177" s="262"/>
      <c r="BB177" s="198"/>
      <c r="BC177" s="198"/>
      <c r="BD177" s="197"/>
      <c r="BE177" s="157"/>
      <c r="BF177" s="157"/>
      <c r="BG177" s="157"/>
      <c r="BH177" s="262"/>
      <c r="BI177" s="198"/>
      <c r="BJ177" s="198"/>
      <c r="BK177" s="197"/>
      <c r="BL177" s="157"/>
      <c r="BM177" s="157"/>
      <c r="BN177" s="157"/>
      <c r="BO177" s="262"/>
      <c r="BP177" s="198"/>
      <c r="BQ177" s="198"/>
      <c r="BR177" s="197"/>
      <c r="BS177" s="157"/>
      <c r="BT177" s="157"/>
      <c r="BU177" s="157"/>
      <c r="BV177" s="262"/>
      <c r="BW177" s="198"/>
      <c r="BX177" s="198"/>
      <c r="BY177" s="197"/>
      <c r="BZ177" s="157"/>
      <c r="CA177" s="157"/>
      <c r="CB177" s="157"/>
      <c r="CC177" s="262"/>
      <c r="CD177" s="198"/>
      <c r="CE177" s="198"/>
      <c r="CF177" s="197"/>
      <c r="CG177" s="198"/>
      <c r="CH177" s="186"/>
      <c r="CI177" s="307"/>
      <c r="CJ177" s="307"/>
      <c r="CK177" s="307"/>
      <c r="CL177" s="307"/>
      <c r="CM177" s="307"/>
      <c r="CN177" s="307"/>
      <c r="CO177" s="307"/>
      <c r="CP177" s="307"/>
      <c r="CQ177" s="307"/>
      <c r="CR177" s="307"/>
      <c r="CS177" s="307"/>
      <c r="CT177" s="307"/>
    </row>
    <row r="178" spans="1:98" customFormat="1">
      <c r="A178" s="783"/>
      <c r="B178" s="783"/>
      <c r="C178" s="783"/>
      <c r="D178" s="340"/>
      <c r="E178" s="345" t="s">
        <v>256</v>
      </c>
      <c r="F178" s="677"/>
      <c r="G178" s="677"/>
      <c r="H178" s="677"/>
      <c r="I178" s="201"/>
      <c r="J178" s="85"/>
      <c r="K178" s="180"/>
      <c r="L178" s="112"/>
      <c r="M178" s="163" t="s">
        <v>428</v>
      </c>
      <c r="N178" s="162"/>
      <c r="O178" s="157"/>
      <c r="P178" s="157"/>
      <c r="Q178" s="157"/>
      <c r="R178" s="262"/>
      <c r="S178" s="198"/>
      <c r="T178" s="198"/>
      <c r="U178" s="197"/>
      <c r="V178" s="157"/>
      <c r="W178" s="157"/>
      <c r="X178" s="157"/>
      <c r="Y178" s="262"/>
      <c r="Z178" s="198"/>
      <c r="AA178" s="198"/>
      <c r="AB178" s="197"/>
      <c r="AC178" s="157"/>
      <c r="AD178" s="157"/>
      <c r="AE178" s="157"/>
      <c r="AF178" s="262"/>
      <c r="AG178" s="198"/>
      <c r="AH178" s="198"/>
      <c r="AI178" s="197"/>
      <c r="AJ178" s="157"/>
      <c r="AK178" s="157"/>
      <c r="AL178" s="157"/>
      <c r="AM178" s="262"/>
      <c r="AN178" s="198"/>
      <c r="AO178" s="198"/>
      <c r="AP178" s="197"/>
      <c r="AQ178" s="157"/>
      <c r="AR178" s="157"/>
      <c r="AS178" s="157"/>
      <c r="AT178" s="262"/>
      <c r="AU178" s="198"/>
      <c r="AV178" s="198"/>
      <c r="AW178" s="197"/>
      <c r="AX178" s="157"/>
      <c r="AY178" s="157"/>
      <c r="AZ178" s="157"/>
      <c r="BA178" s="262"/>
      <c r="BB178" s="198"/>
      <c r="BC178" s="198"/>
      <c r="BD178" s="197"/>
      <c r="BE178" s="157"/>
      <c r="BF178" s="157"/>
      <c r="BG178" s="157"/>
      <c r="BH178" s="262"/>
      <c r="BI178" s="198"/>
      <c r="BJ178" s="198"/>
      <c r="BK178" s="197"/>
      <c r="BL178" s="157"/>
      <c r="BM178" s="157"/>
      <c r="BN178" s="157"/>
      <c r="BO178" s="262"/>
      <c r="BP178" s="198"/>
      <c r="BQ178" s="198"/>
      <c r="BR178" s="197"/>
      <c r="BS178" s="157"/>
      <c r="BT178" s="157"/>
      <c r="BU178" s="157"/>
      <c r="BV178" s="262"/>
      <c r="BW178" s="198"/>
      <c r="BX178" s="198"/>
      <c r="BY178" s="197"/>
      <c r="BZ178" s="157"/>
      <c r="CA178" s="157"/>
      <c r="CB178" s="157"/>
      <c r="CC178" s="262"/>
      <c r="CD178" s="198"/>
      <c r="CE178" s="198"/>
      <c r="CF178" s="197"/>
      <c r="CG178" s="198"/>
      <c r="CH178" s="186"/>
      <c r="CI178" s="307"/>
      <c r="CJ178" s="307"/>
      <c r="CK178" s="307"/>
      <c r="CL178" s="307"/>
      <c r="CM178" s="307"/>
      <c r="CN178" s="307"/>
      <c r="CO178" s="307"/>
      <c r="CP178" s="307"/>
      <c r="CQ178" s="307"/>
      <c r="CR178" s="307"/>
      <c r="CS178" s="307"/>
      <c r="CT178" s="307"/>
    </row>
    <row r="179" spans="1:98" ht="22.5">
      <c r="A179" s="783"/>
      <c r="B179" s="783">
        <v>9</v>
      </c>
      <c r="C179" s="340"/>
      <c r="D179" s="340"/>
      <c r="E179" s="677"/>
      <c r="F179" s="677"/>
      <c r="G179" s="677"/>
      <c r="H179" s="677"/>
      <c r="I179" s="670"/>
      <c r="J179" s="181"/>
      <c r="K179" s="35"/>
      <c r="L179" s="681" t="str">
        <f>mergeValue(A179) &amp;"."&amp; mergeValue(B179)</f>
        <v>1.9</v>
      </c>
      <c r="M179" s="159" t="s">
        <v>18</v>
      </c>
      <c r="N179" s="285"/>
      <c r="O179" s="800" t="str">
        <f>IF('Перечень тарифов'!N37="","","" &amp; 'Перечень тарифов'!N37 &amp; "")</f>
        <v>Тюменский муниципальный район, Московское (71644450);</v>
      </c>
      <c r="P179" s="801"/>
      <c r="Q179" s="801"/>
      <c r="R179" s="801"/>
      <c r="S179" s="801"/>
      <c r="T179" s="801"/>
      <c r="U179" s="801"/>
      <c r="V179" s="801"/>
      <c r="W179" s="801"/>
      <c r="X179" s="801"/>
      <c r="Y179" s="801"/>
      <c r="Z179" s="801"/>
      <c r="AA179" s="801"/>
      <c r="AB179" s="801"/>
      <c r="AC179" s="801"/>
      <c r="AD179" s="801"/>
      <c r="AE179" s="801"/>
      <c r="AF179" s="801"/>
      <c r="AG179" s="801"/>
      <c r="AH179" s="801"/>
      <c r="AI179" s="801"/>
      <c r="AJ179" s="801"/>
      <c r="AK179" s="801"/>
      <c r="AL179" s="801"/>
      <c r="AM179" s="801"/>
      <c r="AN179" s="801"/>
      <c r="AO179" s="801"/>
      <c r="AP179" s="801"/>
      <c r="AQ179" s="801"/>
      <c r="AR179" s="801"/>
      <c r="AS179" s="801"/>
      <c r="AT179" s="801"/>
      <c r="AU179" s="801"/>
      <c r="AV179" s="801"/>
      <c r="AW179" s="801"/>
      <c r="AX179" s="801"/>
      <c r="AY179" s="801"/>
      <c r="AZ179" s="801"/>
      <c r="BA179" s="801"/>
      <c r="BB179" s="801"/>
      <c r="BC179" s="801"/>
      <c r="BD179" s="801"/>
      <c r="BE179" s="801"/>
      <c r="BF179" s="801"/>
      <c r="BG179" s="801"/>
      <c r="BH179" s="801"/>
      <c r="BI179" s="801"/>
      <c r="BJ179" s="801"/>
      <c r="BK179" s="801"/>
      <c r="BL179" s="801"/>
      <c r="BM179" s="801"/>
      <c r="BN179" s="801"/>
      <c r="BO179" s="801"/>
      <c r="BP179" s="801"/>
      <c r="BQ179" s="801"/>
      <c r="BR179" s="801"/>
      <c r="BS179" s="801"/>
      <c r="BT179" s="801"/>
      <c r="BU179" s="801"/>
      <c r="BV179" s="801"/>
      <c r="BW179" s="801"/>
      <c r="BX179" s="801"/>
      <c r="BY179" s="801"/>
      <c r="BZ179" s="801"/>
      <c r="CA179" s="801"/>
      <c r="CB179" s="801"/>
      <c r="CC179" s="801"/>
      <c r="CD179" s="801"/>
      <c r="CE179" s="801"/>
      <c r="CF179" s="801"/>
      <c r="CG179" s="802"/>
      <c r="CH179" s="286" t="s">
        <v>544</v>
      </c>
    </row>
    <row r="180" spans="1:98" hidden="1">
      <c r="A180" s="783"/>
      <c r="B180" s="783"/>
      <c r="C180" s="783">
        <v>1</v>
      </c>
      <c r="D180" s="340"/>
      <c r="E180" s="677"/>
      <c r="F180" s="677"/>
      <c r="G180" s="677"/>
      <c r="H180" s="677"/>
      <c r="I180" s="344"/>
      <c r="J180" s="181"/>
      <c r="K180" s="101"/>
      <c r="L180" s="681" t="str">
        <f>mergeValue(A180) &amp;"."&amp; mergeValue(B180)&amp;"."&amp; mergeValue(C180)</f>
        <v>1.9.1</v>
      </c>
      <c r="M180" s="160"/>
      <c r="N180" s="285"/>
      <c r="O180" s="800"/>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1"/>
      <c r="AK180" s="801"/>
      <c r="AL180" s="801"/>
      <c r="AM180" s="801"/>
      <c r="AN180" s="801"/>
      <c r="AO180" s="801"/>
      <c r="AP180" s="801"/>
      <c r="AQ180" s="801"/>
      <c r="AR180" s="801"/>
      <c r="AS180" s="801"/>
      <c r="AT180" s="801"/>
      <c r="AU180" s="801"/>
      <c r="AV180" s="801"/>
      <c r="AW180" s="801"/>
      <c r="AX180" s="801"/>
      <c r="AY180" s="801"/>
      <c r="AZ180" s="801"/>
      <c r="BA180" s="801"/>
      <c r="BB180" s="801"/>
      <c r="BC180" s="801"/>
      <c r="BD180" s="801"/>
      <c r="BE180" s="801"/>
      <c r="BF180" s="801"/>
      <c r="BG180" s="801"/>
      <c r="BH180" s="801"/>
      <c r="BI180" s="801"/>
      <c r="BJ180" s="801"/>
      <c r="BK180" s="801"/>
      <c r="BL180" s="801"/>
      <c r="BM180" s="801"/>
      <c r="BN180" s="801"/>
      <c r="BO180" s="801"/>
      <c r="BP180" s="801"/>
      <c r="BQ180" s="801"/>
      <c r="BR180" s="801"/>
      <c r="BS180" s="801"/>
      <c r="BT180" s="801"/>
      <c r="BU180" s="801"/>
      <c r="BV180" s="801"/>
      <c r="BW180" s="801"/>
      <c r="BX180" s="801"/>
      <c r="BY180" s="801"/>
      <c r="BZ180" s="801"/>
      <c r="CA180" s="801"/>
      <c r="CB180" s="801"/>
      <c r="CC180" s="801"/>
      <c r="CD180" s="801"/>
      <c r="CE180" s="801"/>
      <c r="CF180" s="801"/>
      <c r="CG180" s="802"/>
      <c r="CH180" s="286"/>
    </row>
    <row r="181" spans="1:98" ht="33.75">
      <c r="A181" s="783"/>
      <c r="B181" s="783"/>
      <c r="C181" s="783"/>
      <c r="D181" s="783">
        <v>1</v>
      </c>
      <c r="E181" s="677"/>
      <c r="F181" s="677"/>
      <c r="G181" s="677"/>
      <c r="H181" s="677"/>
      <c r="I181" s="776"/>
      <c r="J181" s="181"/>
      <c r="K181" s="101"/>
      <c r="L181" s="681" t="str">
        <f>mergeValue(A181) &amp;"."&amp; mergeValue(B181)&amp;"."&amp; mergeValue(C181)&amp;"."&amp; mergeValue(D181)</f>
        <v>1.9.1.1</v>
      </c>
      <c r="M181" s="161" t="s">
        <v>426</v>
      </c>
      <c r="N181" s="285"/>
      <c r="O181" s="797" t="s">
        <v>1660</v>
      </c>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c r="AT181" s="798"/>
      <c r="AU181" s="798"/>
      <c r="AV181" s="798"/>
      <c r="AW181" s="798"/>
      <c r="AX181" s="798"/>
      <c r="AY181" s="798"/>
      <c r="AZ181" s="798"/>
      <c r="BA181" s="798"/>
      <c r="BB181" s="798"/>
      <c r="BC181" s="798"/>
      <c r="BD181" s="798"/>
      <c r="BE181" s="798"/>
      <c r="BF181" s="798"/>
      <c r="BG181" s="798"/>
      <c r="BH181" s="798"/>
      <c r="BI181" s="798"/>
      <c r="BJ181" s="798"/>
      <c r="BK181" s="798"/>
      <c r="BL181" s="798"/>
      <c r="BM181" s="798"/>
      <c r="BN181" s="798"/>
      <c r="BO181" s="798"/>
      <c r="BP181" s="798"/>
      <c r="BQ181" s="798"/>
      <c r="BR181" s="798"/>
      <c r="BS181" s="798"/>
      <c r="BT181" s="798"/>
      <c r="BU181" s="798"/>
      <c r="BV181" s="798"/>
      <c r="BW181" s="798"/>
      <c r="BX181" s="798"/>
      <c r="BY181" s="798"/>
      <c r="BZ181" s="798"/>
      <c r="CA181" s="798"/>
      <c r="CB181" s="798"/>
      <c r="CC181" s="798"/>
      <c r="CD181" s="798"/>
      <c r="CE181" s="798"/>
      <c r="CF181" s="798"/>
      <c r="CG181" s="799"/>
      <c r="CH181" s="286" t="s">
        <v>681</v>
      </c>
    </row>
    <row r="182" spans="1:98" ht="33.75">
      <c r="A182" s="783"/>
      <c r="B182" s="783"/>
      <c r="C182" s="783"/>
      <c r="D182" s="783"/>
      <c r="E182" s="783">
        <v>1</v>
      </c>
      <c r="F182" s="677"/>
      <c r="G182" s="677"/>
      <c r="H182" s="677"/>
      <c r="I182" s="776"/>
      <c r="J182" s="776"/>
      <c r="K182" s="101"/>
      <c r="L182" s="681" t="str">
        <f>mergeValue(A182) &amp;"."&amp; mergeValue(B182)&amp;"."&amp; mergeValue(C182)&amp;"."&amp; mergeValue(D182)&amp;"."&amp; mergeValue(E182)</f>
        <v>1.9.1.1.1</v>
      </c>
      <c r="M182" s="172" t="s">
        <v>10</v>
      </c>
      <c r="N182" s="286"/>
      <c r="O182" s="794" t="s">
        <v>715</v>
      </c>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795"/>
      <c r="AK182" s="795"/>
      <c r="AL182" s="795"/>
      <c r="AM182" s="795"/>
      <c r="AN182" s="795"/>
      <c r="AO182" s="795"/>
      <c r="AP182" s="795"/>
      <c r="AQ182" s="795"/>
      <c r="AR182" s="795"/>
      <c r="AS182" s="795"/>
      <c r="AT182" s="795"/>
      <c r="AU182" s="795"/>
      <c r="AV182" s="795"/>
      <c r="AW182" s="795"/>
      <c r="AX182" s="795"/>
      <c r="AY182" s="795"/>
      <c r="AZ182" s="795"/>
      <c r="BA182" s="795"/>
      <c r="BB182" s="795"/>
      <c r="BC182" s="795"/>
      <c r="BD182" s="795"/>
      <c r="BE182" s="795"/>
      <c r="BF182" s="795"/>
      <c r="BG182" s="795"/>
      <c r="BH182" s="795"/>
      <c r="BI182" s="795"/>
      <c r="BJ182" s="795"/>
      <c r="BK182" s="795"/>
      <c r="BL182" s="795"/>
      <c r="BM182" s="795"/>
      <c r="BN182" s="795"/>
      <c r="BO182" s="795"/>
      <c r="BP182" s="795"/>
      <c r="BQ182" s="795"/>
      <c r="BR182" s="795"/>
      <c r="BS182" s="795"/>
      <c r="BT182" s="795"/>
      <c r="BU182" s="795"/>
      <c r="BV182" s="795"/>
      <c r="BW182" s="795"/>
      <c r="BX182" s="795"/>
      <c r="BY182" s="795"/>
      <c r="BZ182" s="795"/>
      <c r="CA182" s="795"/>
      <c r="CB182" s="795"/>
      <c r="CC182" s="795"/>
      <c r="CD182" s="795"/>
      <c r="CE182" s="795"/>
      <c r="CF182" s="795"/>
      <c r="CG182" s="796"/>
      <c r="CH182" s="286" t="s">
        <v>545</v>
      </c>
      <c r="CJ182" s="317" t="str">
        <f>strCheckUnique(CK182:CK185)</f>
        <v/>
      </c>
      <c r="CL182" s="317"/>
    </row>
    <row r="183" spans="1:98" ht="66" customHeight="1">
      <c r="A183" s="783"/>
      <c r="B183" s="783"/>
      <c r="C183" s="783"/>
      <c r="D183" s="783"/>
      <c r="E183" s="783"/>
      <c r="F183" s="340">
        <v>1</v>
      </c>
      <c r="G183" s="340"/>
      <c r="H183" s="340"/>
      <c r="I183" s="776"/>
      <c r="J183" s="776"/>
      <c r="K183" s="344"/>
      <c r="L183" s="681" t="str">
        <f>mergeValue(A183) &amp;"."&amp; mergeValue(B183)&amp;"."&amp; mergeValue(C183)&amp;"."&amp; mergeValue(D183)&amp;"."&amp; mergeValue(E183)&amp;"."&amp; mergeValue(F183)</f>
        <v>1.9.1.1.1.1</v>
      </c>
      <c r="M183" s="646" t="s">
        <v>1650</v>
      </c>
      <c r="N183" s="299"/>
      <c r="O183" s="694">
        <v>40.479999999999997</v>
      </c>
      <c r="P183" s="192"/>
      <c r="Q183" s="192"/>
      <c r="R183" s="781" t="s">
        <v>1320</v>
      </c>
      <c r="S183" s="779" t="s">
        <v>87</v>
      </c>
      <c r="T183" s="781" t="s">
        <v>1667</v>
      </c>
      <c r="U183" s="779" t="s">
        <v>87</v>
      </c>
      <c r="V183" s="694">
        <v>124.06</v>
      </c>
      <c r="W183" s="192"/>
      <c r="X183" s="192"/>
      <c r="Y183" s="781" t="s">
        <v>1668</v>
      </c>
      <c r="Z183" s="779" t="s">
        <v>87</v>
      </c>
      <c r="AA183" s="781" t="s">
        <v>1669</v>
      </c>
      <c r="AB183" s="779" t="s">
        <v>87</v>
      </c>
      <c r="AC183" s="694">
        <v>118.88</v>
      </c>
      <c r="AD183" s="192"/>
      <c r="AE183" s="192"/>
      <c r="AF183" s="781" t="s">
        <v>1672</v>
      </c>
      <c r="AG183" s="779" t="s">
        <v>87</v>
      </c>
      <c r="AH183" s="781" t="s">
        <v>1673</v>
      </c>
      <c r="AI183" s="779" t="s">
        <v>87</v>
      </c>
      <c r="AJ183" s="694">
        <v>123.64</v>
      </c>
      <c r="AK183" s="192"/>
      <c r="AL183" s="192"/>
      <c r="AM183" s="781" t="s">
        <v>1674</v>
      </c>
      <c r="AN183" s="779" t="s">
        <v>87</v>
      </c>
      <c r="AO183" s="781" t="s">
        <v>1675</v>
      </c>
      <c r="AP183" s="779" t="s">
        <v>87</v>
      </c>
      <c r="AQ183" s="694">
        <v>123.64</v>
      </c>
      <c r="AR183" s="192"/>
      <c r="AS183" s="192"/>
      <c r="AT183" s="781" t="s">
        <v>1677</v>
      </c>
      <c r="AU183" s="779" t="s">
        <v>87</v>
      </c>
      <c r="AV183" s="781" t="s">
        <v>1678</v>
      </c>
      <c r="AW183" s="779" t="s">
        <v>87</v>
      </c>
      <c r="AX183" s="694">
        <v>163.79</v>
      </c>
      <c r="AY183" s="192"/>
      <c r="AZ183" s="192"/>
      <c r="BA183" s="781" t="s">
        <v>1679</v>
      </c>
      <c r="BB183" s="779" t="s">
        <v>87</v>
      </c>
      <c r="BC183" s="781" t="s">
        <v>1680</v>
      </c>
      <c r="BD183" s="779" t="s">
        <v>87</v>
      </c>
      <c r="BE183" s="694">
        <v>163.79</v>
      </c>
      <c r="BF183" s="192"/>
      <c r="BG183" s="192"/>
      <c r="BH183" s="781" t="s">
        <v>1681</v>
      </c>
      <c r="BI183" s="779" t="s">
        <v>87</v>
      </c>
      <c r="BJ183" s="781" t="s">
        <v>1682</v>
      </c>
      <c r="BK183" s="779" t="s">
        <v>87</v>
      </c>
      <c r="BL183" s="694">
        <v>232.09</v>
      </c>
      <c r="BM183" s="192"/>
      <c r="BN183" s="192"/>
      <c r="BO183" s="781" t="s">
        <v>1683</v>
      </c>
      <c r="BP183" s="779" t="s">
        <v>87</v>
      </c>
      <c r="BQ183" s="781" t="s">
        <v>1684</v>
      </c>
      <c r="BR183" s="779" t="s">
        <v>87</v>
      </c>
      <c r="BS183" s="694">
        <v>188.29</v>
      </c>
      <c r="BT183" s="192"/>
      <c r="BU183" s="192"/>
      <c r="BV183" s="781" t="s">
        <v>1685</v>
      </c>
      <c r="BW183" s="779" t="s">
        <v>87</v>
      </c>
      <c r="BX183" s="781" t="s">
        <v>1686</v>
      </c>
      <c r="BY183" s="779" t="s">
        <v>87</v>
      </c>
      <c r="BZ183" s="694">
        <v>195.83</v>
      </c>
      <c r="CA183" s="192"/>
      <c r="CB183" s="192"/>
      <c r="CC183" s="781" t="s">
        <v>1687</v>
      </c>
      <c r="CD183" s="779" t="s">
        <v>87</v>
      </c>
      <c r="CE183" s="781" t="s">
        <v>1321</v>
      </c>
      <c r="CF183" s="779" t="s">
        <v>88</v>
      </c>
      <c r="CG183" s="282"/>
      <c r="CH183" s="787" t="s">
        <v>546</v>
      </c>
      <c r="CI183" s="298" t="str">
        <f>strCheckDate(O184:CG184)</f>
        <v/>
      </c>
      <c r="CJ183" s="317"/>
      <c r="CK183" s="317" t="str">
        <f>IF(M183="","",M183 )</f>
        <v>Питьевая вода, руб./м3 (с НДС)</v>
      </c>
      <c r="CL183" s="317"/>
      <c r="CM183" s="317"/>
      <c r="CN183" s="317"/>
    </row>
    <row r="184" spans="1:98" ht="14.25" hidden="1" customHeight="1">
      <c r="A184" s="783"/>
      <c r="B184" s="783"/>
      <c r="C184" s="783"/>
      <c r="D184" s="783"/>
      <c r="E184" s="783"/>
      <c r="F184" s="340"/>
      <c r="G184" s="340"/>
      <c r="H184" s="340"/>
      <c r="I184" s="776"/>
      <c r="J184" s="776"/>
      <c r="K184" s="344"/>
      <c r="L184" s="171"/>
      <c r="M184" s="205"/>
      <c r="N184" s="299"/>
      <c r="O184" s="299"/>
      <c r="P184" s="296"/>
      <c r="Q184" s="297" t="str">
        <f>R183 &amp; "-" &amp; T183</f>
        <v>17.01.2020-30.06.2020</v>
      </c>
      <c r="R184" s="781"/>
      <c r="S184" s="779"/>
      <c r="T184" s="782"/>
      <c r="U184" s="779"/>
      <c r="V184" s="299"/>
      <c r="W184" s="296"/>
      <c r="X184" s="297" t="str">
        <f>Y183 &amp; "-" &amp; AA183</f>
        <v>01.07.2020-31.12.2020</v>
      </c>
      <c r="Y184" s="781"/>
      <c r="Z184" s="779"/>
      <c r="AA184" s="782"/>
      <c r="AB184" s="779"/>
      <c r="AC184" s="299"/>
      <c r="AD184" s="296"/>
      <c r="AE184" s="297" t="str">
        <f>AF183 &amp; "-" &amp; AH183</f>
        <v>01.01.2021-30.06.2021</v>
      </c>
      <c r="AF184" s="781"/>
      <c r="AG184" s="779"/>
      <c r="AH184" s="782"/>
      <c r="AI184" s="779"/>
      <c r="AJ184" s="299"/>
      <c r="AK184" s="296"/>
      <c r="AL184" s="297" t="str">
        <f>AM183 &amp; "-" &amp; AO183</f>
        <v>01.07.2021-31.12.2021</v>
      </c>
      <c r="AM184" s="781"/>
      <c r="AN184" s="779"/>
      <c r="AO184" s="782"/>
      <c r="AP184" s="779"/>
      <c r="AQ184" s="299"/>
      <c r="AR184" s="296"/>
      <c r="AS184" s="297" t="str">
        <f>AT183 &amp; "-" &amp; AV183</f>
        <v>01.01.2022-30.06.2022</v>
      </c>
      <c r="AT184" s="781"/>
      <c r="AU184" s="779"/>
      <c r="AV184" s="782"/>
      <c r="AW184" s="779"/>
      <c r="AX184" s="299"/>
      <c r="AY184" s="296"/>
      <c r="AZ184" s="297" t="str">
        <f>BA183 &amp; "-" &amp; BC183</f>
        <v>01.07.2022-31.12.2022</v>
      </c>
      <c r="BA184" s="781"/>
      <c r="BB184" s="779"/>
      <c r="BC184" s="782"/>
      <c r="BD184" s="779"/>
      <c r="BE184" s="299"/>
      <c r="BF184" s="296"/>
      <c r="BG184" s="297" t="str">
        <f>BH183 &amp; "-" &amp; BJ183</f>
        <v>01.01.2023-30.06.2023</v>
      </c>
      <c r="BH184" s="781"/>
      <c r="BI184" s="779"/>
      <c r="BJ184" s="782"/>
      <c r="BK184" s="779"/>
      <c r="BL184" s="299"/>
      <c r="BM184" s="296"/>
      <c r="BN184" s="297" t="str">
        <f>BO183 &amp; "-" &amp; BQ183</f>
        <v>01.07.2023-31.12.2023</v>
      </c>
      <c r="BO184" s="781"/>
      <c r="BP184" s="779"/>
      <c r="BQ184" s="782"/>
      <c r="BR184" s="779"/>
      <c r="BS184" s="299"/>
      <c r="BT184" s="296"/>
      <c r="BU184" s="297" t="str">
        <f>BV183 &amp; "-" &amp; BX183</f>
        <v>01.01.2024-30.06.2024</v>
      </c>
      <c r="BV184" s="781"/>
      <c r="BW184" s="779"/>
      <c r="BX184" s="782"/>
      <c r="BY184" s="779"/>
      <c r="BZ184" s="299"/>
      <c r="CA184" s="296"/>
      <c r="CB184" s="297" t="str">
        <f>CC183 &amp; "-" &amp; CE183</f>
        <v>01.07.2024-31.12.2024</v>
      </c>
      <c r="CC184" s="781"/>
      <c r="CD184" s="779"/>
      <c r="CE184" s="782"/>
      <c r="CF184" s="779"/>
      <c r="CG184" s="282"/>
      <c r="CH184" s="788"/>
      <c r="CJ184" s="317"/>
      <c r="CK184" s="317"/>
      <c r="CL184" s="317"/>
      <c r="CM184" s="317"/>
      <c r="CN184" s="317"/>
    </row>
    <row r="185" spans="1:98" customFormat="1" ht="15" customHeight="1">
      <c r="A185" s="783"/>
      <c r="B185" s="783"/>
      <c r="C185" s="783"/>
      <c r="D185" s="783"/>
      <c r="E185" s="783"/>
      <c r="F185" s="340"/>
      <c r="G185" s="340"/>
      <c r="H185" s="340"/>
      <c r="I185" s="776"/>
      <c r="J185" s="776"/>
      <c r="K185" s="201"/>
      <c r="L185" s="112"/>
      <c r="M185" s="175" t="s">
        <v>427</v>
      </c>
      <c r="N185" s="164"/>
      <c r="O185" s="157"/>
      <c r="P185" s="157"/>
      <c r="Q185" s="157"/>
      <c r="R185" s="262"/>
      <c r="S185" s="198"/>
      <c r="T185" s="198"/>
      <c r="U185" s="198"/>
      <c r="V185" s="157"/>
      <c r="W185" s="157"/>
      <c r="X185" s="157"/>
      <c r="Y185" s="262"/>
      <c r="Z185" s="198"/>
      <c r="AA185" s="198"/>
      <c r="AB185" s="198"/>
      <c r="AC185" s="157"/>
      <c r="AD185" s="157"/>
      <c r="AE185" s="157"/>
      <c r="AF185" s="262"/>
      <c r="AG185" s="198"/>
      <c r="AH185" s="198"/>
      <c r="AI185" s="198"/>
      <c r="AJ185" s="157"/>
      <c r="AK185" s="157"/>
      <c r="AL185" s="157"/>
      <c r="AM185" s="262"/>
      <c r="AN185" s="198"/>
      <c r="AO185" s="198"/>
      <c r="AP185" s="198"/>
      <c r="AQ185" s="157"/>
      <c r="AR185" s="157"/>
      <c r="AS185" s="157"/>
      <c r="AT185" s="262"/>
      <c r="AU185" s="198"/>
      <c r="AV185" s="198"/>
      <c r="AW185" s="198"/>
      <c r="AX185" s="157"/>
      <c r="AY185" s="157"/>
      <c r="AZ185" s="157"/>
      <c r="BA185" s="262"/>
      <c r="BB185" s="198"/>
      <c r="BC185" s="198"/>
      <c r="BD185" s="198"/>
      <c r="BE185" s="157"/>
      <c r="BF185" s="157"/>
      <c r="BG185" s="157"/>
      <c r="BH185" s="262"/>
      <c r="BI185" s="198"/>
      <c r="BJ185" s="198"/>
      <c r="BK185" s="198"/>
      <c r="BL185" s="157"/>
      <c r="BM185" s="157"/>
      <c r="BN185" s="157"/>
      <c r="BO185" s="262"/>
      <c r="BP185" s="198"/>
      <c r="BQ185" s="198"/>
      <c r="BR185" s="198"/>
      <c r="BS185" s="157"/>
      <c r="BT185" s="157"/>
      <c r="BU185" s="157"/>
      <c r="BV185" s="262"/>
      <c r="BW185" s="198"/>
      <c r="BX185" s="198"/>
      <c r="BY185" s="198"/>
      <c r="BZ185" s="157"/>
      <c r="CA185" s="157"/>
      <c r="CB185" s="157"/>
      <c r="CC185" s="262"/>
      <c r="CD185" s="198"/>
      <c r="CE185" s="198"/>
      <c r="CF185" s="198"/>
      <c r="CG185" s="186"/>
      <c r="CH185" s="789"/>
      <c r="CI185" s="307"/>
      <c r="CJ185" s="307"/>
      <c r="CK185" s="307"/>
      <c r="CL185" s="307"/>
      <c r="CM185" s="307"/>
      <c r="CN185" s="307"/>
      <c r="CO185" s="307"/>
      <c r="CP185" s="307"/>
      <c r="CQ185" s="307"/>
      <c r="CR185" s="307"/>
      <c r="CS185" s="307"/>
      <c r="CT185" s="307"/>
    </row>
    <row r="186" spans="1:98" ht="33.75">
      <c r="A186" s="783"/>
      <c r="B186" s="783"/>
      <c r="C186" s="783"/>
      <c r="D186" s="783"/>
      <c r="E186" s="783">
        <v>2</v>
      </c>
      <c r="F186" s="677"/>
      <c r="G186" s="677"/>
      <c r="H186" s="677"/>
      <c r="I186" s="776"/>
      <c r="J186" s="776" t="s">
        <v>1636</v>
      </c>
      <c r="K186" s="101"/>
      <c r="L186" s="681" t="str">
        <f>mergeValue(A186) &amp;"."&amp; mergeValue(B186)&amp;"."&amp; mergeValue(C186)&amp;"."&amp; mergeValue(D186)&amp;"."&amp; mergeValue(E186)</f>
        <v>1.9.1.1.2</v>
      </c>
      <c r="M186" s="172" t="s">
        <v>10</v>
      </c>
      <c r="N186" s="286"/>
      <c r="O186" s="794" t="s">
        <v>306</v>
      </c>
      <c r="P186" s="795"/>
      <c r="Q186" s="795"/>
      <c r="R186" s="795"/>
      <c r="S186" s="795"/>
      <c r="T186" s="795"/>
      <c r="U186" s="795"/>
      <c r="V186" s="795"/>
      <c r="W186" s="795"/>
      <c r="X186" s="795"/>
      <c r="Y186" s="795"/>
      <c r="Z186" s="795"/>
      <c r="AA186" s="795"/>
      <c r="AB186" s="795"/>
      <c r="AC186" s="795"/>
      <c r="AD186" s="795"/>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795"/>
      <c r="AZ186" s="795"/>
      <c r="BA186" s="795"/>
      <c r="BB186" s="795"/>
      <c r="BC186" s="795"/>
      <c r="BD186" s="795"/>
      <c r="BE186" s="795"/>
      <c r="BF186" s="795"/>
      <c r="BG186" s="795"/>
      <c r="BH186" s="795"/>
      <c r="BI186" s="795"/>
      <c r="BJ186" s="795"/>
      <c r="BK186" s="795"/>
      <c r="BL186" s="795"/>
      <c r="BM186" s="795"/>
      <c r="BN186" s="795"/>
      <c r="BO186" s="795"/>
      <c r="BP186" s="795"/>
      <c r="BQ186" s="795"/>
      <c r="BR186" s="795"/>
      <c r="BS186" s="795"/>
      <c r="BT186" s="795"/>
      <c r="BU186" s="795"/>
      <c r="BV186" s="795"/>
      <c r="BW186" s="795"/>
      <c r="BX186" s="795"/>
      <c r="BY186" s="795"/>
      <c r="BZ186" s="795"/>
      <c r="CA186" s="795"/>
      <c r="CB186" s="795"/>
      <c r="CC186" s="795"/>
      <c r="CD186" s="795"/>
      <c r="CE186" s="795"/>
      <c r="CF186" s="795"/>
      <c r="CG186" s="796"/>
      <c r="CH186" s="286" t="s">
        <v>545</v>
      </c>
      <c r="CJ186" s="317" t="str">
        <f>strCheckUnique(CK186:CK189)</f>
        <v/>
      </c>
      <c r="CL186" s="317"/>
    </row>
    <row r="187" spans="1:98" ht="66" customHeight="1">
      <c r="A187" s="783"/>
      <c r="B187" s="783"/>
      <c r="C187" s="783"/>
      <c r="D187" s="783"/>
      <c r="E187" s="783"/>
      <c r="F187" s="340">
        <v>1</v>
      </c>
      <c r="G187" s="340"/>
      <c r="H187" s="340"/>
      <c r="I187" s="776"/>
      <c r="J187" s="776"/>
      <c r="K187" s="344"/>
      <c r="L187" s="681" t="str">
        <f>mergeValue(A187) &amp;"."&amp; mergeValue(B187)&amp;"."&amp; mergeValue(C187)&amp;"."&amp; mergeValue(D187)&amp;"."&amp; mergeValue(E187)&amp;"."&amp; mergeValue(F187)</f>
        <v>1.9.1.1.2.1</v>
      </c>
      <c r="M187" s="646" t="s">
        <v>1651</v>
      </c>
      <c r="N187" s="299"/>
      <c r="O187" s="694">
        <v>33.729999999999997</v>
      </c>
      <c r="P187" s="192"/>
      <c r="Q187" s="192"/>
      <c r="R187" s="781" t="s">
        <v>1320</v>
      </c>
      <c r="S187" s="779" t="s">
        <v>87</v>
      </c>
      <c r="T187" s="781" t="s">
        <v>1667</v>
      </c>
      <c r="U187" s="779" t="s">
        <v>87</v>
      </c>
      <c r="V187" s="694">
        <v>103.38</v>
      </c>
      <c r="W187" s="192"/>
      <c r="X187" s="192"/>
      <c r="Y187" s="781" t="s">
        <v>1668</v>
      </c>
      <c r="Z187" s="779" t="s">
        <v>87</v>
      </c>
      <c r="AA187" s="781" t="s">
        <v>1669</v>
      </c>
      <c r="AB187" s="779" t="s">
        <v>87</v>
      </c>
      <c r="AC187" s="694">
        <v>99.07</v>
      </c>
      <c r="AD187" s="192"/>
      <c r="AE187" s="192"/>
      <c r="AF187" s="781" t="s">
        <v>1672</v>
      </c>
      <c r="AG187" s="779" t="s">
        <v>87</v>
      </c>
      <c r="AH187" s="781" t="s">
        <v>1673</v>
      </c>
      <c r="AI187" s="779" t="s">
        <v>87</v>
      </c>
      <c r="AJ187" s="694">
        <v>103.03</v>
      </c>
      <c r="AK187" s="192"/>
      <c r="AL187" s="192"/>
      <c r="AM187" s="781" t="s">
        <v>1674</v>
      </c>
      <c r="AN187" s="779" t="s">
        <v>87</v>
      </c>
      <c r="AO187" s="781" t="s">
        <v>1675</v>
      </c>
      <c r="AP187" s="779" t="s">
        <v>87</v>
      </c>
      <c r="AQ187" s="694">
        <v>103.03</v>
      </c>
      <c r="AR187" s="192"/>
      <c r="AS187" s="192"/>
      <c r="AT187" s="781" t="s">
        <v>1677</v>
      </c>
      <c r="AU187" s="779" t="s">
        <v>87</v>
      </c>
      <c r="AV187" s="781" t="s">
        <v>1678</v>
      </c>
      <c r="AW187" s="779" t="s">
        <v>87</v>
      </c>
      <c r="AX187" s="694">
        <v>136.49</v>
      </c>
      <c r="AY187" s="192"/>
      <c r="AZ187" s="192"/>
      <c r="BA187" s="781" t="s">
        <v>1679</v>
      </c>
      <c r="BB187" s="779" t="s">
        <v>87</v>
      </c>
      <c r="BC187" s="781" t="s">
        <v>1680</v>
      </c>
      <c r="BD187" s="779" t="s">
        <v>87</v>
      </c>
      <c r="BE187" s="694">
        <v>136.49</v>
      </c>
      <c r="BF187" s="192"/>
      <c r="BG187" s="192"/>
      <c r="BH187" s="781" t="s">
        <v>1681</v>
      </c>
      <c r="BI187" s="779" t="s">
        <v>87</v>
      </c>
      <c r="BJ187" s="781" t="s">
        <v>1682</v>
      </c>
      <c r="BK187" s="779" t="s">
        <v>87</v>
      </c>
      <c r="BL187" s="694">
        <v>193.41</v>
      </c>
      <c r="BM187" s="192"/>
      <c r="BN187" s="192"/>
      <c r="BO187" s="781" t="s">
        <v>1683</v>
      </c>
      <c r="BP187" s="779" t="s">
        <v>87</v>
      </c>
      <c r="BQ187" s="781" t="s">
        <v>1684</v>
      </c>
      <c r="BR187" s="779" t="s">
        <v>87</v>
      </c>
      <c r="BS187" s="694">
        <v>156.91</v>
      </c>
      <c r="BT187" s="192"/>
      <c r="BU187" s="192"/>
      <c r="BV187" s="781" t="s">
        <v>1685</v>
      </c>
      <c r="BW187" s="779" t="s">
        <v>87</v>
      </c>
      <c r="BX187" s="781" t="s">
        <v>1686</v>
      </c>
      <c r="BY187" s="779" t="s">
        <v>87</v>
      </c>
      <c r="BZ187" s="694">
        <v>163.19</v>
      </c>
      <c r="CA187" s="192"/>
      <c r="CB187" s="192"/>
      <c r="CC187" s="781" t="s">
        <v>1687</v>
      </c>
      <c r="CD187" s="779" t="s">
        <v>87</v>
      </c>
      <c r="CE187" s="781" t="s">
        <v>1321</v>
      </c>
      <c r="CF187" s="779" t="s">
        <v>88</v>
      </c>
      <c r="CG187" s="282"/>
      <c r="CH187" s="787" t="s">
        <v>546</v>
      </c>
      <c r="CI187" s="298" t="str">
        <f>strCheckDate(O188:CG188)</f>
        <v/>
      </c>
      <c r="CJ187" s="317"/>
      <c r="CK187" s="317" t="str">
        <f>IF(M187="","",M187 )</f>
        <v>Питьевая вода, руб./м3 (без НДС)</v>
      </c>
      <c r="CL187" s="317"/>
      <c r="CM187" s="317"/>
      <c r="CN187" s="317"/>
    </row>
    <row r="188" spans="1:98" ht="14.25" hidden="1" customHeight="1">
      <c r="A188" s="783"/>
      <c r="B188" s="783"/>
      <c r="C188" s="783"/>
      <c r="D188" s="783"/>
      <c r="E188" s="783"/>
      <c r="F188" s="340"/>
      <c r="G188" s="340"/>
      <c r="H188" s="340"/>
      <c r="I188" s="776"/>
      <c r="J188" s="776"/>
      <c r="K188" s="344"/>
      <c r="L188" s="171"/>
      <c r="M188" s="205"/>
      <c r="N188" s="299"/>
      <c r="O188" s="299"/>
      <c r="P188" s="296"/>
      <c r="Q188" s="297" t="str">
        <f>R187 &amp; "-" &amp; T187</f>
        <v>17.01.2020-30.06.2020</v>
      </c>
      <c r="R188" s="781"/>
      <c r="S188" s="779"/>
      <c r="T188" s="782"/>
      <c r="U188" s="779"/>
      <c r="V188" s="299"/>
      <c r="W188" s="296"/>
      <c r="X188" s="297" t="str">
        <f>Y187 &amp; "-" &amp; AA187</f>
        <v>01.07.2020-31.12.2020</v>
      </c>
      <c r="Y188" s="781"/>
      <c r="Z188" s="779"/>
      <c r="AA188" s="782"/>
      <c r="AB188" s="779"/>
      <c r="AC188" s="299"/>
      <c r="AD188" s="296"/>
      <c r="AE188" s="297" t="str">
        <f>AF187 &amp; "-" &amp; AH187</f>
        <v>01.01.2021-30.06.2021</v>
      </c>
      <c r="AF188" s="781"/>
      <c r="AG188" s="779"/>
      <c r="AH188" s="782"/>
      <c r="AI188" s="779"/>
      <c r="AJ188" s="299"/>
      <c r="AK188" s="296"/>
      <c r="AL188" s="297" t="str">
        <f>AM187 &amp; "-" &amp; AO187</f>
        <v>01.07.2021-31.12.2021</v>
      </c>
      <c r="AM188" s="781"/>
      <c r="AN188" s="779"/>
      <c r="AO188" s="782"/>
      <c r="AP188" s="779"/>
      <c r="AQ188" s="299"/>
      <c r="AR188" s="296"/>
      <c r="AS188" s="297" t="str">
        <f>AT187 &amp; "-" &amp; AV187</f>
        <v>01.01.2022-30.06.2022</v>
      </c>
      <c r="AT188" s="781"/>
      <c r="AU188" s="779"/>
      <c r="AV188" s="782"/>
      <c r="AW188" s="779"/>
      <c r="AX188" s="299"/>
      <c r="AY188" s="296"/>
      <c r="AZ188" s="297" t="str">
        <f>BA187 &amp; "-" &amp; BC187</f>
        <v>01.07.2022-31.12.2022</v>
      </c>
      <c r="BA188" s="781"/>
      <c r="BB188" s="779"/>
      <c r="BC188" s="782"/>
      <c r="BD188" s="779"/>
      <c r="BE188" s="299"/>
      <c r="BF188" s="296"/>
      <c r="BG188" s="297" t="str">
        <f>BH187 &amp; "-" &amp; BJ187</f>
        <v>01.01.2023-30.06.2023</v>
      </c>
      <c r="BH188" s="781"/>
      <c r="BI188" s="779"/>
      <c r="BJ188" s="782"/>
      <c r="BK188" s="779"/>
      <c r="BL188" s="299"/>
      <c r="BM188" s="296"/>
      <c r="BN188" s="297" t="str">
        <f>BO187 &amp; "-" &amp; BQ187</f>
        <v>01.07.2023-31.12.2023</v>
      </c>
      <c r="BO188" s="781"/>
      <c r="BP188" s="779"/>
      <c r="BQ188" s="782"/>
      <c r="BR188" s="779"/>
      <c r="BS188" s="299"/>
      <c r="BT188" s="296"/>
      <c r="BU188" s="297" t="str">
        <f>BV187 &amp; "-" &amp; BX187</f>
        <v>01.01.2024-30.06.2024</v>
      </c>
      <c r="BV188" s="781"/>
      <c r="BW188" s="779"/>
      <c r="BX188" s="782"/>
      <c r="BY188" s="779"/>
      <c r="BZ188" s="299"/>
      <c r="CA188" s="296"/>
      <c r="CB188" s="297" t="str">
        <f>CC187 &amp; "-" &amp; CE187</f>
        <v>01.07.2024-31.12.2024</v>
      </c>
      <c r="CC188" s="781"/>
      <c r="CD188" s="779"/>
      <c r="CE188" s="782"/>
      <c r="CF188" s="779"/>
      <c r="CG188" s="282"/>
      <c r="CH188" s="788"/>
      <c r="CJ188" s="317"/>
      <c r="CK188" s="317"/>
      <c r="CL188" s="317"/>
      <c r="CM188" s="317"/>
      <c r="CN188" s="317"/>
    </row>
    <row r="189" spans="1:98" customFormat="1" ht="15" customHeight="1">
      <c r="A189" s="783"/>
      <c r="B189" s="783"/>
      <c r="C189" s="783"/>
      <c r="D189" s="783"/>
      <c r="E189" s="783"/>
      <c r="F189" s="340"/>
      <c r="G189" s="340"/>
      <c r="H189" s="340"/>
      <c r="I189" s="776"/>
      <c r="J189" s="776"/>
      <c r="K189" s="201"/>
      <c r="L189" s="112"/>
      <c r="M189" s="175" t="s">
        <v>427</v>
      </c>
      <c r="N189" s="164"/>
      <c r="O189" s="157"/>
      <c r="P189" s="157"/>
      <c r="Q189" s="157"/>
      <c r="R189" s="262"/>
      <c r="S189" s="198"/>
      <c r="T189" s="198"/>
      <c r="U189" s="198"/>
      <c r="V189" s="157"/>
      <c r="W189" s="157"/>
      <c r="X189" s="157"/>
      <c r="Y189" s="262"/>
      <c r="Z189" s="198"/>
      <c r="AA189" s="198"/>
      <c r="AB189" s="198"/>
      <c r="AC189" s="157"/>
      <c r="AD189" s="157"/>
      <c r="AE189" s="157"/>
      <c r="AF189" s="262"/>
      <c r="AG189" s="198"/>
      <c r="AH189" s="198"/>
      <c r="AI189" s="198"/>
      <c r="AJ189" s="157"/>
      <c r="AK189" s="157"/>
      <c r="AL189" s="157"/>
      <c r="AM189" s="262"/>
      <c r="AN189" s="198"/>
      <c r="AO189" s="198"/>
      <c r="AP189" s="198"/>
      <c r="AQ189" s="157"/>
      <c r="AR189" s="157"/>
      <c r="AS189" s="157"/>
      <c r="AT189" s="262"/>
      <c r="AU189" s="198"/>
      <c r="AV189" s="198"/>
      <c r="AW189" s="198"/>
      <c r="AX189" s="157"/>
      <c r="AY189" s="157"/>
      <c r="AZ189" s="157"/>
      <c r="BA189" s="262"/>
      <c r="BB189" s="198"/>
      <c r="BC189" s="198"/>
      <c r="BD189" s="198"/>
      <c r="BE189" s="157"/>
      <c r="BF189" s="157"/>
      <c r="BG189" s="157"/>
      <c r="BH189" s="262"/>
      <c r="BI189" s="198"/>
      <c r="BJ189" s="198"/>
      <c r="BK189" s="198"/>
      <c r="BL189" s="157"/>
      <c r="BM189" s="157"/>
      <c r="BN189" s="157"/>
      <c r="BO189" s="262"/>
      <c r="BP189" s="198"/>
      <c r="BQ189" s="198"/>
      <c r="BR189" s="198"/>
      <c r="BS189" s="157"/>
      <c r="BT189" s="157"/>
      <c r="BU189" s="157"/>
      <c r="BV189" s="262"/>
      <c r="BW189" s="198"/>
      <c r="BX189" s="198"/>
      <c r="BY189" s="198"/>
      <c r="BZ189" s="157"/>
      <c r="CA189" s="157"/>
      <c r="CB189" s="157"/>
      <c r="CC189" s="262"/>
      <c r="CD189" s="198"/>
      <c r="CE189" s="198"/>
      <c r="CF189" s="198"/>
      <c r="CG189" s="186"/>
      <c r="CH189" s="789"/>
      <c r="CI189" s="307"/>
      <c r="CJ189" s="307"/>
      <c r="CK189" s="307"/>
      <c r="CL189" s="307"/>
      <c r="CM189" s="307"/>
      <c r="CN189" s="307"/>
      <c r="CO189" s="307"/>
      <c r="CP189" s="307"/>
      <c r="CQ189" s="307"/>
      <c r="CR189" s="307"/>
      <c r="CS189" s="307"/>
      <c r="CT189" s="307"/>
    </row>
    <row r="190" spans="1:98" ht="33.75">
      <c r="A190" s="783"/>
      <c r="B190" s="783"/>
      <c r="C190" s="783"/>
      <c r="D190" s="783"/>
      <c r="E190" s="783">
        <v>3</v>
      </c>
      <c r="F190" s="677"/>
      <c r="G190" s="677"/>
      <c r="H190" s="677"/>
      <c r="I190" s="776"/>
      <c r="J190" s="776" t="s">
        <v>1636</v>
      </c>
      <c r="K190" s="101"/>
      <c r="L190" s="681" t="str">
        <f>mergeValue(A190) &amp;"."&amp; mergeValue(B190)&amp;"."&amp; mergeValue(C190)&amp;"."&amp; mergeValue(D190)&amp;"."&amp; mergeValue(E190)</f>
        <v>1.9.1.1.3</v>
      </c>
      <c r="M190" s="172" t="s">
        <v>10</v>
      </c>
      <c r="N190" s="286"/>
      <c r="O190" s="794" t="s">
        <v>307</v>
      </c>
      <c r="P190" s="795"/>
      <c r="Q190" s="795"/>
      <c r="R190" s="795"/>
      <c r="S190" s="795"/>
      <c r="T190" s="795"/>
      <c r="U190" s="795"/>
      <c r="V190" s="795"/>
      <c r="W190" s="795"/>
      <c r="X190" s="795"/>
      <c r="Y190" s="795"/>
      <c r="Z190" s="795"/>
      <c r="AA190" s="795"/>
      <c r="AB190" s="795"/>
      <c r="AC190" s="795"/>
      <c r="AD190" s="795"/>
      <c r="AE190" s="795"/>
      <c r="AF190" s="795"/>
      <c r="AG190" s="795"/>
      <c r="AH190" s="795"/>
      <c r="AI190" s="795"/>
      <c r="AJ190" s="795"/>
      <c r="AK190" s="795"/>
      <c r="AL190" s="795"/>
      <c r="AM190" s="795"/>
      <c r="AN190" s="795"/>
      <c r="AO190" s="795"/>
      <c r="AP190" s="795"/>
      <c r="AQ190" s="795"/>
      <c r="AR190" s="795"/>
      <c r="AS190" s="795"/>
      <c r="AT190" s="795"/>
      <c r="AU190" s="795"/>
      <c r="AV190" s="795"/>
      <c r="AW190" s="795"/>
      <c r="AX190" s="795"/>
      <c r="AY190" s="795"/>
      <c r="AZ190" s="795"/>
      <c r="BA190" s="795"/>
      <c r="BB190" s="795"/>
      <c r="BC190" s="795"/>
      <c r="BD190" s="795"/>
      <c r="BE190" s="795"/>
      <c r="BF190" s="795"/>
      <c r="BG190" s="795"/>
      <c r="BH190" s="795"/>
      <c r="BI190" s="795"/>
      <c r="BJ190" s="795"/>
      <c r="BK190" s="795"/>
      <c r="BL190" s="795"/>
      <c r="BM190" s="795"/>
      <c r="BN190" s="795"/>
      <c r="BO190" s="795"/>
      <c r="BP190" s="795"/>
      <c r="BQ190" s="795"/>
      <c r="BR190" s="795"/>
      <c r="BS190" s="795"/>
      <c r="BT190" s="795"/>
      <c r="BU190" s="795"/>
      <c r="BV190" s="795"/>
      <c r="BW190" s="795"/>
      <c r="BX190" s="795"/>
      <c r="BY190" s="795"/>
      <c r="BZ190" s="795"/>
      <c r="CA190" s="795"/>
      <c r="CB190" s="795"/>
      <c r="CC190" s="795"/>
      <c r="CD190" s="795"/>
      <c r="CE190" s="795"/>
      <c r="CF190" s="795"/>
      <c r="CG190" s="796"/>
      <c r="CH190" s="286" t="s">
        <v>545</v>
      </c>
      <c r="CJ190" s="317" t="str">
        <f>strCheckUnique(CK190:CK193)</f>
        <v/>
      </c>
      <c r="CL190" s="317"/>
    </row>
    <row r="191" spans="1:98" ht="66" customHeight="1">
      <c r="A191" s="783"/>
      <c r="B191" s="783"/>
      <c r="C191" s="783"/>
      <c r="D191" s="783"/>
      <c r="E191" s="783"/>
      <c r="F191" s="340">
        <v>1</v>
      </c>
      <c r="G191" s="340"/>
      <c r="H191" s="340"/>
      <c r="I191" s="776"/>
      <c r="J191" s="776"/>
      <c r="K191" s="344"/>
      <c r="L191" s="681" t="str">
        <f>mergeValue(A191) &amp;"."&amp; mergeValue(B191)&amp;"."&amp; mergeValue(C191)&amp;"."&amp; mergeValue(D191)&amp;"."&amp; mergeValue(E191)&amp;"."&amp; mergeValue(F191)</f>
        <v>1.9.1.1.3.1</v>
      </c>
      <c r="M191" s="646" t="s">
        <v>1651</v>
      </c>
      <c r="N191" s="299"/>
      <c r="O191" s="694">
        <v>33.729999999999997</v>
      </c>
      <c r="P191" s="192"/>
      <c r="Q191" s="192"/>
      <c r="R191" s="781" t="s">
        <v>1320</v>
      </c>
      <c r="S191" s="779" t="s">
        <v>87</v>
      </c>
      <c r="T191" s="781" t="s">
        <v>1667</v>
      </c>
      <c r="U191" s="779" t="s">
        <v>87</v>
      </c>
      <c r="V191" s="694">
        <v>103.38</v>
      </c>
      <c r="W191" s="192"/>
      <c r="X191" s="192"/>
      <c r="Y191" s="781" t="s">
        <v>1668</v>
      </c>
      <c r="Z191" s="779" t="s">
        <v>87</v>
      </c>
      <c r="AA191" s="781" t="s">
        <v>1669</v>
      </c>
      <c r="AB191" s="779" t="s">
        <v>87</v>
      </c>
      <c r="AC191" s="694">
        <v>99.07</v>
      </c>
      <c r="AD191" s="192"/>
      <c r="AE191" s="192"/>
      <c r="AF191" s="781" t="s">
        <v>1672</v>
      </c>
      <c r="AG191" s="779" t="s">
        <v>87</v>
      </c>
      <c r="AH191" s="781" t="s">
        <v>1673</v>
      </c>
      <c r="AI191" s="779" t="s">
        <v>87</v>
      </c>
      <c r="AJ191" s="694">
        <v>103.03</v>
      </c>
      <c r="AK191" s="192"/>
      <c r="AL191" s="192"/>
      <c r="AM191" s="781" t="s">
        <v>1674</v>
      </c>
      <c r="AN191" s="779" t="s">
        <v>87</v>
      </c>
      <c r="AO191" s="781" t="s">
        <v>1675</v>
      </c>
      <c r="AP191" s="779" t="s">
        <v>87</v>
      </c>
      <c r="AQ191" s="694">
        <v>103.03</v>
      </c>
      <c r="AR191" s="192"/>
      <c r="AS191" s="192"/>
      <c r="AT191" s="781" t="s">
        <v>1677</v>
      </c>
      <c r="AU191" s="779" t="s">
        <v>87</v>
      </c>
      <c r="AV191" s="781" t="s">
        <v>1678</v>
      </c>
      <c r="AW191" s="779" t="s">
        <v>87</v>
      </c>
      <c r="AX191" s="694">
        <v>136.49</v>
      </c>
      <c r="AY191" s="192"/>
      <c r="AZ191" s="192"/>
      <c r="BA191" s="781" t="s">
        <v>1679</v>
      </c>
      <c r="BB191" s="779" t="s">
        <v>87</v>
      </c>
      <c r="BC191" s="781" t="s">
        <v>1680</v>
      </c>
      <c r="BD191" s="779" t="s">
        <v>87</v>
      </c>
      <c r="BE191" s="694">
        <v>136.49</v>
      </c>
      <c r="BF191" s="192"/>
      <c r="BG191" s="192"/>
      <c r="BH191" s="781" t="s">
        <v>1681</v>
      </c>
      <c r="BI191" s="779" t="s">
        <v>87</v>
      </c>
      <c r="BJ191" s="781" t="s">
        <v>1682</v>
      </c>
      <c r="BK191" s="779" t="s">
        <v>87</v>
      </c>
      <c r="BL191" s="694">
        <v>193.41</v>
      </c>
      <c r="BM191" s="192"/>
      <c r="BN191" s="192"/>
      <c r="BO191" s="781" t="s">
        <v>1683</v>
      </c>
      <c r="BP191" s="779" t="s">
        <v>87</v>
      </c>
      <c r="BQ191" s="781" t="s">
        <v>1684</v>
      </c>
      <c r="BR191" s="779" t="s">
        <v>87</v>
      </c>
      <c r="BS191" s="694">
        <v>156.91</v>
      </c>
      <c r="BT191" s="192"/>
      <c r="BU191" s="192"/>
      <c r="BV191" s="781" t="s">
        <v>1685</v>
      </c>
      <c r="BW191" s="779" t="s">
        <v>87</v>
      </c>
      <c r="BX191" s="781" t="s">
        <v>1686</v>
      </c>
      <c r="BY191" s="779" t="s">
        <v>87</v>
      </c>
      <c r="BZ191" s="694">
        <v>163.19</v>
      </c>
      <c r="CA191" s="192"/>
      <c r="CB191" s="192"/>
      <c r="CC191" s="781" t="s">
        <v>1687</v>
      </c>
      <c r="CD191" s="779" t="s">
        <v>87</v>
      </c>
      <c r="CE191" s="781" t="s">
        <v>1321</v>
      </c>
      <c r="CF191" s="779" t="s">
        <v>88</v>
      </c>
      <c r="CG191" s="282"/>
      <c r="CH191" s="787" t="s">
        <v>546</v>
      </c>
      <c r="CI191" s="298" t="str">
        <f>strCheckDate(O192:CG192)</f>
        <v/>
      </c>
      <c r="CJ191" s="317"/>
      <c r="CK191" s="317" t="str">
        <f>IF(M191="","",M191 )</f>
        <v>Питьевая вода, руб./м3 (без НДС)</v>
      </c>
      <c r="CL191" s="317"/>
      <c r="CM191" s="317"/>
      <c r="CN191" s="317"/>
    </row>
    <row r="192" spans="1:98" ht="14.25" hidden="1" customHeight="1">
      <c r="A192" s="783"/>
      <c r="B192" s="783"/>
      <c r="C192" s="783"/>
      <c r="D192" s="783"/>
      <c r="E192" s="783"/>
      <c r="F192" s="340"/>
      <c r="G192" s="340"/>
      <c r="H192" s="340"/>
      <c r="I192" s="776"/>
      <c r="J192" s="776"/>
      <c r="K192" s="344"/>
      <c r="L192" s="171"/>
      <c r="M192" s="205"/>
      <c r="N192" s="299"/>
      <c r="O192" s="299"/>
      <c r="P192" s="296"/>
      <c r="Q192" s="297" t="str">
        <f>R191 &amp; "-" &amp; T191</f>
        <v>17.01.2020-30.06.2020</v>
      </c>
      <c r="R192" s="781"/>
      <c r="S192" s="779"/>
      <c r="T192" s="782"/>
      <c r="U192" s="779"/>
      <c r="V192" s="299"/>
      <c r="W192" s="296"/>
      <c r="X192" s="297" t="str">
        <f>Y191 &amp; "-" &amp; AA191</f>
        <v>01.07.2020-31.12.2020</v>
      </c>
      <c r="Y192" s="781"/>
      <c r="Z192" s="779"/>
      <c r="AA192" s="782"/>
      <c r="AB192" s="779"/>
      <c r="AC192" s="299"/>
      <c r="AD192" s="296"/>
      <c r="AE192" s="297" t="str">
        <f>AF191 &amp; "-" &amp; AH191</f>
        <v>01.01.2021-30.06.2021</v>
      </c>
      <c r="AF192" s="781"/>
      <c r="AG192" s="779"/>
      <c r="AH192" s="782"/>
      <c r="AI192" s="779"/>
      <c r="AJ192" s="299"/>
      <c r="AK192" s="296"/>
      <c r="AL192" s="297" t="str">
        <f>AM191 &amp; "-" &amp; AO191</f>
        <v>01.07.2021-31.12.2021</v>
      </c>
      <c r="AM192" s="781"/>
      <c r="AN192" s="779"/>
      <c r="AO192" s="782"/>
      <c r="AP192" s="779"/>
      <c r="AQ192" s="299"/>
      <c r="AR192" s="296"/>
      <c r="AS192" s="297" t="str">
        <f>AT191 &amp; "-" &amp; AV191</f>
        <v>01.01.2022-30.06.2022</v>
      </c>
      <c r="AT192" s="781"/>
      <c r="AU192" s="779"/>
      <c r="AV192" s="782"/>
      <c r="AW192" s="779"/>
      <c r="AX192" s="299"/>
      <c r="AY192" s="296"/>
      <c r="AZ192" s="297" t="str">
        <f>BA191 &amp; "-" &amp; BC191</f>
        <v>01.07.2022-31.12.2022</v>
      </c>
      <c r="BA192" s="781"/>
      <c r="BB192" s="779"/>
      <c r="BC192" s="782"/>
      <c r="BD192" s="779"/>
      <c r="BE192" s="299"/>
      <c r="BF192" s="296"/>
      <c r="BG192" s="297" t="str">
        <f>BH191 &amp; "-" &amp; BJ191</f>
        <v>01.01.2023-30.06.2023</v>
      </c>
      <c r="BH192" s="781"/>
      <c r="BI192" s="779"/>
      <c r="BJ192" s="782"/>
      <c r="BK192" s="779"/>
      <c r="BL192" s="299"/>
      <c r="BM192" s="296"/>
      <c r="BN192" s="297" t="str">
        <f>BO191 &amp; "-" &amp; BQ191</f>
        <v>01.07.2023-31.12.2023</v>
      </c>
      <c r="BO192" s="781"/>
      <c r="BP192" s="779"/>
      <c r="BQ192" s="782"/>
      <c r="BR192" s="779"/>
      <c r="BS192" s="299"/>
      <c r="BT192" s="296"/>
      <c r="BU192" s="297" t="str">
        <f>BV191 &amp; "-" &amp; BX191</f>
        <v>01.01.2024-30.06.2024</v>
      </c>
      <c r="BV192" s="781"/>
      <c r="BW192" s="779"/>
      <c r="BX192" s="782"/>
      <c r="BY192" s="779"/>
      <c r="BZ192" s="299"/>
      <c r="CA192" s="296"/>
      <c r="CB192" s="297" t="str">
        <f>CC191 &amp; "-" &amp; CE191</f>
        <v>01.07.2024-31.12.2024</v>
      </c>
      <c r="CC192" s="781"/>
      <c r="CD192" s="779"/>
      <c r="CE192" s="782"/>
      <c r="CF192" s="779"/>
      <c r="CG192" s="282"/>
      <c r="CH192" s="788"/>
      <c r="CJ192" s="317"/>
      <c r="CK192" s="317"/>
      <c r="CL192" s="317"/>
      <c r="CM192" s="317"/>
      <c r="CN192" s="317"/>
    </row>
    <row r="193" spans="1:98" customFormat="1" ht="15" customHeight="1">
      <c r="A193" s="783"/>
      <c r="B193" s="783"/>
      <c r="C193" s="783"/>
      <c r="D193" s="783"/>
      <c r="E193" s="783"/>
      <c r="F193" s="340"/>
      <c r="G193" s="340"/>
      <c r="H193" s="340"/>
      <c r="I193" s="776"/>
      <c r="J193" s="776"/>
      <c r="K193" s="201"/>
      <c r="L193" s="112"/>
      <c r="M193" s="175" t="s">
        <v>427</v>
      </c>
      <c r="N193" s="164"/>
      <c r="O193" s="157"/>
      <c r="P193" s="157"/>
      <c r="Q193" s="157"/>
      <c r="R193" s="262"/>
      <c r="S193" s="198"/>
      <c r="T193" s="198"/>
      <c r="U193" s="198"/>
      <c r="V193" s="157"/>
      <c r="W193" s="157"/>
      <c r="X193" s="157"/>
      <c r="Y193" s="262"/>
      <c r="Z193" s="198"/>
      <c r="AA193" s="198"/>
      <c r="AB193" s="198"/>
      <c r="AC193" s="157"/>
      <c r="AD193" s="157"/>
      <c r="AE193" s="157"/>
      <c r="AF193" s="262"/>
      <c r="AG193" s="198"/>
      <c r="AH193" s="198"/>
      <c r="AI193" s="198"/>
      <c r="AJ193" s="157"/>
      <c r="AK193" s="157"/>
      <c r="AL193" s="157"/>
      <c r="AM193" s="262"/>
      <c r="AN193" s="198"/>
      <c r="AO193" s="198"/>
      <c r="AP193" s="198"/>
      <c r="AQ193" s="157"/>
      <c r="AR193" s="157"/>
      <c r="AS193" s="157"/>
      <c r="AT193" s="262"/>
      <c r="AU193" s="198"/>
      <c r="AV193" s="198"/>
      <c r="AW193" s="198"/>
      <c r="AX193" s="157"/>
      <c r="AY193" s="157"/>
      <c r="AZ193" s="157"/>
      <c r="BA193" s="262"/>
      <c r="BB193" s="198"/>
      <c r="BC193" s="198"/>
      <c r="BD193" s="198"/>
      <c r="BE193" s="157"/>
      <c r="BF193" s="157"/>
      <c r="BG193" s="157"/>
      <c r="BH193" s="262"/>
      <c r="BI193" s="198"/>
      <c r="BJ193" s="198"/>
      <c r="BK193" s="198"/>
      <c r="BL193" s="157"/>
      <c r="BM193" s="157"/>
      <c r="BN193" s="157"/>
      <c r="BO193" s="262"/>
      <c r="BP193" s="198"/>
      <c r="BQ193" s="198"/>
      <c r="BR193" s="198"/>
      <c r="BS193" s="157"/>
      <c r="BT193" s="157"/>
      <c r="BU193" s="157"/>
      <c r="BV193" s="262"/>
      <c r="BW193" s="198"/>
      <c r="BX193" s="198"/>
      <c r="BY193" s="198"/>
      <c r="BZ193" s="157"/>
      <c r="CA193" s="157"/>
      <c r="CB193" s="157"/>
      <c r="CC193" s="262"/>
      <c r="CD193" s="198"/>
      <c r="CE193" s="198"/>
      <c r="CF193" s="198"/>
      <c r="CG193" s="186"/>
      <c r="CH193" s="789"/>
      <c r="CI193" s="307"/>
      <c r="CJ193" s="307"/>
      <c r="CK193" s="307"/>
      <c r="CL193" s="307"/>
      <c r="CM193" s="307"/>
      <c r="CN193" s="307"/>
      <c r="CO193" s="307"/>
      <c r="CP193" s="307"/>
      <c r="CQ193" s="307"/>
      <c r="CR193" s="307"/>
      <c r="CS193" s="307"/>
      <c r="CT193" s="307"/>
    </row>
    <row r="194" spans="1:98" customFormat="1">
      <c r="A194" s="783"/>
      <c r="B194" s="783"/>
      <c r="C194" s="783"/>
      <c r="D194" s="783"/>
      <c r="E194" s="340"/>
      <c r="F194" s="677"/>
      <c r="G194" s="677"/>
      <c r="H194" s="677"/>
      <c r="I194" s="776"/>
      <c r="J194" s="85"/>
      <c r="K194" s="201"/>
      <c r="L194" s="112"/>
      <c r="M194" s="164" t="s">
        <v>13</v>
      </c>
      <c r="N194" s="163"/>
      <c r="O194" s="157"/>
      <c r="P194" s="157"/>
      <c r="Q194" s="157"/>
      <c r="R194" s="262"/>
      <c r="S194" s="198"/>
      <c r="T194" s="198"/>
      <c r="U194" s="197"/>
      <c r="V194" s="157"/>
      <c r="W194" s="157"/>
      <c r="X194" s="157"/>
      <c r="Y194" s="262"/>
      <c r="Z194" s="198"/>
      <c r="AA194" s="198"/>
      <c r="AB194" s="197"/>
      <c r="AC194" s="157"/>
      <c r="AD194" s="157"/>
      <c r="AE194" s="157"/>
      <c r="AF194" s="262"/>
      <c r="AG194" s="198"/>
      <c r="AH194" s="198"/>
      <c r="AI194" s="197"/>
      <c r="AJ194" s="157"/>
      <c r="AK194" s="157"/>
      <c r="AL194" s="157"/>
      <c r="AM194" s="262"/>
      <c r="AN194" s="198"/>
      <c r="AO194" s="198"/>
      <c r="AP194" s="197"/>
      <c r="AQ194" s="157"/>
      <c r="AR194" s="157"/>
      <c r="AS194" s="157"/>
      <c r="AT194" s="262"/>
      <c r="AU194" s="198"/>
      <c r="AV194" s="198"/>
      <c r="AW194" s="197"/>
      <c r="AX194" s="157"/>
      <c r="AY194" s="157"/>
      <c r="AZ194" s="157"/>
      <c r="BA194" s="262"/>
      <c r="BB194" s="198"/>
      <c r="BC194" s="198"/>
      <c r="BD194" s="197"/>
      <c r="BE194" s="157"/>
      <c r="BF194" s="157"/>
      <c r="BG194" s="157"/>
      <c r="BH194" s="262"/>
      <c r="BI194" s="198"/>
      <c r="BJ194" s="198"/>
      <c r="BK194" s="197"/>
      <c r="BL194" s="157"/>
      <c r="BM194" s="157"/>
      <c r="BN194" s="157"/>
      <c r="BO194" s="262"/>
      <c r="BP194" s="198"/>
      <c r="BQ194" s="198"/>
      <c r="BR194" s="197"/>
      <c r="BS194" s="157"/>
      <c r="BT194" s="157"/>
      <c r="BU194" s="157"/>
      <c r="BV194" s="262"/>
      <c r="BW194" s="198"/>
      <c r="BX194" s="198"/>
      <c r="BY194" s="197"/>
      <c r="BZ194" s="157"/>
      <c r="CA194" s="157"/>
      <c r="CB194" s="157"/>
      <c r="CC194" s="262"/>
      <c r="CD194" s="198"/>
      <c r="CE194" s="198"/>
      <c r="CF194" s="197"/>
      <c r="CG194" s="198"/>
      <c r="CH194" s="186"/>
      <c r="CI194" s="307"/>
      <c r="CJ194" s="307"/>
      <c r="CK194" s="307"/>
      <c r="CL194" s="307"/>
      <c r="CM194" s="307"/>
      <c r="CN194" s="307"/>
      <c r="CO194" s="307"/>
      <c r="CP194" s="307"/>
      <c r="CQ194" s="307"/>
      <c r="CR194" s="307"/>
      <c r="CS194" s="307"/>
      <c r="CT194" s="307"/>
    </row>
    <row r="195" spans="1:98" ht="33.75">
      <c r="A195" s="783"/>
      <c r="B195" s="783"/>
      <c r="C195" s="783"/>
      <c r="D195" s="783">
        <v>2</v>
      </c>
      <c r="E195" s="677"/>
      <c r="F195" s="677"/>
      <c r="G195" s="677"/>
      <c r="H195" s="677"/>
      <c r="I195" s="776" t="s">
        <v>1636</v>
      </c>
      <c r="J195" s="181"/>
      <c r="K195" s="101"/>
      <c r="L195" s="681" t="str">
        <f>mergeValue(A195) &amp;"."&amp; mergeValue(B195)&amp;"."&amp; mergeValue(C195)&amp;"."&amp; mergeValue(D195)</f>
        <v>1.9.1.2</v>
      </c>
      <c r="M195" s="161" t="s">
        <v>426</v>
      </c>
      <c r="N195" s="285"/>
      <c r="O195" s="797" t="s">
        <v>1665</v>
      </c>
      <c r="P195" s="798"/>
      <c r="Q195" s="798"/>
      <c r="R195" s="798"/>
      <c r="S195" s="798"/>
      <c r="T195" s="798"/>
      <c r="U195" s="798"/>
      <c r="V195" s="798"/>
      <c r="W195" s="798"/>
      <c r="X195" s="798"/>
      <c r="Y195" s="798"/>
      <c r="Z195" s="798"/>
      <c r="AA195" s="798"/>
      <c r="AB195" s="798"/>
      <c r="AC195" s="798"/>
      <c r="AD195" s="798"/>
      <c r="AE195" s="798"/>
      <c r="AF195" s="798"/>
      <c r="AG195" s="798"/>
      <c r="AH195" s="798"/>
      <c r="AI195" s="798"/>
      <c r="AJ195" s="798"/>
      <c r="AK195" s="798"/>
      <c r="AL195" s="798"/>
      <c r="AM195" s="798"/>
      <c r="AN195" s="798"/>
      <c r="AO195" s="798"/>
      <c r="AP195" s="798"/>
      <c r="AQ195" s="798"/>
      <c r="AR195" s="798"/>
      <c r="AS195" s="798"/>
      <c r="AT195" s="798"/>
      <c r="AU195" s="798"/>
      <c r="AV195" s="798"/>
      <c r="AW195" s="798"/>
      <c r="AX195" s="798"/>
      <c r="AY195" s="798"/>
      <c r="AZ195" s="798"/>
      <c r="BA195" s="798"/>
      <c r="BB195" s="798"/>
      <c r="BC195" s="798"/>
      <c r="BD195" s="798"/>
      <c r="BE195" s="798"/>
      <c r="BF195" s="798"/>
      <c r="BG195" s="798"/>
      <c r="BH195" s="798"/>
      <c r="BI195" s="798"/>
      <c r="BJ195" s="798"/>
      <c r="BK195" s="798"/>
      <c r="BL195" s="798"/>
      <c r="BM195" s="798"/>
      <c r="BN195" s="798"/>
      <c r="BO195" s="798"/>
      <c r="BP195" s="798"/>
      <c r="BQ195" s="798"/>
      <c r="BR195" s="798"/>
      <c r="BS195" s="798"/>
      <c r="BT195" s="798"/>
      <c r="BU195" s="798"/>
      <c r="BV195" s="798"/>
      <c r="BW195" s="798"/>
      <c r="BX195" s="798"/>
      <c r="BY195" s="798"/>
      <c r="BZ195" s="798"/>
      <c r="CA195" s="798"/>
      <c r="CB195" s="798"/>
      <c r="CC195" s="798"/>
      <c r="CD195" s="798"/>
      <c r="CE195" s="798"/>
      <c r="CF195" s="798"/>
      <c r="CG195" s="799"/>
      <c r="CH195" s="286" t="s">
        <v>681</v>
      </c>
    </row>
    <row r="196" spans="1:98" ht="33.75">
      <c r="A196" s="783"/>
      <c r="B196" s="783"/>
      <c r="C196" s="783"/>
      <c r="D196" s="783"/>
      <c r="E196" s="783">
        <v>1</v>
      </c>
      <c r="F196" s="677"/>
      <c r="G196" s="677"/>
      <c r="H196" s="677"/>
      <c r="I196" s="776"/>
      <c r="J196" s="776"/>
      <c r="K196" s="101"/>
      <c r="L196" s="681" t="str">
        <f>mergeValue(A196) &amp;"."&amp; mergeValue(B196)&amp;"."&amp; mergeValue(C196)&amp;"."&amp; mergeValue(D196)&amp;"."&amp; mergeValue(E196)</f>
        <v>1.9.1.2.1</v>
      </c>
      <c r="M196" s="172" t="s">
        <v>10</v>
      </c>
      <c r="N196" s="286"/>
      <c r="O196" s="794" t="s">
        <v>715</v>
      </c>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795"/>
      <c r="AK196" s="795"/>
      <c r="AL196" s="795"/>
      <c r="AM196" s="795"/>
      <c r="AN196" s="795"/>
      <c r="AO196" s="795"/>
      <c r="AP196" s="795"/>
      <c r="AQ196" s="795"/>
      <c r="AR196" s="795"/>
      <c r="AS196" s="795"/>
      <c r="AT196" s="795"/>
      <c r="AU196" s="795"/>
      <c r="AV196" s="795"/>
      <c r="AW196" s="795"/>
      <c r="AX196" s="795"/>
      <c r="AY196" s="795"/>
      <c r="AZ196" s="795"/>
      <c r="BA196" s="795"/>
      <c r="BB196" s="795"/>
      <c r="BC196" s="795"/>
      <c r="BD196" s="795"/>
      <c r="BE196" s="795"/>
      <c r="BF196" s="795"/>
      <c r="BG196" s="795"/>
      <c r="BH196" s="795"/>
      <c r="BI196" s="795"/>
      <c r="BJ196" s="795"/>
      <c r="BK196" s="795"/>
      <c r="BL196" s="795"/>
      <c r="BM196" s="795"/>
      <c r="BN196" s="795"/>
      <c r="BO196" s="795"/>
      <c r="BP196" s="795"/>
      <c r="BQ196" s="795"/>
      <c r="BR196" s="795"/>
      <c r="BS196" s="795"/>
      <c r="BT196" s="795"/>
      <c r="BU196" s="795"/>
      <c r="BV196" s="795"/>
      <c r="BW196" s="795"/>
      <c r="BX196" s="795"/>
      <c r="BY196" s="795"/>
      <c r="BZ196" s="795"/>
      <c r="CA196" s="795"/>
      <c r="CB196" s="795"/>
      <c r="CC196" s="795"/>
      <c r="CD196" s="795"/>
      <c r="CE196" s="795"/>
      <c r="CF196" s="795"/>
      <c r="CG196" s="796"/>
      <c r="CH196" s="286" t="s">
        <v>545</v>
      </c>
      <c r="CJ196" s="317" t="str">
        <f>strCheckUnique(CK196:CK199)</f>
        <v/>
      </c>
      <c r="CL196" s="317"/>
    </row>
    <row r="197" spans="1:98" ht="66" customHeight="1">
      <c r="A197" s="783"/>
      <c r="B197" s="783"/>
      <c r="C197" s="783"/>
      <c r="D197" s="783"/>
      <c r="E197" s="783"/>
      <c r="F197" s="340">
        <v>1</v>
      </c>
      <c r="G197" s="340"/>
      <c r="H197" s="340"/>
      <c r="I197" s="776"/>
      <c r="J197" s="776"/>
      <c r="K197" s="344"/>
      <c r="L197" s="681" t="str">
        <f>mergeValue(A197) &amp;"."&amp; mergeValue(B197)&amp;"."&amp; mergeValue(C197)&amp;"."&amp; mergeValue(D197)&amp;"."&amp; mergeValue(E197)&amp;"."&amp; mergeValue(F197)</f>
        <v>1.9.1.2.1.1</v>
      </c>
      <c r="M197" s="646" t="s">
        <v>1650</v>
      </c>
      <c r="N197" s="299"/>
      <c r="O197" s="694">
        <v>25.39</v>
      </c>
      <c r="P197" s="192"/>
      <c r="Q197" s="192"/>
      <c r="R197" s="781" t="s">
        <v>1320</v>
      </c>
      <c r="S197" s="779" t="s">
        <v>87</v>
      </c>
      <c r="T197" s="781" t="s">
        <v>1667</v>
      </c>
      <c r="U197" s="779" t="s">
        <v>87</v>
      </c>
      <c r="V197" s="694">
        <v>124.06</v>
      </c>
      <c r="W197" s="192"/>
      <c r="X197" s="192"/>
      <c r="Y197" s="781" t="s">
        <v>1668</v>
      </c>
      <c r="Z197" s="779" t="s">
        <v>87</v>
      </c>
      <c r="AA197" s="781" t="s">
        <v>1669</v>
      </c>
      <c r="AB197" s="779" t="s">
        <v>87</v>
      </c>
      <c r="AC197" s="694">
        <v>118.88</v>
      </c>
      <c r="AD197" s="192"/>
      <c r="AE197" s="192"/>
      <c r="AF197" s="781" t="s">
        <v>1672</v>
      </c>
      <c r="AG197" s="779" t="s">
        <v>87</v>
      </c>
      <c r="AH197" s="781" t="s">
        <v>1673</v>
      </c>
      <c r="AI197" s="779" t="s">
        <v>87</v>
      </c>
      <c r="AJ197" s="694">
        <v>123.64</v>
      </c>
      <c r="AK197" s="192"/>
      <c r="AL197" s="192"/>
      <c r="AM197" s="781" t="s">
        <v>1674</v>
      </c>
      <c r="AN197" s="779" t="s">
        <v>87</v>
      </c>
      <c r="AO197" s="781" t="s">
        <v>1675</v>
      </c>
      <c r="AP197" s="779" t="s">
        <v>87</v>
      </c>
      <c r="AQ197" s="694">
        <v>123.64</v>
      </c>
      <c r="AR197" s="192"/>
      <c r="AS197" s="192"/>
      <c r="AT197" s="781" t="s">
        <v>1677</v>
      </c>
      <c r="AU197" s="779" t="s">
        <v>87</v>
      </c>
      <c r="AV197" s="781" t="s">
        <v>1678</v>
      </c>
      <c r="AW197" s="779" t="s">
        <v>87</v>
      </c>
      <c r="AX197" s="694">
        <v>163.79</v>
      </c>
      <c r="AY197" s="192"/>
      <c r="AZ197" s="192"/>
      <c r="BA197" s="781" t="s">
        <v>1679</v>
      </c>
      <c r="BB197" s="779" t="s">
        <v>87</v>
      </c>
      <c r="BC197" s="781" t="s">
        <v>1680</v>
      </c>
      <c r="BD197" s="779" t="s">
        <v>87</v>
      </c>
      <c r="BE197" s="694">
        <v>163.79</v>
      </c>
      <c r="BF197" s="192"/>
      <c r="BG197" s="192"/>
      <c r="BH197" s="781" t="s">
        <v>1681</v>
      </c>
      <c r="BI197" s="779" t="s">
        <v>87</v>
      </c>
      <c r="BJ197" s="781" t="s">
        <v>1682</v>
      </c>
      <c r="BK197" s="779" t="s">
        <v>87</v>
      </c>
      <c r="BL197" s="694">
        <v>232.09</v>
      </c>
      <c r="BM197" s="192"/>
      <c r="BN197" s="192"/>
      <c r="BO197" s="781" t="s">
        <v>1683</v>
      </c>
      <c r="BP197" s="779" t="s">
        <v>87</v>
      </c>
      <c r="BQ197" s="781" t="s">
        <v>1684</v>
      </c>
      <c r="BR197" s="779" t="s">
        <v>87</v>
      </c>
      <c r="BS197" s="694">
        <v>188.29</v>
      </c>
      <c r="BT197" s="192"/>
      <c r="BU197" s="192"/>
      <c r="BV197" s="781" t="s">
        <v>1685</v>
      </c>
      <c r="BW197" s="779" t="s">
        <v>87</v>
      </c>
      <c r="BX197" s="781" t="s">
        <v>1686</v>
      </c>
      <c r="BY197" s="779" t="s">
        <v>87</v>
      </c>
      <c r="BZ197" s="694">
        <v>195.83</v>
      </c>
      <c r="CA197" s="192"/>
      <c r="CB197" s="192"/>
      <c r="CC197" s="781" t="s">
        <v>1687</v>
      </c>
      <c r="CD197" s="779" t="s">
        <v>87</v>
      </c>
      <c r="CE197" s="781" t="s">
        <v>1321</v>
      </c>
      <c r="CF197" s="779" t="s">
        <v>88</v>
      </c>
      <c r="CG197" s="282"/>
      <c r="CH197" s="787" t="s">
        <v>546</v>
      </c>
      <c r="CI197" s="298" t="str">
        <f>strCheckDate(O198:CG198)</f>
        <v/>
      </c>
      <c r="CJ197" s="317"/>
      <c r="CK197" s="317" t="str">
        <f>IF(M197="","",M197 )</f>
        <v>Питьевая вода, руб./м3 (с НДС)</v>
      </c>
      <c r="CL197" s="317"/>
      <c r="CM197" s="317"/>
      <c r="CN197" s="317"/>
    </row>
    <row r="198" spans="1:98" ht="14.25" hidden="1" customHeight="1">
      <c r="A198" s="783"/>
      <c r="B198" s="783"/>
      <c r="C198" s="783"/>
      <c r="D198" s="783"/>
      <c r="E198" s="783"/>
      <c r="F198" s="340"/>
      <c r="G198" s="340"/>
      <c r="H198" s="340"/>
      <c r="I198" s="776"/>
      <c r="J198" s="776"/>
      <c r="K198" s="344"/>
      <c r="L198" s="171"/>
      <c r="M198" s="205"/>
      <c r="N198" s="299"/>
      <c r="O198" s="299"/>
      <c r="P198" s="296"/>
      <c r="Q198" s="297" t="str">
        <f>R197 &amp; "-" &amp; T197</f>
        <v>17.01.2020-30.06.2020</v>
      </c>
      <c r="R198" s="781"/>
      <c r="S198" s="779"/>
      <c r="T198" s="782"/>
      <c r="U198" s="779"/>
      <c r="V198" s="299"/>
      <c r="W198" s="296"/>
      <c r="X198" s="297" t="str">
        <f>Y197 &amp; "-" &amp; AA197</f>
        <v>01.07.2020-31.12.2020</v>
      </c>
      <c r="Y198" s="781"/>
      <c r="Z198" s="779"/>
      <c r="AA198" s="782"/>
      <c r="AB198" s="779"/>
      <c r="AC198" s="299"/>
      <c r="AD198" s="296"/>
      <c r="AE198" s="297" t="str">
        <f>AF197 &amp; "-" &amp; AH197</f>
        <v>01.01.2021-30.06.2021</v>
      </c>
      <c r="AF198" s="781"/>
      <c r="AG198" s="779"/>
      <c r="AH198" s="782"/>
      <c r="AI198" s="779"/>
      <c r="AJ198" s="299"/>
      <c r="AK198" s="296"/>
      <c r="AL198" s="297" t="str">
        <f>AM197 &amp; "-" &amp; AO197</f>
        <v>01.07.2021-31.12.2021</v>
      </c>
      <c r="AM198" s="781"/>
      <c r="AN198" s="779"/>
      <c r="AO198" s="782"/>
      <c r="AP198" s="779"/>
      <c r="AQ198" s="299"/>
      <c r="AR198" s="296"/>
      <c r="AS198" s="297" t="str">
        <f>AT197 &amp; "-" &amp; AV197</f>
        <v>01.01.2022-30.06.2022</v>
      </c>
      <c r="AT198" s="781"/>
      <c r="AU198" s="779"/>
      <c r="AV198" s="782"/>
      <c r="AW198" s="779"/>
      <c r="AX198" s="299"/>
      <c r="AY198" s="296"/>
      <c r="AZ198" s="297" t="str">
        <f>BA197 &amp; "-" &amp; BC197</f>
        <v>01.07.2022-31.12.2022</v>
      </c>
      <c r="BA198" s="781"/>
      <c r="BB198" s="779"/>
      <c r="BC198" s="782"/>
      <c r="BD198" s="779"/>
      <c r="BE198" s="299"/>
      <c r="BF198" s="296"/>
      <c r="BG198" s="297" t="str">
        <f>BH197 &amp; "-" &amp; BJ197</f>
        <v>01.01.2023-30.06.2023</v>
      </c>
      <c r="BH198" s="781"/>
      <c r="BI198" s="779"/>
      <c r="BJ198" s="782"/>
      <c r="BK198" s="779"/>
      <c r="BL198" s="299"/>
      <c r="BM198" s="296"/>
      <c r="BN198" s="297" t="str">
        <f>BO197 &amp; "-" &amp; BQ197</f>
        <v>01.07.2023-31.12.2023</v>
      </c>
      <c r="BO198" s="781"/>
      <c r="BP198" s="779"/>
      <c r="BQ198" s="782"/>
      <c r="BR198" s="779"/>
      <c r="BS198" s="299"/>
      <c r="BT198" s="296"/>
      <c r="BU198" s="297" t="str">
        <f>BV197 &amp; "-" &amp; BX197</f>
        <v>01.01.2024-30.06.2024</v>
      </c>
      <c r="BV198" s="781"/>
      <c r="BW198" s="779"/>
      <c r="BX198" s="782"/>
      <c r="BY198" s="779"/>
      <c r="BZ198" s="299"/>
      <c r="CA198" s="296"/>
      <c r="CB198" s="297" t="str">
        <f>CC197 &amp; "-" &amp; CE197</f>
        <v>01.07.2024-31.12.2024</v>
      </c>
      <c r="CC198" s="781"/>
      <c r="CD198" s="779"/>
      <c r="CE198" s="782"/>
      <c r="CF198" s="779"/>
      <c r="CG198" s="282"/>
      <c r="CH198" s="788"/>
      <c r="CJ198" s="317"/>
      <c r="CK198" s="317"/>
      <c r="CL198" s="317"/>
      <c r="CM198" s="317"/>
      <c r="CN198" s="317"/>
    </row>
    <row r="199" spans="1:98" customFormat="1" ht="15" customHeight="1">
      <c r="A199" s="783"/>
      <c r="B199" s="783"/>
      <c r="C199" s="783"/>
      <c r="D199" s="783"/>
      <c r="E199" s="783"/>
      <c r="F199" s="340"/>
      <c r="G199" s="340"/>
      <c r="H199" s="340"/>
      <c r="I199" s="776"/>
      <c r="J199" s="776"/>
      <c r="K199" s="201"/>
      <c r="L199" s="112"/>
      <c r="M199" s="175" t="s">
        <v>427</v>
      </c>
      <c r="N199" s="164"/>
      <c r="O199" s="157"/>
      <c r="P199" s="157"/>
      <c r="Q199" s="157"/>
      <c r="R199" s="262"/>
      <c r="S199" s="198"/>
      <c r="T199" s="198"/>
      <c r="U199" s="198"/>
      <c r="V199" s="157"/>
      <c r="W199" s="157"/>
      <c r="X199" s="157"/>
      <c r="Y199" s="262"/>
      <c r="Z199" s="198"/>
      <c r="AA199" s="198"/>
      <c r="AB199" s="198"/>
      <c r="AC199" s="157"/>
      <c r="AD199" s="157"/>
      <c r="AE199" s="157"/>
      <c r="AF199" s="262"/>
      <c r="AG199" s="198"/>
      <c r="AH199" s="198"/>
      <c r="AI199" s="198"/>
      <c r="AJ199" s="157"/>
      <c r="AK199" s="157"/>
      <c r="AL199" s="157"/>
      <c r="AM199" s="262"/>
      <c r="AN199" s="198"/>
      <c r="AO199" s="198"/>
      <c r="AP199" s="198"/>
      <c r="AQ199" s="157"/>
      <c r="AR199" s="157"/>
      <c r="AS199" s="157"/>
      <c r="AT199" s="262"/>
      <c r="AU199" s="198"/>
      <c r="AV199" s="198"/>
      <c r="AW199" s="198"/>
      <c r="AX199" s="157"/>
      <c r="AY199" s="157"/>
      <c r="AZ199" s="157"/>
      <c r="BA199" s="262"/>
      <c r="BB199" s="198"/>
      <c r="BC199" s="198"/>
      <c r="BD199" s="198"/>
      <c r="BE199" s="157"/>
      <c r="BF199" s="157"/>
      <c r="BG199" s="157"/>
      <c r="BH199" s="262"/>
      <c r="BI199" s="198"/>
      <c r="BJ199" s="198"/>
      <c r="BK199" s="198"/>
      <c r="BL199" s="157"/>
      <c r="BM199" s="157"/>
      <c r="BN199" s="157"/>
      <c r="BO199" s="262"/>
      <c r="BP199" s="198"/>
      <c r="BQ199" s="198"/>
      <c r="BR199" s="198"/>
      <c r="BS199" s="157"/>
      <c r="BT199" s="157"/>
      <c r="BU199" s="157"/>
      <c r="BV199" s="262"/>
      <c r="BW199" s="198"/>
      <c r="BX199" s="198"/>
      <c r="BY199" s="198"/>
      <c r="BZ199" s="157"/>
      <c r="CA199" s="157"/>
      <c r="CB199" s="157"/>
      <c r="CC199" s="262"/>
      <c r="CD199" s="198"/>
      <c r="CE199" s="198"/>
      <c r="CF199" s="198"/>
      <c r="CG199" s="186"/>
      <c r="CH199" s="789"/>
      <c r="CI199" s="307"/>
      <c r="CJ199" s="307"/>
      <c r="CK199" s="307"/>
      <c r="CL199" s="307"/>
      <c r="CM199" s="307"/>
      <c r="CN199" s="307"/>
      <c r="CO199" s="307"/>
      <c r="CP199" s="307"/>
      <c r="CQ199" s="307"/>
      <c r="CR199" s="307"/>
      <c r="CS199" s="307"/>
      <c r="CT199" s="307"/>
    </row>
    <row r="200" spans="1:98" ht="33.75">
      <c r="A200" s="783"/>
      <c r="B200" s="783"/>
      <c r="C200" s="783"/>
      <c r="D200" s="783"/>
      <c r="E200" s="783">
        <v>2</v>
      </c>
      <c r="F200" s="677"/>
      <c r="G200" s="677"/>
      <c r="H200" s="677"/>
      <c r="I200" s="776"/>
      <c r="J200" s="776" t="s">
        <v>1636</v>
      </c>
      <c r="K200" s="101"/>
      <c r="L200" s="681" t="str">
        <f>mergeValue(A200) &amp;"."&amp; mergeValue(B200)&amp;"."&amp; mergeValue(C200)&amp;"."&amp; mergeValue(D200)&amp;"."&amp; mergeValue(E200)</f>
        <v>1.9.1.2.2</v>
      </c>
      <c r="M200" s="172" t="s">
        <v>10</v>
      </c>
      <c r="N200" s="286"/>
      <c r="O200" s="794" t="s">
        <v>306</v>
      </c>
      <c r="P200" s="795"/>
      <c r="Q200" s="795"/>
      <c r="R200" s="795"/>
      <c r="S200" s="795"/>
      <c r="T200" s="795"/>
      <c r="U200" s="795"/>
      <c r="V200" s="795"/>
      <c r="W200" s="795"/>
      <c r="X200" s="795"/>
      <c r="Y200" s="795"/>
      <c r="Z200" s="795"/>
      <c r="AA200" s="795"/>
      <c r="AB200" s="795"/>
      <c r="AC200" s="795"/>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5"/>
      <c r="AY200" s="795"/>
      <c r="AZ200" s="795"/>
      <c r="BA200" s="795"/>
      <c r="BB200" s="795"/>
      <c r="BC200" s="795"/>
      <c r="BD200" s="795"/>
      <c r="BE200" s="795"/>
      <c r="BF200" s="795"/>
      <c r="BG200" s="795"/>
      <c r="BH200" s="795"/>
      <c r="BI200" s="795"/>
      <c r="BJ200" s="795"/>
      <c r="BK200" s="795"/>
      <c r="BL200" s="795"/>
      <c r="BM200" s="795"/>
      <c r="BN200" s="795"/>
      <c r="BO200" s="795"/>
      <c r="BP200" s="795"/>
      <c r="BQ200" s="795"/>
      <c r="BR200" s="795"/>
      <c r="BS200" s="795"/>
      <c r="BT200" s="795"/>
      <c r="BU200" s="795"/>
      <c r="BV200" s="795"/>
      <c r="BW200" s="795"/>
      <c r="BX200" s="795"/>
      <c r="BY200" s="795"/>
      <c r="BZ200" s="795"/>
      <c r="CA200" s="795"/>
      <c r="CB200" s="795"/>
      <c r="CC200" s="795"/>
      <c r="CD200" s="795"/>
      <c r="CE200" s="795"/>
      <c r="CF200" s="795"/>
      <c r="CG200" s="796"/>
      <c r="CH200" s="286" t="s">
        <v>545</v>
      </c>
      <c r="CJ200" s="317" t="str">
        <f>strCheckUnique(CK200:CK203)</f>
        <v/>
      </c>
      <c r="CL200" s="317"/>
    </row>
    <row r="201" spans="1:98" ht="66" customHeight="1">
      <c r="A201" s="783"/>
      <c r="B201" s="783"/>
      <c r="C201" s="783"/>
      <c r="D201" s="783"/>
      <c r="E201" s="783"/>
      <c r="F201" s="340">
        <v>1</v>
      </c>
      <c r="G201" s="340"/>
      <c r="H201" s="340"/>
      <c r="I201" s="776"/>
      <c r="J201" s="776"/>
      <c r="K201" s="344"/>
      <c r="L201" s="681" t="str">
        <f>mergeValue(A201) &amp;"."&amp; mergeValue(B201)&amp;"."&amp; mergeValue(C201)&amp;"."&amp; mergeValue(D201)&amp;"."&amp; mergeValue(E201)&amp;"."&amp; mergeValue(F201)</f>
        <v>1.9.1.2.2.1</v>
      </c>
      <c r="M201" s="646" t="s">
        <v>1651</v>
      </c>
      <c r="N201" s="299"/>
      <c r="O201" s="694">
        <v>21.16</v>
      </c>
      <c r="P201" s="192"/>
      <c r="Q201" s="192"/>
      <c r="R201" s="781" t="s">
        <v>1320</v>
      </c>
      <c r="S201" s="779" t="s">
        <v>87</v>
      </c>
      <c r="T201" s="781" t="s">
        <v>1667</v>
      </c>
      <c r="U201" s="779" t="s">
        <v>87</v>
      </c>
      <c r="V201" s="694">
        <v>103.38</v>
      </c>
      <c r="W201" s="192"/>
      <c r="X201" s="192"/>
      <c r="Y201" s="781" t="s">
        <v>1668</v>
      </c>
      <c r="Z201" s="779" t="s">
        <v>87</v>
      </c>
      <c r="AA201" s="781" t="s">
        <v>1669</v>
      </c>
      <c r="AB201" s="779" t="s">
        <v>87</v>
      </c>
      <c r="AC201" s="694">
        <v>99.07</v>
      </c>
      <c r="AD201" s="192"/>
      <c r="AE201" s="192"/>
      <c r="AF201" s="781" t="s">
        <v>1672</v>
      </c>
      <c r="AG201" s="779" t="s">
        <v>87</v>
      </c>
      <c r="AH201" s="781" t="s">
        <v>1673</v>
      </c>
      <c r="AI201" s="779" t="s">
        <v>87</v>
      </c>
      <c r="AJ201" s="694">
        <v>103.03</v>
      </c>
      <c r="AK201" s="192"/>
      <c r="AL201" s="192"/>
      <c r="AM201" s="781" t="s">
        <v>1674</v>
      </c>
      <c r="AN201" s="779" t="s">
        <v>87</v>
      </c>
      <c r="AO201" s="781" t="s">
        <v>1675</v>
      </c>
      <c r="AP201" s="779" t="s">
        <v>87</v>
      </c>
      <c r="AQ201" s="694">
        <v>103.03</v>
      </c>
      <c r="AR201" s="192"/>
      <c r="AS201" s="192"/>
      <c r="AT201" s="781" t="s">
        <v>1677</v>
      </c>
      <c r="AU201" s="779" t="s">
        <v>87</v>
      </c>
      <c r="AV201" s="781" t="s">
        <v>1678</v>
      </c>
      <c r="AW201" s="779" t="s">
        <v>87</v>
      </c>
      <c r="AX201" s="694">
        <v>136.49</v>
      </c>
      <c r="AY201" s="192"/>
      <c r="AZ201" s="192"/>
      <c r="BA201" s="781" t="s">
        <v>1679</v>
      </c>
      <c r="BB201" s="779" t="s">
        <v>87</v>
      </c>
      <c r="BC201" s="781" t="s">
        <v>1680</v>
      </c>
      <c r="BD201" s="779" t="s">
        <v>87</v>
      </c>
      <c r="BE201" s="694">
        <v>136.49</v>
      </c>
      <c r="BF201" s="192"/>
      <c r="BG201" s="192"/>
      <c r="BH201" s="781" t="s">
        <v>1681</v>
      </c>
      <c r="BI201" s="779" t="s">
        <v>87</v>
      </c>
      <c r="BJ201" s="781" t="s">
        <v>1682</v>
      </c>
      <c r="BK201" s="779" t="s">
        <v>87</v>
      </c>
      <c r="BL201" s="694">
        <v>193.41</v>
      </c>
      <c r="BM201" s="192"/>
      <c r="BN201" s="192"/>
      <c r="BO201" s="781" t="s">
        <v>1683</v>
      </c>
      <c r="BP201" s="779" t="s">
        <v>87</v>
      </c>
      <c r="BQ201" s="781" t="s">
        <v>1684</v>
      </c>
      <c r="BR201" s="779" t="s">
        <v>87</v>
      </c>
      <c r="BS201" s="694">
        <v>156.91</v>
      </c>
      <c r="BT201" s="192"/>
      <c r="BU201" s="192"/>
      <c r="BV201" s="781" t="s">
        <v>1685</v>
      </c>
      <c r="BW201" s="779" t="s">
        <v>87</v>
      </c>
      <c r="BX201" s="781" t="s">
        <v>1686</v>
      </c>
      <c r="BY201" s="779" t="s">
        <v>87</v>
      </c>
      <c r="BZ201" s="694">
        <v>163.19</v>
      </c>
      <c r="CA201" s="192"/>
      <c r="CB201" s="192"/>
      <c r="CC201" s="781" t="s">
        <v>1687</v>
      </c>
      <c r="CD201" s="779" t="s">
        <v>87</v>
      </c>
      <c r="CE201" s="781" t="s">
        <v>1321</v>
      </c>
      <c r="CF201" s="779" t="s">
        <v>88</v>
      </c>
      <c r="CG201" s="282"/>
      <c r="CH201" s="787" t="s">
        <v>546</v>
      </c>
      <c r="CI201" s="298" t="str">
        <f>strCheckDate(O202:CG202)</f>
        <v/>
      </c>
      <c r="CJ201" s="317"/>
      <c r="CK201" s="317" t="str">
        <f>IF(M201="","",M201 )</f>
        <v>Питьевая вода, руб./м3 (без НДС)</v>
      </c>
      <c r="CL201" s="317"/>
      <c r="CM201" s="317"/>
      <c r="CN201" s="317"/>
    </row>
    <row r="202" spans="1:98" ht="14.25" hidden="1" customHeight="1">
      <c r="A202" s="783"/>
      <c r="B202" s="783"/>
      <c r="C202" s="783"/>
      <c r="D202" s="783"/>
      <c r="E202" s="783"/>
      <c r="F202" s="340"/>
      <c r="G202" s="340"/>
      <c r="H202" s="340"/>
      <c r="I202" s="776"/>
      <c r="J202" s="776"/>
      <c r="K202" s="344"/>
      <c r="L202" s="171"/>
      <c r="M202" s="205"/>
      <c r="N202" s="299"/>
      <c r="O202" s="299"/>
      <c r="P202" s="296"/>
      <c r="Q202" s="297" t="str">
        <f>R201 &amp; "-" &amp; T201</f>
        <v>17.01.2020-30.06.2020</v>
      </c>
      <c r="R202" s="781"/>
      <c r="S202" s="779"/>
      <c r="T202" s="782"/>
      <c r="U202" s="779"/>
      <c r="V202" s="299"/>
      <c r="W202" s="296"/>
      <c r="X202" s="297" t="str">
        <f>Y201 &amp; "-" &amp; AA201</f>
        <v>01.07.2020-31.12.2020</v>
      </c>
      <c r="Y202" s="781"/>
      <c r="Z202" s="779"/>
      <c r="AA202" s="782"/>
      <c r="AB202" s="779"/>
      <c r="AC202" s="299"/>
      <c r="AD202" s="296"/>
      <c r="AE202" s="297" t="str">
        <f>AF201 &amp; "-" &amp; AH201</f>
        <v>01.01.2021-30.06.2021</v>
      </c>
      <c r="AF202" s="781"/>
      <c r="AG202" s="779"/>
      <c r="AH202" s="782"/>
      <c r="AI202" s="779"/>
      <c r="AJ202" s="299"/>
      <c r="AK202" s="296"/>
      <c r="AL202" s="297" t="str">
        <f>AM201 &amp; "-" &amp; AO201</f>
        <v>01.07.2021-31.12.2021</v>
      </c>
      <c r="AM202" s="781"/>
      <c r="AN202" s="779"/>
      <c r="AO202" s="782"/>
      <c r="AP202" s="779"/>
      <c r="AQ202" s="299"/>
      <c r="AR202" s="296"/>
      <c r="AS202" s="297" t="str">
        <f>AT201 &amp; "-" &amp; AV201</f>
        <v>01.01.2022-30.06.2022</v>
      </c>
      <c r="AT202" s="781"/>
      <c r="AU202" s="779"/>
      <c r="AV202" s="782"/>
      <c r="AW202" s="779"/>
      <c r="AX202" s="299"/>
      <c r="AY202" s="296"/>
      <c r="AZ202" s="297" t="str">
        <f>BA201 &amp; "-" &amp; BC201</f>
        <v>01.07.2022-31.12.2022</v>
      </c>
      <c r="BA202" s="781"/>
      <c r="BB202" s="779"/>
      <c r="BC202" s="782"/>
      <c r="BD202" s="779"/>
      <c r="BE202" s="299"/>
      <c r="BF202" s="296"/>
      <c r="BG202" s="297" t="str">
        <f>BH201 &amp; "-" &amp; BJ201</f>
        <v>01.01.2023-30.06.2023</v>
      </c>
      <c r="BH202" s="781"/>
      <c r="BI202" s="779"/>
      <c r="BJ202" s="782"/>
      <c r="BK202" s="779"/>
      <c r="BL202" s="299"/>
      <c r="BM202" s="296"/>
      <c r="BN202" s="297" t="str">
        <f>BO201 &amp; "-" &amp; BQ201</f>
        <v>01.07.2023-31.12.2023</v>
      </c>
      <c r="BO202" s="781"/>
      <c r="BP202" s="779"/>
      <c r="BQ202" s="782"/>
      <c r="BR202" s="779"/>
      <c r="BS202" s="299"/>
      <c r="BT202" s="296"/>
      <c r="BU202" s="297" t="str">
        <f>BV201 &amp; "-" &amp; BX201</f>
        <v>01.01.2024-30.06.2024</v>
      </c>
      <c r="BV202" s="781"/>
      <c r="BW202" s="779"/>
      <c r="BX202" s="782"/>
      <c r="BY202" s="779"/>
      <c r="BZ202" s="299"/>
      <c r="CA202" s="296"/>
      <c r="CB202" s="297" t="str">
        <f>CC201 &amp; "-" &amp; CE201</f>
        <v>01.07.2024-31.12.2024</v>
      </c>
      <c r="CC202" s="781"/>
      <c r="CD202" s="779"/>
      <c r="CE202" s="782"/>
      <c r="CF202" s="779"/>
      <c r="CG202" s="282"/>
      <c r="CH202" s="788"/>
      <c r="CJ202" s="317"/>
      <c r="CK202" s="317"/>
      <c r="CL202" s="317"/>
      <c r="CM202" s="317"/>
      <c r="CN202" s="317"/>
    </row>
    <row r="203" spans="1:98" customFormat="1" ht="15" customHeight="1">
      <c r="A203" s="783"/>
      <c r="B203" s="783"/>
      <c r="C203" s="783"/>
      <c r="D203" s="783"/>
      <c r="E203" s="783"/>
      <c r="F203" s="340"/>
      <c r="G203" s="340"/>
      <c r="H203" s="340"/>
      <c r="I203" s="776"/>
      <c r="J203" s="776"/>
      <c r="K203" s="201"/>
      <c r="L203" s="112"/>
      <c r="M203" s="175" t="s">
        <v>427</v>
      </c>
      <c r="N203" s="164"/>
      <c r="O203" s="157"/>
      <c r="P203" s="157"/>
      <c r="Q203" s="157"/>
      <c r="R203" s="262"/>
      <c r="S203" s="198"/>
      <c r="T203" s="198"/>
      <c r="U203" s="198"/>
      <c r="V203" s="157"/>
      <c r="W203" s="157"/>
      <c r="X203" s="157"/>
      <c r="Y203" s="262"/>
      <c r="Z203" s="198"/>
      <c r="AA203" s="198"/>
      <c r="AB203" s="198"/>
      <c r="AC203" s="157"/>
      <c r="AD203" s="157"/>
      <c r="AE203" s="157"/>
      <c r="AF203" s="262"/>
      <c r="AG203" s="198"/>
      <c r="AH203" s="198"/>
      <c r="AI203" s="198"/>
      <c r="AJ203" s="157"/>
      <c r="AK203" s="157"/>
      <c r="AL203" s="157"/>
      <c r="AM203" s="262"/>
      <c r="AN203" s="198"/>
      <c r="AO203" s="198"/>
      <c r="AP203" s="198"/>
      <c r="AQ203" s="157"/>
      <c r="AR203" s="157"/>
      <c r="AS203" s="157"/>
      <c r="AT203" s="262"/>
      <c r="AU203" s="198"/>
      <c r="AV203" s="198"/>
      <c r="AW203" s="198"/>
      <c r="AX203" s="157"/>
      <c r="AY203" s="157"/>
      <c r="AZ203" s="157"/>
      <c r="BA203" s="262"/>
      <c r="BB203" s="198"/>
      <c r="BC203" s="198"/>
      <c r="BD203" s="198"/>
      <c r="BE203" s="157"/>
      <c r="BF203" s="157"/>
      <c r="BG203" s="157"/>
      <c r="BH203" s="262"/>
      <c r="BI203" s="198"/>
      <c r="BJ203" s="198"/>
      <c r="BK203" s="198"/>
      <c r="BL203" s="157"/>
      <c r="BM203" s="157"/>
      <c r="BN203" s="157"/>
      <c r="BO203" s="262"/>
      <c r="BP203" s="198"/>
      <c r="BQ203" s="198"/>
      <c r="BR203" s="198"/>
      <c r="BS203" s="157"/>
      <c r="BT203" s="157"/>
      <c r="BU203" s="157"/>
      <c r="BV203" s="262"/>
      <c r="BW203" s="198"/>
      <c r="BX203" s="198"/>
      <c r="BY203" s="198"/>
      <c r="BZ203" s="157"/>
      <c r="CA203" s="157"/>
      <c r="CB203" s="157"/>
      <c r="CC203" s="262"/>
      <c r="CD203" s="198"/>
      <c r="CE203" s="198"/>
      <c r="CF203" s="198"/>
      <c r="CG203" s="186"/>
      <c r="CH203" s="789"/>
      <c r="CI203" s="307"/>
      <c r="CJ203" s="307"/>
      <c r="CK203" s="307"/>
      <c r="CL203" s="307"/>
      <c r="CM203" s="307"/>
      <c r="CN203" s="307"/>
      <c r="CO203" s="307"/>
      <c r="CP203" s="307"/>
      <c r="CQ203" s="307"/>
      <c r="CR203" s="307"/>
      <c r="CS203" s="307"/>
      <c r="CT203" s="307"/>
    </row>
    <row r="204" spans="1:98" ht="33.75">
      <c r="A204" s="783"/>
      <c r="B204" s="783"/>
      <c r="C204" s="783"/>
      <c r="D204" s="783"/>
      <c r="E204" s="783">
        <v>3</v>
      </c>
      <c r="F204" s="677"/>
      <c r="G204" s="677"/>
      <c r="H204" s="677"/>
      <c r="I204" s="776"/>
      <c r="J204" s="776" t="s">
        <v>1636</v>
      </c>
      <c r="K204" s="101"/>
      <c r="L204" s="681" t="str">
        <f>mergeValue(A204) &amp;"."&amp; mergeValue(B204)&amp;"."&amp; mergeValue(C204)&amp;"."&amp; mergeValue(D204)&amp;"."&amp; mergeValue(E204)</f>
        <v>1.9.1.2.3</v>
      </c>
      <c r="M204" s="172" t="s">
        <v>10</v>
      </c>
      <c r="N204" s="286"/>
      <c r="O204" s="794" t="s">
        <v>307</v>
      </c>
      <c r="P204" s="795"/>
      <c r="Q204" s="795"/>
      <c r="R204" s="795"/>
      <c r="S204" s="795"/>
      <c r="T204" s="795"/>
      <c r="U204" s="795"/>
      <c r="V204" s="795"/>
      <c r="W204" s="795"/>
      <c r="X204" s="795"/>
      <c r="Y204" s="795"/>
      <c r="Z204" s="795"/>
      <c r="AA204" s="795"/>
      <c r="AB204" s="795"/>
      <c r="AC204" s="795"/>
      <c r="AD204" s="795"/>
      <c r="AE204" s="795"/>
      <c r="AF204" s="795"/>
      <c r="AG204" s="795"/>
      <c r="AH204" s="795"/>
      <c r="AI204" s="795"/>
      <c r="AJ204" s="795"/>
      <c r="AK204" s="795"/>
      <c r="AL204" s="795"/>
      <c r="AM204" s="795"/>
      <c r="AN204" s="795"/>
      <c r="AO204" s="795"/>
      <c r="AP204" s="795"/>
      <c r="AQ204" s="795"/>
      <c r="AR204" s="795"/>
      <c r="AS204" s="795"/>
      <c r="AT204" s="795"/>
      <c r="AU204" s="795"/>
      <c r="AV204" s="795"/>
      <c r="AW204" s="795"/>
      <c r="AX204" s="795"/>
      <c r="AY204" s="795"/>
      <c r="AZ204" s="795"/>
      <c r="BA204" s="795"/>
      <c r="BB204" s="795"/>
      <c r="BC204" s="795"/>
      <c r="BD204" s="795"/>
      <c r="BE204" s="795"/>
      <c r="BF204" s="795"/>
      <c r="BG204" s="795"/>
      <c r="BH204" s="795"/>
      <c r="BI204" s="795"/>
      <c r="BJ204" s="795"/>
      <c r="BK204" s="795"/>
      <c r="BL204" s="795"/>
      <c r="BM204" s="795"/>
      <c r="BN204" s="795"/>
      <c r="BO204" s="795"/>
      <c r="BP204" s="795"/>
      <c r="BQ204" s="795"/>
      <c r="BR204" s="795"/>
      <c r="BS204" s="795"/>
      <c r="BT204" s="795"/>
      <c r="BU204" s="795"/>
      <c r="BV204" s="795"/>
      <c r="BW204" s="795"/>
      <c r="BX204" s="795"/>
      <c r="BY204" s="795"/>
      <c r="BZ204" s="795"/>
      <c r="CA204" s="795"/>
      <c r="CB204" s="795"/>
      <c r="CC204" s="795"/>
      <c r="CD204" s="795"/>
      <c r="CE204" s="795"/>
      <c r="CF204" s="795"/>
      <c r="CG204" s="796"/>
      <c r="CH204" s="286" t="s">
        <v>545</v>
      </c>
      <c r="CJ204" s="317" t="str">
        <f>strCheckUnique(CK204:CK207)</f>
        <v/>
      </c>
      <c r="CL204" s="317"/>
    </row>
    <row r="205" spans="1:98" ht="66" customHeight="1">
      <c r="A205" s="783"/>
      <c r="B205" s="783"/>
      <c r="C205" s="783"/>
      <c r="D205" s="783"/>
      <c r="E205" s="783"/>
      <c r="F205" s="340">
        <v>1</v>
      </c>
      <c r="G205" s="340"/>
      <c r="H205" s="340"/>
      <c r="I205" s="776"/>
      <c r="J205" s="776"/>
      <c r="K205" s="344"/>
      <c r="L205" s="681" t="str">
        <f>mergeValue(A205) &amp;"."&amp; mergeValue(B205)&amp;"."&amp; mergeValue(C205)&amp;"."&amp; mergeValue(D205)&amp;"."&amp; mergeValue(E205)&amp;"."&amp; mergeValue(F205)</f>
        <v>1.9.1.2.3.1</v>
      </c>
      <c r="M205" s="646" t="s">
        <v>1651</v>
      </c>
      <c r="N205" s="299"/>
      <c r="O205" s="694">
        <v>21.16</v>
      </c>
      <c r="P205" s="192"/>
      <c r="Q205" s="192"/>
      <c r="R205" s="781" t="s">
        <v>1320</v>
      </c>
      <c r="S205" s="779" t="s">
        <v>87</v>
      </c>
      <c r="T205" s="781" t="s">
        <v>1667</v>
      </c>
      <c r="U205" s="779" t="s">
        <v>87</v>
      </c>
      <c r="V205" s="694">
        <v>103.38</v>
      </c>
      <c r="W205" s="192"/>
      <c r="X205" s="192"/>
      <c r="Y205" s="781" t="s">
        <v>1668</v>
      </c>
      <c r="Z205" s="779" t="s">
        <v>87</v>
      </c>
      <c r="AA205" s="781" t="s">
        <v>1669</v>
      </c>
      <c r="AB205" s="779" t="s">
        <v>87</v>
      </c>
      <c r="AC205" s="694">
        <v>99.07</v>
      </c>
      <c r="AD205" s="192"/>
      <c r="AE205" s="192"/>
      <c r="AF205" s="781" t="s">
        <v>1672</v>
      </c>
      <c r="AG205" s="779" t="s">
        <v>87</v>
      </c>
      <c r="AH205" s="781" t="s">
        <v>1673</v>
      </c>
      <c r="AI205" s="779" t="s">
        <v>87</v>
      </c>
      <c r="AJ205" s="694">
        <v>103.03</v>
      </c>
      <c r="AK205" s="192"/>
      <c r="AL205" s="192"/>
      <c r="AM205" s="781" t="s">
        <v>1674</v>
      </c>
      <c r="AN205" s="779" t="s">
        <v>87</v>
      </c>
      <c r="AO205" s="781" t="s">
        <v>1675</v>
      </c>
      <c r="AP205" s="779" t="s">
        <v>87</v>
      </c>
      <c r="AQ205" s="694">
        <v>103.03</v>
      </c>
      <c r="AR205" s="192"/>
      <c r="AS205" s="192"/>
      <c r="AT205" s="781" t="s">
        <v>1677</v>
      </c>
      <c r="AU205" s="779" t="s">
        <v>87</v>
      </c>
      <c r="AV205" s="781" t="s">
        <v>1678</v>
      </c>
      <c r="AW205" s="779" t="s">
        <v>87</v>
      </c>
      <c r="AX205" s="694">
        <v>136.49</v>
      </c>
      <c r="AY205" s="192"/>
      <c r="AZ205" s="192"/>
      <c r="BA205" s="781" t="s">
        <v>1679</v>
      </c>
      <c r="BB205" s="779" t="s">
        <v>87</v>
      </c>
      <c r="BC205" s="781" t="s">
        <v>1680</v>
      </c>
      <c r="BD205" s="779" t="s">
        <v>87</v>
      </c>
      <c r="BE205" s="694">
        <v>136.49</v>
      </c>
      <c r="BF205" s="192"/>
      <c r="BG205" s="192"/>
      <c r="BH205" s="781" t="s">
        <v>1681</v>
      </c>
      <c r="BI205" s="779" t="s">
        <v>87</v>
      </c>
      <c r="BJ205" s="781" t="s">
        <v>1682</v>
      </c>
      <c r="BK205" s="779" t="s">
        <v>87</v>
      </c>
      <c r="BL205" s="694">
        <v>193.41</v>
      </c>
      <c r="BM205" s="192"/>
      <c r="BN205" s="192"/>
      <c r="BO205" s="781" t="s">
        <v>1683</v>
      </c>
      <c r="BP205" s="779" t="s">
        <v>87</v>
      </c>
      <c r="BQ205" s="781" t="s">
        <v>1684</v>
      </c>
      <c r="BR205" s="779" t="s">
        <v>87</v>
      </c>
      <c r="BS205" s="694">
        <v>156.91</v>
      </c>
      <c r="BT205" s="192"/>
      <c r="BU205" s="192"/>
      <c r="BV205" s="781" t="s">
        <v>1685</v>
      </c>
      <c r="BW205" s="779" t="s">
        <v>87</v>
      </c>
      <c r="BX205" s="781" t="s">
        <v>1686</v>
      </c>
      <c r="BY205" s="779" t="s">
        <v>87</v>
      </c>
      <c r="BZ205" s="694">
        <v>163.19</v>
      </c>
      <c r="CA205" s="192"/>
      <c r="CB205" s="192"/>
      <c r="CC205" s="781" t="s">
        <v>1687</v>
      </c>
      <c r="CD205" s="779" t="s">
        <v>87</v>
      </c>
      <c r="CE205" s="781" t="s">
        <v>1321</v>
      </c>
      <c r="CF205" s="779" t="s">
        <v>88</v>
      </c>
      <c r="CG205" s="282"/>
      <c r="CH205" s="787" t="s">
        <v>546</v>
      </c>
      <c r="CI205" s="298" t="str">
        <f>strCheckDate(O206:CG206)</f>
        <v/>
      </c>
      <c r="CJ205" s="317"/>
      <c r="CK205" s="317" t="str">
        <f>IF(M205="","",M205 )</f>
        <v>Питьевая вода, руб./м3 (без НДС)</v>
      </c>
      <c r="CL205" s="317"/>
      <c r="CM205" s="317"/>
      <c r="CN205" s="317"/>
    </row>
    <row r="206" spans="1:98" ht="14.25" hidden="1" customHeight="1">
      <c r="A206" s="783"/>
      <c r="B206" s="783"/>
      <c r="C206" s="783"/>
      <c r="D206" s="783"/>
      <c r="E206" s="783"/>
      <c r="F206" s="340"/>
      <c r="G206" s="340"/>
      <c r="H206" s="340"/>
      <c r="I206" s="776"/>
      <c r="J206" s="776"/>
      <c r="K206" s="344"/>
      <c r="L206" s="171"/>
      <c r="M206" s="205"/>
      <c r="N206" s="299"/>
      <c r="O206" s="299"/>
      <c r="P206" s="296"/>
      <c r="Q206" s="297" t="str">
        <f>R205 &amp; "-" &amp; T205</f>
        <v>17.01.2020-30.06.2020</v>
      </c>
      <c r="R206" s="781"/>
      <c r="S206" s="779"/>
      <c r="T206" s="782"/>
      <c r="U206" s="779"/>
      <c r="V206" s="299"/>
      <c r="W206" s="296"/>
      <c r="X206" s="297" t="str">
        <f>Y205 &amp; "-" &amp; AA205</f>
        <v>01.07.2020-31.12.2020</v>
      </c>
      <c r="Y206" s="781"/>
      <c r="Z206" s="779"/>
      <c r="AA206" s="782"/>
      <c r="AB206" s="779"/>
      <c r="AC206" s="299"/>
      <c r="AD206" s="296"/>
      <c r="AE206" s="297" t="str">
        <f>AF205 &amp; "-" &amp; AH205</f>
        <v>01.01.2021-30.06.2021</v>
      </c>
      <c r="AF206" s="781"/>
      <c r="AG206" s="779"/>
      <c r="AH206" s="782"/>
      <c r="AI206" s="779"/>
      <c r="AJ206" s="299"/>
      <c r="AK206" s="296"/>
      <c r="AL206" s="297" t="str">
        <f>AM205 &amp; "-" &amp; AO205</f>
        <v>01.07.2021-31.12.2021</v>
      </c>
      <c r="AM206" s="781"/>
      <c r="AN206" s="779"/>
      <c r="AO206" s="782"/>
      <c r="AP206" s="779"/>
      <c r="AQ206" s="299"/>
      <c r="AR206" s="296"/>
      <c r="AS206" s="297" t="str">
        <f>AT205 &amp; "-" &amp; AV205</f>
        <v>01.01.2022-30.06.2022</v>
      </c>
      <c r="AT206" s="781"/>
      <c r="AU206" s="779"/>
      <c r="AV206" s="782"/>
      <c r="AW206" s="779"/>
      <c r="AX206" s="299"/>
      <c r="AY206" s="296"/>
      <c r="AZ206" s="297" t="str">
        <f>BA205 &amp; "-" &amp; BC205</f>
        <v>01.07.2022-31.12.2022</v>
      </c>
      <c r="BA206" s="781"/>
      <c r="BB206" s="779"/>
      <c r="BC206" s="782"/>
      <c r="BD206" s="779"/>
      <c r="BE206" s="299"/>
      <c r="BF206" s="296"/>
      <c r="BG206" s="297" t="str">
        <f>BH205 &amp; "-" &amp; BJ205</f>
        <v>01.01.2023-30.06.2023</v>
      </c>
      <c r="BH206" s="781"/>
      <c r="BI206" s="779"/>
      <c r="BJ206" s="782"/>
      <c r="BK206" s="779"/>
      <c r="BL206" s="299"/>
      <c r="BM206" s="296"/>
      <c r="BN206" s="297" t="str">
        <f>BO205 &amp; "-" &amp; BQ205</f>
        <v>01.07.2023-31.12.2023</v>
      </c>
      <c r="BO206" s="781"/>
      <c r="BP206" s="779"/>
      <c r="BQ206" s="782"/>
      <c r="BR206" s="779"/>
      <c r="BS206" s="299"/>
      <c r="BT206" s="296"/>
      <c r="BU206" s="297" t="str">
        <f>BV205 &amp; "-" &amp; BX205</f>
        <v>01.01.2024-30.06.2024</v>
      </c>
      <c r="BV206" s="781"/>
      <c r="BW206" s="779"/>
      <c r="BX206" s="782"/>
      <c r="BY206" s="779"/>
      <c r="BZ206" s="299"/>
      <c r="CA206" s="296"/>
      <c r="CB206" s="297" t="str">
        <f>CC205 &amp; "-" &amp; CE205</f>
        <v>01.07.2024-31.12.2024</v>
      </c>
      <c r="CC206" s="781"/>
      <c r="CD206" s="779"/>
      <c r="CE206" s="782"/>
      <c r="CF206" s="779"/>
      <c r="CG206" s="282"/>
      <c r="CH206" s="788"/>
      <c r="CJ206" s="317"/>
      <c r="CK206" s="317"/>
      <c r="CL206" s="317"/>
      <c r="CM206" s="317"/>
      <c r="CN206" s="317"/>
    </row>
    <row r="207" spans="1:98" customFormat="1" ht="15" customHeight="1">
      <c r="A207" s="783"/>
      <c r="B207" s="783"/>
      <c r="C207" s="783"/>
      <c r="D207" s="783"/>
      <c r="E207" s="783"/>
      <c r="F207" s="340"/>
      <c r="G207" s="340"/>
      <c r="H207" s="340"/>
      <c r="I207" s="776"/>
      <c r="J207" s="776"/>
      <c r="K207" s="201"/>
      <c r="L207" s="112"/>
      <c r="M207" s="175" t="s">
        <v>427</v>
      </c>
      <c r="N207" s="164"/>
      <c r="O207" s="157"/>
      <c r="P207" s="157"/>
      <c r="Q207" s="157"/>
      <c r="R207" s="262"/>
      <c r="S207" s="198"/>
      <c r="T207" s="198"/>
      <c r="U207" s="198"/>
      <c r="V207" s="157"/>
      <c r="W207" s="157"/>
      <c r="X207" s="157"/>
      <c r="Y207" s="262"/>
      <c r="Z207" s="198"/>
      <c r="AA207" s="198"/>
      <c r="AB207" s="198"/>
      <c r="AC207" s="157"/>
      <c r="AD207" s="157"/>
      <c r="AE207" s="157"/>
      <c r="AF207" s="262"/>
      <c r="AG207" s="198"/>
      <c r="AH207" s="198"/>
      <c r="AI207" s="198"/>
      <c r="AJ207" s="157"/>
      <c r="AK207" s="157"/>
      <c r="AL207" s="157"/>
      <c r="AM207" s="262"/>
      <c r="AN207" s="198"/>
      <c r="AO207" s="198"/>
      <c r="AP207" s="198"/>
      <c r="AQ207" s="157"/>
      <c r="AR207" s="157"/>
      <c r="AS207" s="157"/>
      <c r="AT207" s="262"/>
      <c r="AU207" s="198"/>
      <c r="AV207" s="198"/>
      <c r="AW207" s="198"/>
      <c r="AX207" s="157"/>
      <c r="AY207" s="157"/>
      <c r="AZ207" s="157"/>
      <c r="BA207" s="262"/>
      <c r="BB207" s="198"/>
      <c r="BC207" s="198"/>
      <c r="BD207" s="198"/>
      <c r="BE207" s="157"/>
      <c r="BF207" s="157"/>
      <c r="BG207" s="157"/>
      <c r="BH207" s="262"/>
      <c r="BI207" s="198"/>
      <c r="BJ207" s="198"/>
      <c r="BK207" s="198"/>
      <c r="BL207" s="157"/>
      <c r="BM207" s="157"/>
      <c r="BN207" s="157"/>
      <c r="BO207" s="262"/>
      <c r="BP207" s="198"/>
      <c r="BQ207" s="198"/>
      <c r="BR207" s="198"/>
      <c r="BS207" s="157"/>
      <c r="BT207" s="157"/>
      <c r="BU207" s="157"/>
      <c r="BV207" s="262"/>
      <c r="BW207" s="198"/>
      <c r="BX207" s="198"/>
      <c r="BY207" s="198"/>
      <c r="BZ207" s="157"/>
      <c r="CA207" s="157"/>
      <c r="CB207" s="157"/>
      <c r="CC207" s="262"/>
      <c r="CD207" s="198"/>
      <c r="CE207" s="198"/>
      <c r="CF207" s="198"/>
      <c r="CG207" s="186"/>
      <c r="CH207" s="789"/>
      <c r="CI207" s="307"/>
      <c r="CJ207" s="307"/>
      <c r="CK207" s="307"/>
      <c r="CL207" s="307"/>
      <c r="CM207" s="307"/>
      <c r="CN207" s="307"/>
      <c r="CO207" s="307"/>
      <c r="CP207" s="307"/>
      <c r="CQ207" s="307"/>
      <c r="CR207" s="307"/>
      <c r="CS207" s="307"/>
      <c r="CT207" s="307"/>
    </row>
    <row r="208" spans="1:98" customFormat="1">
      <c r="A208" s="783"/>
      <c r="B208" s="783"/>
      <c r="C208" s="783"/>
      <c r="D208" s="783"/>
      <c r="E208" s="340"/>
      <c r="F208" s="677"/>
      <c r="G208" s="677"/>
      <c r="H208" s="677"/>
      <c r="I208" s="776"/>
      <c r="J208" s="85"/>
      <c r="K208" s="201"/>
      <c r="L208" s="112"/>
      <c r="M208" s="164" t="s">
        <v>13</v>
      </c>
      <c r="N208" s="163"/>
      <c r="O208" s="157"/>
      <c r="P208" s="157"/>
      <c r="Q208" s="157"/>
      <c r="R208" s="262"/>
      <c r="S208" s="198"/>
      <c r="T208" s="198"/>
      <c r="U208" s="197"/>
      <c r="V208" s="157"/>
      <c r="W208" s="157"/>
      <c r="X208" s="157"/>
      <c r="Y208" s="262"/>
      <c r="Z208" s="198"/>
      <c r="AA208" s="198"/>
      <c r="AB208" s="197"/>
      <c r="AC208" s="157"/>
      <c r="AD208" s="157"/>
      <c r="AE208" s="157"/>
      <c r="AF208" s="262"/>
      <c r="AG208" s="198"/>
      <c r="AH208" s="198"/>
      <c r="AI208" s="197"/>
      <c r="AJ208" s="157"/>
      <c r="AK208" s="157"/>
      <c r="AL208" s="157"/>
      <c r="AM208" s="262"/>
      <c r="AN208" s="198"/>
      <c r="AO208" s="198"/>
      <c r="AP208" s="197"/>
      <c r="AQ208" s="157"/>
      <c r="AR208" s="157"/>
      <c r="AS208" s="157"/>
      <c r="AT208" s="262"/>
      <c r="AU208" s="198"/>
      <c r="AV208" s="198"/>
      <c r="AW208" s="197"/>
      <c r="AX208" s="157"/>
      <c r="AY208" s="157"/>
      <c r="AZ208" s="157"/>
      <c r="BA208" s="262"/>
      <c r="BB208" s="198"/>
      <c r="BC208" s="198"/>
      <c r="BD208" s="197"/>
      <c r="BE208" s="157"/>
      <c r="BF208" s="157"/>
      <c r="BG208" s="157"/>
      <c r="BH208" s="262"/>
      <c r="BI208" s="198"/>
      <c r="BJ208" s="198"/>
      <c r="BK208" s="197"/>
      <c r="BL208" s="157"/>
      <c r="BM208" s="157"/>
      <c r="BN208" s="157"/>
      <c r="BO208" s="262"/>
      <c r="BP208" s="198"/>
      <c r="BQ208" s="198"/>
      <c r="BR208" s="197"/>
      <c r="BS208" s="157"/>
      <c r="BT208" s="157"/>
      <c r="BU208" s="157"/>
      <c r="BV208" s="262"/>
      <c r="BW208" s="198"/>
      <c r="BX208" s="198"/>
      <c r="BY208" s="197"/>
      <c r="BZ208" s="157"/>
      <c r="CA208" s="157"/>
      <c r="CB208" s="157"/>
      <c r="CC208" s="262"/>
      <c r="CD208" s="198"/>
      <c r="CE208" s="198"/>
      <c r="CF208" s="197"/>
      <c r="CG208" s="198"/>
      <c r="CH208" s="186"/>
      <c r="CI208" s="307"/>
      <c r="CJ208" s="307"/>
      <c r="CK208" s="307"/>
      <c r="CL208" s="307"/>
      <c r="CM208" s="307"/>
      <c r="CN208" s="307"/>
      <c r="CO208" s="307"/>
      <c r="CP208" s="307"/>
      <c r="CQ208" s="307"/>
      <c r="CR208" s="307"/>
      <c r="CS208" s="307"/>
      <c r="CT208" s="307"/>
    </row>
    <row r="209" spans="1:98" customFormat="1">
      <c r="A209" s="783"/>
      <c r="B209" s="783"/>
      <c r="C209" s="783"/>
      <c r="D209" s="340"/>
      <c r="E209" s="345" t="s">
        <v>256</v>
      </c>
      <c r="F209" s="677"/>
      <c r="G209" s="677"/>
      <c r="H209" s="677"/>
      <c r="I209" s="201"/>
      <c r="J209" s="85"/>
      <c r="K209" s="180"/>
      <c r="L209" s="112"/>
      <c r="M209" s="163" t="s">
        <v>428</v>
      </c>
      <c r="N209" s="162"/>
      <c r="O209" s="157"/>
      <c r="P209" s="157"/>
      <c r="Q209" s="157"/>
      <c r="R209" s="262"/>
      <c r="S209" s="198"/>
      <c r="T209" s="198"/>
      <c r="U209" s="197"/>
      <c r="V209" s="157"/>
      <c r="W209" s="157"/>
      <c r="X209" s="157"/>
      <c r="Y209" s="262"/>
      <c r="Z209" s="198"/>
      <c r="AA209" s="198"/>
      <c r="AB209" s="197"/>
      <c r="AC209" s="157"/>
      <c r="AD209" s="157"/>
      <c r="AE209" s="157"/>
      <c r="AF209" s="262"/>
      <c r="AG209" s="198"/>
      <c r="AH209" s="198"/>
      <c r="AI209" s="197"/>
      <c r="AJ209" s="157"/>
      <c r="AK209" s="157"/>
      <c r="AL209" s="157"/>
      <c r="AM209" s="262"/>
      <c r="AN209" s="198"/>
      <c r="AO209" s="198"/>
      <c r="AP209" s="197"/>
      <c r="AQ209" s="157"/>
      <c r="AR209" s="157"/>
      <c r="AS209" s="157"/>
      <c r="AT209" s="262"/>
      <c r="AU209" s="198"/>
      <c r="AV209" s="198"/>
      <c r="AW209" s="197"/>
      <c r="AX209" s="157"/>
      <c r="AY209" s="157"/>
      <c r="AZ209" s="157"/>
      <c r="BA209" s="262"/>
      <c r="BB209" s="198"/>
      <c r="BC209" s="198"/>
      <c r="BD209" s="197"/>
      <c r="BE209" s="157"/>
      <c r="BF209" s="157"/>
      <c r="BG209" s="157"/>
      <c r="BH209" s="262"/>
      <c r="BI209" s="198"/>
      <c r="BJ209" s="198"/>
      <c r="BK209" s="197"/>
      <c r="BL209" s="157"/>
      <c r="BM209" s="157"/>
      <c r="BN209" s="157"/>
      <c r="BO209" s="262"/>
      <c r="BP209" s="198"/>
      <c r="BQ209" s="198"/>
      <c r="BR209" s="197"/>
      <c r="BS209" s="157"/>
      <c r="BT209" s="157"/>
      <c r="BU209" s="157"/>
      <c r="BV209" s="262"/>
      <c r="BW209" s="198"/>
      <c r="BX209" s="198"/>
      <c r="BY209" s="197"/>
      <c r="BZ209" s="157"/>
      <c r="CA209" s="157"/>
      <c r="CB209" s="157"/>
      <c r="CC209" s="262"/>
      <c r="CD209" s="198"/>
      <c r="CE209" s="198"/>
      <c r="CF209" s="197"/>
      <c r="CG209" s="198"/>
      <c r="CH209" s="186"/>
      <c r="CI209" s="307"/>
      <c r="CJ209" s="307"/>
      <c r="CK209" s="307"/>
      <c r="CL209" s="307"/>
      <c r="CM209" s="307"/>
      <c r="CN209" s="307"/>
      <c r="CO209" s="307"/>
      <c r="CP209" s="307"/>
      <c r="CQ209" s="307"/>
      <c r="CR209" s="307"/>
      <c r="CS209" s="307"/>
      <c r="CT209" s="307"/>
    </row>
    <row r="210" spans="1:98" ht="22.5">
      <c r="A210" s="783"/>
      <c r="B210" s="783">
        <v>10</v>
      </c>
      <c r="C210" s="340"/>
      <c r="D210" s="340"/>
      <c r="E210" s="677"/>
      <c r="F210" s="677"/>
      <c r="G210" s="677"/>
      <c r="H210" s="677"/>
      <c r="I210" s="670"/>
      <c r="J210" s="181"/>
      <c r="K210" s="35"/>
      <c r="L210" s="681" t="str">
        <f>mergeValue(A210) &amp;"."&amp; mergeValue(B210)</f>
        <v>1.10</v>
      </c>
      <c r="M210" s="159" t="s">
        <v>18</v>
      </c>
      <c r="N210" s="285"/>
      <c r="O210" s="800" t="str">
        <f>IF('Перечень тарифов'!N39="","","" &amp; 'Перечень тарифов'!N39 &amp; "")</f>
        <v>Тюменский муниципальный район, Онохинское (71644458);</v>
      </c>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1"/>
      <c r="AK210" s="801"/>
      <c r="AL210" s="801"/>
      <c r="AM210" s="801"/>
      <c r="AN210" s="801"/>
      <c r="AO210" s="801"/>
      <c r="AP210" s="801"/>
      <c r="AQ210" s="801"/>
      <c r="AR210" s="801"/>
      <c r="AS210" s="801"/>
      <c r="AT210" s="801"/>
      <c r="AU210" s="801"/>
      <c r="AV210" s="801"/>
      <c r="AW210" s="801"/>
      <c r="AX210" s="801"/>
      <c r="AY210" s="801"/>
      <c r="AZ210" s="801"/>
      <c r="BA210" s="801"/>
      <c r="BB210" s="801"/>
      <c r="BC210" s="801"/>
      <c r="BD210" s="801"/>
      <c r="BE210" s="801"/>
      <c r="BF210" s="801"/>
      <c r="BG210" s="801"/>
      <c r="BH210" s="801"/>
      <c r="BI210" s="801"/>
      <c r="BJ210" s="801"/>
      <c r="BK210" s="801"/>
      <c r="BL210" s="801"/>
      <c r="BM210" s="801"/>
      <c r="BN210" s="801"/>
      <c r="BO210" s="801"/>
      <c r="BP210" s="801"/>
      <c r="BQ210" s="801"/>
      <c r="BR210" s="801"/>
      <c r="BS210" s="801"/>
      <c r="BT210" s="801"/>
      <c r="BU210" s="801"/>
      <c r="BV210" s="801"/>
      <c r="BW210" s="801"/>
      <c r="BX210" s="801"/>
      <c r="BY210" s="801"/>
      <c r="BZ210" s="801"/>
      <c r="CA210" s="801"/>
      <c r="CB210" s="801"/>
      <c r="CC210" s="801"/>
      <c r="CD210" s="801"/>
      <c r="CE210" s="801"/>
      <c r="CF210" s="801"/>
      <c r="CG210" s="802"/>
      <c r="CH210" s="286" t="s">
        <v>544</v>
      </c>
    </row>
    <row r="211" spans="1:98" hidden="1">
      <c r="A211" s="783"/>
      <c r="B211" s="783"/>
      <c r="C211" s="783">
        <v>1</v>
      </c>
      <c r="D211" s="340"/>
      <c r="E211" s="677"/>
      <c r="F211" s="677"/>
      <c r="G211" s="677"/>
      <c r="H211" s="677"/>
      <c r="I211" s="344"/>
      <c r="J211" s="181"/>
      <c r="K211" s="101"/>
      <c r="L211" s="681" t="str">
        <f>mergeValue(A211) &amp;"."&amp; mergeValue(B211)&amp;"."&amp; mergeValue(C211)</f>
        <v>1.10.1</v>
      </c>
      <c r="M211" s="160"/>
      <c r="N211" s="285"/>
      <c r="O211" s="800"/>
      <c r="P211" s="801"/>
      <c r="Q211" s="801"/>
      <c r="R211" s="801"/>
      <c r="S211" s="801"/>
      <c r="T211" s="801"/>
      <c r="U211" s="801"/>
      <c r="V211" s="801"/>
      <c r="W211" s="801"/>
      <c r="X211" s="801"/>
      <c r="Y211" s="801"/>
      <c r="Z211" s="801"/>
      <c r="AA211" s="801"/>
      <c r="AB211" s="801"/>
      <c r="AC211" s="801"/>
      <c r="AD211" s="801"/>
      <c r="AE211" s="801"/>
      <c r="AF211" s="801"/>
      <c r="AG211" s="801"/>
      <c r="AH211" s="801"/>
      <c r="AI211" s="801"/>
      <c r="AJ211" s="801"/>
      <c r="AK211" s="801"/>
      <c r="AL211" s="801"/>
      <c r="AM211" s="801"/>
      <c r="AN211" s="801"/>
      <c r="AO211" s="801"/>
      <c r="AP211" s="801"/>
      <c r="AQ211" s="801"/>
      <c r="AR211" s="801"/>
      <c r="AS211" s="801"/>
      <c r="AT211" s="801"/>
      <c r="AU211" s="801"/>
      <c r="AV211" s="801"/>
      <c r="AW211" s="801"/>
      <c r="AX211" s="801"/>
      <c r="AY211" s="801"/>
      <c r="AZ211" s="801"/>
      <c r="BA211" s="801"/>
      <c r="BB211" s="801"/>
      <c r="BC211" s="801"/>
      <c r="BD211" s="801"/>
      <c r="BE211" s="801"/>
      <c r="BF211" s="801"/>
      <c r="BG211" s="801"/>
      <c r="BH211" s="801"/>
      <c r="BI211" s="801"/>
      <c r="BJ211" s="801"/>
      <c r="BK211" s="801"/>
      <c r="BL211" s="801"/>
      <c r="BM211" s="801"/>
      <c r="BN211" s="801"/>
      <c r="BO211" s="801"/>
      <c r="BP211" s="801"/>
      <c r="BQ211" s="801"/>
      <c r="BR211" s="801"/>
      <c r="BS211" s="801"/>
      <c r="BT211" s="801"/>
      <c r="BU211" s="801"/>
      <c r="BV211" s="801"/>
      <c r="BW211" s="801"/>
      <c r="BX211" s="801"/>
      <c r="BY211" s="801"/>
      <c r="BZ211" s="801"/>
      <c r="CA211" s="801"/>
      <c r="CB211" s="801"/>
      <c r="CC211" s="801"/>
      <c r="CD211" s="801"/>
      <c r="CE211" s="801"/>
      <c r="CF211" s="801"/>
      <c r="CG211" s="802"/>
      <c r="CH211" s="286"/>
    </row>
    <row r="212" spans="1:98" ht="33.75">
      <c r="A212" s="783"/>
      <c r="B212" s="783"/>
      <c r="C212" s="783"/>
      <c r="D212" s="783">
        <v>1</v>
      </c>
      <c r="E212" s="677"/>
      <c r="F212" s="677"/>
      <c r="G212" s="677"/>
      <c r="H212" s="677"/>
      <c r="I212" s="776"/>
      <c r="J212" s="181"/>
      <c r="K212" s="101"/>
      <c r="L212" s="681" t="str">
        <f>mergeValue(A212) &amp;"."&amp; mergeValue(B212)&amp;"."&amp; mergeValue(C212)&amp;"."&amp; mergeValue(D212)</f>
        <v>1.10.1.1</v>
      </c>
      <c r="M212" s="161" t="s">
        <v>426</v>
      </c>
      <c r="N212" s="285"/>
      <c r="O212" s="797" t="s">
        <v>1661</v>
      </c>
      <c r="P212" s="798"/>
      <c r="Q212" s="798"/>
      <c r="R212" s="798"/>
      <c r="S212" s="798"/>
      <c r="T212" s="798"/>
      <c r="U212" s="798"/>
      <c r="V212" s="798"/>
      <c r="W212" s="798"/>
      <c r="X212" s="798"/>
      <c r="Y212" s="798"/>
      <c r="Z212" s="798"/>
      <c r="AA212" s="798"/>
      <c r="AB212" s="798"/>
      <c r="AC212" s="798"/>
      <c r="AD212" s="798"/>
      <c r="AE212" s="798"/>
      <c r="AF212" s="798"/>
      <c r="AG212" s="798"/>
      <c r="AH212" s="798"/>
      <c r="AI212" s="798"/>
      <c r="AJ212" s="798"/>
      <c r="AK212" s="798"/>
      <c r="AL212" s="798"/>
      <c r="AM212" s="798"/>
      <c r="AN212" s="798"/>
      <c r="AO212" s="798"/>
      <c r="AP212" s="798"/>
      <c r="AQ212" s="798"/>
      <c r="AR212" s="798"/>
      <c r="AS212" s="798"/>
      <c r="AT212" s="798"/>
      <c r="AU212" s="798"/>
      <c r="AV212" s="798"/>
      <c r="AW212" s="798"/>
      <c r="AX212" s="798"/>
      <c r="AY212" s="798"/>
      <c r="AZ212" s="798"/>
      <c r="BA212" s="798"/>
      <c r="BB212" s="798"/>
      <c r="BC212" s="798"/>
      <c r="BD212" s="798"/>
      <c r="BE212" s="798"/>
      <c r="BF212" s="798"/>
      <c r="BG212" s="798"/>
      <c r="BH212" s="798"/>
      <c r="BI212" s="798"/>
      <c r="BJ212" s="798"/>
      <c r="BK212" s="798"/>
      <c r="BL212" s="798"/>
      <c r="BM212" s="798"/>
      <c r="BN212" s="798"/>
      <c r="BO212" s="798"/>
      <c r="BP212" s="798"/>
      <c r="BQ212" s="798"/>
      <c r="BR212" s="798"/>
      <c r="BS212" s="798"/>
      <c r="BT212" s="798"/>
      <c r="BU212" s="798"/>
      <c r="BV212" s="798"/>
      <c r="BW212" s="798"/>
      <c r="BX212" s="798"/>
      <c r="BY212" s="798"/>
      <c r="BZ212" s="798"/>
      <c r="CA212" s="798"/>
      <c r="CB212" s="798"/>
      <c r="CC212" s="798"/>
      <c r="CD212" s="798"/>
      <c r="CE212" s="798"/>
      <c r="CF212" s="798"/>
      <c r="CG212" s="799"/>
      <c r="CH212" s="286" t="s">
        <v>681</v>
      </c>
    </row>
    <row r="213" spans="1:98" ht="33.75">
      <c r="A213" s="783"/>
      <c r="B213" s="783"/>
      <c r="C213" s="783"/>
      <c r="D213" s="783"/>
      <c r="E213" s="783">
        <v>1</v>
      </c>
      <c r="F213" s="677"/>
      <c r="G213" s="677"/>
      <c r="H213" s="677"/>
      <c r="I213" s="776"/>
      <c r="J213" s="776"/>
      <c r="K213" s="101"/>
      <c r="L213" s="681" t="str">
        <f>mergeValue(A213) &amp;"."&amp; mergeValue(B213)&amp;"."&amp; mergeValue(C213)&amp;"."&amp; mergeValue(D213)&amp;"."&amp; mergeValue(E213)</f>
        <v>1.10.1.1.1</v>
      </c>
      <c r="M213" s="172" t="s">
        <v>10</v>
      </c>
      <c r="N213" s="286"/>
      <c r="O213" s="794" t="s">
        <v>715</v>
      </c>
      <c r="P213" s="795"/>
      <c r="Q213" s="795"/>
      <c r="R213" s="795"/>
      <c r="S213" s="795"/>
      <c r="T213" s="795"/>
      <c r="U213" s="795"/>
      <c r="V213" s="795"/>
      <c r="W213" s="795"/>
      <c r="X213" s="795"/>
      <c r="Y213" s="795"/>
      <c r="Z213" s="795"/>
      <c r="AA213" s="795"/>
      <c r="AB213" s="795"/>
      <c r="AC213" s="795"/>
      <c r="AD213" s="795"/>
      <c r="AE213" s="795"/>
      <c r="AF213" s="795"/>
      <c r="AG213" s="795"/>
      <c r="AH213" s="795"/>
      <c r="AI213" s="795"/>
      <c r="AJ213" s="795"/>
      <c r="AK213" s="795"/>
      <c r="AL213" s="795"/>
      <c r="AM213" s="795"/>
      <c r="AN213" s="795"/>
      <c r="AO213" s="795"/>
      <c r="AP213" s="795"/>
      <c r="AQ213" s="795"/>
      <c r="AR213" s="795"/>
      <c r="AS213" s="795"/>
      <c r="AT213" s="795"/>
      <c r="AU213" s="795"/>
      <c r="AV213" s="795"/>
      <c r="AW213" s="795"/>
      <c r="AX213" s="795"/>
      <c r="AY213" s="795"/>
      <c r="AZ213" s="795"/>
      <c r="BA213" s="795"/>
      <c r="BB213" s="795"/>
      <c r="BC213" s="795"/>
      <c r="BD213" s="795"/>
      <c r="BE213" s="795"/>
      <c r="BF213" s="795"/>
      <c r="BG213" s="795"/>
      <c r="BH213" s="795"/>
      <c r="BI213" s="795"/>
      <c r="BJ213" s="795"/>
      <c r="BK213" s="795"/>
      <c r="BL213" s="795"/>
      <c r="BM213" s="795"/>
      <c r="BN213" s="795"/>
      <c r="BO213" s="795"/>
      <c r="BP213" s="795"/>
      <c r="BQ213" s="795"/>
      <c r="BR213" s="795"/>
      <c r="BS213" s="795"/>
      <c r="BT213" s="795"/>
      <c r="BU213" s="795"/>
      <c r="BV213" s="795"/>
      <c r="BW213" s="795"/>
      <c r="BX213" s="795"/>
      <c r="BY213" s="795"/>
      <c r="BZ213" s="795"/>
      <c r="CA213" s="795"/>
      <c r="CB213" s="795"/>
      <c r="CC213" s="795"/>
      <c r="CD213" s="795"/>
      <c r="CE213" s="795"/>
      <c r="CF213" s="795"/>
      <c r="CG213" s="796"/>
      <c r="CH213" s="286" t="s">
        <v>545</v>
      </c>
      <c r="CJ213" s="317" t="str">
        <f>strCheckUnique(CK213:CK216)</f>
        <v/>
      </c>
      <c r="CL213" s="317"/>
    </row>
    <row r="214" spans="1:98" ht="66" customHeight="1">
      <c r="A214" s="783"/>
      <c r="B214" s="783"/>
      <c r="C214" s="783"/>
      <c r="D214" s="783"/>
      <c r="E214" s="783"/>
      <c r="F214" s="340">
        <v>1</v>
      </c>
      <c r="G214" s="340"/>
      <c r="H214" s="340"/>
      <c r="I214" s="776"/>
      <c r="J214" s="776"/>
      <c r="K214" s="344"/>
      <c r="L214" s="681" t="str">
        <f>mergeValue(A214) &amp;"."&amp; mergeValue(B214)&amp;"."&amp; mergeValue(C214)&amp;"."&amp; mergeValue(D214)&amp;"."&amp; mergeValue(E214)&amp;"."&amp; mergeValue(F214)</f>
        <v>1.10.1.1.1.1</v>
      </c>
      <c r="M214" s="646" t="s">
        <v>1650</v>
      </c>
      <c r="N214" s="299"/>
      <c r="O214" s="694">
        <v>61.07</v>
      </c>
      <c r="P214" s="192"/>
      <c r="Q214" s="192"/>
      <c r="R214" s="781" t="s">
        <v>1320</v>
      </c>
      <c r="S214" s="779" t="s">
        <v>87</v>
      </c>
      <c r="T214" s="781" t="s">
        <v>1667</v>
      </c>
      <c r="U214" s="779" t="s">
        <v>87</v>
      </c>
      <c r="V214" s="694">
        <v>124.06</v>
      </c>
      <c r="W214" s="192"/>
      <c r="X214" s="192"/>
      <c r="Y214" s="781" t="s">
        <v>1668</v>
      </c>
      <c r="Z214" s="779" t="s">
        <v>87</v>
      </c>
      <c r="AA214" s="781" t="s">
        <v>1669</v>
      </c>
      <c r="AB214" s="779" t="s">
        <v>87</v>
      </c>
      <c r="AC214" s="694">
        <v>118.88</v>
      </c>
      <c r="AD214" s="192"/>
      <c r="AE214" s="192"/>
      <c r="AF214" s="781" t="s">
        <v>1672</v>
      </c>
      <c r="AG214" s="779" t="s">
        <v>87</v>
      </c>
      <c r="AH214" s="781" t="s">
        <v>1673</v>
      </c>
      <c r="AI214" s="779" t="s">
        <v>87</v>
      </c>
      <c r="AJ214" s="694">
        <v>123.64</v>
      </c>
      <c r="AK214" s="192"/>
      <c r="AL214" s="192"/>
      <c r="AM214" s="781" t="s">
        <v>1674</v>
      </c>
      <c r="AN214" s="779" t="s">
        <v>87</v>
      </c>
      <c r="AO214" s="781" t="s">
        <v>1675</v>
      </c>
      <c r="AP214" s="779" t="s">
        <v>87</v>
      </c>
      <c r="AQ214" s="694">
        <v>123.64</v>
      </c>
      <c r="AR214" s="192"/>
      <c r="AS214" s="192"/>
      <c r="AT214" s="781" t="s">
        <v>1677</v>
      </c>
      <c r="AU214" s="779" t="s">
        <v>87</v>
      </c>
      <c r="AV214" s="781" t="s">
        <v>1678</v>
      </c>
      <c r="AW214" s="779" t="s">
        <v>87</v>
      </c>
      <c r="AX214" s="694">
        <v>163.79</v>
      </c>
      <c r="AY214" s="192"/>
      <c r="AZ214" s="192"/>
      <c r="BA214" s="781" t="s">
        <v>1679</v>
      </c>
      <c r="BB214" s="779" t="s">
        <v>87</v>
      </c>
      <c r="BC214" s="781" t="s">
        <v>1680</v>
      </c>
      <c r="BD214" s="779" t="s">
        <v>87</v>
      </c>
      <c r="BE214" s="694">
        <v>163.79</v>
      </c>
      <c r="BF214" s="192"/>
      <c r="BG214" s="192"/>
      <c r="BH214" s="781" t="s">
        <v>1681</v>
      </c>
      <c r="BI214" s="779" t="s">
        <v>87</v>
      </c>
      <c r="BJ214" s="781" t="s">
        <v>1682</v>
      </c>
      <c r="BK214" s="779" t="s">
        <v>87</v>
      </c>
      <c r="BL214" s="694">
        <v>232.09</v>
      </c>
      <c r="BM214" s="192"/>
      <c r="BN214" s="192"/>
      <c r="BO214" s="781" t="s">
        <v>1683</v>
      </c>
      <c r="BP214" s="779" t="s">
        <v>87</v>
      </c>
      <c r="BQ214" s="781" t="s">
        <v>1684</v>
      </c>
      <c r="BR214" s="779" t="s">
        <v>87</v>
      </c>
      <c r="BS214" s="694">
        <v>188.29</v>
      </c>
      <c r="BT214" s="192"/>
      <c r="BU214" s="192"/>
      <c r="BV214" s="781" t="s">
        <v>1685</v>
      </c>
      <c r="BW214" s="779" t="s">
        <v>87</v>
      </c>
      <c r="BX214" s="781" t="s">
        <v>1686</v>
      </c>
      <c r="BY214" s="779" t="s">
        <v>87</v>
      </c>
      <c r="BZ214" s="694">
        <v>195.83</v>
      </c>
      <c r="CA214" s="192"/>
      <c r="CB214" s="192"/>
      <c r="CC214" s="781" t="s">
        <v>1687</v>
      </c>
      <c r="CD214" s="779" t="s">
        <v>87</v>
      </c>
      <c r="CE214" s="781" t="s">
        <v>1321</v>
      </c>
      <c r="CF214" s="779" t="s">
        <v>88</v>
      </c>
      <c r="CG214" s="282"/>
      <c r="CH214" s="787" t="s">
        <v>546</v>
      </c>
      <c r="CI214" s="298" t="str">
        <f>strCheckDate(O215:CG215)</f>
        <v/>
      </c>
      <c r="CJ214" s="317"/>
      <c r="CK214" s="317" t="str">
        <f>IF(M214="","",M214 )</f>
        <v>Питьевая вода, руб./м3 (с НДС)</v>
      </c>
      <c r="CL214" s="317"/>
      <c r="CM214" s="317"/>
      <c r="CN214" s="317"/>
    </row>
    <row r="215" spans="1:98" ht="14.25" hidden="1" customHeight="1">
      <c r="A215" s="783"/>
      <c r="B215" s="783"/>
      <c r="C215" s="783"/>
      <c r="D215" s="783"/>
      <c r="E215" s="783"/>
      <c r="F215" s="340"/>
      <c r="G215" s="340"/>
      <c r="H215" s="340"/>
      <c r="I215" s="776"/>
      <c r="J215" s="776"/>
      <c r="K215" s="344"/>
      <c r="L215" s="171"/>
      <c r="M215" s="205"/>
      <c r="N215" s="299"/>
      <c r="O215" s="299"/>
      <c r="P215" s="296"/>
      <c r="Q215" s="297" t="str">
        <f>R214 &amp; "-" &amp; T214</f>
        <v>17.01.2020-30.06.2020</v>
      </c>
      <c r="R215" s="781"/>
      <c r="S215" s="779"/>
      <c r="T215" s="782"/>
      <c r="U215" s="779"/>
      <c r="V215" s="299"/>
      <c r="W215" s="296"/>
      <c r="X215" s="297" t="str">
        <f>Y214 &amp; "-" &amp; AA214</f>
        <v>01.07.2020-31.12.2020</v>
      </c>
      <c r="Y215" s="781"/>
      <c r="Z215" s="779"/>
      <c r="AA215" s="782"/>
      <c r="AB215" s="779"/>
      <c r="AC215" s="299"/>
      <c r="AD215" s="296"/>
      <c r="AE215" s="297" t="str">
        <f>AF214 &amp; "-" &amp; AH214</f>
        <v>01.01.2021-30.06.2021</v>
      </c>
      <c r="AF215" s="781"/>
      <c r="AG215" s="779"/>
      <c r="AH215" s="782"/>
      <c r="AI215" s="779"/>
      <c r="AJ215" s="299"/>
      <c r="AK215" s="296"/>
      <c r="AL215" s="297" t="str">
        <f>AM214 &amp; "-" &amp; AO214</f>
        <v>01.07.2021-31.12.2021</v>
      </c>
      <c r="AM215" s="781"/>
      <c r="AN215" s="779"/>
      <c r="AO215" s="782"/>
      <c r="AP215" s="779"/>
      <c r="AQ215" s="299"/>
      <c r="AR215" s="296"/>
      <c r="AS215" s="297" t="str">
        <f>AT214 &amp; "-" &amp; AV214</f>
        <v>01.01.2022-30.06.2022</v>
      </c>
      <c r="AT215" s="781"/>
      <c r="AU215" s="779"/>
      <c r="AV215" s="782"/>
      <c r="AW215" s="779"/>
      <c r="AX215" s="299"/>
      <c r="AY215" s="296"/>
      <c r="AZ215" s="297" t="str">
        <f>BA214 &amp; "-" &amp; BC214</f>
        <v>01.07.2022-31.12.2022</v>
      </c>
      <c r="BA215" s="781"/>
      <c r="BB215" s="779"/>
      <c r="BC215" s="782"/>
      <c r="BD215" s="779"/>
      <c r="BE215" s="299"/>
      <c r="BF215" s="296"/>
      <c r="BG215" s="297" t="str">
        <f>BH214 &amp; "-" &amp; BJ214</f>
        <v>01.01.2023-30.06.2023</v>
      </c>
      <c r="BH215" s="781"/>
      <c r="BI215" s="779"/>
      <c r="BJ215" s="782"/>
      <c r="BK215" s="779"/>
      <c r="BL215" s="299"/>
      <c r="BM215" s="296"/>
      <c r="BN215" s="297" t="str">
        <f>BO214 &amp; "-" &amp; BQ214</f>
        <v>01.07.2023-31.12.2023</v>
      </c>
      <c r="BO215" s="781"/>
      <c r="BP215" s="779"/>
      <c r="BQ215" s="782"/>
      <c r="BR215" s="779"/>
      <c r="BS215" s="299"/>
      <c r="BT215" s="296"/>
      <c r="BU215" s="297" t="str">
        <f>BV214 &amp; "-" &amp; BX214</f>
        <v>01.01.2024-30.06.2024</v>
      </c>
      <c r="BV215" s="781"/>
      <c r="BW215" s="779"/>
      <c r="BX215" s="782"/>
      <c r="BY215" s="779"/>
      <c r="BZ215" s="299"/>
      <c r="CA215" s="296"/>
      <c r="CB215" s="297" t="str">
        <f>CC214 &amp; "-" &amp; CE214</f>
        <v>01.07.2024-31.12.2024</v>
      </c>
      <c r="CC215" s="781"/>
      <c r="CD215" s="779"/>
      <c r="CE215" s="782"/>
      <c r="CF215" s="779"/>
      <c r="CG215" s="282"/>
      <c r="CH215" s="788"/>
      <c r="CJ215" s="317"/>
      <c r="CK215" s="317"/>
      <c r="CL215" s="317"/>
      <c r="CM215" s="317"/>
      <c r="CN215" s="317"/>
    </row>
    <row r="216" spans="1:98" customFormat="1" ht="15" customHeight="1">
      <c r="A216" s="783"/>
      <c r="B216" s="783"/>
      <c r="C216" s="783"/>
      <c r="D216" s="783"/>
      <c r="E216" s="783"/>
      <c r="F216" s="340"/>
      <c r="G216" s="340"/>
      <c r="H216" s="340"/>
      <c r="I216" s="776"/>
      <c r="J216" s="776"/>
      <c r="K216" s="201"/>
      <c r="L216" s="112"/>
      <c r="M216" s="175" t="s">
        <v>427</v>
      </c>
      <c r="N216" s="164"/>
      <c r="O216" s="157"/>
      <c r="P216" s="157"/>
      <c r="Q216" s="157"/>
      <c r="R216" s="262"/>
      <c r="S216" s="198"/>
      <c r="T216" s="198"/>
      <c r="U216" s="198"/>
      <c r="V216" s="157"/>
      <c r="W216" s="157"/>
      <c r="X216" s="157"/>
      <c r="Y216" s="262"/>
      <c r="Z216" s="198"/>
      <c r="AA216" s="198"/>
      <c r="AB216" s="198"/>
      <c r="AC216" s="157"/>
      <c r="AD216" s="157"/>
      <c r="AE216" s="157"/>
      <c r="AF216" s="262"/>
      <c r="AG216" s="198"/>
      <c r="AH216" s="198"/>
      <c r="AI216" s="198"/>
      <c r="AJ216" s="157"/>
      <c r="AK216" s="157"/>
      <c r="AL216" s="157"/>
      <c r="AM216" s="262"/>
      <c r="AN216" s="198"/>
      <c r="AO216" s="198"/>
      <c r="AP216" s="198"/>
      <c r="AQ216" s="157"/>
      <c r="AR216" s="157"/>
      <c r="AS216" s="157"/>
      <c r="AT216" s="262"/>
      <c r="AU216" s="198"/>
      <c r="AV216" s="198"/>
      <c r="AW216" s="198"/>
      <c r="AX216" s="157"/>
      <c r="AY216" s="157"/>
      <c r="AZ216" s="157"/>
      <c r="BA216" s="262"/>
      <c r="BB216" s="198"/>
      <c r="BC216" s="198"/>
      <c r="BD216" s="198"/>
      <c r="BE216" s="157"/>
      <c r="BF216" s="157"/>
      <c r="BG216" s="157"/>
      <c r="BH216" s="262"/>
      <c r="BI216" s="198"/>
      <c r="BJ216" s="198"/>
      <c r="BK216" s="198"/>
      <c r="BL216" s="157"/>
      <c r="BM216" s="157"/>
      <c r="BN216" s="157"/>
      <c r="BO216" s="262"/>
      <c r="BP216" s="198"/>
      <c r="BQ216" s="198"/>
      <c r="BR216" s="198"/>
      <c r="BS216" s="157"/>
      <c r="BT216" s="157"/>
      <c r="BU216" s="157"/>
      <c r="BV216" s="262"/>
      <c r="BW216" s="198"/>
      <c r="BX216" s="198"/>
      <c r="BY216" s="198"/>
      <c r="BZ216" s="157"/>
      <c r="CA216" s="157"/>
      <c r="CB216" s="157"/>
      <c r="CC216" s="262"/>
      <c r="CD216" s="198"/>
      <c r="CE216" s="198"/>
      <c r="CF216" s="198"/>
      <c r="CG216" s="186"/>
      <c r="CH216" s="789"/>
      <c r="CI216" s="307"/>
      <c r="CJ216" s="307"/>
      <c r="CK216" s="307"/>
      <c r="CL216" s="307"/>
      <c r="CM216" s="307"/>
      <c r="CN216" s="307"/>
      <c r="CO216" s="307"/>
      <c r="CP216" s="307"/>
      <c r="CQ216" s="307"/>
      <c r="CR216" s="307"/>
      <c r="CS216" s="307"/>
      <c r="CT216" s="307"/>
    </row>
    <row r="217" spans="1:98" ht="33.75">
      <c r="A217" s="783"/>
      <c r="B217" s="783"/>
      <c r="C217" s="783"/>
      <c r="D217" s="783"/>
      <c r="E217" s="783">
        <v>2</v>
      </c>
      <c r="F217" s="677"/>
      <c r="G217" s="677"/>
      <c r="H217" s="677"/>
      <c r="I217" s="776"/>
      <c r="J217" s="776" t="s">
        <v>1636</v>
      </c>
      <c r="K217" s="101"/>
      <c r="L217" s="681" t="str">
        <f>mergeValue(A217) &amp;"."&amp; mergeValue(B217)&amp;"."&amp; mergeValue(C217)&amp;"."&amp; mergeValue(D217)&amp;"."&amp; mergeValue(E217)</f>
        <v>1.10.1.1.2</v>
      </c>
      <c r="M217" s="172" t="s">
        <v>10</v>
      </c>
      <c r="N217" s="286"/>
      <c r="O217" s="794" t="s">
        <v>306</v>
      </c>
      <c r="P217" s="795"/>
      <c r="Q217" s="795"/>
      <c r="R217" s="795"/>
      <c r="S217" s="795"/>
      <c r="T217" s="795"/>
      <c r="U217" s="795"/>
      <c r="V217" s="795"/>
      <c r="W217" s="795"/>
      <c r="X217" s="795"/>
      <c r="Y217" s="795"/>
      <c r="Z217" s="795"/>
      <c r="AA217" s="795"/>
      <c r="AB217" s="795"/>
      <c r="AC217" s="795"/>
      <c r="AD217" s="795"/>
      <c r="AE217" s="795"/>
      <c r="AF217" s="795"/>
      <c r="AG217" s="795"/>
      <c r="AH217" s="795"/>
      <c r="AI217" s="795"/>
      <c r="AJ217" s="795"/>
      <c r="AK217" s="795"/>
      <c r="AL217" s="795"/>
      <c r="AM217" s="795"/>
      <c r="AN217" s="795"/>
      <c r="AO217" s="795"/>
      <c r="AP217" s="795"/>
      <c r="AQ217" s="795"/>
      <c r="AR217" s="795"/>
      <c r="AS217" s="795"/>
      <c r="AT217" s="795"/>
      <c r="AU217" s="795"/>
      <c r="AV217" s="795"/>
      <c r="AW217" s="795"/>
      <c r="AX217" s="795"/>
      <c r="AY217" s="795"/>
      <c r="AZ217" s="795"/>
      <c r="BA217" s="795"/>
      <c r="BB217" s="795"/>
      <c r="BC217" s="795"/>
      <c r="BD217" s="795"/>
      <c r="BE217" s="795"/>
      <c r="BF217" s="795"/>
      <c r="BG217" s="795"/>
      <c r="BH217" s="795"/>
      <c r="BI217" s="795"/>
      <c r="BJ217" s="795"/>
      <c r="BK217" s="795"/>
      <c r="BL217" s="795"/>
      <c r="BM217" s="795"/>
      <c r="BN217" s="795"/>
      <c r="BO217" s="795"/>
      <c r="BP217" s="795"/>
      <c r="BQ217" s="795"/>
      <c r="BR217" s="795"/>
      <c r="BS217" s="795"/>
      <c r="BT217" s="795"/>
      <c r="BU217" s="795"/>
      <c r="BV217" s="795"/>
      <c r="BW217" s="795"/>
      <c r="BX217" s="795"/>
      <c r="BY217" s="795"/>
      <c r="BZ217" s="795"/>
      <c r="CA217" s="795"/>
      <c r="CB217" s="795"/>
      <c r="CC217" s="795"/>
      <c r="CD217" s="795"/>
      <c r="CE217" s="795"/>
      <c r="CF217" s="795"/>
      <c r="CG217" s="796"/>
      <c r="CH217" s="286" t="s">
        <v>545</v>
      </c>
      <c r="CJ217" s="317" t="str">
        <f>strCheckUnique(CK217:CK220)</f>
        <v/>
      </c>
      <c r="CL217" s="317"/>
    </row>
    <row r="218" spans="1:98" ht="66" customHeight="1">
      <c r="A218" s="783"/>
      <c r="B218" s="783"/>
      <c r="C218" s="783"/>
      <c r="D218" s="783"/>
      <c r="E218" s="783"/>
      <c r="F218" s="340">
        <v>1</v>
      </c>
      <c r="G218" s="340"/>
      <c r="H218" s="340"/>
      <c r="I218" s="776"/>
      <c r="J218" s="776"/>
      <c r="K218" s="344"/>
      <c r="L218" s="681" t="str">
        <f>mergeValue(A218) &amp;"."&amp; mergeValue(B218)&amp;"."&amp; mergeValue(C218)&amp;"."&amp; mergeValue(D218)&amp;"."&amp; mergeValue(E218)&amp;"."&amp; mergeValue(F218)</f>
        <v>1.10.1.1.2.1</v>
      </c>
      <c r="M218" s="646" t="s">
        <v>1651</v>
      </c>
      <c r="N218" s="299"/>
      <c r="O218" s="694">
        <v>50.89</v>
      </c>
      <c r="P218" s="192"/>
      <c r="Q218" s="192"/>
      <c r="R218" s="781" t="s">
        <v>1320</v>
      </c>
      <c r="S218" s="779" t="s">
        <v>87</v>
      </c>
      <c r="T218" s="781" t="s">
        <v>1667</v>
      </c>
      <c r="U218" s="779" t="s">
        <v>87</v>
      </c>
      <c r="V218" s="694">
        <v>103.38</v>
      </c>
      <c r="W218" s="192"/>
      <c r="X218" s="192"/>
      <c r="Y218" s="781" t="s">
        <v>1668</v>
      </c>
      <c r="Z218" s="779" t="s">
        <v>87</v>
      </c>
      <c r="AA218" s="781" t="s">
        <v>1669</v>
      </c>
      <c r="AB218" s="779" t="s">
        <v>87</v>
      </c>
      <c r="AC218" s="694">
        <v>99.07</v>
      </c>
      <c r="AD218" s="192"/>
      <c r="AE218" s="192"/>
      <c r="AF218" s="781" t="s">
        <v>1672</v>
      </c>
      <c r="AG218" s="779" t="s">
        <v>87</v>
      </c>
      <c r="AH218" s="781" t="s">
        <v>1673</v>
      </c>
      <c r="AI218" s="779" t="s">
        <v>87</v>
      </c>
      <c r="AJ218" s="694">
        <v>103.03</v>
      </c>
      <c r="AK218" s="192"/>
      <c r="AL218" s="192"/>
      <c r="AM218" s="781" t="s">
        <v>1674</v>
      </c>
      <c r="AN218" s="779" t="s">
        <v>87</v>
      </c>
      <c r="AO218" s="781" t="s">
        <v>1675</v>
      </c>
      <c r="AP218" s="779" t="s">
        <v>87</v>
      </c>
      <c r="AQ218" s="694">
        <v>103.03</v>
      </c>
      <c r="AR218" s="192"/>
      <c r="AS218" s="192"/>
      <c r="AT218" s="781" t="s">
        <v>1677</v>
      </c>
      <c r="AU218" s="779" t="s">
        <v>87</v>
      </c>
      <c r="AV218" s="781" t="s">
        <v>1678</v>
      </c>
      <c r="AW218" s="779" t="s">
        <v>87</v>
      </c>
      <c r="AX218" s="694">
        <v>136.49</v>
      </c>
      <c r="AY218" s="192"/>
      <c r="AZ218" s="192"/>
      <c r="BA218" s="781" t="s">
        <v>1679</v>
      </c>
      <c r="BB218" s="779" t="s">
        <v>87</v>
      </c>
      <c r="BC218" s="781" t="s">
        <v>1680</v>
      </c>
      <c r="BD218" s="779" t="s">
        <v>87</v>
      </c>
      <c r="BE218" s="694">
        <v>136.49</v>
      </c>
      <c r="BF218" s="192"/>
      <c r="BG218" s="192"/>
      <c r="BH218" s="781" t="s">
        <v>1681</v>
      </c>
      <c r="BI218" s="779" t="s">
        <v>87</v>
      </c>
      <c r="BJ218" s="781" t="s">
        <v>1682</v>
      </c>
      <c r="BK218" s="779" t="s">
        <v>87</v>
      </c>
      <c r="BL218" s="694">
        <v>193.41</v>
      </c>
      <c r="BM218" s="192"/>
      <c r="BN218" s="192"/>
      <c r="BO218" s="781" t="s">
        <v>1683</v>
      </c>
      <c r="BP218" s="779" t="s">
        <v>87</v>
      </c>
      <c r="BQ218" s="781" t="s">
        <v>1684</v>
      </c>
      <c r="BR218" s="779" t="s">
        <v>87</v>
      </c>
      <c r="BS218" s="694">
        <v>156.91</v>
      </c>
      <c r="BT218" s="192"/>
      <c r="BU218" s="192"/>
      <c r="BV218" s="781" t="s">
        <v>1685</v>
      </c>
      <c r="BW218" s="779" t="s">
        <v>87</v>
      </c>
      <c r="BX218" s="781" t="s">
        <v>1686</v>
      </c>
      <c r="BY218" s="779" t="s">
        <v>87</v>
      </c>
      <c r="BZ218" s="694">
        <v>163.19</v>
      </c>
      <c r="CA218" s="192"/>
      <c r="CB218" s="192"/>
      <c r="CC218" s="781" t="s">
        <v>1687</v>
      </c>
      <c r="CD218" s="779" t="s">
        <v>87</v>
      </c>
      <c r="CE218" s="781" t="s">
        <v>1321</v>
      </c>
      <c r="CF218" s="779" t="s">
        <v>88</v>
      </c>
      <c r="CG218" s="282"/>
      <c r="CH218" s="787" t="s">
        <v>546</v>
      </c>
      <c r="CI218" s="298" t="str">
        <f>strCheckDate(O219:CG219)</f>
        <v/>
      </c>
      <c r="CJ218" s="317"/>
      <c r="CK218" s="317" t="str">
        <f>IF(M218="","",M218 )</f>
        <v>Питьевая вода, руб./м3 (без НДС)</v>
      </c>
      <c r="CL218" s="317"/>
      <c r="CM218" s="317"/>
      <c r="CN218" s="317"/>
    </row>
    <row r="219" spans="1:98" ht="14.25" hidden="1" customHeight="1">
      <c r="A219" s="783"/>
      <c r="B219" s="783"/>
      <c r="C219" s="783"/>
      <c r="D219" s="783"/>
      <c r="E219" s="783"/>
      <c r="F219" s="340"/>
      <c r="G219" s="340"/>
      <c r="H219" s="340"/>
      <c r="I219" s="776"/>
      <c r="J219" s="776"/>
      <c r="K219" s="344"/>
      <c r="L219" s="171"/>
      <c r="M219" s="205"/>
      <c r="N219" s="299"/>
      <c r="O219" s="299"/>
      <c r="P219" s="296"/>
      <c r="Q219" s="297" t="str">
        <f>R218 &amp; "-" &amp; T218</f>
        <v>17.01.2020-30.06.2020</v>
      </c>
      <c r="R219" s="781"/>
      <c r="S219" s="779"/>
      <c r="T219" s="782"/>
      <c r="U219" s="779"/>
      <c r="V219" s="299"/>
      <c r="W219" s="296"/>
      <c r="X219" s="297" t="str">
        <f>Y218 &amp; "-" &amp; AA218</f>
        <v>01.07.2020-31.12.2020</v>
      </c>
      <c r="Y219" s="781"/>
      <c r="Z219" s="779"/>
      <c r="AA219" s="782"/>
      <c r="AB219" s="779"/>
      <c r="AC219" s="299"/>
      <c r="AD219" s="296"/>
      <c r="AE219" s="297" t="str">
        <f>AF218 &amp; "-" &amp; AH218</f>
        <v>01.01.2021-30.06.2021</v>
      </c>
      <c r="AF219" s="781"/>
      <c r="AG219" s="779"/>
      <c r="AH219" s="782"/>
      <c r="AI219" s="779"/>
      <c r="AJ219" s="299"/>
      <c r="AK219" s="296"/>
      <c r="AL219" s="297" t="str">
        <f>AM218 &amp; "-" &amp; AO218</f>
        <v>01.07.2021-31.12.2021</v>
      </c>
      <c r="AM219" s="781"/>
      <c r="AN219" s="779"/>
      <c r="AO219" s="782"/>
      <c r="AP219" s="779"/>
      <c r="AQ219" s="299"/>
      <c r="AR219" s="296"/>
      <c r="AS219" s="297" t="str">
        <f>AT218 &amp; "-" &amp; AV218</f>
        <v>01.01.2022-30.06.2022</v>
      </c>
      <c r="AT219" s="781"/>
      <c r="AU219" s="779"/>
      <c r="AV219" s="782"/>
      <c r="AW219" s="779"/>
      <c r="AX219" s="299"/>
      <c r="AY219" s="296"/>
      <c r="AZ219" s="297" t="str">
        <f>BA218 &amp; "-" &amp; BC218</f>
        <v>01.07.2022-31.12.2022</v>
      </c>
      <c r="BA219" s="781"/>
      <c r="BB219" s="779"/>
      <c r="BC219" s="782"/>
      <c r="BD219" s="779"/>
      <c r="BE219" s="299"/>
      <c r="BF219" s="296"/>
      <c r="BG219" s="297" t="str">
        <f>BH218 &amp; "-" &amp; BJ218</f>
        <v>01.01.2023-30.06.2023</v>
      </c>
      <c r="BH219" s="781"/>
      <c r="BI219" s="779"/>
      <c r="BJ219" s="782"/>
      <c r="BK219" s="779"/>
      <c r="BL219" s="299"/>
      <c r="BM219" s="296"/>
      <c r="BN219" s="297" t="str">
        <f>BO218 &amp; "-" &amp; BQ218</f>
        <v>01.07.2023-31.12.2023</v>
      </c>
      <c r="BO219" s="781"/>
      <c r="BP219" s="779"/>
      <c r="BQ219" s="782"/>
      <c r="BR219" s="779"/>
      <c r="BS219" s="299"/>
      <c r="BT219" s="296"/>
      <c r="BU219" s="297" t="str">
        <f>BV218 &amp; "-" &amp; BX218</f>
        <v>01.01.2024-30.06.2024</v>
      </c>
      <c r="BV219" s="781"/>
      <c r="BW219" s="779"/>
      <c r="BX219" s="782"/>
      <c r="BY219" s="779"/>
      <c r="BZ219" s="299"/>
      <c r="CA219" s="296"/>
      <c r="CB219" s="297" t="str">
        <f>CC218 &amp; "-" &amp; CE218</f>
        <v>01.07.2024-31.12.2024</v>
      </c>
      <c r="CC219" s="781"/>
      <c r="CD219" s="779"/>
      <c r="CE219" s="782"/>
      <c r="CF219" s="779"/>
      <c r="CG219" s="282"/>
      <c r="CH219" s="788"/>
      <c r="CJ219" s="317"/>
      <c r="CK219" s="317"/>
      <c r="CL219" s="317"/>
      <c r="CM219" s="317"/>
      <c r="CN219" s="317"/>
    </row>
    <row r="220" spans="1:98" customFormat="1" ht="15" customHeight="1">
      <c r="A220" s="783"/>
      <c r="B220" s="783"/>
      <c r="C220" s="783"/>
      <c r="D220" s="783"/>
      <c r="E220" s="783"/>
      <c r="F220" s="340"/>
      <c r="G220" s="340"/>
      <c r="H220" s="340"/>
      <c r="I220" s="776"/>
      <c r="J220" s="776"/>
      <c r="K220" s="201"/>
      <c r="L220" s="112"/>
      <c r="M220" s="175" t="s">
        <v>427</v>
      </c>
      <c r="N220" s="164"/>
      <c r="O220" s="157"/>
      <c r="P220" s="157"/>
      <c r="Q220" s="157"/>
      <c r="R220" s="262"/>
      <c r="S220" s="198"/>
      <c r="T220" s="198"/>
      <c r="U220" s="198"/>
      <c r="V220" s="157"/>
      <c r="W220" s="157"/>
      <c r="X220" s="157"/>
      <c r="Y220" s="262"/>
      <c r="Z220" s="198"/>
      <c r="AA220" s="198"/>
      <c r="AB220" s="198"/>
      <c r="AC220" s="157"/>
      <c r="AD220" s="157"/>
      <c r="AE220" s="157"/>
      <c r="AF220" s="262"/>
      <c r="AG220" s="198"/>
      <c r="AH220" s="198"/>
      <c r="AI220" s="198"/>
      <c r="AJ220" s="157"/>
      <c r="AK220" s="157"/>
      <c r="AL220" s="157"/>
      <c r="AM220" s="262"/>
      <c r="AN220" s="198"/>
      <c r="AO220" s="198"/>
      <c r="AP220" s="198"/>
      <c r="AQ220" s="157"/>
      <c r="AR220" s="157"/>
      <c r="AS220" s="157"/>
      <c r="AT220" s="262"/>
      <c r="AU220" s="198"/>
      <c r="AV220" s="198"/>
      <c r="AW220" s="198"/>
      <c r="AX220" s="157"/>
      <c r="AY220" s="157"/>
      <c r="AZ220" s="157"/>
      <c r="BA220" s="262"/>
      <c r="BB220" s="198"/>
      <c r="BC220" s="198"/>
      <c r="BD220" s="198"/>
      <c r="BE220" s="157"/>
      <c r="BF220" s="157"/>
      <c r="BG220" s="157"/>
      <c r="BH220" s="262"/>
      <c r="BI220" s="198"/>
      <c r="BJ220" s="198"/>
      <c r="BK220" s="198"/>
      <c r="BL220" s="157"/>
      <c r="BM220" s="157"/>
      <c r="BN220" s="157"/>
      <c r="BO220" s="262"/>
      <c r="BP220" s="198"/>
      <c r="BQ220" s="198"/>
      <c r="BR220" s="198"/>
      <c r="BS220" s="157"/>
      <c r="BT220" s="157"/>
      <c r="BU220" s="157"/>
      <c r="BV220" s="262"/>
      <c r="BW220" s="198"/>
      <c r="BX220" s="198"/>
      <c r="BY220" s="198"/>
      <c r="BZ220" s="157"/>
      <c r="CA220" s="157"/>
      <c r="CB220" s="157"/>
      <c r="CC220" s="262"/>
      <c r="CD220" s="198"/>
      <c r="CE220" s="198"/>
      <c r="CF220" s="198"/>
      <c r="CG220" s="186"/>
      <c r="CH220" s="789"/>
      <c r="CI220" s="307"/>
      <c r="CJ220" s="307"/>
      <c r="CK220" s="307"/>
      <c r="CL220" s="307"/>
      <c r="CM220" s="307"/>
      <c r="CN220" s="307"/>
      <c r="CO220" s="307"/>
      <c r="CP220" s="307"/>
      <c r="CQ220" s="307"/>
      <c r="CR220" s="307"/>
      <c r="CS220" s="307"/>
      <c r="CT220" s="307"/>
    </row>
    <row r="221" spans="1:98" ht="33.75">
      <c r="A221" s="783"/>
      <c r="B221" s="783"/>
      <c r="C221" s="783"/>
      <c r="D221" s="783"/>
      <c r="E221" s="783">
        <v>3</v>
      </c>
      <c r="F221" s="677"/>
      <c r="G221" s="677"/>
      <c r="H221" s="677"/>
      <c r="I221" s="776"/>
      <c r="J221" s="776" t="s">
        <v>1636</v>
      </c>
      <c r="K221" s="101"/>
      <c r="L221" s="681" t="str">
        <f>mergeValue(A221) &amp;"."&amp; mergeValue(B221)&amp;"."&amp; mergeValue(C221)&amp;"."&amp; mergeValue(D221)&amp;"."&amp; mergeValue(E221)</f>
        <v>1.10.1.1.3</v>
      </c>
      <c r="M221" s="172" t="s">
        <v>10</v>
      </c>
      <c r="N221" s="286"/>
      <c r="O221" s="794" t="s">
        <v>307</v>
      </c>
      <c r="P221" s="795"/>
      <c r="Q221" s="795"/>
      <c r="R221" s="795"/>
      <c r="S221" s="795"/>
      <c r="T221" s="795"/>
      <c r="U221" s="795"/>
      <c r="V221" s="795"/>
      <c r="W221" s="795"/>
      <c r="X221" s="795"/>
      <c r="Y221" s="795"/>
      <c r="Z221" s="795"/>
      <c r="AA221" s="795"/>
      <c r="AB221" s="795"/>
      <c r="AC221" s="795"/>
      <c r="AD221" s="795"/>
      <c r="AE221" s="795"/>
      <c r="AF221" s="795"/>
      <c r="AG221" s="795"/>
      <c r="AH221" s="795"/>
      <c r="AI221" s="795"/>
      <c r="AJ221" s="795"/>
      <c r="AK221" s="795"/>
      <c r="AL221" s="795"/>
      <c r="AM221" s="795"/>
      <c r="AN221" s="795"/>
      <c r="AO221" s="795"/>
      <c r="AP221" s="795"/>
      <c r="AQ221" s="795"/>
      <c r="AR221" s="795"/>
      <c r="AS221" s="795"/>
      <c r="AT221" s="795"/>
      <c r="AU221" s="795"/>
      <c r="AV221" s="795"/>
      <c r="AW221" s="795"/>
      <c r="AX221" s="795"/>
      <c r="AY221" s="795"/>
      <c r="AZ221" s="795"/>
      <c r="BA221" s="795"/>
      <c r="BB221" s="795"/>
      <c r="BC221" s="795"/>
      <c r="BD221" s="795"/>
      <c r="BE221" s="795"/>
      <c r="BF221" s="795"/>
      <c r="BG221" s="795"/>
      <c r="BH221" s="795"/>
      <c r="BI221" s="795"/>
      <c r="BJ221" s="795"/>
      <c r="BK221" s="795"/>
      <c r="BL221" s="795"/>
      <c r="BM221" s="795"/>
      <c r="BN221" s="795"/>
      <c r="BO221" s="795"/>
      <c r="BP221" s="795"/>
      <c r="BQ221" s="795"/>
      <c r="BR221" s="795"/>
      <c r="BS221" s="795"/>
      <c r="BT221" s="795"/>
      <c r="BU221" s="795"/>
      <c r="BV221" s="795"/>
      <c r="BW221" s="795"/>
      <c r="BX221" s="795"/>
      <c r="BY221" s="795"/>
      <c r="BZ221" s="795"/>
      <c r="CA221" s="795"/>
      <c r="CB221" s="795"/>
      <c r="CC221" s="795"/>
      <c r="CD221" s="795"/>
      <c r="CE221" s="795"/>
      <c r="CF221" s="795"/>
      <c r="CG221" s="796"/>
      <c r="CH221" s="286" t="s">
        <v>545</v>
      </c>
      <c r="CJ221" s="317" t="str">
        <f>strCheckUnique(CK221:CK224)</f>
        <v/>
      </c>
      <c r="CL221" s="317"/>
    </row>
    <row r="222" spans="1:98" ht="66" customHeight="1">
      <c r="A222" s="783"/>
      <c r="B222" s="783"/>
      <c r="C222" s="783"/>
      <c r="D222" s="783"/>
      <c r="E222" s="783"/>
      <c r="F222" s="340">
        <v>1</v>
      </c>
      <c r="G222" s="340"/>
      <c r="H222" s="340"/>
      <c r="I222" s="776"/>
      <c r="J222" s="776"/>
      <c r="K222" s="344"/>
      <c r="L222" s="681" t="str">
        <f>mergeValue(A222) &amp;"."&amp; mergeValue(B222)&amp;"."&amp; mergeValue(C222)&amp;"."&amp; mergeValue(D222)&amp;"."&amp; mergeValue(E222)&amp;"."&amp; mergeValue(F222)</f>
        <v>1.10.1.1.3.1</v>
      </c>
      <c r="M222" s="646" t="s">
        <v>1651</v>
      </c>
      <c r="N222" s="299"/>
      <c r="O222" s="694">
        <v>50.89</v>
      </c>
      <c r="P222" s="192"/>
      <c r="Q222" s="192"/>
      <c r="R222" s="781" t="s">
        <v>1320</v>
      </c>
      <c r="S222" s="779" t="s">
        <v>87</v>
      </c>
      <c r="T222" s="781" t="s">
        <v>1667</v>
      </c>
      <c r="U222" s="779" t="s">
        <v>87</v>
      </c>
      <c r="V222" s="694">
        <v>103.38</v>
      </c>
      <c r="W222" s="192"/>
      <c r="X222" s="192"/>
      <c r="Y222" s="781" t="s">
        <v>1668</v>
      </c>
      <c r="Z222" s="779" t="s">
        <v>87</v>
      </c>
      <c r="AA222" s="781" t="s">
        <v>1669</v>
      </c>
      <c r="AB222" s="779" t="s">
        <v>87</v>
      </c>
      <c r="AC222" s="694">
        <v>99.07</v>
      </c>
      <c r="AD222" s="192"/>
      <c r="AE222" s="192"/>
      <c r="AF222" s="781" t="s">
        <v>1672</v>
      </c>
      <c r="AG222" s="779" t="s">
        <v>87</v>
      </c>
      <c r="AH222" s="781" t="s">
        <v>1673</v>
      </c>
      <c r="AI222" s="779" t="s">
        <v>87</v>
      </c>
      <c r="AJ222" s="694">
        <v>103.03</v>
      </c>
      <c r="AK222" s="192"/>
      <c r="AL222" s="192"/>
      <c r="AM222" s="781" t="s">
        <v>1674</v>
      </c>
      <c r="AN222" s="779" t="s">
        <v>87</v>
      </c>
      <c r="AO222" s="781" t="s">
        <v>1675</v>
      </c>
      <c r="AP222" s="779" t="s">
        <v>87</v>
      </c>
      <c r="AQ222" s="694">
        <v>103.03</v>
      </c>
      <c r="AR222" s="192"/>
      <c r="AS222" s="192"/>
      <c r="AT222" s="781" t="s">
        <v>1677</v>
      </c>
      <c r="AU222" s="779" t="s">
        <v>87</v>
      </c>
      <c r="AV222" s="781" t="s">
        <v>1678</v>
      </c>
      <c r="AW222" s="779" t="s">
        <v>87</v>
      </c>
      <c r="AX222" s="694">
        <v>136.49</v>
      </c>
      <c r="AY222" s="192"/>
      <c r="AZ222" s="192"/>
      <c r="BA222" s="781" t="s">
        <v>1679</v>
      </c>
      <c r="BB222" s="779" t="s">
        <v>87</v>
      </c>
      <c r="BC222" s="781" t="s">
        <v>1680</v>
      </c>
      <c r="BD222" s="779" t="s">
        <v>87</v>
      </c>
      <c r="BE222" s="694">
        <v>136.49</v>
      </c>
      <c r="BF222" s="192"/>
      <c r="BG222" s="192"/>
      <c r="BH222" s="781" t="s">
        <v>1681</v>
      </c>
      <c r="BI222" s="779" t="s">
        <v>87</v>
      </c>
      <c r="BJ222" s="781" t="s">
        <v>1682</v>
      </c>
      <c r="BK222" s="779" t="s">
        <v>87</v>
      </c>
      <c r="BL222" s="694">
        <v>193.41</v>
      </c>
      <c r="BM222" s="192"/>
      <c r="BN222" s="192"/>
      <c r="BO222" s="781" t="s">
        <v>1683</v>
      </c>
      <c r="BP222" s="779" t="s">
        <v>87</v>
      </c>
      <c r="BQ222" s="781" t="s">
        <v>1684</v>
      </c>
      <c r="BR222" s="779" t="s">
        <v>87</v>
      </c>
      <c r="BS222" s="694">
        <v>156.91</v>
      </c>
      <c r="BT222" s="192"/>
      <c r="BU222" s="192"/>
      <c r="BV222" s="781" t="s">
        <v>1685</v>
      </c>
      <c r="BW222" s="779" t="s">
        <v>87</v>
      </c>
      <c r="BX222" s="781" t="s">
        <v>1686</v>
      </c>
      <c r="BY222" s="779" t="s">
        <v>87</v>
      </c>
      <c r="BZ222" s="694">
        <v>163.19</v>
      </c>
      <c r="CA222" s="192"/>
      <c r="CB222" s="192"/>
      <c r="CC222" s="781" t="s">
        <v>1687</v>
      </c>
      <c r="CD222" s="779" t="s">
        <v>87</v>
      </c>
      <c r="CE222" s="781" t="s">
        <v>1321</v>
      </c>
      <c r="CF222" s="779" t="s">
        <v>88</v>
      </c>
      <c r="CG222" s="282"/>
      <c r="CH222" s="787" t="s">
        <v>546</v>
      </c>
      <c r="CI222" s="298" t="str">
        <f>strCheckDate(O223:CG223)</f>
        <v/>
      </c>
      <c r="CJ222" s="317"/>
      <c r="CK222" s="317" t="str">
        <f>IF(M222="","",M222 )</f>
        <v>Питьевая вода, руб./м3 (без НДС)</v>
      </c>
      <c r="CL222" s="317"/>
      <c r="CM222" s="317"/>
      <c r="CN222" s="317"/>
    </row>
    <row r="223" spans="1:98" ht="14.25" hidden="1" customHeight="1">
      <c r="A223" s="783"/>
      <c r="B223" s="783"/>
      <c r="C223" s="783"/>
      <c r="D223" s="783"/>
      <c r="E223" s="783"/>
      <c r="F223" s="340"/>
      <c r="G223" s="340"/>
      <c r="H223" s="340"/>
      <c r="I223" s="776"/>
      <c r="J223" s="776"/>
      <c r="K223" s="344"/>
      <c r="L223" s="171"/>
      <c r="M223" s="205"/>
      <c r="N223" s="299"/>
      <c r="O223" s="299"/>
      <c r="P223" s="296"/>
      <c r="Q223" s="297" t="str">
        <f>R222 &amp; "-" &amp; T222</f>
        <v>17.01.2020-30.06.2020</v>
      </c>
      <c r="R223" s="781"/>
      <c r="S223" s="779"/>
      <c r="T223" s="782"/>
      <c r="U223" s="779"/>
      <c r="V223" s="299"/>
      <c r="W223" s="296"/>
      <c r="X223" s="297" t="str">
        <f>Y222 &amp; "-" &amp; AA222</f>
        <v>01.07.2020-31.12.2020</v>
      </c>
      <c r="Y223" s="781"/>
      <c r="Z223" s="779"/>
      <c r="AA223" s="782"/>
      <c r="AB223" s="779"/>
      <c r="AC223" s="299"/>
      <c r="AD223" s="296"/>
      <c r="AE223" s="297" t="str">
        <f>AF222 &amp; "-" &amp; AH222</f>
        <v>01.01.2021-30.06.2021</v>
      </c>
      <c r="AF223" s="781"/>
      <c r="AG223" s="779"/>
      <c r="AH223" s="782"/>
      <c r="AI223" s="779"/>
      <c r="AJ223" s="299"/>
      <c r="AK223" s="296"/>
      <c r="AL223" s="297" t="str">
        <f>AM222 &amp; "-" &amp; AO222</f>
        <v>01.07.2021-31.12.2021</v>
      </c>
      <c r="AM223" s="781"/>
      <c r="AN223" s="779"/>
      <c r="AO223" s="782"/>
      <c r="AP223" s="779"/>
      <c r="AQ223" s="299"/>
      <c r="AR223" s="296"/>
      <c r="AS223" s="297" t="str">
        <f>AT222 &amp; "-" &amp; AV222</f>
        <v>01.01.2022-30.06.2022</v>
      </c>
      <c r="AT223" s="781"/>
      <c r="AU223" s="779"/>
      <c r="AV223" s="782"/>
      <c r="AW223" s="779"/>
      <c r="AX223" s="299"/>
      <c r="AY223" s="296"/>
      <c r="AZ223" s="297" t="str">
        <f>BA222 &amp; "-" &amp; BC222</f>
        <v>01.07.2022-31.12.2022</v>
      </c>
      <c r="BA223" s="781"/>
      <c r="BB223" s="779"/>
      <c r="BC223" s="782"/>
      <c r="BD223" s="779"/>
      <c r="BE223" s="299"/>
      <c r="BF223" s="296"/>
      <c r="BG223" s="297" t="str">
        <f>BH222 &amp; "-" &amp; BJ222</f>
        <v>01.01.2023-30.06.2023</v>
      </c>
      <c r="BH223" s="781"/>
      <c r="BI223" s="779"/>
      <c r="BJ223" s="782"/>
      <c r="BK223" s="779"/>
      <c r="BL223" s="299"/>
      <c r="BM223" s="296"/>
      <c r="BN223" s="297" t="str">
        <f>BO222 &amp; "-" &amp; BQ222</f>
        <v>01.07.2023-31.12.2023</v>
      </c>
      <c r="BO223" s="781"/>
      <c r="BP223" s="779"/>
      <c r="BQ223" s="782"/>
      <c r="BR223" s="779"/>
      <c r="BS223" s="299"/>
      <c r="BT223" s="296"/>
      <c r="BU223" s="297" t="str">
        <f>BV222 &amp; "-" &amp; BX222</f>
        <v>01.01.2024-30.06.2024</v>
      </c>
      <c r="BV223" s="781"/>
      <c r="BW223" s="779"/>
      <c r="BX223" s="782"/>
      <c r="BY223" s="779"/>
      <c r="BZ223" s="299"/>
      <c r="CA223" s="296"/>
      <c r="CB223" s="297" t="str">
        <f>CC222 &amp; "-" &amp; CE222</f>
        <v>01.07.2024-31.12.2024</v>
      </c>
      <c r="CC223" s="781"/>
      <c r="CD223" s="779"/>
      <c r="CE223" s="782"/>
      <c r="CF223" s="779"/>
      <c r="CG223" s="282"/>
      <c r="CH223" s="788"/>
      <c r="CJ223" s="317"/>
      <c r="CK223" s="317"/>
      <c r="CL223" s="317"/>
      <c r="CM223" s="317"/>
      <c r="CN223" s="317"/>
    </row>
    <row r="224" spans="1:98" customFormat="1" ht="15" customHeight="1">
      <c r="A224" s="783"/>
      <c r="B224" s="783"/>
      <c r="C224" s="783"/>
      <c r="D224" s="783"/>
      <c r="E224" s="783"/>
      <c r="F224" s="340"/>
      <c r="G224" s="340"/>
      <c r="H224" s="340"/>
      <c r="I224" s="776"/>
      <c r="J224" s="776"/>
      <c r="K224" s="201"/>
      <c r="L224" s="112"/>
      <c r="M224" s="175" t="s">
        <v>427</v>
      </c>
      <c r="N224" s="164"/>
      <c r="O224" s="157"/>
      <c r="P224" s="157"/>
      <c r="Q224" s="157"/>
      <c r="R224" s="262"/>
      <c r="S224" s="198"/>
      <c r="T224" s="198"/>
      <c r="U224" s="198"/>
      <c r="V224" s="157"/>
      <c r="W224" s="157"/>
      <c r="X224" s="157"/>
      <c r="Y224" s="262"/>
      <c r="Z224" s="198"/>
      <c r="AA224" s="198"/>
      <c r="AB224" s="198"/>
      <c r="AC224" s="157"/>
      <c r="AD224" s="157"/>
      <c r="AE224" s="157"/>
      <c r="AF224" s="262"/>
      <c r="AG224" s="198"/>
      <c r="AH224" s="198"/>
      <c r="AI224" s="198"/>
      <c r="AJ224" s="157"/>
      <c r="AK224" s="157"/>
      <c r="AL224" s="157"/>
      <c r="AM224" s="262"/>
      <c r="AN224" s="198"/>
      <c r="AO224" s="198"/>
      <c r="AP224" s="198"/>
      <c r="AQ224" s="157"/>
      <c r="AR224" s="157"/>
      <c r="AS224" s="157"/>
      <c r="AT224" s="262"/>
      <c r="AU224" s="198"/>
      <c r="AV224" s="198"/>
      <c r="AW224" s="198"/>
      <c r="AX224" s="157"/>
      <c r="AY224" s="157"/>
      <c r="AZ224" s="157"/>
      <c r="BA224" s="262"/>
      <c r="BB224" s="198"/>
      <c r="BC224" s="198"/>
      <c r="BD224" s="198"/>
      <c r="BE224" s="157"/>
      <c r="BF224" s="157"/>
      <c r="BG224" s="157"/>
      <c r="BH224" s="262"/>
      <c r="BI224" s="198"/>
      <c r="BJ224" s="198"/>
      <c r="BK224" s="198"/>
      <c r="BL224" s="157"/>
      <c r="BM224" s="157"/>
      <c r="BN224" s="157"/>
      <c r="BO224" s="262"/>
      <c r="BP224" s="198"/>
      <c r="BQ224" s="198"/>
      <c r="BR224" s="198"/>
      <c r="BS224" s="157"/>
      <c r="BT224" s="157"/>
      <c r="BU224" s="157"/>
      <c r="BV224" s="262"/>
      <c r="BW224" s="198"/>
      <c r="BX224" s="198"/>
      <c r="BY224" s="198"/>
      <c r="BZ224" s="157"/>
      <c r="CA224" s="157"/>
      <c r="CB224" s="157"/>
      <c r="CC224" s="262"/>
      <c r="CD224" s="198"/>
      <c r="CE224" s="198"/>
      <c r="CF224" s="198"/>
      <c r="CG224" s="186"/>
      <c r="CH224" s="789"/>
      <c r="CI224" s="307"/>
      <c r="CJ224" s="307"/>
      <c r="CK224" s="307"/>
      <c r="CL224" s="307"/>
      <c r="CM224" s="307"/>
      <c r="CN224" s="307"/>
      <c r="CO224" s="307"/>
      <c r="CP224" s="307"/>
      <c r="CQ224" s="307"/>
      <c r="CR224" s="307"/>
      <c r="CS224" s="307"/>
      <c r="CT224" s="307"/>
    </row>
    <row r="225" spans="1:98" customFormat="1">
      <c r="A225" s="783"/>
      <c r="B225" s="783"/>
      <c r="C225" s="783"/>
      <c r="D225" s="783"/>
      <c r="E225" s="340"/>
      <c r="F225" s="677"/>
      <c r="G225" s="677"/>
      <c r="H225" s="677"/>
      <c r="I225" s="776"/>
      <c r="J225" s="85"/>
      <c r="K225" s="201"/>
      <c r="L225" s="112"/>
      <c r="M225" s="164" t="s">
        <v>13</v>
      </c>
      <c r="N225" s="163"/>
      <c r="O225" s="157"/>
      <c r="P225" s="157"/>
      <c r="Q225" s="157"/>
      <c r="R225" s="262"/>
      <c r="S225" s="198"/>
      <c r="T225" s="198"/>
      <c r="U225" s="197"/>
      <c r="V225" s="157"/>
      <c r="W225" s="157"/>
      <c r="X225" s="157"/>
      <c r="Y225" s="262"/>
      <c r="Z225" s="198"/>
      <c r="AA225" s="198"/>
      <c r="AB225" s="197"/>
      <c r="AC225" s="157"/>
      <c r="AD225" s="157"/>
      <c r="AE225" s="157"/>
      <c r="AF225" s="262"/>
      <c r="AG225" s="198"/>
      <c r="AH225" s="198"/>
      <c r="AI225" s="197"/>
      <c r="AJ225" s="157"/>
      <c r="AK225" s="157"/>
      <c r="AL225" s="157"/>
      <c r="AM225" s="262"/>
      <c r="AN225" s="198"/>
      <c r="AO225" s="198"/>
      <c r="AP225" s="197"/>
      <c r="AQ225" s="157"/>
      <c r="AR225" s="157"/>
      <c r="AS225" s="157"/>
      <c r="AT225" s="262"/>
      <c r="AU225" s="198"/>
      <c r="AV225" s="198"/>
      <c r="AW225" s="197"/>
      <c r="AX225" s="157"/>
      <c r="AY225" s="157"/>
      <c r="AZ225" s="157"/>
      <c r="BA225" s="262"/>
      <c r="BB225" s="198"/>
      <c r="BC225" s="198"/>
      <c r="BD225" s="197"/>
      <c r="BE225" s="157"/>
      <c r="BF225" s="157"/>
      <c r="BG225" s="157"/>
      <c r="BH225" s="262"/>
      <c r="BI225" s="198"/>
      <c r="BJ225" s="198"/>
      <c r="BK225" s="197"/>
      <c r="BL225" s="157"/>
      <c r="BM225" s="157"/>
      <c r="BN225" s="157"/>
      <c r="BO225" s="262"/>
      <c r="BP225" s="198"/>
      <c r="BQ225" s="198"/>
      <c r="BR225" s="197"/>
      <c r="BS225" s="157"/>
      <c r="BT225" s="157"/>
      <c r="BU225" s="157"/>
      <c r="BV225" s="262"/>
      <c r="BW225" s="198"/>
      <c r="BX225" s="198"/>
      <c r="BY225" s="197"/>
      <c r="BZ225" s="157"/>
      <c r="CA225" s="157"/>
      <c r="CB225" s="157"/>
      <c r="CC225" s="262"/>
      <c r="CD225" s="198"/>
      <c r="CE225" s="198"/>
      <c r="CF225" s="197"/>
      <c r="CG225" s="198"/>
      <c r="CH225" s="186"/>
      <c r="CI225" s="307"/>
      <c r="CJ225" s="307"/>
      <c r="CK225" s="307"/>
      <c r="CL225" s="307"/>
      <c r="CM225" s="307"/>
      <c r="CN225" s="307"/>
      <c r="CO225" s="307"/>
      <c r="CP225" s="307"/>
      <c r="CQ225" s="307"/>
      <c r="CR225" s="307"/>
      <c r="CS225" s="307"/>
      <c r="CT225" s="307"/>
    </row>
    <row r="226" spans="1:98" customFormat="1">
      <c r="A226" s="783"/>
      <c r="B226" s="783"/>
      <c r="C226" s="783"/>
      <c r="D226" s="340"/>
      <c r="E226" s="345" t="s">
        <v>256</v>
      </c>
      <c r="F226" s="677"/>
      <c r="G226" s="677"/>
      <c r="H226" s="677"/>
      <c r="I226" s="201"/>
      <c r="J226" s="85"/>
      <c r="K226" s="180"/>
      <c r="L226" s="112"/>
      <c r="M226" s="163" t="s">
        <v>428</v>
      </c>
      <c r="N226" s="162"/>
      <c r="O226" s="157"/>
      <c r="P226" s="157"/>
      <c r="Q226" s="157"/>
      <c r="R226" s="262"/>
      <c r="S226" s="198"/>
      <c r="T226" s="198"/>
      <c r="U226" s="197"/>
      <c r="V226" s="157"/>
      <c r="W226" s="157"/>
      <c r="X226" s="157"/>
      <c r="Y226" s="262"/>
      <c r="Z226" s="198"/>
      <c r="AA226" s="198"/>
      <c r="AB226" s="197"/>
      <c r="AC226" s="157"/>
      <c r="AD226" s="157"/>
      <c r="AE226" s="157"/>
      <c r="AF226" s="262"/>
      <c r="AG226" s="198"/>
      <c r="AH226" s="198"/>
      <c r="AI226" s="197"/>
      <c r="AJ226" s="157"/>
      <c r="AK226" s="157"/>
      <c r="AL226" s="157"/>
      <c r="AM226" s="262"/>
      <c r="AN226" s="198"/>
      <c r="AO226" s="198"/>
      <c r="AP226" s="197"/>
      <c r="AQ226" s="157"/>
      <c r="AR226" s="157"/>
      <c r="AS226" s="157"/>
      <c r="AT226" s="262"/>
      <c r="AU226" s="198"/>
      <c r="AV226" s="198"/>
      <c r="AW226" s="197"/>
      <c r="AX226" s="157"/>
      <c r="AY226" s="157"/>
      <c r="AZ226" s="157"/>
      <c r="BA226" s="262"/>
      <c r="BB226" s="198"/>
      <c r="BC226" s="198"/>
      <c r="BD226" s="197"/>
      <c r="BE226" s="157"/>
      <c r="BF226" s="157"/>
      <c r="BG226" s="157"/>
      <c r="BH226" s="262"/>
      <c r="BI226" s="198"/>
      <c r="BJ226" s="198"/>
      <c r="BK226" s="197"/>
      <c r="BL226" s="157"/>
      <c r="BM226" s="157"/>
      <c r="BN226" s="157"/>
      <c r="BO226" s="262"/>
      <c r="BP226" s="198"/>
      <c r="BQ226" s="198"/>
      <c r="BR226" s="197"/>
      <c r="BS226" s="157"/>
      <c r="BT226" s="157"/>
      <c r="BU226" s="157"/>
      <c r="BV226" s="262"/>
      <c r="BW226" s="198"/>
      <c r="BX226" s="198"/>
      <c r="BY226" s="197"/>
      <c r="BZ226" s="157"/>
      <c r="CA226" s="157"/>
      <c r="CB226" s="157"/>
      <c r="CC226" s="262"/>
      <c r="CD226" s="198"/>
      <c r="CE226" s="198"/>
      <c r="CF226" s="197"/>
      <c r="CG226" s="198"/>
      <c r="CH226" s="186"/>
      <c r="CI226" s="307"/>
      <c r="CJ226" s="307"/>
      <c r="CK226" s="307"/>
      <c r="CL226" s="307"/>
      <c r="CM226" s="307"/>
      <c r="CN226" s="307"/>
      <c r="CO226" s="307"/>
      <c r="CP226" s="307"/>
      <c r="CQ226" s="307"/>
      <c r="CR226" s="307"/>
      <c r="CS226" s="307"/>
      <c r="CT226" s="307"/>
    </row>
    <row r="227" spans="1:98" ht="22.5">
      <c r="A227" s="783"/>
      <c r="B227" s="783">
        <v>11</v>
      </c>
      <c r="C227" s="340"/>
      <c r="D227" s="340"/>
      <c r="E227" s="677"/>
      <c r="F227" s="677"/>
      <c r="G227" s="677"/>
      <c r="H227" s="677"/>
      <c r="I227" s="670"/>
      <c r="J227" s="181"/>
      <c r="K227" s="35"/>
      <c r="L227" s="681" t="str">
        <f>mergeValue(A227) &amp;"."&amp; mergeValue(B227)</f>
        <v>1.11</v>
      </c>
      <c r="M227" s="159" t="s">
        <v>18</v>
      </c>
      <c r="N227" s="285"/>
      <c r="O227" s="800" t="str">
        <f>IF('Перечень тарифов'!N41="","","" &amp; 'Перечень тарифов'!N41 &amp; "")</f>
        <v>Тюменский муниципальный район, Переваловское (71644460);</v>
      </c>
      <c r="P227" s="801"/>
      <c r="Q227" s="801"/>
      <c r="R227" s="801"/>
      <c r="S227" s="801"/>
      <c r="T227" s="801"/>
      <c r="U227" s="801"/>
      <c r="V227" s="801"/>
      <c r="W227" s="801"/>
      <c r="X227" s="801"/>
      <c r="Y227" s="801"/>
      <c r="Z227" s="801"/>
      <c r="AA227" s="801"/>
      <c r="AB227" s="801"/>
      <c r="AC227" s="801"/>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1"/>
      <c r="AY227" s="801"/>
      <c r="AZ227" s="801"/>
      <c r="BA227" s="801"/>
      <c r="BB227" s="801"/>
      <c r="BC227" s="801"/>
      <c r="BD227" s="801"/>
      <c r="BE227" s="801"/>
      <c r="BF227" s="801"/>
      <c r="BG227" s="801"/>
      <c r="BH227" s="801"/>
      <c r="BI227" s="801"/>
      <c r="BJ227" s="801"/>
      <c r="BK227" s="801"/>
      <c r="BL227" s="801"/>
      <c r="BM227" s="801"/>
      <c r="BN227" s="801"/>
      <c r="BO227" s="801"/>
      <c r="BP227" s="801"/>
      <c r="BQ227" s="801"/>
      <c r="BR227" s="801"/>
      <c r="BS227" s="801"/>
      <c r="BT227" s="801"/>
      <c r="BU227" s="801"/>
      <c r="BV227" s="801"/>
      <c r="BW227" s="801"/>
      <c r="BX227" s="801"/>
      <c r="BY227" s="801"/>
      <c r="BZ227" s="801"/>
      <c r="CA227" s="801"/>
      <c r="CB227" s="801"/>
      <c r="CC227" s="801"/>
      <c r="CD227" s="801"/>
      <c r="CE227" s="801"/>
      <c r="CF227" s="801"/>
      <c r="CG227" s="802"/>
      <c r="CH227" s="286" t="s">
        <v>544</v>
      </c>
    </row>
    <row r="228" spans="1:98" hidden="1">
      <c r="A228" s="783"/>
      <c r="B228" s="783"/>
      <c r="C228" s="783">
        <v>1</v>
      </c>
      <c r="D228" s="340"/>
      <c r="E228" s="677"/>
      <c r="F228" s="677"/>
      <c r="G228" s="677"/>
      <c r="H228" s="677"/>
      <c r="I228" s="344"/>
      <c r="J228" s="181"/>
      <c r="K228" s="101"/>
      <c r="L228" s="681" t="str">
        <f>mergeValue(A228) &amp;"."&amp; mergeValue(B228)&amp;"."&amp; mergeValue(C228)</f>
        <v>1.11.1</v>
      </c>
      <c r="M228" s="160"/>
      <c r="N228" s="285"/>
      <c r="O228" s="800"/>
      <c r="P228" s="801"/>
      <c r="Q228" s="801"/>
      <c r="R228" s="801"/>
      <c r="S228" s="801"/>
      <c r="T228" s="801"/>
      <c r="U228" s="801"/>
      <c r="V228" s="801"/>
      <c r="W228" s="801"/>
      <c r="X228" s="801"/>
      <c r="Y228" s="801"/>
      <c r="Z228" s="801"/>
      <c r="AA228" s="801"/>
      <c r="AB228" s="801"/>
      <c r="AC228" s="801"/>
      <c r="AD228" s="801"/>
      <c r="AE228" s="801"/>
      <c r="AF228" s="801"/>
      <c r="AG228" s="801"/>
      <c r="AH228" s="801"/>
      <c r="AI228" s="801"/>
      <c r="AJ228" s="801"/>
      <c r="AK228" s="801"/>
      <c r="AL228" s="801"/>
      <c r="AM228" s="801"/>
      <c r="AN228" s="801"/>
      <c r="AO228" s="801"/>
      <c r="AP228" s="801"/>
      <c r="AQ228" s="801"/>
      <c r="AR228" s="801"/>
      <c r="AS228" s="801"/>
      <c r="AT228" s="801"/>
      <c r="AU228" s="801"/>
      <c r="AV228" s="801"/>
      <c r="AW228" s="801"/>
      <c r="AX228" s="801"/>
      <c r="AY228" s="801"/>
      <c r="AZ228" s="801"/>
      <c r="BA228" s="801"/>
      <c r="BB228" s="801"/>
      <c r="BC228" s="801"/>
      <c r="BD228" s="801"/>
      <c r="BE228" s="801"/>
      <c r="BF228" s="801"/>
      <c r="BG228" s="801"/>
      <c r="BH228" s="801"/>
      <c r="BI228" s="801"/>
      <c r="BJ228" s="801"/>
      <c r="BK228" s="801"/>
      <c r="BL228" s="801"/>
      <c r="BM228" s="801"/>
      <c r="BN228" s="801"/>
      <c r="BO228" s="801"/>
      <c r="BP228" s="801"/>
      <c r="BQ228" s="801"/>
      <c r="BR228" s="801"/>
      <c r="BS228" s="801"/>
      <c r="BT228" s="801"/>
      <c r="BU228" s="801"/>
      <c r="BV228" s="801"/>
      <c r="BW228" s="801"/>
      <c r="BX228" s="801"/>
      <c r="BY228" s="801"/>
      <c r="BZ228" s="801"/>
      <c r="CA228" s="801"/>
      <c r="CB228" s="801"/>
      <c r="CC228" s="801"/>
      <c r="CD228" s="801"/>
      <c r="CE228" s="801"/>
      <c r="CF228" s="801"/>
      <c r="CG228" s="802"/>
      <c r="CH228" s="286"/>
    </row>
    <row r="229" spans="1:98" ht="33.75">
      <c r="A229" s="783"/>
      <c r="B229" s="783"/>
      <c r="C229" s="783"/>
      <c r="D229" s="783">
        <v>1</v>
      </c>
      <c r="E229" s="677"/>
      <c r="F229" s="677"/>
      <c r="G229" s="677"/>
      <c r="H229" s="677"/>
      <c r="I229" s="776"/>
      <c r="J229" s="181"/>
      <c r="K229" s="101"/>
      <c r="L229" s="681" t="str">
        <f>mergeValue(A229) &amp;"."&amp; mergeValue(B229)&amp;"."&amp; mergeValue(C229)&amp;"."&amp; mergeValue(D229)</f>
        <v>1.11.1.1</v>
      </c>
      <c r="M229" s="161" t="s">
        <v>426</v>
      </c>
      <c r="N229" s="285"/>
      <c r="O229" s="797" t="s">
        <v>1662</v>
      </c>
      <c r="P229" s="798"/>
      <c r="Q229" s="798"/>
      <c r="R229" s="798"/>
      <c r="S229" s="798"/>
      <c r="T229" s="798"/>
      <c r="U229" s="798"/>
      <c r="V229" s="798"/>
      <c r="W229" s="798"/>
      <c r="X229" s="798"/>
      <c r="Y229" s="798"/>
      <c r="Z229" s="798"/>
      <c r="AA229" s="798"/>
      <c r="AB229" s="798"/>
      <c r="AC229" s="798"/>
      <c r="AD229" s="798"/>
      <c r="AE229" s="798"/>
      <c r="AF229" s="798"/>
      <c r="AG229" s="798"/>
      <c r="AH229" s="798"/>
      <c r="AI229" s="798"/>
      <c r="AJ229" s="798"/>
      <c r="AK229" s="798"/>
      <c r="AL229" s="798"/>
      <c r="AM229" s="798"/>
      <c r="AN229" s="798"/>
      <c r="AO229" s="798"/>
      <c r="AP229" s="798"/>
      <c r="AQ229" s="798"/>
      <c r="AR229" s="798"/>
      <c r="AS229" s="798"/>
      <c r="AT229" s="798"/>
      <c r="AU229" s="798"/>
      <c r="AV229" s="798"/>
      <c r="AW229" s="798"/>
      <c r="AX229" s="798"/>
      <c r="AY229" s="798"/>
      <c r="AZ229" s="798"/>
      <c r="BA229" s="798"/>
      <c r="BB229" s="798"/>
      <c r="BC229" s="798"/>
      <c r="BD229" s="798"/>
      <c r="BE229" s="798"/>
      <c r="BF229" s="798"/>
      <c r="BG229" s="798"/>
      <c r="BH229" s="798"/>
      <c r="BI229" s="798"/>
      <c r="BJ229" s="798"/>
      <c r="BK229" s="798"/>
      <c r="BL229" s="798"/>
      <c r="BM229" s="798"/>
      <c r="BN229" s="798"/>
      <c r="BO229" s="798"/>
      <c r="BP229" s="798"/>
      <c r="BQ229" s="798"/>
      <c r="BR229" s="798"/>
      <c r="BS229" s="798"/>
      <c r="BT229" s="798"/>
      <c r="BU229" s="798"/>
      <c r="BV229" s="798"/>
      <c r="BW229" s="798"/>
      <c r="BX229" s="798"/>
      <c r="BY229" s="798"/>
      <c r="BZ229" s="798"/>
      <c r="CA229" s="798"/>
      <c r="CB229" s="798"/>
      <c r="CC229" s="798"/>
      <c r="CD229" s="798"/>
      <c r="CE229" s="798"/>
      <c r="CF229" s="798"/>
      <c r="CG229" s="799"/>
      <c r="CH229" s="286" t="s">
        <v>681</v>
      </c>
    </row>
    <row r="230" spans="1:98" ht="33.75">
      <c r="A230" s="783"/>
      <c r="B230" s="783"/>
      <c r="C230" s="783"/>
      <c r="D230" s="783"/>
      <c r="E230" s="783">
        <v>1</v>
      </c>
      <c r="F230" s="677"/>
      <c r="G230" s="677"/>
      <c r="H230" s="677"/>
      <c r="I230" s="776"/>
      <c r="J230" s="776"/>
      <c r="K230" s="101"/>
      <c r="L230" s="681" t="str">
        <f>mergeValue(A230) &amp;"."&amp; mergeValue(B230)&amp;"."&amp; mergeValue(C230)&amp;"."&amp; mergeValue(D230)&amp;"."&amp; mergeValue(E230)</f>
        <v>1.11.1.1.1</v>
      </c>
      <c r="M230" s="172" t="s">
        <v>10</v>
      </c>
      <c r="N230" s="286"/>
      <c r="O230" s="794" t="s">
        <v>715</v>
      </c>
      <c r="P230" s="795"/>
      <c r="Q230" s="795"/>
      <c r="R230" s="795"/>
      <c r="S230" s="795"/>
      <c r="T230" s="795"/>
      <c r="U230" s="795"/>
      <c r="V230" s="795"/>
      <c r="W230" s="795"/>
      <c r="X230" s="795"/>
      <c r="Y230" s="795"/>
      <c r="Z230" s="795"/>
      <c r="AA230" s="795"/>
      <c r="AB230" s="795"/>
      <c r="AC230" s="795"/>
      <c r="AD230" s="795"/>
      <c r="AE230" s="795"/>
      <c r="AF230" s="795"/>
      <c r="AG230" s="795"/>
      <c r="AH230" s="795"/>
      <c r="AI230" s="795"/>
      <c r="AJ230" s="795"/>
      <c r="AK230" s="795"/>
      <c r="AL230" s="795"/>
      <c r="AM230" s="795"/>
      <c r="AN230" s="795"/>
      <c r="AO230" s="795"/>
      <c r="AP230" s="795"/>
      <c r="AQ230" s="795"/>
      <c r="AR230" s="795"/>
      <c r="AS230" s="795"/>
      <c r="AT230" s="795"/>
      <c r="AU230" s="795"/>
      <c r="AV230" s="795"/>
      <c r="AW230" s="795"/>
      <c r="AX230" s="795"/>
      <c r="AY230" s="795"/>
      <c r="AZ230" s="795"/>
      <c r="BA230" s="795"/>
      <c r="BB230" s="795"/>
      <c r="BC230" s="795"/>
      <c r="BD230" s="795"/>
      <c r="BE230" s="795"/>
      <c r="BF230" s="795"/>
      <c r="BG230" s="795"/>
      <c r="BH230" s="795"/>
      <c r="BI230" s="795"/>
      <c r="BJ230" s="795"/>
      <c r="BK230" s="795"/>
      <c r="BL230" s="795"/>
      <c r="BM230" s="795"/>
      <c r="BN230" s="795"/>
      <c r="BO230" s="795"/>
      <c r="BP230" s="795"/>
      <c r="BQ230" s="795"/>
      <c r="BR230" s="795"/>
      <c r="BS230" s="795"/>
      <c r="BT230" s="795"/>
      <c r="BU230" s="795"/>
      <c r="BV230" s="795"/>
      <c r="BW230" s="795"/>
      <c r="BX230" s="795"/>
      <c r="BY230" s="795"/>
      <c r="BZ230" s="795"/>
      <c r="CA230" s="795"/>
      <c r="CB230" s="795"/>
      <c r="CC230" s="795"/>
      <c r="CD230" s="795"/>
      <c r="CE230" s="795"/>
      <c r="CF230" s="795"/>
      <c r="CG230" s="796"/>
      <c r="CH230" s="286" t="s">
        <v>545</v>
      </c>
      <c r="CJ230" s="317" t="str">
        <f>strCheckUnique(CK230:CK233)</f>
        <v/>
      </c>
      <c r="CL230" s="317"/>
    </row>
    <row r="231" spans="1:98" ht="66" customHeight="1">
      <c r="A231" s="783"/>
      <c r="B231" s="783"/>
      <c r="C231" s="783"/>
      <c r="D231" s="783"/>
      <c r="E231" s="783"/>
      <c r="F231" s="340">
        <v>1</v>
      </c>
      <c r="G231" s="340"/>
      <c r="H231" s="340"/>
      <c r="I231" s="776"/>
      <c r="J231" s="776"/>
      <c r="K231" s="344"/>
      <c r="L231" s="681" t="str">
        <f>mergeValue(A231) &amp;"."&amp; mergeValue(B231)&amp;"."&amp; mergeValue(C231)&amp;"."&amp; mergeValue(D231)&amp;"."&amp; mergeValue(E231)&amp;"."&amp; mergeValue(F231)</f>
        <v>1.11.1.1.1.1</v>
      </c>
      <c r="M231" s="646" t="s">
        <v>1650</v>
      </c>
      <c r="N231" s="299"/>
      <c r="O231" s="694">
        <v>55.51</v>
      </c>
      <c r="P231" s="192"/>
      <c r="Q231" s="192"/>
      <c r="R231" s="781" t="s">
        <v>1320</v>
      </c>
      <c r="S231" s="779" t="s">
        <v>87</v>
      </c>
      <c r="T231" s="781" t="s">
        <v>1667</v>
      </c>
      <c r="U231" s="779" t="s">
        <v>87</v>
      </c>
      <c r="V231" s="694">
        <v>124.06</v>
      </c>
      <c r="W231" s="192"/>
      <c r="X231" s="192"/>
      <c r="Y231" s="781" t="s">
        <v>1668</v>
      </c>
      <c r="Z231" s="779" t="s">
        <v>87</v>
      </c>
      <c r="AA231" s="781" t="s">
        <v>1669</v>
      </c>
      <c r="AB231" s="779" t="s">
        <v>87</v>
      </c>
      <c r="AC231" s="694">
        <v>118.88</v>
      </c>
      <c r="AD231" s="192"/>
      <c r="AE231" s="192"/>
      <c r="AF231" s="781" t="s">
        <v>1672</v>
      </c>
      <c r="AG231" s="779" t="s">
        <v>87</v>
      </c>
      <c r="AH231" s="781" t="s">
        <v>1673</v>
      </c>
      <c r="AI231" s="779" t="s">
        <v>87</v>
      </c>
      <c r="AJ231" s="694">
        <v>123.64</v>
      </c>
      <c r="AK231" s="192"/>
      <c r="AL231" s="192"/>
      <c r="AM231" s="781" t="s">
        <v>1674</v>
      </c>
      <c r="AN231" s="779" t="s">
        <v>87</v>
      </c>
      <c r="AO231" s="781" t="s">
        <v>1675</v>
      </c>
      <c r="AP231" s="779" t="s">
        <v>87</v>
      </c>
      <c r="AQ231" s="694">
        <v>123.64</v>
      </c>
      <c r="AR231" s="192"/>
      <c r="AS231" s="192"/>
      <c r="AT231" s="781" t="s">
        <v>1677</v>
      </c>
      <c r="AU231" s="779" t="s">
        <v>87</v>
      </c>
      <c r="AV231" s="781" t="s">
        <v>1678</v>
      </c>
      <c r="AW231" s="779" t="s">
        <v>87</v>
      </c>
      <c r="AX231" s="694">
        <v>163.79</v>
      </c>
      <c r="AY231" s="192"/>
      <c r="AZ231" s="192"/>
      <c r="BA231" s="781" t="s">
        <v>1679</v>
      </c>
      <c r="BB231" s="779" t="s">
        <v>87</v>
      </c>
      <c r="BC231" s="781" t="s">
        <v>1680</v>
      </c>
      <c r="BD231" s="779" t="s">
        <v>87</v>
      </c>
      <c r="BE231" s="694">
        <v>163.79</v>
      </c>
      <c r="BF231" s="192"/>
      <c r="BG231" s="192"/>
      <c r="BH231" s="781" t="s">
        <v>1681</v>
      </c>
      <c r="BI231" s="779" t="s">
        <v>87</v>
      </c>
      <c r="BJ231" s="781" t="s">
        <v>1682</v>
      </c>
      <c r="BK231" s="779" t="s">
        <v>87</v>
      </c>
      <c r="BL231" s="694">
        <v>232.09</v>
      </c>
      <c r="BM231" s="192"/>
      <c r="BN231" s="192"/>
      <c r="BO231" s="781" t="s">
        <v>1683</v>
      </c>
      <c r="BP231" s="779" t="s">
        <v>87</v>
      </c>
      <c r="BQ231" s="781" t="s">
        <v>1684</v>
      </c>
      <c r="BR231" s="779" t="s">
        <v>87</v>
      </c>
      <c r="BS231" s="694">
        <v>188.29</v>
      </c>
      <c r="BT231" s="192"/>
      <c r="BU231" s="192"/>
      <c r="BV231" s="781" t="s">
        <v>1685</v>
      </c>
      <c r="BW231" s="779" t="s">
        <v>87</v>
      </c>
      <c r="BX231" s="781" t="s">
        <v>1686</v>
      </c>
      <c r="BY231" s="779" t="s">
        <v>87</v>
      </c>
      <c r="BZ231" s="694">
        <v>195.83</v>
      </c>
      <c r="CA231" s="192"/>
      <c r="CB231" s="192"/>
      <c r="CC231" s="781" t="s">
        <v>1687</v>
      </c>
      <c r="CD231" s="779" t="s">
        <v>87</v>
      </c>
      <c r="CE231" s="781" t="s">
        <v>1321</v>
      </c>
      <c r="CF231" s="779" t="s">
        <v>88</v>
      </c>
      <c r="CG231" s="282"/>
      <c r="CH231" s="787" t="s">
        <v>546</v>
      </c>
      <c r="CI231" s="298" t="str">
        <f>strCheckDate(O232:CG232)</f>
        <v/>
      </c>
      <c r="CJ231" s="317"/>
      <c r="CK231" s="317" t="str">
        <f>IF(M231="","",M231 )</f>
        <v>Питьевая вода, руб./м3 (с НДС)</v>
      </c>
      <c r="CL231" s="317"/>
      <c r="CM231" s="317"/>
      <c r="CN231" s="317"/>
    </row>
    <row r="232" spans="1:98" ht="14.25" hidden="1" customHeight="1">
      <c r="A232" s="783"/>
      <c r="B232" s="783"/>
      <c r="C232" s="783"/>
      <c r="D232" s="783"/>
      <c r="E232" s="783"/>
      <c r="F232" s="340"/>
      <c r="G232" s="340"/>
      <c r="H232" s="340"/>
      <c r="I232" s="776"/>
      <c r="J232" s="776"/>
      <c r="K232" s="344"/>
      <c r="L232" s="171"/>
      <c r="M232" s="205"/>
      <c r="N232" s="299"/>
      <c r="O232" s="299"/>
      <c r="P232" s="296"/>
      <c r="Q232" s="297" t="str">
        <f>R231 &amp; "-" &amp; T231</f>
        <v>17.01.2020-30.06.2020</v>
      </c>
      <c r="R232" s="781"/>
      <c r="S232" s="779"/>
      <c r="T232" s="782"/>
      <c r="U232" s="779"/>
      <c r="V232" s="299"/>
      <c r="W232" s="296"/>
      <c r="X232" s="297" t="str">
        <f>Y231 &amp; "-" &amp; AA231</f>
        <v>01.07.2020-31.12.2020</v>
      </c>
      <c r="Y232" s="781"/>
      <c r="Z232" s="779"/>
      <c r="AA232" s="782"/>
      <c r="AB232" s="779"/>
      <c r="AC232" s="299"/>
      <c r="AD232" s="296"/>
      <c r="AE232" s="297" t="str">
        <f>AF231 &amp; "-" &amp; AH231</f>
        <v>01.01.2021-30.06.2021</v>
      </c>
      <c r="AF232" s="781"/>
      <c r="AG232" s="779"/>
      <c r="AH232" s="782"/>
      <c r="AI232" s="779"/>
      <c r="AJ232" s="299"/>
      <c r="AK232" s="296"/>
      <c r="AL232" s="297" t="str">
        <f>AM231 &amp; "-" &amp; AO231</f>
        <v>01.07.2021-31.12.2021</v>
      </c>
      <c r="AM232" s="781"/>
      <c r="AN232" s="779"/>
      <c r="AO232" s="782"/>
      <c r="AP232" s="779"/>
      <c r="AQ232" s="299"/>
      <c r="AR232" s="296"/>
      <c r="AS232" s="297" t="str">
        <f>AT231 &amp; "-" &amp; AV231</f>
        <v>01.01.2022-30.06.2022</v>
      </c>
      <c r="AT232" s="781"/>
      <c r="AU232" s="779"/>
      <c r="AV232" s="782"/>
      <c r="AW232" s="779"/>
      <c r="AX232" s="299"/>
      <c r="AY232" s="296"/>
      <c r="AZ232" s="297" t="str">
        <f>BA231 &amp; "-" &amp; BC231</f>
        <v>01.07.2022-31.12.2022</v>
      </c>
      <c r="BA232" s="781"/>
      <c r="BB232" s="779"/>
      <c r="BC232" s="782"/>
      <c r="BD232" s="779"/>
      <c r="BE232" s="299"/>
      <c r="BF232" s="296"/>
      <c r="BG232" s="297" t="str">
        <f>BH231 &amp; "-" &amp; BJ231</f>
        <v>01.01.2023-30.06.2023</v>
      </c>
      <c r="BH232" s="781"/>
      <c r="BI232" s="779"/>
      <c r="BJ232" s="782"/>
      <c r="BK232" s="779"/>
      <c r="BL232" s="299"/>
      <c r="BM232" s="296"/>
      <c r="BN232" s="297" t="str">
        <f>BO231 &amp; "-" &amp; BQ231</f>
        <v>01.07.2023-31.12.2023</v>
      </c>
      <c r="BO232" s="781"/>
      <c r="BP232" s="779"/>
      <c r="BQ232" s="782"/>
      <c r="BR232" s="779"/>
      <c r="BS232" s="299"/>
      <c r="BT232" s="296"/>
      <c r="BU232" s="297" t="str">
        <f>BV231 &amp; "-" &amp; BX231</f>
        <v>01.01.2024-30.06.2024</v>
      </c>
      <c r="BV232" s="781"/>
      <c r="BW232" s="779"/>
      <c r="BX232" s="782"/>
      <c r="BY232" s="779"/>
      <c r="BZ232" s="299"/>
      <c r="CA232" s="296"/>
      <c r="CB232" s="297" t="str">
        <f>CC231 &amp; "-" &amp; CE231</f>
        <v>01.07.2024-31.12.2024</v>
      </c>
      <c r="CC232" s="781"/>
      <c r="CD232" s="779"/>
      <c r="CE232" s="782"/>
      <c r="CF232" s="779"/>
      <c r="CG232" s="282"/>
      <c r="CH232" s="788"/>
      <c r="CJ232" s="317"/>
      <c r="CK232" s="317"/>
      <c r="CL232" s="317"/>
      <c r="CM232" s="317"/>
      <c r="CN232" s="317"/>
    </row>
    <row r="233" spans="1:98" customFormat="1" ht="15" customHeight="1">
      <c r="A233" s="783"/>
      <c r="B233" s="783"/>
      <c r="C233" s="783"/>
      <c r="D233" s="783"/>
      <c r="E233" s="783"/>
      <c r="F233" s="340"/>
      <c r="G233" s="340"/>
      <c r="H233" s="340"/>
      <c r="I233" s="776"/>
      <c r="J233" s="776"/>
      <c r="K233" s="201"/>
      <c r="L233" s="112"/>
      <c r="M233" s="175" t="s">
        <v>427</v>
      </c>
      <c r="N233" s="164"/>
      <c r="O233" s="157"/>
      <c r="P233" s="157"/>
      <c r="Q233" s="157"/>
      <c r="R233" s="262"/>
      <c r="S233" s="198"/>
      <c r="T233" s="198"/>
      <c r="U233" s="198"/>
      <c r="V233" s="157"/>
      <c r="W233" s="157"/>
      <c r="X233" s="157"/>
      <c r="Y233" s="262"/>
      <c r="Z233" s="198"/>
      <c r="AA233" s="198"/>
      <c r="AB233" s="198"/>
      <c r="AC233" s="157"/>
      <c r="AD233" s="157"/>
      <c r="AE233" s="157"/>
      <c r="AF233" s="262"/>
      <c r="AG233" s="198"/>
      <c r="AH233" s="198"/>
      <c r="AI233" s="198"/>
      <c r="AJ233" s="157"/>
      <c r="AK233" s="157"/>
      <c r="AL233" s="157"/>
      <c r="AM233" s="262"/>
      <c r="AN233" s="198"/>
      <c r="AO233" s="198"/>
      <c r="AP233" s="198"/>
      <c r="AQ233" s="157"/>
      <c r="AR233" s="157"/>
      <c r="AS233" s="157"/>
      <c r="AT233" s="262"/>
      <c r="AU233" s="198"/>
      <c r="AV233" s="198"/>
      <c r="AW233" s="198"/>
      <c r="AX233" s="157"/>
      <c r="AY233" s="157"/>
      <c r="AZ233" s="157"/>
      <c r="BA233" s="262"/>
      <c r="BB233" s="198"/>
      <c r="BC233" s="198"/>
      <c r="BD233" s="198"/>
      <c r="BE233" s="157"/>
      <c r="BF233" s="157"/>
      <c r="BG233" s="157"/>
      <c r="BH233" s="262"/>
      <c r="BI233" s="198"/>
      <c r="BJ233" s="198"/>
      <c r="BK233" s="198"/>
      <c r="BL233" s="157"/>
      <c r="BM233" s="157"/>
      <c r="BN233" s="157"/>
      <c r="BO233" s="262"/>
      <c r="BP233" s="198"/>
      <c r="BQ233" s="198"/>
      <c r="BR233" s="198"/>
      <c r="BS233" s="157"/>
      <c r="BT233" s="157"/>
      <c r="BU233" s="157"/>
      <c r="BV233" s="262"/>
      <c r="BW233" s="198"/>
      <c r="BX233" s="198"/>
      <c r="BY233" s="198"/>
      <c r="BZ233" s="157"/>
      <c r="CA233" s="157"/>
      <c r="CB233" s="157"/>
      <c r="CC233" s="262"/>
      <c r="CD233" s="198"/>
      <c r="CE233" s="198"/>
      <c r="CF233" s="198"/>
      <c r="CG233" s="186"/>
      <c r="CH233" s="789"/>
      <c r="CI233" s="307"/>
      <c r="CJ233" s="307"/>
      <c r="CK233" s="307"/>
      <c r="CL233" s="307"/>
      <c r="CM233" s="307"/>
      <c r="CN233" s="307"/>
      <c r="CO233" s="307"/>
      <c r="CP233" s="307"/>
      <c r="CQ233" s="307"/>
      <c r="CR233" s="307"/>
      <c r="CS233" s="307"/>
      <c r="CT233" s="307"/>
    </row>
    <row r="234" spans="1:98" ht="33.75">
      <c r="A234" s="783"/>
      <c r="B234" s="783"/>
      <c r="C234" s="783"/>
      <c r="D234" s="783"/>
      <c r="E234" s="783">
        <v>2</v>
      </c>
      <c r="F234" s="677"/>
      <c r="G234" s="677"/>
      <c r="H234" s="677"/>
      <c r="I234" s="776"/>
      <c r="J234" s="776" t="s">
        <v>1636</v>
      </c>
      <c r="K234" s="101"/>
      <c r="L234" s="681" t="str">
        <f>mergeValue(A234) &amp;"."&amp; mergeValue(B234)&amp;"."&amp; mergeValue(C234)&amp;"."&amp; mergeValue(D234)&amp;"."&amp; mergeValue(E234)</f>
        <v>1.11.1.1.2</v>
      </c>
      <c r="M234" s="172" t="s">
        <v>10</v>
      </c>
      <c r="N234" s="286"/>
      <c r="O234" s="794" t="s">
        <v>306</v>
      </c>
      <c r="P234" s="795"/>
      <c r="Q234" s="795"/>
      <c r="R234" s="795"/>
      <c r="S234" s="795"/>
      <c r="T234" s="795"/>
      <c r="U234" s="795"/>
      <c r="V234" s="795"/>
      <c r="W234" s="795"/>
      <c r="X234" s="795"/>
      <c r="Y234" s="795"/>
      <c r="Z234" s="795"/>
      <c r="AA234" s="795"/>
      <c r="AB234" s="795"/>
      <c r="AC234" s="795"/>
      <c r="AD234" s="795"/>
      <c r="AE234" s="795"/>
      <c r="AF234" s="795"/>
      <c r="AG234" s="795"/>
      <c r="AH234" s="795"/>
      <c r="AI234" s="795"/>
      <c r="AJ234" s="795"/>
      <c r="AK234" s="795"/>
      <c r="AL234" s="795"/>
      <c r="AM234" s="795"/>
      <c r="AN234" s="795"/>
      <c r="AO234" s="795"/>
      <c r="AP234" s="795"/>
      <c r="AQ234" s="795"/>
      <c r="AR234" s="795"/>
      <c r="AS234" s="795"/>
      <c r="AT234" s="795"/>
      <c r="AU234" s="795"/>
      <c r="AV234" s="795"/>
      <c r="AW234" s="795"/>
      <c r="AX234" s="795"/>
      <c r="AY234" s="795"/>
      <c r="AZ234" s="795"/>
      <c r="BA234" s="795"/>
      <c r="BB234" s="795"/>
      <c r="BC234" s="795"/>
      <c r="BD234" s="795"/>
      <c r="BE234" s="795"/>
      <c r="BF234" s="795"/>
      <c r="BG234" s="795"/>
      <c r="BH234" s="795"/>
      <c r="BI234" s="795"/>
      <c r="BJ234" s="795"/>
      <c r="BK234" s="795"/>
      <c r="BL234" s="795"/>
      <c r="BM234" s="795"/>
      <c r="BN234" s="795"/>
      <c r="BO234" s="795"/>
      <c r="BP234" s="795"/>
      <c r="BQ234" s="795"/>
      <c r="BR234" s="795"/>
      <c r="BS234" s="795"/>
      <c r="BT234" s="795"/>
      <c r="BU234" s="795"/>
      <c r="BV234" s="795"/>
      <c r="BW234" s="795"/>
      <c r="BX234" s="795"/>
      <c r="BY234" s="795"/>
      <c r="BZ234" s="795"/>
      <c r="CA234" s="795"/>
      <c r="CB234" s="795"/>
      <c r="CC234" s="795"/>
      <c r="CD234" s="795"/>
      <c r="CE234" s="795"/>
      <c r="CF234" s="795"/>
      <c r="CG234" s="796"/>
      <c r="CH234" s="286" t="s">
        <v>545</v>
      </c>
      <c r="CJ234" s="317" t="str">
        <f>strCheckUnique(CK234:CK237)</f>
        <v/>
      </c>
      <c r="CL234" s="317"/>
    </row>
    <row r="235" spans="1:98" ht="66" customHeight="1">
      <c r="A235" s="783"/>
      <c r="B235" s="783"/>
      <c r="C235" s="783"/>
      <c r="D235" s="783"/>
      <c r="E235" s="783"/>
      <c r="F235" s="340">
        <v>1</v>
      </c>
      <c r="G235" s="340"/>
      <c r="H235" s="340"/>
      <c r="I235" s="776"/>
      <c r="J235" s="776"/>
      <c r="K235" s="344"/>
      <c r="L235" s="681" t="str">
        <f>mergeValue(A235) &amp;"."&amp; mergeValue(B235)&amp;"."&amp; mergeValue(C235)&amp;"."&amp; mergeValue(D235)&amp;"."&amp; mergeValue(E235)&amp;"."&amp; mergeValue(F235)</f>
        <v>1.11.1.1.2.1</v>
      </c>
      <c r="M235" s="646" t="s">
        <v>1651</v>
      </c>
      <c r="N235" s="299"/>
      <c r="O235" s="694">
        <v>46.26</v>
      </c>
      <c r="P235" s="192"/>
      <c r="Q235" s="192"/>
      <c r="R235" s="781" t="s">
        <v>1320</v>
      </c>
      <c r="S235" s="779" t="s">
        <v>87</v>
      </c>
      <c r="T235" s="781" t="s">
        <v>1667</v>
      </c>
      <c r="U235" s="779" t="s">
        <v>87</v>
      </c>
      <c r="V235" s="694">
        <v>103.38</v>
      </c>
      <c r="W235" s="192"/>
      <c r="X235" s="192"/>
      <c r="Y235" s="781" t="s">
        <v>1668</v>
      </c>
      <c r="Z235" s="779" t="s">
        <v>87</v>
      </c>
      <c r="AA235" s="781" t="s">
        <v>1669</v>
      </c>
      <c r="AB235" s="779" t="s">
        <v>87</v>
      </c>
      <c r="AC235" s="694">
        <v>99.07</v>
      </c>
      <c r="AD235" s="192"/>
      <c r="AE235" s="192"/>
      <c r="AF235" s="781" t="s">
        <v>1672</v>
      </c>
      <c r="AG235" s="779" t="s">
        <v>87</v>
      </c>
      <c r="AH235" s="781" t="s">
        <v>1673</v>
      </c>
      <c r="AI235" s="779" t="s">
        <v>87</v>
      </c>
      <c r="AJ235" s="694">
        <v>103.03</v>
      </c>
      <c r="AK235" s="192"/>
      <c r="AL235" s="192"/>
      <c r="AM235" s="781" t="s">
        <v>1674</v>
      </c>
      <c r="AN235" s="779" t="s">
        <v>87</v>
      </c>
      <c r="AO235" s="781" t="s">
        <v>1675</v>
      </c>
      <c r="AP235" s="779" t="s">
        <v>87</v>
      </c>
      <c r="AQ235" s="694">
        <v>103.03</v>
      </c>
      <c r="AR235" s="192"/>
      <c r="AS235" s="192"/>
      <c r="AT235" s="781" t="s">
        <v>1677</v>
      </c>
      <c r="AU235" s="779" t="s">
        <v>87</v>
      </c>
      <c r="AV235" s="781" t="s">
        <v>1678</v>
      </c>
      <c r="AW235" s="779" t="s">
        <v>87</v>
      </c>
      <c r="AX235" s="694">
        <v>136.49</v>
      </c>
      <c r="AY235" s="192"/>
      <c r="AZ235" s="192"/>
      <c r="BA235" s="781" t="s">
        <v>1679</v>
      </c>
      <c r="BB235" s="779" t="s">
        <v>87</v>
      </c>
      <c r="BC235" s="781" t="s">
        <v>1680</v>
      </c>
      <c r="BD235" s="779" t="s">
        <v>87</v>
      </c>
      <c r="BE235" s="694">
        <v>136.49</v>
      </c>
      <c r="BF235" s="192"/>
      <c r="BG235" s="192"/>
      <c r="BH235" s="781" t="s">
        <v>1681</v>
      </c>
      <c r="BI235" s="779" t="s">
        <v>87</v>
      </c>
      <c r="BJ235" s="781" t="s">
        <v>1682</v>
      </c>
      <c r="BK235" s="779" t="s">
        <v>87</v>
      </c>
      <c r="BL235" s="694">
        <v>193.41</v>
      </c>
      <c r="BM235" s="192"/>
      <c r="BN235" s="192"/>
      <c r="BO235" s="781" t="s">
        <v>1683</v>
      </c>
      <c r="BP235" s="779" t="s">
        <v>87</v>
      </c>
      <c r="BQ235" s="781" t="s">
        <v>1684</v>
      </c>
      <c r="BR235" s="779" t="s">
        <v>87</v>
      </c>
      <c r="BS235" s="694">
        <v>156.91</v>
      </c>
      <c r="BT235" s="192"/>
      <c r="BU235" s="192"/>
      <c r="BV235" s="781" t="s">
        <v>1685</v>
      </c>
      <c r="BW235" s="779" t="s">
        <v>87</v>
      </c>
      <c r="BX235" s="781" t="s">
        <v>1686</v>
      </c>
      <c r="BY235" s="779" t="s">
        <v>87</v>
      </c>
      <c r="BZ235" s="694">
        <v>163.19</v>
      </c>
      <c r="CA235" s="192"/>
      <c r="CB235" s="192"/>
      <c r="CC235" s="781" t="s">
        <v>1687</v>
      </c>
      <c r="CD235" s="779" t="s">
        <v>87</v>
      </c>
      <c r="CE235" s="781" t="s">
        <v>1321</v>
      </c>
      <c r="CF235" s="779" t="s">
        <v>88</v>
      </c>
      <c r="CG235" s="282"/>
      <c r="CH235" s="787" t="s">
        <v>546</v>
      </c>
      <c r="CI235" s="298" t="str">
        <f>strCheckDate(O236:CG236)</f>
        <v/>
      </c>
      <c r="CJ235" s="317"/>
      <c r="CK235" s="317" t="str">
        <f>IF(M235="","",M235 )</f>
        <v>Питьевая вода, руб./м3 (без НДС)</v>
      </c>
      <c r="CL235" s="317"/>
      <c r="CM235" s="317"/>
      <c r="CN235" s="317"/>
    </row>
    <row r="236" spans="1:98" ht="14.25" hidden="1" customHeight="1">
      <c r="A236" s="783"/>
      <c r="B236" s="783"/>
      <c r="C236" s="783"/>
      <c r="D236" s="783"/>
      <c r="E236" s="783"/>
      <c r="F236" s="340"/>
      <c r="G236" s="340"/>
      <c r="H236" s="340"/>
      <c r="I236" s="776"/>
      <c r="J236" s="776"/>
      <c r="K236" s="344"/>
      <c r="L236" s="171"/>
      <c r="M236" s="205"/>
      <c r="N236" s="299"/>
      <c r="O236" s="299"/>
      <c r="P236" s="296"/>
      <c r="Q236" s="297" t="str">
        <f>R235 &amp; "-" &amp; T235</f>
        <v>17.01.2020-30.06.2020</v>
      </c>
      <c r="R236" s="781"/>
      <c r="S236" s="779"/>
      <c r="T236" s="782"/>
      <c r="U236" s="779"/>
      <c r="V236" s="299"/>
      <c r="W236" s="296"/>
      <c r="X236" s="297" t="str">
        <f>Y235 &amp; "-" &amp; AA235</f>
        <v>01.07.2020-31.12.2020</v>
      </c>
      <c r="Y236" s="781"/>
      <c r="Z236" s="779"/>
      <c r="AA236" s="782"/>
      <c r="AB236" s="779"/>
      <c r="AC236" s="299"/>
      <c r="AD236" s="296"/>
      <c r="AE236" s="297" t="str">
        <f>AF235 &amp; "-" &amp; AH235</f>
        <v>01.01.2021-30.06.2021</v>
      </c>
      <c r="AF236" s="781"/>
      <c r="AG236" s="779"/>
      <c r="AH236" s="782"/>
      <c r="AI236" s="779"/>
      <c r="AJ236" s="299"/>
      <c r="AK236" s="296"/>
      <c r="AL236" s="297" t="str">
        <f>AM235 &amp; "-" &amp; AO235</f>
        <v>01.07.2021-31.12.2021</v>
      </c>
      <c r="AM236" s="781"/>
      <c r="AN236" s="779"/>
      <c r="AO236" s="782"/>
      <c r="AP236" s="779"/>
      <c r="AQ236" s="299"/>
      <c r="AR236" s="296"/>
      <c r="AS236" s="297" t="str">
        <f>AT235 &amp; "-" &amp; AV235</f>
        <v>01.01.2022-30.06.2022</v>
      </c>
      <c r="AT236" s="781"/>
      <c r="AU236" s="779"/>
      <c r="AV236" s="782"/>
      <c r="AW236" s="779"/>
      <c r="AX236" s="299"/>
      <c r="AY236" s="296"/>
      <c r="AZ236" s="297" t="str">
        <f>BA235 &amp; "-" &amp; BC235</f>
        <v>01.07.2022-31.12.2022</v>
      </c>
      <c r="BA236" s="781"/>
      <c r="BB236" s="779"/>
      <c r="BC236" s="782"/>
      <c r="BD236" s="779"/>
      <c r="BE236" s="299"/>
      <c r="BF236" s="296"/>
      <c r="BG236" s="297" t="str">
        <f>BH235 &amp; "-" &amp; BJ235</f>
        <v>01.01.2023-30.06.2023</v>
      </c>
      <c r="BH236" s="781"/>
      <c r="BI236" s="779"/>
      <c r="BJ236" s="782"/>
      <c r="BK236" s="779"/>
      <c r="BL236" s="299"/>
      <c r="BM236" s="296"/>
      <c r="BN236" s="297" t="str">
        <f>BO235 &amp; "-" &amp; BQ235</f>
        <v>01.07.2023-31.12.2023</v>
      </c>
      <c r="BO236" s="781"/>
      <c r="BP236" s="779"/>
      <c r="BQ236" s="782"/>
      <c r="BR236" s="779"/>
      <c r="BS236" s="299"/>
      <c r="BT236" s="296"/>
      <c r="BU236" s="297" t="str">
        <f>BV235 &amp; "-" &amp; BX235</f>
        <v>01.01.2024-30.06.2024</v>
      </c>
      <c r="BV236" s="781"/>
      <c r="BW236" s="779"/>
      <c r="BX236" s="782"/>
      <c r="BY236" s="779"/>
      <c r="BZ236" s="299"/>
      <c r="CA236" s="296"/>
      <c r="CB236" s="297" t="str">
        <f>CC235 &amp; "-" &amp; CE235</f>
        <v>01.07.2024-31.12.2024</v>
      </c>
      <c r="CC236" s="781"/>
      <c r="CD236" s="779"/>
      <c r="CE236" s="782"/>
      <c r="CF236" s="779"/>
      <c r="CG236" s="282"/>
      <c r="CH236" s="788"/>
      <c r="CJ236" s="317"/>
      <c r="CK236" s="317"/>
      <c r="CL236" s="317"/>
      <c r="CM236" s="317"/>
      <c r="CN236" s="317"/>
    </row>
    <row r="237" spans="1:98" customFormat="1" ht="15" customHeight="1">
      <c r="A237" s="783"/>
      <c r="B237" s="783"/>
      <c r="C237" s="783"/>
      <c r="D237" s="783"/>
      <c r="E237" s="783"/>
      <c r="F237" s="340"/>
      <c r="G237" s="340"/>
      <c r="H237" s="340"/>
      <c r="I237" s="776"/>
      <c r="J237" s="776"/>
      <c r="K237" s="201"/>
      <c r="L237" s="112"/>
      <c r="M237" s="175" t="s">
        <v>427</v>
      </c>
      <c r="N237" s="164"/>
      <c r="O237" s="157"/>
      <c r="P237" s="157"/>
      <c r="Q237" s="157"/>
      <c r="R237" s="262"/>
      <c r="S237" s="198"/>
      <c r="T237" s="198"/>
      <c r="U237" s="198"/>
      <c r="V237" s="157"/>
      <c r="W237" s="157"/>
      <c r="X237" s="157"/>
      <c r="Y237" s="262"/>
      <c r="Z237" s="198"/>
      <c r="AA237" s="198"/>
      <c r="AB237" s="198"/>
      <c r="AC237" s="157"/>
      <c r="AD237" s="157"/>
      <c r="AE237" s="157"/>
      <c r="AF237" s="262"/>
      <c r="AG237" s="198"/>
      <c r="AH237" s="198"/>
      <c r="AI237" s="198"/>
      <c r="AJ237" s="157"/>
      <c r="AK237" s="157"/>
      <c r="AL237" s="157"/>
      <c r="AM237" s="262"/>
      <c r="AN237" s="198"/>
      <c r="AO237" s="198"/>
      <c r="AP237" s="198"/>
      <c r="AQ237" s="157"/>
      <c r="AR237" s="157"/>
      <c r="AS237" s="157"/>
      <c r="AT237" s="262"/>
      <c r="AU237" s="198"/>
      <c r="AV237" s="198"/>
      <c r="AW237" s="198"/>
      <c r="AX237" s="157"/>
      <c r="AY237" s="157"/>
      <c r="AZ237" s="157"/>
      <c r="BA237" s="262"/>
      <c r="BB237" s="198"/>
      <c r="BC237" s="198"/>
      <c r="BD237" s="198"/>
      <c r="BE237" s="157"/>
      <c r="BF237" s="157"/>
      <c r="BG237" s="157"/>
      <c r="BH237" s="262"/>
      <c r="BI237" s="198"/>
      <c r="BJ237" s="198"/>
      <c r="BK237" s="198"/>
      <c r="BL237" s="157"/>
      <c r="BM237" s="157"/>
      <c r="BN237" s="157"/>
      <c r="BO237" s="262"/>
      <c r="BP237" s="198"/>
      <c r="BQ237" s="198"/>
      <c r="BR237" s="198"/>
      <c r="BS237" s="157"/>
      <c r="BT237" s="157"/>
      <c r="BU237" s="157"/>
      <c r="BV237" s="262"/>
      <c r="BW237" s="198"/>
      <c r="BX237" s="198"/>
      <c r="BY237" s="198"/>
      <c r="BZ237" s="157"/>
      <c r="CA237" s="157"/>
      <c r="CB237" s="157"/>
      <c r="CC237" s="262"/>
      <c r="CD237" s="198"/>
      <c r="CE237" s="198"/>
      <c r="CF237" s="198"/>
      <c r="CG237" s="186"/>
      <c r="CH237" s="789"/>
      <c r="CI237" s="307"/>
      <c r="CJ237" s="307"/>
      <c r="CK237" s="307"/>
      <c r="CL237" s="307"/>
      <c r="CM237" s="307"/>
      <c r="CN237" s="307"/>
      <c r="CO237" s="307"/>
      <c r="CP237" s="307"/>
      <c r="CQ237" s="307"/>
      <c r="CR237" s="307"/>
      <c r="CS237" s="307"/>
      <c r="CT237" s="307"/>
    </row>
    <row r="238" spans="1:98" ht="33.75">
      <c r="A238" s="783"/>
      <c r="B238" s="783"/>
      <c r="C238" s="783"/>
      <c r="D238" s="783"/>
      <c r="E238" s="783">
        <v>3</v>
      </c>
      <c r="F238" s="677"/>
      <c r="G238" s="677"/>
      <c r="H238" s="677"/>
      <c r="I238" s="776"/>
      <c r="J238" s="776" t="s">
        <v>1636</v>
      </c>
      <c r="K238" s="101"/>
      <c r="L238" s="681" t="str">
        <f>mergeValue(A238) &amp;"."&amp; mergeValue(B238)&amp;"."&amp; mergeValue(C238)&amp;"."&amp; mergeValue(D238)&amp;"."&amp; mergeValue(E238)</f>
        <v>1.11.1.1.3</v>
      </c>
      <c r="M238" s="172" t="s">
        <v>10</v>
      </c>
      <c r="N238" s="286"/>
      <c r="O238" s="794" t="s">
        <v>307</v>
      </c>
      <c r="P238" s="795"/>
      <c r="Q238" s="795"/>
      <c r="R238" s="795"/>
      <c r="S238" s="795"/>
      <c r="T238" s="795"/>
      <c r="U238" s="795"/>
      <c r="V238" s="795"/>
      <c r="W238" s="795"/>
      <c r="X238" s="795"/>
      <c r="Y238" s="795"/>
      <c r="Z238" s="795"/>
      <c r="AA238" s="795"/>
      <c r="AB238" s="795"/>
      <c r="AC238" s="795"/>
      <c r="AD238" s="795"/>
      <c r="AE238" s="795"/>
      <c r="AF238" s="795"/>
      <c r="AG238" s="795"/>
      <c r="AH238" s="795"/>
      <c r="AI238" s="795"/>
      <c r="AJ238" s="795"/>
      <c r="AK238" s="795"/>
      <c r="AL238" s="795"/>
      <c r="AM238" s="795"/>
      <c r="AN238" s="795"/>
      <c r="AO238" s="795"/>
      <c r="AP238" s="795"/>
      <c r="AQ238" s="795"/>
      <c r="AR238" s="795"/>
      <c r="AS238" s="795"/>
      <c r="AT238" s="795"/>
      <c r="AU238" s="795"/>
      <c r="AV238" s="795"/>
      <c r="AW238" s="795"/>
      <c r="AX238" s="795"/>
      <c r="AY238" s="795"/>
      <c r="AZ238" s="795"/>
      <c r="BA238" s="795"/>
      <c r="BB238" s="795"/>
      <c r="BC238" s="795"/>
      <c r="BD238" s="795"/>
      <c r="BE238" s="795"/>
      <c r="BF238" s="795"/>
      <c r="BG238" s="795"/>
      <c r="BH238" s="795"/>
      <c r="BI238" s="795"/>
      <c r="BJ238" s="795"/>
      <c r="BK238" s="795"/>
      <c r="BL238" s="795"/>
      <c r="BM238" s="795"/>
      <c r="BN238" s="795"/>
      <c r="BO238" s="795"/>
      <c r="BP238" s="795"/>
      <c r="BQ238" s="795"/>
      <c r="BR238" s="795"/>
      <c r="BS238" s="795"/>
      <c r="BT238" s="795"/>
      <c r="BU238" s="795"/>
      <c r="BV238" s="795"/>
      <c r="BW238" s="795"/>
      <c r="BX238" s="795"/>
      <c r="BY238" s="795"/>
      <c r="BZ238" s="795"/>
      <c r="CA238" s="795"/>
      <c r="CB238" s="795"/>
      <c r="CC238" s="795"/>
      <c r="CD238" s="795"/>
      <c r="CE238" s="795"/>
      <c r="CF238" s="795"/>
      <c r="CG238" s="796"/>
      <c r="CH238" s="286" t="s">
        <v>545</v>
      </c>
      <c r="CJ238" s="317" t="str">
        <f>strCheckUnique(CK238:CK241)</f>
        <v/>
      </c>
      <c r="CL238" s="317"/>
    </row>
    <row r="239" spans="1:98" ht="66" customHeight="1">
      <c r="A239" s="783"/>
      <c r="B239" s="783"/>
      <c r="C239" s="783"/>
      <c r="D239" s="783"/>
      <c r="E239" s="783"/>
      <c r="F239" s="340">
        <v>1</v>
      </c>
      <c r="G239" s="340"/>
      <c r="H239" s="340"/>
      <c r="I239" s="776"/>
      <c r="J239" s="776"/>
      <c r="K239" s="344"/>
      <c r="L239" s="681" t="str">
        <f>mergeValue(A239) &amp;"."&amp; mergeValue(B239)&amp;"."&amp; mergeValue(C239)&amp;"."&amp; mergeValue(D239)&amp;"."&amp; mergeValue(E239)&amp;"."&amp; mergeValue(F239)</f>
        <v>1.11.1.1.3.1</v>
      </c>
      <c r="M239" s="646" t="s">
        <v>1651</v>
      </c>
      <c r="N239" s="299"/>
      <c r="O239" s="694">
        <v>46.26</v>
      </c>
      <c r="P239" s="192"/>
      <c r="Q239" s="192"/>
      <c r="R239" s="781" t="s">
        <v>1320</v>
      </c>
      <c r="S239" s="779" t="s">
        <v>87</v>
      </c>
      <c r="T239" s="781" t="s">
        <v>1667</v>
      </c>
      <c r="U239" s="779" t="s">
        <v>87</v>
      </c>
      <c r="V239" s="694">
        <v>103.38</v>
      </c>
      <c r="W239" s="192"/>
      <c r="X239" s="192"/>
      <c r="Y239" s="781" t="s">
        <v>1668</v>
      </c>
      <c r="Z239" s="779" t="s">
        <v>87</v>
      </c>
      <c r="AA239" s="781" t="s">
        <v>1669</v>
      </c>
      <c r="AB239" s="779" t="s">
        <v>87</v>
      </c>
      <c r="AC239" s="694">
        <v>99.07</v>
      </c>
      <c r="AD239" s="192"/>
      <c r="AE239" s="192"/>
      <c r="AF239" s="781" t="s">
        <v>1672</v>
      </c>
      <c r="AG239" s="779" t="s">
        <v>87</v>
      </c>
      <c r="AH239" s="781" t="s">
        <v>1673</v>
      </c>
      <c r="AI239" s="779" t="s">
        <v>87</v>
      </c>
      <c r="AJ239" s="694">
        <v>103.03</v>
      </c>
      <c r="AK239" s="192"/>
      <c r="AL239" s="192"/>
      <c r="AM239" s="781" t="s">
        <v>1674</v>
      </c>
      <c r="AN239" s="779" t="s">
        <v>87</v>
      </c>
      <c r="AO239" s="781" t="s">
        <v>1675</v>
      </c>
      <c r="AP239" s="779" t="s">
        <v>87</v>
      </c>
      <c r="AQ239" s="694">
        <v>103.03</v>
      </c>
      <c r="AR239" s="192"/>
      <c r="AS239" s="192"/>
      <c r="AT239" s="781" t="s">
        <v>1677</v>
      </c>
      <c r="AU239" s="779" t="s">
        <v>87</v>
      </c>
      <c r="AV239" s="781" t="s">
        <v>1678</v>
      </c>
      <c r="AW239" s="779" t="s">
        <v>87</v>
      </c>
      <c r="AX239" s="694">
        <v>136.49</v>
      </c>
      <c r="AY239" s="192"/>
      <c r="AZ239" s="192"/>
      <c r="BA239" s="781" t="s">
        <v>1679</v>
      </c>
      <c r="BB239" s="779" t="s">
        <v>87</v>
      </c>
      <c r="BC239" s="781" t="s">
        <v>1680</v>
      </c>
      <c r="BD239" s="779" t="s">
        <v>87</v>
      </c>
      <c r="BE239" s="694">
        <v>136.49</v>
      </c>
      <c r="BF239" s="192"/>
      <c r="BG239" s="192"/>
      <c r="BH239" s="781" t="s">
        <v>1681</v>
      </c>
      <c r="BI239" s="779" t="s">
        <v>87</v>
      </c>
      <c r="BJ239" s="781" t="s">
        <v>1682</v>
      </c>
      <c r="BK239" s="779" t="s">
        <v>87</v>
      </c>
      <c r="BL239" s="694">
        <v>193.41</v>
      </c>
      <c r="BM239" s="192"/>
      <c r="BN239" s="192"/>
      <c r="BO239" s="781" t="s">
        <v>1683</v>
      </c>
      <c r="BP239" s="779" t="s">
        <v>87</v>
      </c>
      <c r="BQ239" s="781" t="s">
        <v>1684</v>
      </c>
      <c r="BR239" s="779" t="s">
        <v>87</v>
      </c>
      <c r="BS239" s="694">
        <v>156.91</v>
      </c>
      <c r="BT239" s="192"/>
      <c r="BU239" s="192"/>
      <c r="BV239" s="781" t="s">
        <v>1685</v>
      </c>
      <c r="BW239" s="779" t="s">
        <v>87</v>
      </c>
      <c r="BX239" s="781" t="s">
        <v>1686</v>
      </c>
      <c r="BY239" s="779" t="s">
        <v>87</v>
      </c>
      <c r="BZ239" s="694">
        <v>163.19</v>
      </c>
      <c r="CA239" s="192"/>
      <c r="CB239" s="192"/>
      <c r="CC239" s="781" t="s">
        <v>1687</v>
      </c>
      <c r="CD239" s="779" t="s">
        <v>87</v>
      </c>
      <c r="CE239" s="781" t="s">
        <v>1321</v>
      </c>
      <c r="CF239" s="779" t="s">
        <v>88</v>
      </c>
      <c r="CG239" s="282"/>
      <c r="CH239" s="787" t="s">
        <v>546</v>
      </c>
      <c r="CI239" s="298" t="str">
        <f>strCheckDate(O240:CG240)</f>
        <v/>
      </c>
      <c r="CJ239" s="317"/>
      <c r="CK239" s="317" t="str">
        <f>IF(M239="","",M239 )</f>
        <v>Питьевая вода, руб./м3 (без НДС)</v>
      </c>
      <c r="CL239" s="317"/>
      <c r="CM239" s="317"/>
      <c r="CN239" s="317"/>
    </row>
    <row r="240" spans="1:98" ht="14.25" hidden="1" customHeight="1">
      <c r="A240" s="783"/>
      <c r="B240" s="783"/>
      <c r="C240" s="783"/>
      <c r="D240" s="783"/>
      <c r="E240" s="783"/>
      <c r="F240" s="340"/>
      <c r="G240" s="340"/>
      <c r="H240" s="340"/>
      <c r="I240" s="776"/>
      <c r="J240" s="776"/>
      <c r="K240" s="344"/>
      <c r="L240" s="171"/>
      <c r="M240" s="205"/>
      <c r="N240" s="299"/>
      <c r="O240" s="299"/>
      <c r="P240" s="296"/>
      <c r="Q240" s="297" t="str">
        <f>R239 &amp; "-" &amp; T239</f>
        <v>17.01.2020-30.06.2020</v>
      </c>
      <c r="R240" s="781"/>
      <c r="S240" s="779"/>
      <c r="T240" s="782"/>
      <c r="U240" s="779"/>
      <c r="V240" s="299"/>
      <c r="W240" s="296"/>
      <c r="X240" s="297" t="str">
        <f>Y239 &amp; "-" &amp; AA239</f>
        <v>01.07.2020-31.12.2020</v>
      </c>
      <c r="Y240" s="781"/>
      <c r="Z240" s="779"/>
      <c r="AA240" s="782"/>
      <c r="AB240" s="779"/>
      <c r="AC240" s="299"/>
      <c r="AD240" s="296"/>
      <c r="AE240" s="297" t="str">
        <f>AF239 &amp; "-" &amp; AH239</f>
        <v>01.01.2021-30.06.2021</v>
      </c>
      <c r="AF240" s="781"/>
      <c r="AG240" s="779"/>
      <c r="AH240" s="782"/>
      <c r="AI240" s="779"/>
      <c r="AJ240" s="299"/>
      <c r="AK240" s="296"/>
      <c r="AL240" s="297" t="str">
        <f>AM239 &amp; "-" &amp; AO239</f>
        <v>01.07.2021-31.12.2021</v>
      </c>
      <c r="AM240" s="781"/>
      <c r="AN240" s="779"/>
      <c r="AO240" s="782"/>
      <c r="AP240" s="779"/>
      <c r="AQ240" s="299"/>
      <c r="AR240" s="296"/>
      <c r="AS240" s="297" t="str">
        <f>AT239 &amp; "-" &amp; AV239</f>
        <v>01.01.2022-30.06.2022</v>
      </c>
      <c r="AT240" s="781"/>
      <c r="AU240" s="779"/>
      <c r="AV240" s="782"/>
      <c r="AW240" s="779"/>
      <c r="AX240" s="299"/>
      <c r="AY240" s="296"/>
      <c r="AZ240" s="297" t="str">
        <f>BA239 &amp; "-" &amp; BC239</f>
        <v>01.07.2022-31.12.2022</v>
      </c>
      <c r="BA240" s="781"/>
      <c r="BB240" s="779"/>
      <c r="BC240" s="782"/>
      <c r="BD240" s="779"/>
      <c r="BE240" s="299"/>
      <c r="BF240" s="296"/>
      <c r="BG240" s="297" t="str">
        <f>BH239 &amp; "-" &amp; BJ239</f>
        <v>01.01.2023-30.06.2023</v>
      </c>
      <c r="BH240" s="781"/>
      <c r="BI240" s="779"/>
      <c r="BJ240" s="782"/>
      <c r="BK240" s="779"/>
      <c r="BL240" s="299"/>
      <c r="BM240" s="296"/>
      <c r="BN240" s="297" t="str">
        <f>BO239 &amp; "-" &amp; BQ239</f>
        <v>01.07.2023-31.12.2023</v>
      </c>
      <c r="BO240" s="781"/>
      <c r="BP240" s="779"/>
      <c r="BQ240" s="782"/>
      <c r="BR240" s="779"/>
      <c r="BS240" s="299"/>
      <c r="BT240" s="296"/>
      <c r="BU240" s="297" t="str">
        <f>BV239 &amp; "-" &amp; BX239</f>
        <v>01.01.2024-30.06.2024</v>
      </c>
      <c r="BV240" s="781"/>
      <c r="BW240" s="779"/>
      <c r="BX240" s="782"/>
      <c r="BY240" s="779"/>
      <c r="BZ240" s="299"/>
      <c r="CA240" s="296"/>
      <c r="CB240" s="297" t="str">
        <f>CC239 &amp; "-" &amp; CE239</f>
        <v>01.07.2024-31.12.2024</v>
      </c>
      <c r="CC240" s="781"/>
      <c r="CD240" s="779"/>
      <c r="CE240" s="782"/>
      <c r="CF240" s="779"/>
      <c r="CG240" s="282"/>
      <c r="CH240" s="788"/>
      <c r="CJ240" s="317"/>
      <c r="CK240" s="317"/>
      <c r="CL240" s="317"/>
      <c r="CM240" s="317"/>
      <c r="CN240" s="317"/>
    </row>
    <row r="241" spans="1:98" customFormat="1" ht="15" customHeight="1">
      <c r="A241" s="783"/>
      <c r="B241" s="783"/>
      <c r="C241" s="783"/>
      <c r="D241" s="783"/>
      <c r="E241" s="783"/>
      <c r="F241" s="340"/>
      <c r="G241" s="340"/>
      <c r="H241" s="340"/>
      <c r="I241" s="776"/>
      <c r="J241" s="776"/>
      <c r="K241" s="201"/>
      <c r="L241" s="112"/>
      <c r="M241" s="175" t="s">
        <v>427</v>
      </c>
      <c r="N241" s="164"/>
      <c r="O241" s="157"/>
      <c r="P241" s="157"/>
      <c r="Q241" s="157"/>
      <c r="R241" s="262"/>
      <c r="S241" s="198"/>
      <c r="T241" s="198"/>
      <c r="U241" s="198"/>
      <c r="V241" s="157"/>
      <c r="W241" s="157"/>
      <c r="X241" s="157"/>
      <c r="Y241" s="262"/>
      <c r="Z241" s="198"/>
      <c r="AA241" s="198"/>
      <c r="AB241" s="198"/>
      <c r="AC241" s="157"/>
      <c r="AD241" s="157"/>
      <c r="AE241" s="157"/>
      <c r="AF241" s="262"/>
      <c r="AG241" s="198"/>
      <c r="AH241" s="198"/>
      <c r="AI241" s="198"/>
      <c r="AJ241" s="157"/>
      <c r="AK241" s="157"/>
      <c r="AL241" s="157"/>
      <c r="AM241" s="262"/>
      <c r="AN241" s="198"/>
      <c r="AO241" s="198"/>
      <c r="AP241" s="198"/>
      <c r="AQ241" s="157"/>
      <c r="AR241" s="157"/>
      <c r="AS241" s="157"/>
      <c r="AT241" s="262"/>
      <c r="AU241" s="198"/>
      <c r="AV241" s="198"/>
      <c r="AW241" s="198"/>
      <c r="AX241" s="157"/>
      <c r="AY241" s="157"/>
      <c r="AZ241" s="157"/>
      <c r="BA241" s="262"/>
      <c r="BB241" s="198"/>
      <c r="BC241" s="198"/>
      <c r="BD241" s="198"/>
      <c r="BE241" s="157"/>
      <c r="BF241" s="157"/>
      <c r="BG241" s="157"/>
      <c r="BH241" s="262"/>
      <c r="BI241" s="198"/>
      <c r="BJ241" s="198"/>
      <c r="BK241" s="198"/>
      <c r="BL241" s="157"/>
      <c r="BM241" s="157"/>
      <c r="BN241" s="157"/>
      <c r="BO241" s="262"/>
      <c r="BP241" s="198"/>
      <c r="BQ241" s="198"/>
      <c r="BR241" s="198"/>
      <c r="BS241" s="157"/>
      <c r="BT241" s="157"/>
      <c r="BU241" s="157"/>
      <c r="BV241" s="262"/>
      <c r="BW241" s="198"/>
      <c r="BX241" s="198"/>
      <c r="BY241" s="198"/>
      <c r="BZ241" s="157"/>
      <c r="CA241" s="157"/>
      <c r="CB241" s="157"/>
      <c r="CC241" s="262"/>
      <c r="CD241" s="198"/>
      <c r="CE241" s="198"/>
      <c r="CF241" s="198"/>
      <c r="CG241" s="186"/>
      <c r="CH241" s="789"/>
      <c r="CI241" s="307"/>
      <c r="CJ241" s="307"/>
      <c r="CK241" s="307"/>
      <c r="CL241" s="307"/>
      <c r="CM241" s="307"/>
      <c r="CN241" s="307"/>
      <c r="CO241" s="307"/>
      <c r="CP241" s="307"/>
      <c r="CQ241" s="307"/>
      <c r="CR241" s="307"/>
      <c r="CS241" s="307"/>
      <c r="CT241" s="307"/>
    </row>
    <row r="242" spans="1:98" customFormat="1">
      <c r="A242" s="783"/>
      <c r="B242" s="783"/>
      <c r="C242" s="783"/>
      <c r="D242" s="783"/>
      <c r="E242" s="340"/>
      <c r="F242" s="677"/>
      <c r="G242" s="677"/>
      <c r="H242" s="677"/>
      <c r="I242" s="776"/>
      <c r="J242" s="85"/>
      <c r="K242" s="201"/>
      <c r="L242" s="112"/>
      <c r="M242" s="164" t="s">
        <v>13</v>
      </c>
      <c r="N242" s="163"/>
      <c r="O242" s="157"/>
      <c r="P242" s="157"/>
      <c r="Q242" s="157"/>
      <c r="R242" s="262"/>
      <c r="S242" s="198"/>
      <c r="T242" s="198"/>
      <c r="U242" s="197"/>
      <c r="V242" s="157"/>
      <c r="W242" s="157"/>
      <c r="X242" s="157"/>
      <c r="Y242" s="262"/>
      <c r="Z242" s="198"/>
      <c r="AA242" s="198"/>
      <c r="AB242" s="197"/>
      <c r="AC242" s="157"/>
      <c r="AD242" s="157"/>
      <c r="AE242" s="157"/>
      <c r="AF242" s="262"/>
      <c r="AG242" s="198"/>
      <c r="AH242" s="198"/>
      <c r="AI242" s="197"/>
      <c r="AJ242" s="157"/>
      <c r="AK242" s="157"/>
      <c r="AL242" s="157"/>
      <c r="AM242" s="262"/>
      <c r="AN242" s="198"/>
      <c r="AO242" s="198"/>
      <c r="AP242" s="197"/>
      <c r="AQ242" s="157"/>
      <c r="AR242" s="157"/>
      <c r="AS242" s="157"/>
      <c r="AT242" s="262"/>
      <c r="AU242" s="198"/>
      <c r="AV242" s="198"/>
      <c r="AW242" s="197"/>
      <c r="AX242" s="157"/>
      <c r="AY242" s="157"/>
      <c r="AZ242" s="157"/>
      <c r="BA242" s="262"/>
      <c r="BB242" s="198"/>
      <c r="BC242" s="198"/>
      <c r="BD242" s="197"/>
      <c r="BE242" s="157"/>
      <c r="BF242" s="157"/>
      <c r="BG242" s="157"/>
      <c r="BH242" s="262"/>
      <c r="BI242" s="198"/>
      <c r="BJ242" s="198"/>
      <c r="BK242" s="197"/>
      <c r="BL242" s="157"/>
      <c r="BM242" s="157"/>
      <c r="BN242" s="157"/>
      <c r="BO242" s="262"/>
      <c r="BP242" s="198"/>
      <c r="BQ242" s="198"/>
      <c r="BR242" s="197"/>
      <c r="BS242" s="157"/>
      <c r="BT242" s="157"/>
      <c r="BU242" s="157"/>
      <c r="BV242" s="262"/>
      <c r="BW242" s="198"/>
      <c r="BX242" s="198"/>
      <c r="BY242" s="197"/>
      <c r="BZ242" s="157"/>
      <c r="CA242" s="157"/>
      <c r="CB242" s="157"/>
      <c r="CC242" s="262"/>
      <c r="CD242" s="198"/>
      <c r="CE242" s="198"/>
      <c r="CF242" s="197"/>
      <c r="CG242" s="198"/>
      <c r="CH242" s="186"/>
      <c r="CI242" s="307"/>
      <c r="CJ242" s="307"/>
      <c r="CK242" s="307"/>
      <c r="CL242" s="307"/>
      <c r="CM242" s="307"/>
      <c r="CN242" s="307"/>
      <c r="CO242" s="307"/>
      <c r="CP242" s="307"/>
      <c r="CQ242" s="307"/>
      <c r="CR242" s="307"/>
      <c r="CS242" s="307"/>
      <c r="CT242" s="307"/>
    </row>
    <row r="243" spans="1:98" ht="33.75">
      <c r="A243" s="783"/>
      <c r="B243" s="783"/>
      <c r="C243" s="783"/>
      <c r="D243" s="783">
        <v>2</v>
      </c>
      <c r="E243" s="677"/>
      <c r="F243" s="677"/>
      <c r="G243" s="677"/>
      <c r="H243" s="677"/>
      <c r="I243" s="776" t="s">
        <v>1636</v>
      </c>
      <c r="J243" s="181"/>
      <c r="K243" s="101"/>
      <c r="L243" s="681" t="str">
        <f>mergeValue(A243) &amp;"."&amp; mergeValue(B243)&amp;"."&amp; mergeValue(C243)&amp;"."&amp; mergeValue(D243)</f>
        <v>1.11.1.2</v>
      </c>
      <c r="M243" s="161" t="s">
        <v>426</v>
      </c>
      <c r="N243" s="285"/>
      <c r="O243" s="797" t="s">
        <v>1663</v>
      </c>
      <c r="P243" s="798"/>
      <c r="Q243" s="798"/>
      <c r="R243" s="798"/>
      <c r="S243" s="798"/>
      <c r="T243" s="798"/>
      <c r="U243" s="798"/>
      <c r="V243" s="798"/>
      <c r="W243" s="798"/>
      <c r="X243" s="798"/>
      <c r="Y243" s="798"/>
      <c r="Z243" s="798"/>
      <c r="AA243" s="798"/>
      <c r="AB243" s="798"/>
      <c r="AC243" s="798"/>
      <c r="AD243" s="798"/>
      <c r="AE243" s="798"/>
      <c r="AF243" s="798"/>
      <c r="AG243" s="798"/>
      <c r="AH243" s="798"/>
      <c r="AI243" s="798"/>
      <c r="AJ243" s="798"/>
      <c r="AK243" s="798"/>
      <c r="AL243" s="798"/>
      <c r="AM243" s="798"/>
      <c r="AN243" s="798"/>
      <c r="AO243" s="798"/>
      <c r="AP243" s="798"/>
      <c r="AQ243" s="798"/>
      <c r="AR243" s="798"/>
      <c r="AS243" s="798"/>
      <c r="AT243" s="798"/>
      <c r="AU243" s="798"/>
      <c r="AV243" s="798"/>
      <c r="AW243" s="798"/>
      <c r="AX243" s="798"/>
      <c r="AY243" s="798"/>
      <c r="AZ243" s="798"/>
      <c r="BA243" s="798"/>
      <c r="BB243" s="798"/>
      <c r="BC243" s="798"/>
      <c r="BD243" s="798"/>
      <c r="BE243" s="798"/>
      <c r="BF243" s="798"/>
      <c r="BG243" s="798"/>
      <c r="BH243" s="798"/>
      <c r="BI243" s="798"/>
      <c r="BJ243" s="798"/>
      <c r="BK243" s="798"/>
      <c r="BL243" s="798"/>
      <c r="BM243" s="798"/>
      <c r="BN243" s="798"/>
      <c r="BO243" s="798"/>
      <c r="BP243" s="798"/>
      <c r="BQ243" s="798"/>
      <c r="BR243" s="798"/>
      <c r="BS243" s="798"/>
      <c r="BT243" s="798"/>
      <c r="BU243" s="798"/>
      <c r="BV243" s="798"/>
      <c r="BW243" s="798"/>
      <c r="BX243" s="798"/>
      <c r="BY243" s="798"/>
      <c r="BZ243" s="798"/>
      <c r="CA243" s="798"/>
      <c r="CB243" s="798"/>
      <c r="CC243" s="798"/>
      <c r="CD243" s="798"/>
      <c r="CE243" s="798"/>
      <c r="CF243" s="798"/>
      <c r="CG243" s="799"/>
      <c r="CH243" s="286" t="s">
        <v>681</v>
      </c>
    </row>
    <row r="244" spans="1:98" ht="33.75">
      <c r="A244" s="783"/>
      <c r="B244" s="783"/>
      <c r="C244" s="783"/>
      <c r="D244" s="783"/>
      <c r="E244" s="783">
        <v>1</v>
      </c>
      <c r="F244" s="677"/>
      <c r="G244" s="677"/>
      <c r="H244" s="677"/>
      <c r="I244" s="776"/>
      <c r="J244" s="776"/>
      <c r="K244" s="101"/>
      <c r="L244" s="681" t="str">
        <f>mergeValue(A244) &amp;"."&amp; mergeValue(B244)&amp;"."&amp; mergeValue(C244)&amp;"."&amp; mergeValue(D244)&amp;"."&amp; mergeValue(E244)</f>
        <v>1.11.1.2.1</v>
      </c>
      <c r="M244" s="172" t="s">
        <v>10</v>
      </c>
      <c r="N244" s="286"/>
      <c r="O244" s="794" t="s">
        <v>715</v>
      </c>
      <c r="P244" s="795"/>
      <c r="Q244" s="795"/>
      <c r="R244" s="795"/>
      <c r="S244" s="795"/>
      <c r="T244" s="795"/>
      <c r="U244" s="795"/>
      <c r="V244" s="795"/>
      <c r="W244" s="795"/>
      <c r="X244" s="795"/>
      <c r="Y244" s="795"/>
      <c r="Z244" s="795"/>
      <c r="AA244" s="795"/>
      <c r="AB244" s="795"/>
      <c r="AC244" s="795"/>
      <c r="AD244" s="795"/>
      <c r="AE244" s="795"/>
      <c r="AF244" s="795"/>
      <c r="AG244" s="795"/>
      <c r="AH244" s="795"/>
      <c r="AI244" s="795"/>
      <c r="AJ244" s="795"/>
      <c r="AK244" s="795"/>
      <c r="AL244" s="795"/>
      <c r="AM244" s="795"/>
      <c r="AN244" s="795"/>
      <c r="AO244" s="795"/>
      <c r="AP244" s="795"/>
      <c r="AQ244" s="795"/>
      <c r="AR244" s="795"/>
      <c r="AS244" s="795"/>
      <c r="AT244" s="795"/>
      <c r="AU244" s="795"/>
      <c r="AV244" s="795"/>
      <c r="AW244" s="795"/>
      <c r="AX244" s="795"/>
      <c r="AY244" s="795"/>
      <c r="AZ244" s="795"/>
      <c r="BA244" s="795"/>
      <c r="BB244" s="795"/>
      <c r="BC244" s="795"/>
      <c r="BD244" s="795"/>
      <c r="BE244" s="795"/>
      <c r="BF244" s="795"/>
      <c r="BG244" s="795"/>
      <c r="BH244" s="795"/>
      <c r="BI244" s="795"/>
      <c r="BJ244" s="795"/>
      <c r="BK244" s="795"/>
      <c r="BL244" s="795"/>
      <c r="BM244" s="795"/>
      <c r="BN244" s="795"/>
      <c r="BO244" s="795"/>
      <c r="BP244" s="795"/>
      <c r="BQ244" s="795"/>
      <c r="BR244" s="795"/>
      <c r="BS244" s="795"/>
      <c r="BT244" s="795"/>
      <c r="BU244" s="795"/>
      <c r="BV244" s="795"/>
      <c r="BW244" s="795"/>
      <c r="BX244" s="795"/>
      <c r="BY244" s="795"/>
      <c r="BZ244" s="795"/>
      <c r="CA244" s="795"/>
      <c r="CB244" s="795"/>
      <c r="CC244" s="795"/>
      <c r="CD244" s="795"/>
      <c r="CE244" s="795"/>
      <c r="CF244" s="795"/>
      <c r="CG244" s="796"/>
      <c r="CH244" s="286" t="s">
        <v>545</v>
      </c>
      <c r="CJ244" s="317" t="str">
        <f>strCheckUnique(CK244:CK247)</f>
        <v/>
      </c>
      <c r="CL244" s="317"/>
    </row>
    <row r="245" spans="1:98" ht="66" customHeight="1">
      <c r="A245" s="783"/>
      <c r="B245" s="783"/>
      <c r="C245" s="783"/>
      <c r="D245" s="783"/>
      <c r="E245" s="783"/>
      <c r="F245" s="340">
        <v>1</v>
      </c>
      <c r="G245" s="340"/>
      <c r="H245" s="340"/>
      <c r="I245" s="776"/>
      <c r="J245" s="776"/>
      <c r="K245" s="344"/>
      <c r="L245" s="681" t="str">
        <f>mergeValue(A245) &amp;"."&amp; mergeValue(B245)&amp;"."&amp; mergeValue(C245)&amp;"."&amp; mergeValue(D245)&amp;"."&amp; mergeValue(E245)&amp;"."&amp; mergeValue(F245)</f>
        <v>1.11.1.2.1.1</v>
      </c>
      <c r="M245" s="646" t="s">
        <v>1650</v>
      </c>
      <c r="N245" s="299"/>
      <c r="O245" s="694">
        <v>32.46</v>
      </c>
      <c r="P245" s="192"/>
      <c r="Q245" s="192"/>
      <c r="R245" s="781" t="s">
        <v>1320</v>
      </c>
      <c r="S245" s="779" t="s">
        <v>87</v>
      </c>
      <c r="T245" s="781" t="s">
        <v>1667</v>
      </c>
      <c r="U245" s="779" t="s">
        <v>87</v>
      </c>
      <c r="V245" s="694">
        <v>124.06</v>
      </c>
      <c r="W245" s="192"/>
      <c r="X245" s="192"/>
      <c r="Y245" s="781" t="s">
        <v>1668</v>
      </c>
      <c r="Z245" s="779" t="s">
        <v>87</v>
      </c>
      <c r="AA245" s="781" t="s">
        <v>1669</v>
      </c>
      <c r="AB245" s="779" t="s">
        <v>87</v>
      </c>
      <c r="AC245" s="694">
        <v>118.88</v>
      </c>
      <c r="AD245" s="192"/>
      <c r="AE245" s="192"/>
      <c r="AF245" s="781" t="s">
        <v>1672</v>
      </c>
      <c r="AG245" s="779" t="s">
        <v>87</v>
      </c>
      <c r="AH245" s="781" t="s">
        <v>1673</v>
      </c>
      <c r="AI245" s="779" t="s">
        <v>87</v>
      </c>
      <c r="AJ245" s="694">
        <v>123.64</v>
      </c>
      <c r="AK245" s="192"/>
      <c r="AL245" s="192"/>
      <c r="AM245" s="781" t="s">
        <v>1674</v>
      </c>
      <c r="AN245" s="779" t="s">
        <v>87</v>
      </c>
      <c r="AO245" s="781" t="s">
        <v>1675</v>
      </c>
      <c r="AP245" s="779" t="s">
        <v>87</v>
      </c>
      <c r="AQ245" s="694">
        <v>123.64</v>
      </c>
      <c r="AR245" s="192"/>
      <c r="AS245" s="192"/>
      <c r="AT245" s="781" t="s">
        <v>1677</v>
      </c>
      <c r="AU245" s="779" t="s">
        <v>87</v>
      </c>
      <c r="AV245" s="781" t="s">
        <v>1678</v>
      </c>
      <c r="AW245" s="779" t="s">
        <v>87</v>
      </c>
      <c r="AX245" s="694">
        <v>163.79</v>
      </c>
      <c r="AY245" s="192"/>
      <c r="AZ245" s="192"/>
      <c r="BA245" s="781" t="s">
        <v>1679</v>
      </c>
      <c r="BB245" s="779" t="s">
        <v>87</v>
      </c>
      <c r="BC245" s="781" t="s">
        <v>1680</v>
      </c>
      <c r="BD245" s="779" t="s">
        <v>87</v>
      </c>
      <c r="BE245" s="694">
        <v>163.79</v>
      </c>
      <c r="BF245" s="192"/>
      <c r="BG245" s="192"/>
      <c r="BH245" s="781" t="s">
        <v>1681</v>
      </c>
      <c r="BI245" s="779" t="s">
        <v>87</v>
      </c>
      <c r="BJ245" s="781" t="s">
        <v>1682</v>
      </c>
      <c r="BK245" s="779" t="s">
        <v>87</v>
      </c>
      <c r="BL245" s="694">
        <v>232.09</v>
      </c>
      <c r="BM245" s="192"/>
      <c r="BN245" s="192"/>
      <c r="BO245" s="781" t="s">
        <v>1683</v>
      </c>
      <c r="BP245" s="779" t="s">
        <v>87</v>
      </c>
      <c r="BQ245" s="781" t="s">
        <v>1684</v>
      </c>
      <c r="BR245" s="779" t="s">
        <v>87</v>
      </c>
      <c r="BS245" s="694">
        <v>188.29</v>
      </c>
      <c r="BT245" s="192"/>
      <c r="BU245" s="192"/>
      <c r="BV245" s="781" t="s">
        <v>1685</v>
      </c>
      <c r="BW245" s="779" t="s">
        <v>87</v>
      </c>
      <c r="BX245" s="781" t="s">
        <v>1686</v>
      </c>
      <c r="BY245" s="779" t="s">
        <v>87</v>
      </c>
      <c r="BZ245" s="694">
        <v>195.83</v>
      </c>
      <c r="CA245" s="192"/>
      <c r="CB245" s="192"/>
      <c r="CC245" s="781" t="s">
        <v>1687</v>
      </c>
      <c r="CD245" s="779" t="s">
        <v>87</v>
      </c>
      <c r="CE245" s="781" t="s">
        <v>1321</v>
      </c>
      <c r="CF245" s="779" t="s">
        <v>88</v>
      </c>
      <c r="CG245" s="282"/>
      <c r="CH245" s="787" t="s">
        <v>546</v>
      </c>
      <c r="CI245" s="298" t="str">
        <f>strCheckDate(O246:CG246)</f>
        <v/>
      </c>
      <c r="CJ245" s="317"/>
      <c r="CK245" s="317" t="str">
        <f>IF(M245="","",M245 )</f>
        <v>Питьевая вода, руб./м3 (с НДС)</v>
      </c>
      <c r="CL245" s="317"/>
      <c r="CM245" s="317"/>
      <c r="CN245" s="317"/>
    </row>
    <row r="246" spans="1:98" ht="14.25" hidden="1" customHeight="1">
      <c r="A246" s="783"/>
      <c r="B246" s="783"/>
      <c r="C246" s="783"/>
      <c r="D246" s="783"/>
      <c r="E246" s="783"/>
      <c r="F246" s="340"/>
      <c r="G246" s="340"/>
      <c r="H246" s="340"/>
      <c r="I246" s="776"/>
      <c r="J246" s="776"/>
      <c r="K246" s="344"/>
      <c r="L246" s="171"/>
      <c r="M246" s="205"/>
      <c r="N246" s="299"/>
      <c r="O246" s="299"/>
      <c r="P246" s="296"/>
      <c r="Q246" s="297" t="str">
        <f>R245 &amp; "-" &amp; T245</f>
        <v>17.01.2020-30.06.2020</v>
      </c>
      <c r="R246" s="781"/>
      <c r="S246" s="779"/>
      <c r="T246" s="782"/>
      <c r="U246" s="779"/>
      <c r="V246" s="299"/>
      <c r="W246" s="296"/>
      <c r="X246" s="297" t="str">
        <f>Y245 &amp; "-" &amp; AA245</f>
        <v>01.07.2020-31.12.2020</v>
      </c>
      <c r="Y246" s="781"/>
      <c r="Z246" s="779"/>
      <c r="AA246" s="782"/>
      <c r="AB246" s="779"/>
      <c r="AC246" s="299"/>
      <c r="AD246" s="296"/>
      <c r="AE246" s="297" t="str">
        <f>AF245 &amp; "-" &amp; AH245</f>
        <v>01.01.2021-30.06.2021</v>
      </c>
      <c r="AF246" s="781"/>
      <c r="AG246" s="779"/>
      <c r="AH246" s="782"/>
      <c r="AI246" s="779"/>
      <c r="AJ246" s="299"/>
      <c r="AK246" s="296"/>
      <c r="AL246" s="297" t="str">
        <f>AM245 &amp; "-" &amp; AO245</f>
        <v>01.07.2021-31.12.2021</v>
      </c>
      <c r="AM246" s="781"/>
      <c r="AN246" s="779"/>
      <c r="AO246" s="782"/>
      <c r="AP246" s="779"/>
      <c r="AQ246" s="299"/>
      <c r="AR246" s="296"/>
      <c r="AS246" s="297" t="str">
        <f>AT245 &amp; "-" &amp; AV245</f>
        <v>01.01.2022-30.06.2022</v>
      </c>
      <c r="AT246" s="781"/>
      <c r="AU246" s="779"/>
      <c r="AV246" s="782"/>
      <c r="AW246" s="779"/>
      <c r="AX246" s="299"/>
      <c r="AY246" s="296"/>
      <c r="AZ246" s="297" t="str">
        <f>BA245 &amp; "-" &amp; BC245</f>
        <v>01.07.2022-31.12.2022</v>
      </c>
      <c r="BA246" s="781"/>
      <c r="BB246" s="779"/>
      <c r="BC246" s="782"/>
      <c r="BD246" s="779"/>
      <c r="BE246" s="299"/>
      <c r="BF246" s="296"/>
      <c r="BG246" s="297" t="str">
        <f>BH245 &amp; "-" &amp; BJ245</f>
        <v>01.01.2023-30.06.2023</v>
      </c>
      <c r="BH246" s="781"/>
      <c r="BI246" s="779"/>
      <c r="BJ246" s="782"/>
      <c r="BK246" s="779"/>
      <c r="BL246" s="299"/>
      <c r="BM246" s="296"/>
      <c r="BN246" s="297" t="str">
        <f>BO245 &amp; "-" &amp; BQ245</f>
        <v>01.07.2023-31.12.2023</v>
      </c>
      <c r="BO246" s="781"/>
      <c r="BP246" s="779"/>
      <c r="BQ246" s="782"/>
      <c r="BR246" s="779"/>
      <c r="BS246" s="299"/>
      <c r="BT246" s="296"/>
      <c r="BU246" s="297" t="str">
        <f>BV245 &amp; "-" &amp; BX245</f>
        <v>01.01.2024-30.06.2024</v>
      </c>
      <c r="BV246" s="781"/>
      <c r="BW246" s="779"/>
      <c r="BX246" s="782"/>
      <c r="BY246" s="779"/>
      <c r="BZ246" s="299"/>
      <c r="CA246" s="296"/>
      <c r="CB246" s="297" t="str">
        <f>CC245 &amp; "-" &amp; CE245</f>
        <v>01.07.2024-31.12.2024</v>
      </c>
      <c r="CC246" s="781"/>
      <c r="CD246" s="779"/>
      <c r="CE246" s="782"/>
      <c r="CF246" s="779"/>
      <c r="CG246" s="282"/>
      <c r="CH246" s="788"/>
      <c r="CJ246" s="317"/>
      <c r="CK246" s="317"/>
      <c r="CL246" s="317"/>
      <c r="CM246" s="317"/>
      <c r="CN246" s="317"/>
    </row>
    <row r="247" spans="1:98" customFormat="1" ht="15" customHeight="1">
      <c r="A247" s="783"/>
      <c r="B247" s="783"/>
      <c r="C247" s="783"/>
      <c r="D247" s="783"/>
      <c r="E247" s="783"/>
      <c r="F247" s="340"/>
      <c r="G247" s="340"/>
      <c r="H247" s="340"/>
      <c r="I247" s="776"/>
      <c r="J247" s="776"/>
      <c r="K247" s="201"/>
      <c r="L247" s="112"/>
      <c r="M247" s="175" t="s">
        <v>427</v>
      </c>
      <c r="N247" s="164"/>
      <c r="O247" s="157"/>
      <c r="P247" s="157"/>
      <c r="Q247" s="157"/>
      <c r="R247" s="262"/>
      <c r="S247" s="198"/>
      <c r="T247" s="198"/>
      <c r="U247" s="198"/>
      <c r="V247" s="157"/>
      <c r="W247" s="157"/>
      <c r="X247" s="157"/>
      <c r="Y247" s="262"/>
      <c r="Z247" s="198"/>
      <c r="AA247" s="198"/>
      <c r="AB247" s="198"/>
      <c r="AC247" s="157"/>
      <c r="AD247" s="157"/>
      <c r="AE247" s="157"/>
      <c r="AF247" s="262"/>
      <c r="AG247" s="198"/>
      <c r="AH247" s="198"/>
      <c r="AI247" s="198"/>
      <c r="AJ247" s="157"/>
      <c r="AK247" s="157"/>
      <c r="AL247" s="157"/>
      <c r="AM247" s="262"/>
      <c r="AN247" s="198"/>
      <c r="AO247" s="198"/>
      <c r="AP247" s="198"/>
      <c r="AQ247" s="157"/>
      <c r="AR247" s="157"/>
      <c r="AS247" s="157"/>
      <c r="AT247" s="262"/>
      <c r="AU247" s="198"/>
      <c r="AV247" s="198"/>
      <c r="AW247" s="198"/>
      <c r="AX247" s="157"/>
      <c r="AY247" s="157"/>
      <c r="AZ247" s="157"/>
      <c r="BA247" s="262"/>
      <c r="BB247" s="198"/>
      <c r="BC247" s="198"/>
      <c r="BD247" s="198"/>
      <c r="BE247" s="157"/>
      <c r="BF247" s="157"/>
      <c r="BG247" s="157"/>
      <c r="BH247" s="262"/>
      <c r="BI247" s="198"/>
      <c r="BJ247" s="198"/>
      <c r="BK247" s="198"/>
      <c r="BL247" s="157"/>
      <c r="BM247" s="157"/>
      <c r="BN247" s="157"/>
      <c r="BO247" s="262"/>
      <c r="BP247" s="198"/>
      <c r="BQ247" s="198"/>
      <c r="BR247" s="198"/>
      <c r="BS247" s="157"/>
      <c r="BT247" s="157"/>
      <c r="BU247" s="157"/>
      <c r="BV247" s="262"/>
      <c r="BW247" s="198"/>
      <c r="BX247" s="198"/>
      <c r="BY247" s="198"/>
      <c r="BZ247" s="157"/>
      <c r="CA247" s="157"/>
      <c r="CB247" s="157"/>
      <c r="CC247" s="262"/>
      <c r="CD247" s="198"/>
      <c r="CE247" s="198"/>
      <c r="CF247" s="198"/>
      <c r="CG247" s="186"/>
      <c r="CH247" s="789"/>
      <c r="CI247" s="307"/>
      <c r="CJ247" s="307"/>
      <c r="CK247" s="307"/>
      <c r="CL247" s="307"/>
      <c r="CM247" s="307"/>
      <c r="CN247" s="307"/>
      <c r="CO247" s="307"/>
      <c r="CP247" s="307"/>
      <c r="CQ247" s="307"/>
      <c r="CR247" s="307"/>
      <c r="CS247" s="307"/>
      <c r="CT247" s="307"/>
    </row>
    <row r="248" spans="1:98" ht="33.75">
      <c r="A248" s="783"/>
      <c r="B248" s="783"/>
      <c r="C248" s="783"/>
      <c r="D248" s="783"/>
      <c r="E248" s="783">
        <v>2</v>
      </c>
      <c r="F248" s="677"/>
      <c r="G248" s="677"/>
      <c r="H248" s="677"/>
      <c r="I248" s="776"/>
      <c r="J248" s="776" t="s">
        <v>1636</v>
      </c>
      <c r="K248" s="101"/>
      <c r="L248" s="681" t="str">
        <f>mergeValue(A248) &amp;"."&amp; mergeValue(B248)&amp;"."&amp; mergeValue(C248)&amp;"."&amp; mergeValue(D248)&amp;"."&amp; mergeValue(E248)</f>
        <v>1.11.1.2.2</v>
      </c>
      <c r="M248" s="172" t="s">
        <v>10</v>
      </c>
      <c r="N248" s="286"/>
      <c r="O248" s="794" t="s">
        <v>306</v>
      </c>
      <c r="P248" s="795"/>
      <c r="Q248" s="795"/>
      <c r="R248" s="795"/>
      <c r="S248" s="795"/>
      <c r="T248" s="795"/>
      <c r="U248" s="795"/>
      <c r="V248" s="795"/>
      <c r="W248" s="795"/>
      <c r="X248" s="795"/>
      <c r="Y248" s="795"/>
      <c r="Z248" s="795"/>
      <c r="AA248" s="795"/>
      <c r="AB248" s="795"/>
      <c r="AC248" s="795"/>
      <c r="AD248" s="795"/>
      <c r="AE248" s="795"/>
      <c r="AF248" s="795"/>
      <c r="AG248" s="795"/>
      <c r="AH248" s="795"/>
      <c r="AI248" s="795"/>
      <c r="AJ248" s="795"/>
      <c r="AK248" s="795"/>
      <c r="AL248" s="795"/>
      <c r="AM248" s="795"/>
      <c r="AN248" s="795"/>
      <c r="AO248" s="795"/>
      <c r="AP248" s="795"/>
      <c r="AQ248" s="795"/>
      <c r="AR248" s="795"/>
      <c r="AS248" s="795"/>
      <c r="AT248" s="795"/>
      <c r="AU248" s="795"/>
      <c r="AV248" s="795"/>
      <c r="AW248" s="795"/>
      <c r="AX248" s="795"/>
      <c r="AY248" s="795"/>
      <c r="AZ248" s="795"/>
      <c r="BA248" s="795"/>
      <c r="BB248" s="795"/>
      <c r="BC248" s="795"/>
      <c r="BD248" s="795"/>
      <c r="BE248" s="795"/>
      <c r="BF248" s="795"/>
      <c r="BG248" s="795"/>
      <c r="BH248" s="795"/>
      <c r="BI248" s="795"/>
      <c r="BJ248" s="795"/>
      <c r="BK248" s="795"/>
      <c r="BL248" s="795"/>
      <c r="BM248" s="795"/>
      <c r="BN248" s="795"/>
      <c r="BO248" s="795"/>
      <c r="BP248" s="795"/>
      <c r="BQ248" s="795"/>
      <c r="BR248" s="795"/>
      <c r="BS248" s="795"/>
      <c r="BT248" s="795"/>
      <c r="BU248" s="795"/>
      <c r="BV248" s="795"/>
      <c r="BW248" s="795"/>
      <c r="BX248" s="795"/>
      <c r="BY248" s="795"/>
      <c r="BZ248" s="795"/>
      <c r="CA248" s="795"/>
      <c r="CB248" s="795"/>
      <c r="CC248" s="795"/>
      <c r="CD248" s="795"/>
      <c r="CE248" s="795"/>
      <c r="CF248" s="795"/>
      <c r="CG248" s="796"/>
      <c r="CH248" s="286" t="s">
        <v>545</v>
      </c>
      <c r="CJ248" s="317" t="str">
        <f>strCheckUnique(CK248:CK251)</f>
        <v/>
      </c>
      <c r="CL248" s="317"/>
    </row>
    <row r="249" spans="1:98" ht="66" customHeight="1">
      <c r="A249" s="783"/>
      <c r="B249" s="783"/>
      <c r="C249" s="783"/>
      <c r="D249" s="783"/>
      <c r="E249" s="783"/>
      <c r="F249" s="340">
        <v>1</v>
      </c>
      <c r="G249" s="340"/>
      <c r="H249" s="340"/>
      <c r="I249" s="776"/>
      <c r="J249" s="776"/>
      <c r="K249" s="344"/>
      <c r="L249" s="681" t="str">
        <f>mergeValue(A249) &amp;"."&amp; mergeValue(B249)&amp;"."&amp; mergeValue(C249)&amp;"."&amp; mergeValue(D249)&amp;"."&amp; mergeValue(E249)&amp;"."&amp; mergeValue(F249)</f>
        <v>1.11.1.2.2.1</v>
      </c>
      <c r="M249" s="646" t="s">
        <v>1651</v>
      </c>
      <c r="N249" s="299"/>
      <c r="O249" s="694">
        <v>27.05</v>
      </c>
      <c r="P249" s="192"/>
      <c r="Q249" s="192"/>
      <c r="R249" s="781" t="s">
        <v>1320</v>
      </c>
      <c r="S249" s="779" t="s">
        <v>87</v>
      </c>
      <c r="T249" s="781" t="s">
        <v>1667</v>
      </c>
      <c r="U249" s="779" t="s">
        <v>87</v>
      </c>
      <c r="V249" s="694">
        <v>103.38</v>
      </c>
      <c r="W249" s="192"/>
      <c r="X249" s="192"/>
      <c r="Y249" s="781" t="s">
        <v>1668</v>
      </c>
      <c r="Z249" s="779" t="s">
        <v>87</v>
      </c>
      <c r="AA249" s="781" t="s">
        <v>1669</v>
      </c>
      <c r="AB249" s="779" t="s">
        <v>87</v>
      </c>
      <c r="AC249" s="694">
        <v>99.07</v>
      </c>
      <c r="AD249" s="192"/>
      <c r="AE249" s="192"/>
      <c r="AF249" s="781" t="s">
        <v>1672</v>
      </c>
      <c r="AG249" s="779" t="s">
        <v>87</v>
      </c>
      <c r="AH249" s="781" t="s">
        <v>1673</v>
      </c>
      <c r="AI249" s="779" t="s">
        <v>87</v>
      </c>
      <c r="AJ249" s="694">
        <v>103.03</v>
      </c>
      <c r="AK249" s="192"/>
      <c r="AL249" s="192"/>
      <c r="AM249" s="781" t="s">
        <v>1674</v>
      </c>
      <c r="AN249" s="779" t="s">
        <v>87</v>
      </c>
      <c r="AO249" s="781" t="s">
        <v>1675</v>
      </c>
      <c r="AP249" s="779" t="s">
        <v>87</v>
      </c>
      <c r="AQ249" s="694">
        <v>103.03</v>
      </c>
      <c r="AR249" s="192"/>
      <c r="AS249" s="192"/>
      <c r="AT249" s="781" t="s">
        <v>1677</v>
      </c>
      <c r="AU249" s="779" t="s">
        <v>87</v>
      </c>
      <c r="AV249" s="781" t="s">
        <v>1678</v>
      </c>
      <c r="AW249" s="779" t="s">
        <v>87</v>
      </c>
      <c r="AX249" s="694">
        <v>136.49</v>
      </c>
      <c r="AY249" s="192"/>
      <c r="AZ249" s="192"/>
      <c r="BA249" s="781" t="s">
        <v>1679</v>
      </c>
      <c r="BB249" s="779" t="s">
        <v>87</v>
      </c>
      <c r="BC249" s="781" t="s">
        <v>1680</v>
      </c>
      <c r="BD249" s="779" t="s">
        <v>87</v>
      </c>
      <c r="BE249" s="694">
        <v>136.49</v>
      </c>
      <c r="BF249" s="192"/>
      <c r="BG249" s="192"/>
      <c r="BH249" s="781" t="s">
        <v>1681</v>
      </c>
      <c r="BI249" s="779" t="s">
        <v>87</v>
      </c>
      <c r="BJ249" s="781" t="s">
        <v>1682</v>
      </c>
      <c r="BK249" s="779" t="s">
        <v>87</v>
      </c>
      <c r="BL249" s="694">
        <v>193.41</v>
      </c>
      <c r="BM249" s="192"/>
      <c r="BN249" s="192"/>
      <c r="BO249" s="781" t="s">
        <v>1683</v>
      </c>
      <c r="BP249" s="779" t="s">
        <v>87</v>
      </c>
      <c r="BQ249" s="781" t="s">
        <v>1684</v>
      </c>
      <c r="BR249" s="779" t="s">
        <v>87</v>
      </c>
      <c r="BS249" s="694">
        <v>156.91</v>
      </c>
      <c r="BT249" s="192"/>
      <c r="BU249" s="192"/>
      <c r="BV249" s="781" t="s">
        <v>1685</v>
      </c>
      <c r="BW249" s="779" t="s">
        <v>87</v>
      </c>
      <c r="BX249" s="781" t="s">
        <v>1686</v>
      </c>
      <c r="BY249" s="779" t="s">
        <v>87</v>
      </c>
      <c r="BZ249" s="694">
        <v>163.19</v>
      </c>
      <c r="CA249" s="192"/>
      <c r="CB249" s="192"/>
      <c r="CC249" s="781" t="s">
        <v>1687</v>
      </c>
      <c r="CD249" s="779" t="s">
        <v>87</v>
      </c>
      <c r="CE249" s="781" t="s">
        <v>1321</v>
      </c>
      <c r="CF249" s="779" t="s">
        <v>88</v>
      </c>
      <c r="CG249" s="282"/>
      <c r="CH249" s="787" t="s">
        <v>546</v>
      </c>
      <c r="CI249" s="298" t="str">
        <f>strCheckDate(O250:CG250)</f>
        <v/>
      </c>
      <c r="CJ249" s="317"/>
      <c r="CK249" s="317" t="str">
        <f>IF(M249="","",M249 )</f>
        <v>Питьевая вода, руб./м3 (без НДС)</v>
      </c>
      <c r="CL249" s="317"/>
      <c r="CM249" s="317"/>
      <c r="CN249" s="317"/>
    </row>
    <row r="250" spans="1:98" ht="14.25" hidden="1" customHeight="1">
      <c r="A250" s="783"/>
      <c r="B250" s="783"/>
      <c r="C250" s="783"/>
      <c r="D250" s="783"/>
      <c r="E250" s="783"/>
      <c r="F250" s="340"/>
      <c r="G250" s="340"/>
      <c r="H250" s="340"/>
      <c r="I250" s="776"/>
      <c r="J250" s="776"/>
      <c r="K250" s="344"/>
      <c r="L250" s="171"/>
      <c r="M250" s="205"/>
      <c r="N250" s="299"/>
      <c r="O250" s="299"/>
      <c r="P250" s="296"/>
      <c r="Q250" s="297" t="str">
        <f>R249 &amp; "-" &amp; T249</f>
        <v>17.01.2020-30.06.2020</v>
      </c>
      <c r="R250" s="781"/>
      <c r="S250" s="779"/>
      <c r="T250" s="782"/>
      <c r="U250" s="779"/>
      <c r="V250" s="299"/>
      <c r="W250" s="296"/>
      <c r="X250" s="297" t="str">
        <f>Y249 &amp; "-" &amp; AA249</f>
        <v>01.07.2020-31.12.2020</v>
      </c>
      <c r="Y250" s="781"/>
      <c r="Z250" s="779"/>
      <c r="AA250" s="782"/>
      <c r="AB250" s="779"/>
      <c r="AC250" s="299"/>
      <c r="AD250" s="296"/>
      <c r="AE250" s="297" t="str">
        <f>AF249 &amp; "-" &amp; AH249</f>
        <v>01.01.2021-30.06.2021</v>
      </c>
      <c r="AF250" s="781"/>
      <c r="AG250" s="779"/>
      <c r="AH250" s="782"/>
      <c r="AI250" s="779"/>
      <c r="AJ250" s="299"/>
      <c r="AK250" s="296"/>
      <c r="AL250" s="297" t="str">
        <f>AM249 &amp; "-" &amp; AO249</f>
        <v>01.07.2021-31.12.2021</v>
      </c>
      <c r="AM250" s="781"/>
      <c r="AN250" s="779"/>
      <c r="AO250" s="782"/>
      <c r="AP250" s="779"/>
      <c r="AQ250" s="299"/>
      <c r="AR250" s="296"/>
      <c r="AS250" s="297" t="str">
        <f>AT249 &amp; "-" &amp; AV249</f>
        <v>01.01.2022-30.06.2022</v>
      </c>
      <c r="AT250" s="781"/>
      <c r="AU250" s="779"/>
      <c r="AV250" s="782"/>
      <c r="AW250" s="779"/>
      <c r="AX250" s="299"/>
      <c r="AY250" s="296"/>
      <c r="AZ250" s="297" t="str">
        <f>BA249 &amp; "-" &amp; BC249</f>
        <v>01.07.2022-31.12.2022</v>
      </c>
      <c r="BA250" s="781"/>
      <c r="BB250" s="779"/>
      <c r="BC250" s="782"/>
      <c r="BD250" s="779"/>
      <c r="BE250" s="299"/>
      <c r="BF250" s="296"/>
      <c r="BG250" s="297" t="str">
        <f>BH249 &amp; "-" &amp; BJ249</f>
        <v>01.01.2023-30.06.2023</v>
      </c>
      <c r="BH250" s="781"/>
      <c r="BI250" s="779"/>
      <c r="BJ250" s="782"/>
      <c r="BK250" s="779"/>
      <c r="BL250" s="299"/>
      <c r="BM250" s="296"/>
      <c r="BN250" s="297" t="str">
        <f>BO249 &amp; "-" &amp; BQ249</f>
        <v>01.07.2023-31.12.2023</v>
      </c>
      <c r="BO250" s="781"/>
      <c r="BP250" s="779"/>
      <c r="BQ250" s="782"/>
      <c r="BR250" s="779"/>
      <c r="BS250" s="299"/>
      <c r="BT250" s="296"/>
      <c r="BU250" s="297" t="str">
        <f>BV249 &amp; "-" &amp; BX249</f>
        <v>01.01.2024-30.06.2024</v>
      </c>
      <c r="BV250" s="781"/>
      <c r="BW250" s="779"/>
      <c r="BX250" s="782"/>
      <c r="BY250" s="779"/>
      <c r="BZ250" s="299"/>
      <c r="CA250" s="296"/>
      <c r="CB250" s="297" t="str">
        <f>CC249 &amp; "-" &amp; CE249</f>
        <v>01.07.2024-31.12.2024</v>
      </c>
      <c r="CC250" s="781"/>
      <c r="CD250" s="779"/>
      <c r="CE250" s="782"/>
      <c r="CF250" s="779"/>
      <c r="CG250" s="282"/>
      <c r="CH250" s="788"/>
      <c r="CJ250" s="317"/>
      <c r="CK250" s="317"/>
      <c r="CL250" s="317"/>
      <c r="CM250" s="317"/>
      <c r="CN250" s="317"/>
    </row>
    <row r="251" spans="1:98" customFormat="1" ht="15" customHeight="1">
      <c r="A251" s="783"/>
      <c r="B251" s="783"/>
      <c r="C251" s="783"/>
      <c r="D251" s="783"/>
      <c r="E251" s="783"/>
      <c r="F251" s="340"/>
      <c r="G251" s="340"/>
      <c r="H251" s="340"/>
      <c r="I251" s="776"/>
      <c r="J251" s="776"/>
      <c r="K251" s="201"/>
      <c r="L251" s="112"/>
      <c r="M251" s="175" t="s">
        <v>427</v>
      </c>
      <c r="N251" s="164"/>
      <c r="O251" s="157"/>
      <c r="P251" s="157"/>
      <c r="Q251" s="157"/>
      <c r="R251" s="262"/>
      <c r="S251" s="198"/>
      <c r="T251" s="198"/>
      <c r="U251" s="198"/>
      <c r="V251" s="157"/>
      <c r="W251" s="157"/>
      <c r="X251" s="157"/>
      <c r="Y251" s="262"/>
      <c r="Z251" s="198"/>
      <c r="AA251" s="198"/>
      <c r="AB251" s="198"/>
      <c r="AC251" s="157"/>
      <c r="AD251" s="157"/>
      <c r="AE251" s="157"/>
      <c r="AF251" s="262"/>
      <c r="AG251" s="198"/>
      <c r="AH251" s="198"/>
      <c r="AI251" s="198"/>
      <c r="AJ251" s="157"/>
      <c r="AK251" s="157"/>
      <c r="AL251" s="157"/>
      <c r="AM251" s="262"/>
      <c r="AN251" s="198"/>
      <c r="AO251" s="198"/>
      <c r="AP251" s="198"/>
      <c r="AQ251" s="157"/>
      <c r="AR251" s="157"/>
      <c r="AS251" s="157"/>
      <c r="AT251" s="262"/>
      <c r="AU251" s="198"/>
      <c r="AV251" s="198"/>
      <c r="AW251" s="198"/>
      <c r="AX251" s="157"/>
      <c r="AY251" s="157"/>
      <c r="AZ251" s="157"/>
      <c r="BA251" s="262"/>
      <c r="BB251" s="198"/>
      <c r="BC251" s="198"/>
      <c r="BD251" s="198"/>
      <c r="BE251" s="157"/>
      <c r="BF251" s="157"/>
      <c r="BG251" s="157"/>
      <c r="BH251" s="262"/>
      <c r="BI251" s="198"/>
      <c r="BJ251" s="198"/>
      <c r="BK251" s="198"/>
      <c r="BL251" s="157"/>
      <c r="BM251" s="157"/>
      <c r="BN251" s="157"/>
      <c r="BO251" s="262"/>
      <c r="BP251" s="198"/>
      <c r="BQ251" s="198"/>
      <c r="BR251" s="198"/>
      <c r="BS251" s="157"/>
      <c r="BT251" s="157"/>
      <c r="BU251" s="157"/>
      <c r="BV251" s="262"/>
      <c r="BW251" s="198"/>
      <c r="BX251" s="198"/>
      <c r="BY251" s="198"/>
      <c r="BZ251" s="157"/>
      <c r="CA251" s="157"/>
      <c r="CB251" s="157"/>
      <c r="CC251" s="262"/>
      <c r="CD251" s="198"/>
      <c r="CE251" s="198"/>
      <c r="CF251" s="198"/>
      <c r="CG251" s="186"/>
      <c r="CH251" s="789"/>
      <c r="CI251" s="307"/>
      <c r="CJ251" s="307"/>
      <c r="CK251" s="307"/>
      <c r="CL251" s="307"/>
      <c r="CM251" s="307"/>
      <c r="CN251" s="307"/>
      <c r="CO251" s="307"/>
      <c r="CP251" s="307"/>
      <c r="CQ251" s="307"/>
      <c r="CR251" s="307"/>
      <c r="CS251" s="307"/>
      <c r="CT251" s="307"/>
    </row>
    <row r="252" spans="1:98" ht="33.75">
      <c r="A252" s="783"/>
      <c r="B252" s="783"/>
      <c r="C252" s="783"/>
      <c r="D252" s="783"/>
      <c r="E252" s="783">
        <v>3</v>
      </c>
      <c r="F252" s="677"/>
      <c r="G252" s="677"/>
      <c r="H252" s="677"/>
      <c r="I252" s="776"/>
      <c r="J252" s="776" t="s">
        <v>1636</v>
      </c>
      <c r="K252" s="101"/>
      <c r="L252" s="681" t="str">
        <f>mergeValue(A252) &amp;"."&amp; mergeValue(B252)&amp;"."&amp; mergeValue(C252)&amp;"."&amp; mergeValue(D252)&amp;"."&amp; mergeValue(E252)</f>
        <v>1.11.1.2.3</v>
      </c>
      <c r="M252" s="172" t="s">
        <v>10</v>
      </c>
      <c r="N252" s="286"/>
      <c r="O252" s="794" t="s">
        <v>307</v>
      </c>
      <c r="P252" s="795"/>
      <c r="Q252" s="795"/>
      <c r="R252" s="795"/>
      <c r="S252" s="795"/>
      <c r="T252" s="795"/>
      <c r="U252" s="795"/>
      <c r="V252" s="795"/>
      <c r="W252" s="795"/>
      <c r="X252" s="795"/>
      <c r="Y252" s="795"/>
      <c r="Z252" s="795"/>
      <c r="AA252" s="795"/>
      <c r="AB252" s="795"/>
      <c r="AC252" s="795"/>
      <c r="AD252" s="795"/>
      <c r="AE252" s="795"/>
      <c r="AF252" s="795"/>
      <c r="AG252" s="795"/>
      <c r="AH252" s="795"/>
      <c r="AI252" s="795"/>
      <c r="AJ252" s="795"/>
      <c r="AK252" s="795"/>
      <c r="AL252" s="795"/>
      <c r="AM252" s="795"/>
      <c r="AN252" s="795"/>
      <c r="AO252" s="795"/>
      <c r="AP252" s="795"/>
      <c r="AQ252" s="795"/>
      <c r="AR252" s="795"/>
      <c r="AS252" s="795"/>
      <c r="AT252" s="795"/>
      <c r="AU252" s="795"/>
      <c r="AV252" s="795"/>
      <c r="AW252" s="795"/>
      <c r="AX252" s="795"/>
      <c r="AY252" s="795"/>
      <c r="AZ252" s="795"/>
      <c r="BA252" s="795"/>
      <c r="BB252" s="795"/>
      <c r="BC252" s="795"/>
      <c r="BD252" s="795"/>
      <c r="BE252" s="795"/>
      <c r="BF252" s="795"/>
      <c r="BG252" s="795"/>
      <c r="BH252" s="795"/>
      <c r="BI252" s="795"/>
      <c r="BJ252" s="795"/>
      <c r="BK252" s="795"/>
      <c r="BL252" s="795"/>
      <c r="BM252" s="795"/>
      <c r="BN252" s="795"/>
      <c r="BO252" s="795"/>
      <c r="BP252" s="795"/>
      <c r="BQ252" s="795"/>
      <c r="BR252" s="795"/>
      <c r="BS252" s="795"/>
      <c r="BT252" s="795"/>
      <c r="BU252" s="795"/>
      <c r="BV252" s="795"/>
      <c r="BW252" s="795"/>
      <c r="BX252" s="795"/>
      <c r="BY252" s="795"/>
      <c r="BZ252" s="795"/>
      <c r="CA252" s="795"/>
      <c r="CB252" s="795"/>
      <c r="CC252" s="795"/>
      <c r="CD252" s="795"/>
      <c r="CE252" s="795"/>
      <c r="CF252" s="795"/>
      <c r="CG252" s="796"/>
      <c r="CH252" s="286" t="s">
        <v>545</v>
      </c>
      <c r="CJ252" s="317" t="str">
        <f>strCheckUnique(CK252:CK255)</f>
        <v/>
      </c>
      <c r="CL252" s="317"/>
    </row>
    <row r="253" spans="1:98" ht="66" customHeight="1">
      <c r="A253" s="783"/>
      <c r="B253" s="783"/>
      <c r="C253" s="783"/>
      <c r="D253" s="783"/>
      <c r="E253" s="783"/>
      <c r="F253" s="340">
        <v>1</v>
      </c>
      <c r="G253" s="340"/>
      <c r="H253" s="340"/>
      <c r="I253" s="776"/>
      <c r="J253" s="776"/>
      <c r="K253" s="344"/>
      <c r="L253" s="681" t="str">
        <f>mergeValue(A253) &amp;"."&amp; mergeValue(B253)&amp;"."&amp; mergeValue(C253)&amp;"."&amp; mergeValue(D253)&amp;"."&amp; mergeValue(E253)&amp;"."&amp; mergeValue(F253)</f>
        <v>1.11.1.2.3.1</v>
      </c>
      <c r="M253" s="646" t="s">
        <v>1651</v>
      </c>
      <c r="N253" s="299"/>
      <c r="O253" s="694">
        <v>27.05</v>
      </c>
      <c r="P253" s="192"/>
      <c r="Q253" s="192"/>
      <c r="R253" s="781" t="s">
        <v>1320</v>
      </c>
      <c r="S253" s="779" t="s">
        <v>87</v>
      </c>
      <c r="T253" s="781" t="s">
        <v>1667</v>
      </c>
      <c r="U253" s="779" t="s">
        <v>87</v>
      </c>
      <c r="V253" s="694">
        <v>103.38</v>
      </c>
      <c r="W253" s="192"/>
      <c r="X253" s="192"/>
      <c r="Y253" s="781" t="s">
        <v>1668</v>
      </c>
      <c r="Z253" s="779" t="s">
        <v>87</v>
      </c>
      <c r="AA253" s="781" t="s">
        <v>1669</v>
      </c>
      <c r="AB253" s="779" t="s">
        <v>87</v>
      </c>
      <c r="AC253" s="694">
        <v>99.07</v>
      </c>
      <c r="AD253" s="192"/>
      <c r="AE253" s="192"/>
      <c r="AF253" s="781" t="s">
        <v>1672</v>
      </c>
      <c r="AG253" s="779" t="s">
        <v>87</v>
      </c>
      <c r="AH253" s="781" t="s">
        <v>1673</v>
      </c>
      <c r="AI253" s="779" t="s">
        <v>87</v>
      </c>
      <c r="AJ253" s="694">
        <v>103.03</v>
      </c>
      <c r="AK253" s="192"/>
      <c r="AL253" s="192"/>
      <c r="AM253" s="781" t="s">
        <v>1674</v>
      </c>
      <c r="AN253" s="779" t="s">
        <v>87</v>
      </c>
      <c r="AO253" s="781" t="s">
        <v>1675</v>
      </c>
      <c r="AP253" s="779" t="s">
        <v>87</v>
      </c>
      <c r="AQ253" s="694">
        <v>103.03</v>
      </c>
      <c r="AR253" s="192"/>
      <c r="AS253" s="192"/>
      <c r="AT253" s="781" t="s">
        <v>1677</v>
      </c>
      <c r="AU253" s="779" t="s">
        <v>87</v>
      </c>
      <c r="AV253" s="781" t="s">
        <v>1678</v>
      </c>
      <c r="AW253" s="779" t="s">
        <v>87</v>
      </c>
      <c r="AX253" s="694">
        <v>136.49</v>
      </c>
      <c r="AY253" s="192"/>
      <c r="AZ253" s="192"/>
      <c r="BA253" s="781" t="s">
        <v>1679</v>
      </c>
      <c r="BB253" s="779" t="s">
        <v>87</v>
      </c>
      <c r="BC253" s="781" t="s">
        <v>1680</v>
      </c>
      <c r="BD253" s="779" t="s">
        <v>87</v>
      </c>
      <c r="BE253" s="694">
        <v>136.49</v>
      </c>
      <c r="BF253" s="192"/>
      <c r="BG253" s="192"/>
      <c r="BH253" s="781" t="s">
        <v>1681</v>
      </c>
      <c r="BI253" s="779" t="s">
        <v>87</v>
      </c>
      <c r="BJ253" s="781" t="s">
        <v>1682</v>
      </c>
      <c r="BK253" s="779" t="s">
        <v>87</v>
      </c>
      <c r="BL253" s="694">
        <v>193.41</v>
      </c>
      <c r="BM253" s="192"/>
      <c r="BN253" s="192"/>
      <c r="BO253" s="781" t="s">
        <v>1683</v>
      </c>
      <c r="BP253" s="779" t="s">
        <v>87</v>
      </c>
      <c r="BQ253" s="781" t="s">
        <v>1684</v>
      </c>
      <c r="BR253" s="779" t="s">
        <v>87</v>
      </c>
      <c r="BS253" s="694">
        <v>156.91</v>
      </c>
      <c r="BT253" s="192"/>
      <c r="BU253" s="192"/>
      <c r="BV253" s="781" t="s">
        <v>1685</v>
      </c>
      <c r="BW253" s="779" t="s">
        <v>87</v>
      </c>
      <c r="BX253" s="781" t="s">
        <v>1686</v>
      </c>
      <c r="BY253" s="779" t="s">
        <v>87</v>
      </c>
      <c r="BZ253" s="694">
        <v>163.19</v>
      </c>
      <c r="CA253" s="192"/>
      <c r="CB253" s="192"/>
      <c r="CC253" s="781" t="s">
        <v>1687</v>
      </c>
      <c r="CD253" s="779" t="s">
        <v>87</v>
      </c>
      <c r="CE253" s="781" t="s">
        <v>1321</v>
      </c>
      <c r="CF253" s="779" t="s">
        <v>88</v>
      </c>
      <c r="CG253" s="282"/>
      <c r="CH253" s="787" t="s">
        <v>546</v>
      </c>
      <c r="CI253" s="298" t="str">
        <f>strCheckDate(O254:CG254)</f>
        <v/>
      </c>
      <c r="CJ253" s="317"/>
      <c r="CK253" s="317" t="str">
        <f>IF(M253="","",M253 )</f>
        <v>Питьевая вода, руб./м3 (без НДС)</v>
      </c>
      <c r="CL253" s="317"/>
      <c r="CM253" s="317"/>
      <c r="CN253" s="317"/>
    </row>
    <row r="254" spans="1:98" ht="14.25" hidden="1" customHeight="1">
      <c r="A254" s="783"/>
      <c r="B254" s="783"/>
      <c r="C254" s="783"/>
      <c r="D254" s="783"/>
      <c r="E254" s="783"/>
      <c r="F254" s="340"/>
      <c r="G254" s="340"/>
      <c r="H254" s="340"/>
      <c r="I254" s="776"/>
      <c r="J254" s="776"/>
      <c r="K254" s="344"/>
      <c r="L254" s="171"/>
      <c r="M254" s="205"/>
      <c r="N254" s="299"/>
      <c r="O254" s="299"/>
      <c r="P254" s="296"/>
      <c r="Q254" s="297" t="str">
        <f>R253 &amp; "-" &amp; T253</f>
        <v>17.01.2020-30.06.2020</v>
      </c>
      <c r="R254" s="781"/>
      <c r="S254" s="779"/>
      <c r="T254" s="782"/>
      <c r="U254" s="779"/>
      <c r="V254" s="299"/>
      <c r="W254" s="296"/>
      <c r="X254" s="297" t="str">
        <f>Y253 &amp; "-" &amp; AA253</f>
        <v>01.07.2020-31.12.2020</v>
      </c>
      <c r="Y254" s="781"/>
      <c r="Z254" s="779"/>
      <c r="AA254" s="782"/>
      <c r="AB254" s="779"/>
      <c r="AC254" s="299"/>
      <c r="AD254" s="296"/>
      <c r="AE254" s="297" t="str">
        <f>AF253 &amp; "-" &amp; AH253</f>
        <v>01.01.2021-30.06.2021</v>
      </c>
      <c r="AF254" s="781"/>
      <c r="AG254" s="779"/>
      <c r="AH254" s="782"/>
      <c r="AI254" s="779"/>
      <c r="AJ254" s="299"/>
      <c r="AK254" s="296"/>
      <c r="AL254" s="297" t="str">
        <f>AM253 &amp; "-" &amp; AO253</f>
        <v>01.07.2021-31.12.2021</v>
      </c>
      <c r="AM254" s="781"/>
      <c r="AN254" s="779"/>
      <c r="AO254" s="782"/>
      <c r="AP254" s="779"/>
      <c r="AQ254" s="299"/>
      <c r="AR254" s="296"/>
      <c r="AS254" s="297" t="str">
        <f>AT253 &amp; "-" &amp; AV253</f>
        <v>01.01.2022-30.06.2022</v>
      </c>
      <c r="AT254" s="781"/>
      <c r="AU254" s="779"/>
      <c r="AV254" s="782"/>
      <c r="AW254" s="779"/>
      <c r="AX254" s="299"/>
      <c r="AY254" s="296"/>
      <c r="AZ254" s="297" t="str">
        <f>BA253 &amp; "-" &amp; BC253</f>
        <v>01.07.2022-31.12.2022</v>
      </c>
      <c r="BA254" s="781"/>
      <c r="BB254" s="779"/>
      <c r="BC254" s="782"/>
      <c r="BD254" s="779"/>
      <c r="BE254" s="299"/>
      <c r="BF254" s="296"/>
      <c r="BG254" s="297" t="str">
        <f>BH253 &amp; "-" &amp; BJ253</f>
        <v>01.01.2023-30.06.2023</v>
      </c>
      <c r="BH254" s="781"/>
      <c r="BI254" s="779"/>
      <c r="BJ254" s="782"/>
      <c r="BK254" s="779"/>
      <c r="BL254" s="299"/>
      <c r="BM254" s="296"/>
      <c r="BN254" s="297" t="str">
        <f>BO253 &amp; "-" &amp; BQ253</f>
        <v>01.07.2023-31.12.2023</v>
      </c>
      <c r="BO254" s="781"/>
      <c r="BP254" s="779"/>
      <c r="BQ254" s="782"/>
      <c r="BR254" s="779"/>
      <c r="BS254" s="299"/>
      <c r="BT254" s="296"/>
      <c r="BU254" s="297" t="str">
        <f>BV253 &amp; "-" &amp; BX253</f>
        <v>01.01.2024-30.06.2024</v>
      </c>
      <c r="BV254" s="781"/>
      <c r="BW254" s="779"/>
      <c r="BX254" s="782"/>
      <c r="BY254" s="779"/>
      <c r="BZ254" s="299"/>
      <c r="CA254" s="296"/>
      <c r="CB254" s="297" t="str">
        <f>CC253 &amp; "-" &amp; CE253</f>
        <v>01.07.2024-31.12.2024</v>
      </c>
      <c r="CC254" s="781"/>
      <c r="CD254" s="779"/>
      <c r="CE254" s="782"/>
      <c r="CF254" s="779"/>
      <c r="CG254" s="282"/>
      <c r="CH254" s="788"/>
      <c r="CJ254" s="317"/>
      <c r="CK254" s="317"/>
      <c r="CL254" s="317"/>
      <c r="CM254" s="317"/>
      <c r="CN254" s="317"/>
    </row>
    <row r="255" spans="1:98" customFormat="1" ht="15" customHeight="1">
      <c r="A255" s="783"/>
      <c r="B255" s="783"/>
      <c r="C255" s="783"/>
      <c r="D255" s="783"/>
      <c r="E255" s="783"/>
      <c r="F255" s="340"/>
      <c r="G255" s="340"/>
      <c r="H255" s="340"/>
      <c r="I255" s="776"/>
      <c r="J255" s="776"/>
      <c r="K255" s="201"/>
      <c r="L255" s="112"/>
      <c r="M255" s="175" t="s">
        <v>427</v>
      </c>
      <c r="N255" s="164"/>
      <c r="O255" s="157"/>
      <c r="P255" s="157"/>
      <c r="Q255" s="157"/>
      <c r="R255" s="262"/>
      <c r="S255" s="198"/>
      <c r="T255" s="198"/>
      <c r="U255" s="198"/>
      <c r="V255" s="157"/>
      <c r="W255" s="157"/>
      <c r="X255" s="157"/>
      <c r="Y255" s="262"/>
      <c r="Z255" s="198"/>
      <c r="AA255" s="198"/>
      <c r="AB255" s="198"/>
      <c r="AC255" s="157"/>
      <c r="AD255" s="157"/>
      <c r="AE255" s="157"/>
      <c r="AF255" s="262"/>
      <c r="AG255" s="198"/>
      <c r="AH255" s="198"/>
      <c r="AI255" s="198"/>
      <c r="AJ255" s="157"/>
      <c r="AK255" s="157"/>
      <c r="AL255" s="157"/>
      <c r="AM255" s="262"/>
      <c r="AN255" s="198"/>
      <c r="AO255" s="198"/>
      <c r="AP255" s="198"/>
      <c r="AQ255" s="157"/>
      <c r="AR255" s="157"/>
      <c r="AS255" s="157"/>
      <c r="AT255" s="262"/>
      <c r="AU255" s="198"/>
      <c r="AV255" s="198"/>
      <c r="AW255" s="198"/>
      <c r="AX255" s="157"/>
      <c r="AY255" s="157"/>
      <c r="AZ255" s="157"/>
      <c r="BA255" s="262"/>
      <c r="BB255" s="198"/>
      <c r="BC255" s="198"/>
      <c r="BD255" s="198"/>
      <c r="BE255" s="157"/>
      <c r="BF255" s="157"/>
      <c r="BG255" s="157"/>
      <c r="BH255" s="262"/>
      <c r="BI255" s="198"/>
      <c r="BJ255" s="198"/>
      <c r="BK255" s="198"/>
      <c r="BL255" s="157"/>
      <c r="BM255" s="157"/>
      <c r="BN255" s="157"/>
      <c r="BO255" s="262"/>
      <c r="BP255" s="198"/>
      <c r="BQ255" s="198"/>
      <c r="BR255" s="198"/>
      <c r="BS255" s="157"/>
      <c r="BT255" s="157"/>
      <c r="BU255" s="157"/>
      <c r="BV255" s="262"/>
      <c r="BW255" s="198"/>
      <c r="BX255" s="198"/>
      <c r="BY255" s="198"/>
      <c r="BZ255" s="157"/>
      <c r="CA255" s="157"/>
      <c r="CB255" s="157"/>
      <c r="CC255" s="262"/>
      <c r="CD255" s="198"/>
      <c r="CE255" s="198"/>
      <c r="CF255" s="198"/>
      <c r="CG255" s="186"/>
      <c r="CH255" s="789"/>
      <c r="CI255" s="307"/>
      <c r="CJ255" s="307"/>
      <c r="CK255" s="307"/>
      <c r="CL255" s="307"/>
      <c r="CM255" s="307"/>
      <c r="CN255" s="307"/>
      <c r="CO255" s="307"/>
      <c r="CP255" s="307"/>
      <c r="CQ255" s="307"/>
      <c r="CR255" s="307"/>
      <c r="CS255" s="307"/>
      <c r="CT255" s="307"/>
    </row>
    <row r="256" spans="1:98" customFormat="1">
      <c r="A256" s="783"/>
      <c r="B256" s="783"/>
      <c r="C256" s="783"/>
      <c r="D256" s="783"/>
      <c r="E256" s="340"/>
      <c r="F256" s="677"/>
      <c r="G256" s="677"/>
      <c r="H256" s="677"/>
      <c r="I256" s="776"/>
      <c r="J256" s="85"/>
      <c r="K256" s="201"/>
      <c r="L256" s="112"/>
      <c r="M256" s="164" t="s">
        <v>13</v>
      </c>
      <c r="N256" s="163"/>
      <c r="O256" s="157"/>
      <c r="P256" s="157"/>
      <c r="Q256" s="157"/>
      <c r="R256" s="262"/>
      <c r="S256" s="198"/>
      <c r="T256" s="198"/>
      <c r="U256" s="197"/>
      <c r="V256" s="157"/>
      <c r="W256" s="157"/>
      <c r="X256" s="157"/>
      <c r="Y256" s="262"/>
      <c r="Z256" s="198"/>
      <c r="AA256" s="198"/>
      <c r="AB256" s="197"/>
      <c r="AC256" s="157"/>
      <c r="AD256" s="157"/>
      <c r="AE256" s="157"/>
      <c r="AF256" s="262"/>
      <c r="AG256" s="198"/>
      <c r="AH256" s="198"/>
      <c r="AI256" s="197"/>
      <c r="AJ256" s="157"/>
      <c r="AK256" s="157"/>
      <c r="AL256" s="157"/>
      <c r="AM256" s="262"/>
      <c r="AN256" s="198"/>
      <c r="AO256" s="198"/>
      <c r="AP256" s="197"/>
      <c r="AQ256" s="157"/>
      <c r="AR256" s="157"/>
      <c r="AS256" s="157"/>
      <c r="AT256" s="262"/>
      <c r="AU256" s="198"/>
      <c r="AV256" s="198"/>
      <c r="AW256" s="197"/>
      <c r="AX256" s="157"/>
      <c r="AY256" s="157"/>
      <c r="AZ256" s="157"/>
      <c r="BA256" s="262"/>
      <c r="BB256" s="198"/>
      <c r="BC256" s="198"/>
      <c r="BD256" s="197"/>
      <c r="BE256" s="157"/>
      <c r="BF256" s="157"/>
      <c r="BG256" s="157"/>
      <c r="BH256" s="262"/>
      <c r="BI256" s="198"/>
      <c r="BJ256" s="198"/>
      <c r="BK256" s="197"/>
      <c r="BL256" s="157"/>
      <c r="BM256" s="157"/>
      <c r="BN256" s="157"/>
      <c r="BO256" s="262"/>
      <c r="BP256" s="198"/>
      <c r="BQ256" s="198"/>
      <c r="BR256" s="197"/>
      <c r="BS256" s="157"/>
      <c r="BT256" s="157"/>
      <c r="BU256" s="157"/>
      <c r="BV256" s="262"/>
      <c r="BW256" s="198"/>
      <c r="BX256" s="198"/>
      <c r="BY256" s="197"/>
      <c r="BZ256" s="157"/>
      <c r="CA256" s="157"/>
      <c r="CB256" s="157"/>
      <c r="CC256" s="262"/>
      <c r="CD256" s="198"/>
      <c r="CE256" s="198"/>
      <c r="CF256" s="197"/>
      <c r="CG256" s="198"/>
      <c r="CH256" s="186"/>
      <c r="CI256" s="307"/>
      <c r="CJ256" s="307"/>
      <c r="CK256" s="307"/>
      <c r="CL256" s="307"/>
      <c r="CM256" s="307"/>
      <c r="CN256" s="307"/>
      <c r="CO256" s="307"/>
      <c r="CP256" s="307"/>
      <c r="CQ256" s="307"/>
      <c r="CR256" s="307"/>
      <c r="CS256" s="307"/>
      <c r="CT256" s="307"/>
    </row>
    <row r="257" spans="1:98" customFormat="1">
      <c r="A257" s="783"/>
      <c r="B257" s="783"/>
      <c r="C257" s="783"/>
      <c r="D257" s="340"/>
      <c r="E257" s="345" t="s">
        <v>256</v>
      </c>
      <c r="F257" s="677"/>
      <c r="G257" s="677"/>
      <c r="H257" s="677"/>
      <c r="I257" s="201"/>
      <c r="J257" s="85"/>
      <c r="K257" s="180"/>
      <c r="L257" s="112"/>
      <c r="M257" s="163" t="s">
        <v>428</v>
      </c>
      <c r="N257" s="162"/>
      <c r="O257" s="157"/>
      <c r="P257" s="157"/>
      <c r="Q257" s="157"/>
      <c r="R257" s="262"/>
      <c r="S257" s="198"/>
      <c r="T257" s="198"/>
      <c r="U257" s="197"/>
      <c r="V257" s="157"/>
      <c r="W257" s="157"/>
      <c r="X257" s="157"/>
      <c r="Y257" s="262"/>
      <c r="Z257" s="198"/>
      <c r="AA257" s="198"/>
      <c r="AB257" s="197"/>
      <c r="AC257" s="157"/>
      <c r="AD257" s="157"/>
      <c r="AE257" s="157"/>
      <c r="AF257" s="262"/>
      <c r="AG257" s="198"/>
      <c r="AH257" s="198"/>
      <c r="AI257" s="197"/>
      <c r="AJ257" s="157"/>
      <c r="AK257" s="157"/>
      <c r="AL257" s="157"/>
      <c r="AM257" s="262"/>
      <c r="AN257" s="198"/>
      <c r="AO257" s="198"/>
      <c r="AP257" s="197"/>
      <c r="AQ257" s="157"/>
      <c r="AR257" s="157"/>
      <c r="AS257" s="157"/>
      <c r="AT257" s="262"/>
      <c r="AU257" s="198"/>
      <c r="AV257" s="198"/>
      <c r="AW257" s="197"/>
      <c r="AX257" s="157"/>
      <c r="AY257" s="157"/>
      <c r="AZ257" s="157"/>
      <c r="BA257" s="262"/>
      <c r="BB257" s="198"/>
      <c r="BC257" s="198"/>
      <c r="BD257" s="197"/>
      <c r="BE257" s="157"/>
      <c r="BF257" s="157"/>
      <c r="BG257" s="157"/>
      <c r="BH257" s="262"/>
      <c r="BI257" s="198"/>
      <c r="BJ257" s="198"/>
      <c r="BK257" s="197"/>
      <c r="BL257" s="157"/>
      <c r="BM257" s="157"/>
      <c r="BN257" s="157"/>
      <c r="BO257" s="262"/>
      <c r="BP257" s="198"/>
      <c r="BQ257" s="198"/>
      <c r="BR257" s="197"/>
      <c r="BS257" s="157"/>
      <c r="BT257" s="157"/>
      <c r="BU257" s="157"/>
      <c r="BV257" s="262"/>
      <c r="BW257" s="198"/>
      <c r="BX257" s="198"/>
      <c r="BY257" s="197"/>
      <c r="BZ257" s="157"/>
      <c r="CA257" s="157"/>
      <c r="CB257" s="157"/>
      <c r="CC257" s="262"/>
      <c r="CD257" s="198"/>
      <c r="CE257" s="198"/>
      <c r="CF257" s="197"/>
      <c r="CG257" s="198"/>
      <c r="CH257" s="186"/>
      <c r="CI257" s="307"/>
      <c r="CJ257" s="307"/>
      <c r="CK257" s="307"/>
      <c r="CL257" s="307"/>
      <c r="CM257" s="307"/>
      <c r="CN257" s="307"/>
      <c r="CO257" s="307"/>
      <c r="CP257" s="307"/>
      <c r="CQ257" s="307"/>
      <c r="CR257" s="307"/>
      <c r="CS257" s="307"/>
      <c r="CT257" s="307"/>
    </row>
    <row r="258" spans="1:98" ht="22.5">
      <c r="A258" s="783"/>
      <c r="B258" s="783">
        <v>12</v>
      </c>
      <c r="C258" s="340"/>
      <c r="D258" s="340"/>
      <c r="E258" s="677"/>
      <c r="F258" s="677"/>
      <c r="G258" s="677"/>
      <c r="H258" s="677"/>
      <c r="I258" s="670"/>
      <c r="J258" s="181"/>
      <c r="K258" s="35"/>
      <c r="L258" s="681" t="str">
        <f>mergeValue(A258) &amp;"."&amp; mergeValue(B258)</f>
        <v>1.12</v>
      </c>
      <c r="M258" s="159" t="s">
        <v>18</v>
      </c>
      <c r="N258" s="285"/>
      <c r="O258" s="800" t="str">
        <f>IF('Перечень тарифов'!N43="","","" &amp; 'Перечень тарифов'!N43 &amp; "")</f>
        <v>Тюменский муниципальный район, Червишевское (71644480);</v>
      </c>
      <c r="P258" s="801"/>
      <c r="Q258" s="801"/>
      <c r="R258" s="801"/>
      <c r="S258" s="801"/>
      <c r="T258" s="801"/>
      <c r="U258" s="801"/>
      <c r="V258" s="801"/>
      <c r="W258" s="801"/>
      <c r="X258" s="801"/>
      <c r="Y258" s="801"/>
      <c r="Z258" s="801"/>
      <c r="AA258" s="801"/>
      <c r="AB258" s="801"/>
      <c r="AC258" s="801"/>
      <c r="AD258" s="801"/>
      <c r="AE258" s="801"/>
      <c r="AF258" s="801"/>
      <c r="AG258" s="801"/>
      <c r="AH258" s="801"/>
      <c r="AI258" s="801"/>
      <c r="AJ258" s="801"/>
      <c r="AK258" s="801"/>
      <c r="AL258" s="801"/>
      <c r="AM258" s="801"/>
      <c r="AN258" s="801"/>
      <c r="AO258" s="801"/>
      <c r="AP258" s="801"/>
      <c r="AQ258" s="801"/>
      <c r="AR258" s="801"/>
      <c r="AS258" s="801"/>
      <c r="AT258" s="801"/>
      <c r="AU258" s="801"/>
      <c r="AV258" s="801"/>
      <c r="AW258" s="801"/>
      <c r="AX258" s="801"/>
      <c r="AY258" s="801"/>
      <c r="AZ258" s="801"/>
      <c r="BA258" s="801"/>
      <c r="BB258" s="801"/>
      <c r="BC258" s="801"/>
      <c r="BD258" s="801"/>
      <c r="BE258" s="801"/>
      <c r="BF258" s="801"/>
      <c r="BG258" s="801"/>
      <c r="BH258" s="801"/>
      <c r="BI258" s="801"/>
      <c r="BJ258" s="801"/>
      <c r="BK258" s="801"/>
      <c r="BL258" s="801"/>
      <c r="BM258" s="801"/>
      <c r="BN258" s="801"/>
      <c r="BO258" s="801"/>
      <c r="BP258" s="801"/>
      <c r="BQ258" s="801"/>
      <c r="BR258" s="801"/>
      <c r="BS258" s="801"/>
      <c r="BT258" s="801"/>
      <c r="BU258" s="801"/>
      <c r="BV258" s="801"/>
      <c r="BW258" s="801"/>
      <c r="BX258" s="801"/>
      <c r="BY258" s="801"/>
      <c r="BZ258" s="801"/>
      <c r="CA258" s="801"/>
      <c r="CB258" s="801"/>
      <c r="CC258" s="801"/>
      <c r="CD258" s="801"/>
      <c r="CE258" s="801"/>
      <c r="CF258" s="801"/>
      <c r="CG258" s="802"/>
      <c r="CH258" s="286" t="s">
        <v>544</v>
      </c>
    </row>
    <row r="259" spans="1:98" hidden="1">
      <c r="A259" s="783"/>
      <c r="B259" s="783"/>
      <c r="C259" s="783">
        <v>1</v>
      </c>
      <c r="D259" s="340"/>
      <c r="E259" s="677"/>
      <c r="F259" s="677"/>
      <c r="G259" s="677"/>
      <c r="H259" s="677"/>
      <c r="I259" s="344"/>
      <c r="J259" s="181"/>
      <c r="K259" s="101"/>
      <c r="L259" s="681" t="str">
        <f>mergeValue(A259) &amp;"."&amp; mergeValue(B259)&amp;"."&amp; mergeValue(C259)</f>
        <v>1.12.1</v>
      </c>
      <c r="M259" s="160"/>
      <c r="N259" s="285"/>
      <c r="O259" s="800"/>
      <c r="P259" s="801"/>
      <c r="Q259" s="801"/>
      <c r="R259" s="801"/>
      <c r="S259" s="801"/>
      <c r="T259" s="801"/>
      <c r="U259" s="801"/>
      <c r="V259" s="801"/>
      <c r="W259" s="801"/>
      <c r="X259" s="801"/>
      <c r="Y259" s="801"/>
      <c r="Z259" s="801"/>
      <c r="AA259" s="801"/>
      <c r="AB259" s="801"/>
      <c r="AC259" s="801"/>
      <c r="AD259" s="801"/>
      <c r="AE259" s="801"/>
      <c r="AF259" s="801"/>
      <c r="AG259" s="801"/>
      <c r="AH259" s="801"/>
      <c r="AI259" s="801"/>
      <c r="AJ259" s="801"/>
      <c r="AK259" s="801"/>
      <c r="AL259" s="801"/>
      <c r="AM259" s="801"/>
      <c r="AN259" s="801"/>
      <c r="AO259" s="801"/>
      <c r="AP259" s="801"/>
      <c r="AQ259" s="801"/>
      <c r="AR259" s="801"/>
      <c r="AS259" s="801"/>
      <c r="AT259" s="801"/>
      <c r="AU259" s="801"/>
      <c r="AV259" s="801"/>
      <c r="AW259" s="801"/>
      <c r="AX259" s="801"/>
      <c r="AY259" s="801"/>
      <c r="AZ259" s="801"/>
      <c r="BA259" s="801"/>
      <c r="BB259" s="801"/>
      <c r="BC259" s="801"/>
      <c r="BD259" s="801"/>
      <c r="BE259" s="801"/>
      <c r="BF259" s="801"/>
      <c r="BG259" s="801"/>
      <c r="BH259" s="801"/>
      <c r="BI259" s="801"/>
      <c r="BJ259" s="801"/>
      <c r="BK259" s="801"/>
      <c r="BL259" s="801"/>
      <c r="BM259" s="801"/>
      <c r="BN259" s="801"/>
      <c r="BO259" s="801"/>
      <c r="BP259" s="801"/>
      <c r="BQ259" s="801"/>
      <c r="BR259" s="801"/>
      <c r="BS259" s="801"/>
      <c r="BT259" s="801"/>
      <c r="BU259" s="801"/>
      <c r="BV259" s="801"/>
      <c r="BW259" s="801"/>
      <c r="BX259" s="801"/>
      <c r="BY259" s="801"/>
      <c r="BZ259" s="801"/>
      <c r="CA259" s="801"/>
      <c r="CB259" s="801"/>
      <c r="CC259" s="801"/>
      <c r="CD259" s="801"/>
      <c r="CE259" s="801"/>
      <c r="CF259" s="801"/>
      <c r="CG259" s="802"/>
      <c r="CH259" s="286"/>
    </row>
    <row r="260" spans="1:98" ht="33.75">
      <c r="A260" s="783"/>
      <c r="B260" s="783"/>
      <c r="C260" s="783"/>
      <c r="D260" s="783">
        <v>1</v>
      </c>
      <c r="E260" s="677"/>
      <c r="F260" s="677"/>
      <c r="G260" s="677"/>
      <c r="H260" s="677"/>
      <c r="I260" s="776"/>
      <c r="J260" s="181"/>
      <c r="K260" s="101"/>
      <c r="L260" s="681" t="str">
        <f>mergeValue(A260) &amp;"."&amp; mergeValue(B260)&amp;"."&amp; mergeValue(C260)&amp;"."&amp; mergeValue(D260)</f>
        <v>1.12.1.1</v>
      </c>
      <c r="M260" s="161" t="s">
        <v>426</v>
      </c>
      <c r="N260" s="285"/>
      <c r="O260" s="797" t="s">
        <v>1664</v>
      </c>
      <c r="P260" s="798"/>
      <c r="Q260" s="798"/>
      <c r="R260" s="798"/>
      <c r="S260" s="798"/>
      <c r="T260" s="798"/>
      <c r="U260" s="798"/>
      <c r="V260" s="798"/>
      <c r="W260" s="798"/>
      <c r="X260" s="798"/>
      <c r="Y260" s="798"/>
      <c r="Z260" s="798"/>
      <c r="AA260" s="798"/>
      <c r="AB260" s="798"/>
      <c r="AC260" s="798"/>
      <c r="AD260" s="798"/>
      <c r="AE260" s="798"/>
      <c r="AF260" s="798"/>
      <c r="AG260" s="798"/>
      <c r="AH260" s="798"/>
      <c r="AI260" s="798"/>
      <c r="AJ260" s="798"/>
      <c r="AK260" s="798"/>
      <c r="AL260" s="798"/>
      <c r="AM260" s="798"/>
      <c r="AN260" s="798"/>
      <c r="AO260" s="798"/>
      <c r="AP260" s="798"/>
      <c r="AQ260" s="798"/>
      <c r="AR260" s="798"/>
      <c r="AS260" s="798"/>
      <c r="AT260" s="798"/>
      <c r="AU260" s="798"/>
      <c r="AV260" s="798"/>
      <c r="AW260" s="798"/>
      <c r="AX260" s="798"/>
      <c r="AY260" s="798"/>
      <c r="AZ260" s="798"/>
      <c r="BA260" s="798"/>
      <c r="BB260" s="798"/>
      <c r="BC260" s="798"/>
      <c r="BD260" s="798"/>
      <c r="BE260" s="798"/>
      <c r="BF260" s="798"/>
      <c r="BG260" s="798"/>
      <c r="BH260" s="798"/>
      <c r="BI260" s="798"/>
      <c r="BJ260" s="798"/>
      <c r="BK260" s="798"/>
      <c r="BL260" s="798"/>
      <c r="BM260" s="798"/>
      <c r="BN260" s="798"/>
      <c r="BO260" s="798"/>
      <c r="BP260" s="798"/>
      <c r="BQ260" s="798"/>
      <c r="BR260" s="798"/>
      <c r="BS260" s="798"/>
      <c r="BT260" s="798"/>
      <c r="BU260" s="798"/>
      <c r="BV260" s="798"/>
      <c r="BW260" s="798"/>
      <c r="BX260" s="798"/>
      <c r="BY260" s="798"/>
      <c r="BZ260" s="798"/>
      <c r="CA260" s="798"/>
      <c r="CB260" s="798"/>
      <c r="CC260" s="798"/>
      <c r="CD260" s="798"/>
      <c r="CE260" s="798"/>
      <c r="CF260" s="798"/>
      <c r="CG260" s="799"/>
      <c r="CH260" s="286" t="s">
        <v>681</v>
      </c>
    </row>
    <row r="261" spans="1:98" ht="33.75">
      <c r="A261" s="783"/>
      <c r="B261" s="783"/>
      <c r="C261" s="783"/>
      <c r="D261" s="783"/>
      <c r="E261" s="783">
        <v>1</v>
      </c>
      <c r="F261" s="677"/>
      <c r="G261" s="677"/>
      <c r="H261" s="677"/>
      <c r="I261" s="776"/>
      <c r="J261" s="776"/>
      <c r="K261" s="101"/>
      <c r="L261" s="681" t="str">
        <f>mergeValue(A261) &amp;"."&amp; mergeValue(B261)&amp;"."&amp; mergeValue(C261)&amp;"."&amp; mergeValue(D261)&amp;"."&amp; mergeValue(E261)</f>
        <v>1.12.1.1.1</v>
      </c>
      <c r="M261" s="172" t="s">
        <v>10</v>
      </c>
      <c r="N261" s="286"/>
      <c r="O261" s="794" t="s">
        <v>715</v>
      </c>
      <c r="P261" s="795"/>
      <c r="Q261" s="795"/>
      <c r="R261" s="795"/>
      <c r="S261" s="795"/>
      <c r="T261" s="795"/>
      <c r="U261" s="795"/>
      <c r="V261" s="795"/>
      <c r="W261" s="795"/>
      <c r="X261" s="795"/>
      <c r="Y261" s="795"/>
      <c r="Z261" s="795"/>
      <c r="AA261" s="795"/>
      <c r="AB261" s="795"/>
      <c r="AC261" s="795"/>
      <c r="AD261" s="795"/>
      <c r="AE261" s="795"/>
      <c r="AF261" s="795"/>
      <c r="AG261" s="795"/>
      <c r="AH261" s="795"/>
      <c r="AI261" s="795"/>
      <c r="AJ261" s="795"/>
      <c r="AK261" s="795"/>
      <c r="AL261" s="795"/>
      <c r="AM261" s="795"/>
      <c r="AN261" s="795"/>
      <c r="AO261" s="795"/>
      <c r="AP261" s="795"/>
      <c r="AQ261" s="795"/>
      <c r="AR261" s="795"/>
      <c r="AS261" s="795"/>
      <c r="AT261" s="795"/>
      <c r="AU261" s="795"/>
      <c r="AV261" s="795"/>
      <c r="AW261" s="795"/>
      <c r="AX261" s="795"/>
      <c r="AY261" s="795"/>
      <c r="AZ261" s="795"/>
      <c r="BA261" s="795"/>
      <c r="BB261" s="795"/>
      <c r="BC261" s="795"/>
      <c r="BD261" s="795"/>
      <c r="BE261" s="795"/>
      <c r="BF261" s="795"/>
      <c r="BG261" s="795"/>
      <c r="BH261" s="795"/>
      <c r="BI261" s="795"/>
      <c r="BJ261" s="795"/>
      <c r="BK261" s="795"/>
      <c r="BL261" s="795"/>
      <c r="BM261" s="795"/>
      <c r="BN261" s="795"/>
      <c r="BO261" s="795"/>
      <c r="BP261" s="795"/>
      <c r="BQ261" s="795"/>
      <c r="BR261" s="795"/>
      <c r="BS261" s="795"/>
      <c r="BT261" s="795"/>
      <c r="BU261" s="795"/>
      <c r="BV261" s="795"/>
      <c r="BW261" s="795"/>
      <c r="BX261" s="795"/>
      <c r="BY261" s="795"/>
      <c r="BZ261" s="795"/>
      <c r="CA261" s="795"/>
      <c r="CB261" s="795"/>
      <c r="CC261" s="795"/>
      <c r="CD261" s="795"/>
      <c r="CE261" s="795"/>
      <c r="CF261" s="795"/>
      <c r="CG261" s="796"/>
      <c r="CH261" s="286" t="s">
        <v>545</v>
      </c>
      <c r="CJ261" s="317" t="str">
        <f>strCheckUnique(CK261:CK264)</f>
        <v/>
      </c>
      <c r="CL261" s="317"/>
    </row>
    <row r="262" spans="1:98" ht="66" customHeight="1">
      <c r="A262" s="783"/>
      <c r="B262" s="783"/>
      <c r="C262" s="783"/>
      <c r="D262" s="783"/>
      <c r="E262" s="783"/>
      <c r="F262" s="340">
        <v>1</v>
      </c>
      <c r="G262" s="340"/>
      <c r="H262" s="340"/>
      <c r="I262" s="776"/>
      <c r="J262" s="776"/>
      <c r="K262" s="344"/>
      <c r="L262" s="681" t="str">
        <f>mergeValue(A262) &amp;"."&amp; mergeValue(B262)&amp;"."&amp; mergeValue(C262)&amp;"."&amp; mergeValue(D262)&amp;"."&amp; mergeValue(E262)&amp;"."&amp; mergeValue(F262)</f>
        <v>1.12.1.1.1.1</v>
      </c>
      <c r="M262" s="646" t="s">
        <v>1650</v>
      </c>
      <c r="N262" s="299"/>
      <c r="O262" s="694">
        <v>41.47</v>
      </c>
      <c r="P262" s="192"/>
      <c r="Q262" s="192"/>
      <c r="R262" s="781" t="s">
        <v>1320</v>
      </c>
      <c r="S262" s="779" t="s">
        <v>87</v>
      </c>
      <c r="T262" s="781" t="s">
        <v>1667</v>
      </c>
      <c r="U262" s="779" t="s">
        <v>87</v>
      </c>
      <c r="V262" s="694">
        <v>124.06</v>
      </c>
      <c r="W262" s="192"/>
      <c r="X262" s="192"/>
      <c r="Y262" s="781" t="s">
        <v>1668</v>
      </c>
      <c r="Z262" s="779" t="s">
        <v>87</v>
      </c>
      <c r="AA262" s="781" t="s">
        <v>1669</v>
      </c>
      <c r="AB262" s="779" t="s">
        <v>87</v>
      </c>
      <c r="AC262" s="694">
        <v>118.88</v>
      </c>
      <c r="AD262" s="192"/>
      <c r="AE262" s="192"/>
      <c r="AF262" s="781" t="s">
        <v>1672</v>
      </c>
      <c r="AG262" s="779" t="s">
        <v>87</v>
      </c>
      <c r="AH262" s="781" t="s">
        <v>1673</v>
      </c>
      <c r="AI262" s="779" t="s">
        <v>87</v>
      </c>
      <c r="AJ262" s="694">
        <v>123.64</v>
      </c>
      <c r="AK262" s="192"/>
      <c r="AL262" s="192"/>
      <c r="AM262" s="781" t="s">
        <v>1674</v>
      </c>
      <c r="AN262" s="779" t="s">
        <v>87</v>
      </c>
      <c r="AO262" s="781" t="s">
        <v>1675</v>
      </c>
      <c r="AP262" s="779" t="s">
        <v>87</v>
      </c>
      <c r="AQ262" s="694">
        <v>123.64</v>
      </c>
      <c r="AR262" s="192"/>
      <c r="AS262" s="192"/>
      <c r="AT262" s="781" t="s">
        <v>1677</v>
      </c>
      <c r="AU262" s="779" t="s">
        <v>87</v>
      </c>
      <c r="AV262" s="781" t="s">
        <v>1678</v>
      </c>
      <c r="AW262" s="779" t="s">
        <v>87</v>
      </c>
      <c r="AX262" s="694">
        <v>163.79</v>
      </c>
      <c r="AY262" s="192"/>
      <c r="AZ262" s="192"/>
      <c r="BA262" s="781" t="s">
        <v>1679</v>
      </c>
      <c r="BB262" s="779" t="s">
        <v>87</v>
      </c>
      <c r="BC262" s="781" t="s">
        <v>1680</v>
      </c>
      <c r="BD262" s="779" t="s">
        <v>87</v>
      </c>
      <c r="BE262" s="694">
        <v>163.79</v>
      </c>
      <c r="BF262" s="192"/>
      <c r="BG262" s="192"/>
      <c r="BH262" s="781" t="s">
        <v>1681</v>
      </c>
      <c r="BI262" s="779" t="s">
        <v>87</v>
      </c>
      <c r="BJ262" s="781" t="s">
        <v>1682</v>
      </c>
      <c r="BK262" s="779" t="s">
        <v>87</v>
      </c>
      <c r="BL262" s="694">
        <v>232.09</v>
      </c>
      <c r="BM262" s="192"/>
      <c r="BN262" s="192"/>
      <c r="BO262" s="781" t="s">
        <v>1683</v>
      </c>
      <c r="BP262" s="779" t="s">
        <v>87</v>
      </c>
      <c r="BQ262" s="781" t="s">
        <v>1684</v>
      </c>
      <c r="BR262" s="779" t="s">
        <v>87</v>
      </c>
      <c r="BS262" s="694">
        <v>188.29</v>
      </c>
      <c r="BT262" s="192"/>
      <c r="BU262" s="192"/>
      <c r="BV262" s="781" t="s">
        <v>1685</v>
      </c>
      <c r="BW262" s="779" t="s">
        <v>87</v>
      </c>
      <c r="BX262" s="781" t="s">
        <v>1686</v>
      </c>
      <c r="BY262" s="779" t="s">
        <v>87</v>
      </c>
      <c r="BZ262" s="694">
        <v>195.83</v>
      </c>
      <c r="CA262" s="192"/>
      <c r="CB262" s="192"/>
      <c r="CC262" s="781" t="s">
        <v>1687</v>
      </c>
      <c r="CD262" s="779" t="s">
        <v>87</v>
      </c>
      <c r="CE262" s="781" t="s">
        <v>1321</v>
      </c>
      <c r="CF262" s="779" t="s">
        <v>88</v>
      </c>
      <c r="CG262" s="282"/>
      <c r="CH262" s="787" t="s">
        <v>546</v>
      </c>
      <c r="CI262" s="298" t="str">
        <f>strCheckDate(O263:CG263)</f>
        <v/>
      </c>
      <c r="CJ262" s="317"/>
      <c r="CK262" s="317" t="str">
        <f>IF(M262="","",M262 )</f>
        <v>Питьевая вода, руб./м3 (с НДС)</v>
      </c>
      <c r="CL262" s="317"/>
      <c r="CM262" s="317"/>
      <c r="CN262" s="317"/>
    </row>
    <row r="263" spans="1:98" ht="14.25" hidden="1" customHeight="1">
      <c r="A263" s="783"/>
      <c r="B263" s="783"/>
      <c r="C263" s="783"/>
      <c r="D263" s="783"/>
      <c r="E263" s="783"/>
      <c r="F263" s="340"/>
      <c r="G263" s="340"/>
      <c r="H263" s="340"/>
      <c r="I263" s="776"/>
      <c r="J263" s="776"/>
      <c r="K263" s="344"/>
      <c r="L263" s="171"/>
      <c r="M263" s="205"/>
      <c r="N263" s="299"/>
      <c r="O263" s="299"/>
      <c r="P263" s="296"/>
      <c r="Q263" s="297" t="str">
        <f>R262 &amp; "-" &amp; T262</f>
        <v>17.01.2020-30.06.2020</v>
      </c>
      <c r="R263" s="781"/>
      <c r="S263" s="779"/>
      <c r="T263" s="782"/>
      <c r="U263" s="779"/>
      <c r="V263" s="299"/>
      <c r="W263" s="296"/>
      <c r="X263" s="297" t="str">
        <f>Y262 &amp; "-" &amp; AA262</f>
        <v>01.07.2020-31.12.2020</v>
      </c>
      <c r="Y263" s="781"/>
      <c r="Z263" s="779"/>
      <c r="AA263" s="782"/>
      <c r="AB263" s="779"/>
      <c r="AC263" s="299"/>
      <c r="AD263" s="296"/>
      <c r="AE263" s="297" t="str">
        <f>AF262 &amp; "-" &amp; AH262</f>
        <v>01.01.2021-30.06.2021</v>
      </c>
      <c r="AF263" s="781"/>
      <c r="AG263" s="779"/>
      <c r="AH263" s="782"/>
      <c r="AI263" s="779"/>
      <c r="AJ263" s="299"/>
      <c r="AK263" s="296"/>
      <c r="AL263" s="297" t="str">
        <f>AM262 &amp; "-" &amp; AO262</f>
        <v>01.07.2021-31.12.2021</v>
      </c>
      <c r="AM263" s="781"/>
      <c r="AN263" s="779"/>
      <c r="AO263" s="782"/>
      <c r="AP263" s="779"/>
      <c r="AQ263" s="299"/>
      <c r="AR263" s="296"/>
      <c r="AS263" s="297" t="str">
        <f>AT262 &amp; "-" &amp; AV262</f>
        <v>01.01.2022-30.06.2022</v>
      </c>
      <c r="AT263" s="781"/>
      <c r="AU263" s="779"/>
      <c r="AV263" s="782"/>
      <c r="AW263" s="779"/>
      <c r="AX263" s="299"/>
      <c r="AY263" s="296"/>
      <c r="AZ263" s="297" t="str">
        <f>BA262 &amp; "-" &amp; BC262</f>
        <v>01.07.2022-31.12.2022</v>
      </c>
      <c r="BA263" s="781"/>
      <c r="BB263" s="779"/>
      <c r="BC263" s="782"/>
      <c r="BD263" s="779"/>
      <c r="BE263" s="299"/>
      <c r="BF263" s="296"/>
      <c r="BG263" s="297" t="str">
        <f>BH262 &amp; "-" &amp; BJ262</f>
        <v>01.01.2023-30.06.2023</v>
      </c>
      <c r="BH263" s="781"/>
      <c r="BI263" s="779"/>
      <c r="BJ263" s="782"/>
      <c r="BK263" s="779"/>
      <c r="BL263" s="299"/>
      <c r="BM263" s="296"/>
      <c r="BN263" s="297" t="str">
        <f>BO262 &amp; "-" &amp; BQ262</f>
        <v>01.07.2023-31.12.2023</v>
      </c>
      <c r="BO263" s="781"/>
      <c r="BP263" s="779"/>
      <c r="BQ263" s="782"/>
      <c r="BR263" s="779"/>
      <c r="BS263" s="299"/>
      <c r="BT263" s="296"/>
      <c r="BU263" s="297" t="str">
        <f>BV262 &amp; "-" &amp; BX262</f>
        <v>01.01.2024-30.06.2024</v>
      </c>
      <c r="BV263" s="781"/>
      <c r="BW263" s="779"/>
      <c r="BX263" s="782"/>
      <c r="BY263" s="779"/>
      <c r="BZ263" s="299"/>
      <c r="CA263" s="296"/>
      <c r="CB263" s="297" t="str">
        <f>CC262 &amp; "-" &amp; CE262</f>
        <v>01.07.2024-31.12.2024</v>
      </c>
      <c r="CC263" s="781"/>
      <c r="CD263" s="779"/>
      <c r="CE263" s="782"/>
      <c r="CF263" s="779"/>
      <c r="CG263" s="282"/>
      <c r="CH263" s="788"/>
      <c r="CJ263" s="317"/>
      <c r="CK263" s="317"/>
      <c r="CL263" s="317"/>
      <c r="CM263" s="317"/>
      <c r="CN263" s="317"/>
    </row>
    <row r="264" spans="1:98" customFormat="1" ht="15" customHeight="1">
      <c r="A264" s="783"/>
      <c r="B264" s="783"/>
      <c r="C264" s="783"/>
      <c r="D264" s="783"/>
      <c r="E264" s="783"/>
      <c r="F264" s="340"/>
      <c r="G264" s="340"/>
      <c r="H264" s="340"/>
      <c r="I264" s="776"/>
      <c r="J264" s="776"/>
      <c r="K264" s="201"/>
      <c r="L264" s="112"/>
      <c r="M264" s="175" t="s">
        <v>427</v>
      </c>
      <c r="N264" s="164"/>
      <c r="O264" s="157"/>
      <c r="P264" s="157"/>
      <c r="Q264" s="157"/>
      <c r="R264" s="262"/>
      <c r="S264" s="198"/>
      <c r="T264" s="198"/>
      <c r="U264" s="198"/>
      <c r="V264" s="157"/>
      <c r="W264" s="157"/>
      <c r="X264" s="157"/>
      <c r="Y264" s="262"/>
      <c r="Z264" s="198"/>
      <c r="AA264" s="198"/>
      <c r="AB264" s="198"/>
      <c r="AC264" s="157"/>
      <c r="AD264" s="157"/>
      <c r="AE264" s="157"/>
      <c r="AF264" s="262"/>
      <c r="AG264" s="198"/>
      <c r="AH264" s="198"/>
      <c r="AI264" s="198"/>
      <c r="AJ264" s="157"/>
      <c r="AK264" s="157"/>
      <c r="AL264" s="157"/>
      <c r="AM264" s="262"/>
      <c r="AN264" s="198"/>
      <c r="AO264" s="198"/>
      <c r="AP264" s="198"/>
      <c r="AQ264" s="157"/>
      <c r="AR264" s="157"/>
      <c r="AS264" s="157"/>
      <c r="AT264" s="262"/>
      <c r="AU264" s="198"/>
      <c r="AV264" s="198"/>
      <c r="AW264" s="198"/>
      <c r="AX264" s="157"/>
      <c r="AY264" s="157"/>
      <c r="AZ264" s="157"/>
      <c r="BA264" s="262"/>
      <c r="BB264" s="198"/>
      <c r="BC264" s="198"/>
      <c r="BD264" s="198"/>
      <c r="BE264" s="157"/>
      <c r="BF264" s="157"/>
      <c r="BG264" s="157"/>
      <c r="BH264" s="262"/>
      <c r="BI264" s="198"/>
      <c r="BJ264" s="198"/>
      <c r="BK264" s="198"/>
      <c r="BL264" s="157"/>
      <c r="BM264" s="157"/>
      <c r="BN264" s="157"/>
      <c r="BO264" s="262"/>
      <c r="BP264" s="198"/>
      <c r="BQ264" s="198"/>
      <c r="BR264" s="198"/>
      <c r="BS264" s="157"/>
      <c r="BT264" s="157"/>
      <c r="BU264" s="157"/>
      <c r="BV264" s="262"/>
      <c r="BW264" s="198"/>
      <c r="BX264" s="198"/>
      <c r="BY264" s="198"/>
      <c r="BZ264" s="157"/>
      <c r="CA264" s="157"/>
      <c r="CB264" s="157"/>
      <c r="CC264" s="262"/>
      <c r="CD264" s="198"/>
      <c r="CE264" s="198"/>
      <c r="CF264" s="198"/>
      <c r="CG264" s="186"/>
      <c r="CH264" s="789"/>
      <c r="CI264" s="307"/>
      <c r="CJ264" s="307"/>
      <c r="CK264" s="307"/>
      <c r="CL264" s="307"/>
      <c r="CM264" s="307"/>
      <c r="CN264" s="307"/>
      <c r="CO264" s="307"/>
      <c r="CP264" s="307"/>
      <c r="CQ264" s="307"/>
      <c r="CR264" s="307"/>
      <c r="CS264" s="307"/>
      <c r="CT264" s="307"/>
    </row>
    <row r="265" spans="1:98" ht="33.75">
      <c r="A265" s="783"/>
      <c r="B265" s="783"/>
      <c r="C265" s="783"/>
      <c r="D265" s="783"/>
      <c r="E265" s="783">
        <v>2</v>
      </c>
      <c r="F265" s="677"/>
      <c r="G265" s="677"/>
      <c r="H265" s="677"/>
      <c r="I265" s="776"/>
      <c r="J265" s="776" t="s">
        <v>1636</v>
      </c>
      <c r="K265" s="101"/>
      <c r="L265" s="681" t="str">
        <f>mergeValue(A265) &amp;"."&amp; mergeValue(B265)&amp;"."&amp; mergeValue(C265)&amp;"."&amp; mergeValue(D265)&amp;"."&amp; mergeValue(E265)</f>
        <v>1.12.1.1.2</v>
      </c>
      <c r="M265" s="172" t="s">
        <v>10</v>
      </c>
      <c r="N265" s="286"/>
      <c r="O265" s="794" t="s">
        <v>306</v>
      </c>
      <c r="P265" s="795"/>
      <c r="Q265" s="795"/>
      <c r="R265" s="795"/>
      <c r="S265" s="795"/>
      <c r="T265" s="795"/>
      <c r="U265" s="795"/>
      <c r="V265" s="795"/>
      <c r="W265" s="795"/>
      <c r="X265" s="795"/>
      <c r="Y265" s="795"/>
      <c r="Z265" s="795"/>
      <c r="AA265" s="795"/>
      <c r="AB265" s="795"/>
      <c r="AC265" s="795"/>
      <c r="AD265" s="795"/>
      <c r="AE265" s="795"/>
      <c r="AF265" s="795"/>
      <c r="AG265" s="795"/>
      <c r="AH265" s="795"/>
      <c r="AI265" s="795"/>
      <c r="AJ265" s="795"/>
      <c r="AK265" s="795"/>
      <c r="AL265" s="795"/>
      <c r="AM265" s="795"/>
      <c r="AN265" s="795"/>
      <c r="AO265" s="795"/>
      <c r="AP265" s="795"/>
      <c r="AQ265" s="795"/>
      <c r="AR265" s="795"/>
      <c r="AS265" s="795"/>
      <c r="AT265" s="795"/>
      <c r="AU265" s="795"/>
      <c r="AV265" s="795"/>
      <c r="AW265" s="795"/>
      <c r="AX265" s="795"/>
      <c r="AY265" s="795"/>
      <c r="AZ265" s="795"/>
      <c r="BA265" s="795"/>
      <c r="BB265" s="795"/>
      <c r="BC265" s="795"/>
      <c r="BD265" s="795"/>
      <c r="BE265" s="795"/>
      <c r="BF265" s="795"/>
      <c r="BG265" s="795"/>
      <c r="BH265" s="795"/>
      <c r="BI265" s="795"/>
      <c r="BJ265" s="795"/>
      <c r="BK265" s="795"/>
      <c r="BL265" s="795"/>
      <c r="BM265" s="795"/>
      <c r="BN265" s="795"/>
      <c r="BO265" s="795"/>
      <c r="BP265" s="795"/>
      <c r="BQ265" s="795"/>
      <c r="BR265" s="795"/>
      <c r="BS265" s="795"/>
      <c r="BT265" s="795"/>
      <c r="BU265" s="795"/>
      <c r="BV265" s="795"/>
      <c r="BW265" s="795"/>
      <c r="BX265" s="795"/>
      <c r="BY265" s="795"/>
      <c r="BZ265" s="795"/>
      <c r="CA265" s="795"/>
      <c r="CB265" s="795"/>
      <c r="CC265" s="795"/>
      <c r="CD265" s="795"/>
      <c r="CE265" s="795"/>
      <c r="CF265" s="795"/>
      <c r="CG265" s="796"/>
      <c r="CH265" s="286" t="s">
        <v>545</v>
      </c>
      <c r="CJ265" s="317" t="str">
        <f>strCheckUnique(CK265:CK268)</f>
        <v/>
      </c>
      <c r="CL265" s="317"/>
    </row>
    <row r="266" spans="1:98" ht="66" customHeight="1">
      <c r="A266" s="783"/>
      <c r="B266" s="783"/>
      <c r="C266" s="783"/>
      <c r="D266" s="783"/>
      <c r="E266" s="783"/>
      <c r="F266" s="340">
        <v>1</v>
      </c>
      <c r="G266" s="340"/>
      <c r="H266" s="340"/>
      <c r="I266" s="776"/>
      <c r="J266" s="776"/>
      <c r="K266" s="344"/>
      <c r="L266" s="681" t="str">
        <f>mergeValue(A266) &amp;"."&amp; mergeValue(B266)&amp;"."&amp; mergeValue(C266)&amp;"."&amp; mergeValue(D266)&amp;"."&amp; mergeValue(E266)&amp;"."&amp; mergeValue(F266)</f>
        <v>1.12.1.1.2.1</v>
      </c>
      <c r="M266" s="646" t="s">
        <v>1651</v>
      </c>
      <c r="N266" s="299"/>
      <c r="O266" s="694">
        <v>34.56</v>
      </c>
      <c r="P266" s="192"/>
      <c r="Q266" s="192"/>
      <c r="R266" s="781" t="s">
        <v>1320</v>
      </c>
      <c r="S266" s="779" t="s">
        <v>87</v>
      </c>
      <c r="T266" s="781" t="s">
        <v>1667</v>
      </c>
      <c r="U266" s="779" t="s">
        <v>87</v>
      </c>
      <c r="V266" s="694">
        <v>103.38</v>
      </c>
      <c r="W266" s="192"/>
      <c r="X266" s="192"/>
      <c r="Y266" s="781" t="s">
        <v>1668</v>
      </c>
      <c r="Z266" s="779" t="s">
        <v>87</v>
      </c>
      <c r="AA266" s="781" t="s">
        <v>1669</v>
      </c>
      <c r="AB266" s="779" t="s">
        <v>87</v>
      </c>
      <c r="AC266" s="694">
        <v>99.07</v>
      </c>
      <c r="AD266" s="192"/>
      <c r="AE266" s="192"/>
      <c r="AF266" s="781" t="s">
        <v>1672</v>
      </c>
      <c r="AG266" s="779" t="s">
        <v>87</v>
      </c>
      <c r="AH266" s="781" t="s">
        <v>1673</v>
      </c>
      <c r="AI266" s="779" t="s">
        <v>87</v>
      </c>
      <c r="AJ266" s="694">
        <v>103.03</v>
      </c>
      <c r="AK266" s="192"/>
      <c r="AL266" s="192"/>
      <c r="AM266" s="781" t="s">
        <v>1674</v>
      </c>
      <c r="AN266" s="779" t="s">
        <v>87</v>
      </c>
      <c r="AO266" s="781" t="s">
        <v>1675</v>
      </c>
      <c r="AP266" s="779" t="s">
        <v>87</v>
      </c>
      <c r="AQ266" s="694">
        <v>103.03</v>
      </c>
      <c r="AR266" s="192"/>
      <c r="AS266" s="192"/>
      <c r="AT266" s="781" t="s">
        <v>1677</v>
      </c>
      <c r="AU266" s="779" t="s">
        <v>87</v>
      </c>
      <c r="AV266" s="781" t="s">
        <v>1678</v>
      </c>
      <c r="AW266" s="779" t="s">
        <v>87</v>
      </c>
      <c r="AX266" s="694">
        <v>136.49</v>
      </c>
      <c r="AY266" s="192"/>
      <c r="AZ266" s="192"/>
      <c r="BA266" s="781" t="s">
        <v>1679</v>
      </c>
      <c r="BB266" s="779" t="s">
        <v>87</v>
      </c>
      <c r="BC266" s="781" t="s">
        <v>1680</v>
      </c>
      <c r="BD266" s="779" t="s">
        <v>87</v>
      </c>
      <c r="BE266" s="694">
        <v>136.49</v>
      </c>
      <c r="BF266" s="192"/>
      <c r="BG266" s="192"/>
      <c r="BH266" s="781" t="s">
        <v>1681</v>
      </c>
      <c r="BI266" s="779" t="s">
        <v>87</v>
      </c>
      <c r="BJ266" s="781" t="s">
        <v>1682</v>
      </c>
      <c r="BK266" s="779" t="s">
        <v>87</v>
      </c>
      <c r="BL266" s="694">
        <v>193.41</v>
      </c>
      <c r="BM266" s="192"/>
      <c r="BN266" s="192"/>
      <c r="BO266" s="781" t="s">
        <v>1683</v>
      </c>
      <c r="BP266" s="779" t="s">
        <v>87</v>
      </c>
      <c r="BQ266" s="781" t="s">
        <v>1684</v>
      </c>
      <c r="BR266" s="779" t="s">
        <v>87</v>
      </c>
      <c r="BS266" s="694">
        <v>156.91</v>
      </c>
      <c r="BT266" s="192"/>
      <c r="BU266" s="192"/>
      <c r="BV266" s="781" t="s">
        <v>1685</v>
      </c>
      <c r="BW266" s="779" t="s">
        <v>87</v>
      </c>
      <c r="BX266" s="781" t="s">
        <v>1686</v>
      </c>
      <c r="BY266" s="779" t="s">
        <v>87</v>
      </c>
      <c r="BZ266" s="694">
        <v>163.19</v>
      </c>
      <c r="CA266" s="192"/>
      <c r="CB266" s="192"/>
      <c r="CC266" s="781" t="s">
        <v>1687</v>
      </c>
      <c r="CD266" s="779" t="s">
        <v>87</v>
      </c>
      <c r="CE266" s="781" t="s">
        <v>1321</v>
      </c>
      <c r="CF266" s="779" t="s">
        <v>88</v>
      </c>
      <c r="CG266" s="282"/>
      <c r="CH266" s="787" t="s">
        <v>546</v>
      </c>
      <c r="CI266" s="298" t="str">
        <f>strCheckDate(O267:CG267)</f>
        <v/>
      </c>
      <c r="CJ266" s="317"/>
      <c r="CK266" s="317" t="str">
        <f>IF(M266="","",M266 )</f>
        <v>Питьевая вода, руб./м3 (без НДС)</v>
      </c>
      <c r="CL266" s="317"/>
      <c r="CM266" s="317"/>
      <c r="CN266" s="317"/>
    </row>
    <row r="267" spans="1:98" ht="14.25" hidden="1" customHeight="1">
      <c r="A267" s="783"/>
      <c r="B267" s="783"/>
      <c r="C267" s="783"/>
      <c r="D267" s="783"/>
      <c r="E267" s="783"/>
      <c r="F267" s="340"/>
      <c r="G267" s="340"/>
      <c r="H267" s="340"/>
      <c r="I267" s="776"/>
      <c r="J267" s="776"/>
      <c r="K267" s="344"/>
      <c r="L267" s="171"/>
      <c r="M267" s="205"/>
      <c r="N267" s="299"/>
      <c r="O267" s="299"/>
      <c r="P267" s="296"/>
      <c r="Q267" s="297" t="str">
        <f>R266 &amp; "-" &amp; T266</f>
        <v>17.01.2020-30.06.2020</v>
      </c>
      <c r="R267" s="781"/>
      <c r="S267" s="779"/>
      <c r="T267" s="782"/>
      <c r="U267" s="779"/>
      <c r="V267" s="299"/>
      <c r="W267" s="296"/>
      <c r="X267" s="297" t="str">
        <f>Y266 &amp; "-" &amp; AA266</f>
        <v>01.07.2020-31.12.2020</v>
      </c>
      <c r="Y267" s="781"/>
      <c r="Z267" s="779"/>
      <c r="AA267" s="782"/>
      <c r="AB267" s="779"/>
      <c r="AC267" s="299"/>
      <c r="AD267" s="296"/>
      <c r="AE267" s="297" t="str">
        <f>AF266 &amp; "-" &amp; AH266</f>
        <v>01.01.2021-30.06.2021</v>
      </c>
      <c r="AF267" s="781"/>
      <c r="AG267" s="779"/>
      <c r="AH267" s="782"/>
      <c r="AI267" s="779"/>
      <c r="AJ267" s="299"/>
      <c r="AK267" s="296"/>
      <c r="AL267" s="297" t="str">
        <f>AM266 &amp; "-" &amp; AO266</f>
        <v>01.07.2021-31.12.2021</v>
      </c>
      <c r="AM267" s="781"/>
      <c r="AN267" s="779"/>
      <c r="AO267" s="782"/>
      <c r="AP267" s="779"/>
      <c r="AQ267" s="299"/>
      <c r="AR267" s="296"/>
      <c r="AS267" s="297" t="str">
        <f>AT266 &amp; "-" &amp; AV266</f>
        <v>01.01.2022-30.06.2022</v>
      </c>
      <c r="AT267" s="781"/>
      <c r="AU267" s="779"/>
      <c r="AV267" s="782"/>
      <c r="AW267" s="779"/>
      <c r="AX267" s="299"/>
      <c r="AY267" s="296"/>
      <c r="AZ267" s="297" t="str">
        <f>BA266 &amp; "-" &amp; BC266</f>
        <v>01.07.2022-31.12.2022</v>
      </c>
      <c r="BA267" s="781"/>
      <c r="BB267" s="779"/>
      <c r="BC267" s="782"/>
      <c r="BD267" s="779"/>
      <c r="BE267" s="299"/>
      <c r="BF267" s="296"/>
      <c r="BG267" s="297" t="str">
        <f>BH266 &amp; "-" &amp; BJ266</f>
        <v>01.01.2023-30.06.2023</v>
      </c>
      <c r="BH267" s="781"/>
      <c r="BI267" s="779"/>
      <c r="BJ267" s="782"/>
      <c r="BK267" s="779"/>
      <c r="BL267" s="299"/>
      <c r="BM267" s="296"/>
      <c r="BN267" s="297" t="str">
        <f>BO266 &amp; "-" &amp; BQ266</f>
        <v>01.07.2023-31.12.2023</v>
      </c>
      <c r="BO267" s="781"/>
      <c r="BP267" s="779"/>
      <c r="BQ267" s="782"/>
      <c r="BR267" s="779"/>
      <c r="BS267" s="299"/>
      <c r="BT267" s="296"/>
      <c r="BU267" s="297" t="str">
        <f>BV266 &amp; "-" &amp; BX266</f>
        <v>01.01.2024-30.06.2024</v>
      </c>
      <c r="BV267" s="781"/>
      <c r="BW267" s="779"/>
      <c r="BX267" s="782"/>
      <c r="BY267" s="779"/>
      <c r="BZ267" s="299"/>
      <c r="CA267" s="296"/>
      <c r="CB267" s="297" t="str">
        <f>CC266 &amp; "-" &amp; CE266</f>
        <v>01.07.2024-31.12.2024</v>
      </c>
      <c r="CC267" s="781"/>
      <c r="CD267" s="779"/>
      <c r="CE267" s="782"/>
      <c r="CF267" s="779"/>
      <c r="CG267" s="282"/>
      <c r="CH267" s="788"/>
      <c r="CJ267" s="317"/>
      <c r="CK267" s="317"/>
      <c r="CL267" s="317"/>
      <c r="CM267" s="317"/>
      <c r="CN267" s="317"/>
    </row>
    <row r="268" spans="1:98" customFormat="1" ht="15" customHeight="1">
      <c r="A268" s="783"/>
      <c r="B268" s="783"/>
      <c r="C268" s="783"/>
      <c r="D268" s="783"/>
      <c r="E268" s="783"/>
      <c r="F268" s="340"/>
      <c r="G268" s="340"/>
      <c r="H268" s="340"/>
      <c r="I268" s="776"/>
      <c r="J268" s="776"/>
      <c r="K268" s="201"/>
      <c r="L268" s="112"/>
      <c r="M268" s="175" t="s">
        <v>427</v>
      </c>
      <c r="N268" s="164"/>
      <c r="O268" s="157"/>
      <c r="P268" s="157"/>
      <c r="Q268" s="157"/>
      <c r="R268" s="262"/>
      <c r="S268" s="198"/>
      <c r="T268" s="198"/>
      <c r="U268" s="198"/>
      <c r="V268" s="157"/>
      <c r="W268" s="157"/>
      <c r="X268" s="157"/>
      <c r="Y268" s="262"/>
      <c r="Z268" s="198"/>
      <c r="AA268" s="198"/>
      <c r="AB268" s="198"/>
      <c r="AC268" s="157"/>
      <c r="AD268" s="157"/>
      <c r="AE268" s="157"/>
      <c r="AF268" s="262"/>
      <c r="AG268" s="198"/>
      <c r="AH268" s="198"/>
      <c r="AI268" s="198"/>
      <c r="AJ268" s="157"/>
      <c r="AK268" s="157"/>
      <c r="AL268" s="157"/>
      <c r="AM268" s="262"/>
      <c r="AN268" s="198"/>
      <c r="AO268" s="198"/>
      <c r="AP268" s="198"/>
      <c r="AQ268" s="157"/>
      <c r="AR268" s="157"/>
      <c r="AS268" s="157"/>
      <c r="AT268" s="262"/>
      <c r="AU268" s="198"/>
      <c r="AV268" s="198"/>
      <c r="AW268" s="198"/>
      <c r="AX268" s="157"/>
      <c r="AY268" s="157"/>
      <c r="AZ268" s="157"/>
      <c r="BA268" s="262"/>
      <c r="BB268" s="198"/>
      <c r="BC268" s="198"/>
      <c r="BD268" s="198"/>
      <c r="BE268" s="157"/>
      <c r="BF268" s="157"/>
      <c r="BG268" s="157"/>
      <c r="BH268" s="262"/>
      <c r="BI268" s="198"/>
      <c r="BJ268" s="198"/>
      <c r="BK268" s="198"/>
      <c r="BL268" s="157"/>
      <c r="BM268" s="157"/>
      <c r="BN268" s="157"/>
      <c r="BO268" s="262"/>
      <c r="BP268" s="198"/>
      <c r="BQ268" s="198"/>
      <c r="BR268" s="198"/>
      <c r="BS268" s="157"/>
      <c r="BT268" s="157"/>
      <c r="BU268" s="157"/>
      <c r="BV268" s="262"/>
      <c r="BW268" s="198"/>
      <c r="BX268" s="198"/>
      <c r="BY268" s="198"/>
      <c r="BZ268" s="157"/>
      <c r="CA268" s="157"/>
      <c r="CB268" s="157"/>
      <c r="CC268" s="262"/>
      <c r="CD268" s="198"/>
      <c r="CE268" s="198"/>
      <c r="CF268" s="198"/>
      <c r="CG268" s="186"/>
      <c r="CH268" s="789"/>
      <c r="CI268" s="307"/>
      <c r="CJ268" s="307"/>
      <c r="CK268" s="307"/>
      <c r="CL268" s="307"/>
      <c r="CM268" s="307"/>
      <c r="CN268" s="307"/>
      <c r="CO268" s="307"/>
      <c r="CP268" s="307"/>
      <c r="CQ268" s="307"/>
      <c r="CR268" s="307"/>
      <c r="CS268" s="307"/>
      <c r="CT268" s="307"/>
    </row>
    <row r="269" spans="1:98" ht="33.75">
      <c r="A269" s="783"/>
      <c r="B269" s="783"/>
      <c r="C269" s="783"/>
      <c r="D269" s="783"/>
      <c r="E269" s="783">
        <v>3</v>
      </c>
      <c r="F269" s="677"/>
      <c r="G269" s="677"/>
      <c r="H269" s="677"/>
      <c r="I269" s="776"/>
      <c r="J269" s="776" t="s">
        <v>1636</v>
      </c>
      <c r="K269" s="101"/>
      <c r="L269" s="681" t="str">
        <f>mergeValue(A269) &amp;"."&amp; mergeValue(B269)&amp;"."&amp; mergeValue(C269)&amp;"."&amp; mergeValue(D269)&amp;"."&amp; mergeValue(E269)</f>
        <v>1.12.1.1.3</v>
      </c>
      <c r="M269" s="172" t="s">
        <v>10</v>
      </c>
      <c r="N269" s="286"/>
      <c r="O269" s="794" t="s">
        <v>307</v>
      </c>
      <c r="P269" s="795"/>
      <c r="Q269" s="795"/>
      <c r="R269" s="795"/>
      <c r="S269" s="795"/>
      <c r="T269" s="795"/>
      <c r="U269" s="795"/>
      <c r="V269" s="795"/>
      <c r="W269" s="795"/>
      <c r="X269" s="795"/>
      <c r="Y269" s="795"/>
      <c r="Z269" s="795"/>
      <c r="AA269" s="795"/>
      <c r="AB269" s="795"/>
      <c r="AC269" s="795"/>
      <c r="AD269" s="795"/>
      <c r="AE269" s="795"/>
      <c r="AF269" s="795"/>
      <c r="AG269" s="795"/>
      <c r="AH269" s="795"/>
      <c r="AI269" s="795"/>
      <c r="AJ269" s="795"/>
      <c r="AK269" s="795"/>
      <c r="AL269" s="795"/>
      <c r="AM269" s="795"/>
      <c r="AN269" s="795"/>
      <c r="AO269" s="795"/>
      <c r="AP269" s="795"/>
      <c r="AQ269" s="795"/>
      <c r="AR269" s="795"/>
      <c r="AS269" s="795"/>
      <c r="AT269" s="795"/>
      <c r="AU269" s="795"/>
      <c r="AV269" s="795"/>
      <c r="AW269" s="795"/>
      <c r="AX269" s="795"/>
      <c r="AY269" s="795"/>
      <c r="AZ269" s="795"/>
      <c r="BA269" s="795"/>
      <c r="BB269" s="795"/>
      <c r="BC269" s="795"/>
      <c r="BD269" s="795"/>
      <c r="BE269" s="795"/>
      <c r="BF269" s="795"/>
      <c r="BG269" s="795"/>
      <c r="BH269" s="795"/>
      <c r="BI269" s="795"/>
      <c r="BJ269" s="795"/>
      <c r="BK269" s="795"/>
      <c r="BL269" s="795"/>
      <c r="BM269" s="795"/>
      <c r="BN269" s="795"/>
      <c r="BO269" s="795"/>
      <c r="BP269" s="795"/>
      <c r="BQ269" s="795"/>
      <c r="BR269" s="795"/>
      <c r="BS269" s="795"/>
      <c r="BT269" s="795"/>
      <c r="BU269" s="795"/>
      <c r="BV269" s="795"/>
      <c r="BW269" s="795"/>
      <c r="BX269" s="795"/>
      <c r="BY269" s="795"/>
      <c r="BZ269" s="795"/>
      <c r="CA269" s="795"/>
      <c r="CB269" s="795"/>
      <c r="CC269" s="795"/>
      <c r="CD269" s="795"/>
      <c r="CE269" s="795"/>
      <c r="CF269" s="795"/>
      <c r="CG269" s="796"/>
      <c r="CH269" s="286" t="s">
        <v>545</v>
      </c>
      <c r="CJ269" s="317" t="str">
        <f>strCheckUnique(CK269:CK272)</f>
        <v/>
      </c>
      <c r="CL269" s="317"/>
    </row>
    <row r="270" spans="1:98" ht="66" customHeight="1">
      <c r="A270" s="783"/>
      <c r="B270" s="783"/>
      <c r="C270" s="783"/>
      <c r="D270" s="783"/>
      <c r="E270" s="783"/>
      <c r="F270" s="340">
        <v>1</v>
      </c>
      <c r="G270" s="340"/>
      <c r="H270" s="340"/>
      <c r="I270" s="776"/>
      <c r="J270" s="776"/>
      <c r="K270" s="344"/>
      <c r="L270" s="681" t="str">
        <f>mergeValue(A270) &amp;"."&amp; mergeValue(B270)&amp;"."&amp; mergeValue(C270)&amp;"."&amp; mergeValue(D270)&amp;"."&amp; mergeValue(E270)&amp;"."&amp; mergeValue(F270)</f>
        <v>1.12.1.1.3.1</v>
      </c>
      <c r="M270" s="646" t="s">
        <v>1651</v>
      </c>
      <c r="N270" s="299"/>
      <c r="O270" s="694">
        <v>34.56</v>
      </c>
      <c r="P270" s="192"/>
      <c r="Q270" s="192"/>
      <c r="R270" s="781" t="s">
        <v>1320</v>
      </c>
      <c r="S270" s="779" t="s">
        <v>87</v>
      </c>
      <c r="T270" s="781" t="s">
        <v>1667</v>
      </c>
      <c r="U270" s="779" t="s">
        <v>87</v>
      </c>
      <c r="V270" s="694">
        <v>103.38</v>
      </c>
      <c r="W270" s="192"/>
      <c r="X270" s="192"/>
      <c r="Y270" s="781" t="s">
        <v>1668</v>
      </c>
      <c r="Z270" s="779" t="s">
        <v>87</v>
      </c>
      <c r="AA270" s="781" t="s">
        <v>1669</v>
      </c>
      <c r="AB270" s="779" t="s">
        <v>87</v>
      </c>
      <c r="AC270" s="694">
        <v>99.07</v>
      </c>
      <c r="AD270" s="192"/>
      <c r="AE270" s="192"/>
      <c r="AF270" s="781" t="s">
        <v>1672</v>
      </c>
      <c r="AG270" s="779" t="s">
        <v>87</v>
      </c>
      <c r="AH270" s="781" t="s">
        <v>1673</v>
      </c>
      <c r="AI270" s="779" t="s">
        <v>87</v>
      </c>
      <c r="AJ270" s="694">
        <v>103.03</v>
      </c>
      <c r="AK270" s="192"/>
      <c r="AL270" s="192"/>
      <c r="AM270" s="781" t="s">
        <v>1674</v>
      </c>
      <c r="AN270" s="779" t="s">
        <v>87</v>
      </c>
      <c r="AO270" s="781" t="s">
        <v>1675</v>
      </c>
      <c r="AP270" s="779" t="s">
        <v>87</v>
      </c>
      <c r="AQ270" s="694">
        <v>103.03</v>
      </c>
      <c r="AR270" s="192"/>
      <c r="AS270" s="192"/>
      <c r="AT270" s="781" t="s">
        <v>1677</v>
      </c>
      <c r="AU270" s="779" t="s">
        <v>87</v>
      </c>
      <c r="AV270" s="781" t="s">
        <v>1678</v>
      </c>
      <c r="AW270" s="779" t="s">
        <v>87</v>
      </c>
      <c r="AX270" s="694">
        <v>136.49</v>
      </c>
      <c r="AY270" s="192"/>
      <c r="AZ270" s="192"/>
      <c r="BA270" s="781" t="s">
        <v>1679</v>
      </c>
      <c r="BB270" s="779" t="s">
        <v>87</v>
      </c>
      <c r="BC270" s="781" t="s">
        <v>1680</v>
      </c>
      <c r="BD270" s="779" t="s">
        <v>87</v>
      </c>
      <c r="BE270" s="694">
        <v>136.49</v>
      </c>
      <c r="BF270" s="192"/>
      <c r="BG270" s="192"/>
      <c r="BH270" s="781" t="s">
        <v>1681</v>
      </c>
      <c r="BI270" s="779" t="s">
        <v>87</v>
      </c>
      <c r="BJ270" s="781" t="s">
        <v>1682</v>
      </c>
      <c r="BK270" s="779" t="s">
        <v>87</v>
      </c>
      <c r="BL270" s="694">
        <v>193.41</v>
      </c>
      <c r="BM270" s="192"/>
      <c r="BN270" s="192"/>
      <c r="BO270" s="781" t="s">
        <v>1683</v>
      </c>
      <c r="BP270" s="779" t="s">
        <v>87</v>
      </c>
      <c r="BQ270" s="781" t="s">
        <v>1684</v>
      </c>
      <c r="BR270" s="779" t="s">
        <v>87</v>
      </c>
      <c r="BS270" s="694">
        <v>156.91</v>
      </c>
      <c r="BT270" s="192"/>
      <c r="BU270" s="192"/>
      <c r="BV270" s="781" t="s">
        <v>1685</v>
      </c>
      <c r="BW270" s="779" t="s">
        <v>87</v>
      </c>
      <c r="BX270" s="781" t="s">
        <v>1686</v>
      </c>
      <c r="BY270" s="779" t="s">
        <v>87</v>
      </c>
      <c r="BZ270" s="694">
        <v>163.19</v>
      </c>
      <c r="CA270" s="192"/>
      <c r="CB270" s="192"/>
      <c r="CC270" s="781" t="s">
        <v>1687</v>
      </c>
      <c r="CD270" s="779" t="s">
        <v>87</v>
      </c>
      <c r="CE270" s="781" t="s">
        <v>1321</v>
      </c>
      <c r="CF270" s="779" t="s">
        <v>88</v>
      </c>
      <c r="CG270" s="282"/>
      <c r="CH270" s="787" t="s">
        <v>546</v>
      </c>
      <c r="CI270" s="298" t="str">
        <f>strCheckDate(O271:CG271)</f>
        <v/>
      </c>
      <c r="CJ270" s="317"/>
      <c r="CK270" s="317" t="str">
        <f>IF(M270="","",M270 )</f>
        <v>Питьевая вода, руб./м3 (без НДС)</v>
      </c>
      <c r="CL270" s="317"/>
      <c r="CM270" s="317"/>
      <c r="CN270" s="317"/>
    </row>
    <row r="271" spans="1:98" ht="14.25" hidden="1" customHeight="1">
      <c r="A271" s="783"/>
      <c r="B271" s="783"/>
      <c r="C271" s="783"/>
      <c r="D271" s="783"/>
      <c r="E271" s="783"/>
      <c r="F271" s="340"/>
      <c r="G271" s="340"/>
      <c r="H271" s="340"/>
      <c r="I271" s="776"/>
      <c r="J271" s="776"/>
      <c r="K271" s="344"/>
      <c r="L271" s="171"/>
      <c r="M271" s="205"/>
      <c r="N271" s="299"/>
      <c r="O271" s="299"/>
      <c r="P271" s="296"/>
      <c r="Q271" s="297" t="str">
        <f>R270 &amp; "-" &amp; T270</f>
        <v>17.01.2020-30.06.2020</v>
      </c>
      <c r="R271" s="781"/>
      <c r="S271" s="779"/>
      <c r="T271" s="782"/>
      <c r="U271" s="779"/>
      <c r="V271" s="299"/>
      <c r="W271" s="296"/>
      <c r="X271" s="297" t="str">
        <f>Y270 &amp; "-" &amp; AA270</f>
        <v>01.07.2020-31.12.2020</v>
      </c>
      <c r="Y271" s="781"/>
      <c r="Z271" s="779"/>
      <c r="AA271" s="782"/>
      <c r="AB271" s="779"/>
      <c r="AC271" s="299"/>
      <c r="AD271" s="296"/>
      <c r="AE271" s="297" t="str">
        <f>AF270 &amp; "-" &amp; AH270</f>
        <v>01.01.2021-30.06.2021</v>
      </c>
      <c r="AF271" s="781"/>
      <c r="AG271" s="779"/>
      <c r="AH271" s="782"/>
      <c r="AI271" s="779"/>
      <c r="AJ271" s="299"/>
      <c r="AK271" s="296"/>
      <c r="AL271" s="297" t="str">
        <f>AM270 &amp; "-" &amp; AO270</f>
        <v>01.07.2021-31.12.2021</v>
      </c>
      <c r="AM271" s="781"/>
      <c r="AN271" s="779"/>
      <c r="AO271" s="782"/>
      <c r="AP271" s="779"/>
      <c r="AQ271" s="299"/>
      <c r="AR271" s="296"/>
      <c r="AS271" s="297" t="str">
        <f>AT270 &amp; "-" &amp; AV270</f>
        <v>01.01.2022-30.06.2022</v>
      </c>
      <c r="AT271" s="781"/>
      <c r="AU271" s="779"/>
      <c r="AV271" s="782"/>
      <c r="AW271" s="779"/>
      <c r="AX271" s="299"/>
      <c r="AY271" s="296"/>
      <c r="AZ271" s="297" t="str">
        <f>BA270 &amp; "-" &amp; BC270</f>
        <v>01.07.2022-31.12.2022</v>
      </c>
      <c r="BA271" s="781"/>
      <c r="BB271" s="779"/>
      <c r="BC271" s="782"/>
      <c r="BD271" s="779"/>
      <c r="BE271" s="299"/>
      <c r="BF271" s="296"/>
      <c r="BG271" s="297" t="str">
        <f>BH270 &amp; "-" &amp; BJ270</f>
        <v>01.01.2023-30.06.2023</v>
      </c>
      <c r="BH271" s="781"/>
      <c r="BI271" s="779"/>
      <c r="BJ271" s="782"/>
      <c r="BK271" s="779"/>
      <c r="BL271" s="299"/>
      <c r="BM271" s="296"/>
      <c r="BN271" s="297" t="str">
        <f>BO270 &amp; "-" &amp; BQ270</f>
        <v>01.07.2023-31.12.2023</v>
      </c>
      <c r="BO271" s="781"/>
      <c r="BP271" s="779"/>
      <c r="BQ271" s="782"/>
      <c r="BR271" s="779"/>
      <c r="BS271" s="299"/>
      <c r="BT271" s="296"/>
      <c r="BU271" s="297" t="str">
        <f>BV270 &amp; "-" &amp; BX270</f>
        <v>01.01.2024-30.06.2024</v>
      </c>
      <c r="BV271" s="781"/>
      <c r="BW271" s="779"/>
      <c r="BX271" s="782"/>
      <c r="BY271" s="779"/>
      <c r="BZ271" s="299"/>
      <c r="CA271" s="296"/>
      <c r="CB271" s="297" t="str">
        <f>CC270 &amp; "-" &amp; CE270</f>
        <v>01.07.2024-31.12.2024</v>
      </c>
      <c r="CC271" s="781"/>
      <c r="CD271" s="779"/>
      <c r="CE271" s="782"/>
      <c r="CF271" s="779"/>
      <c r="CG271" s="282"/>
      <c r="CH271" s="788"/>
      <c r="CJ271" s="317"/>
      <c r="CK271" s="317"/>
      <c r="CL271" s="317"/>
      <c r="CM271" s="317"/>
      <c r="CN271" s="317"/>
    </row>
    <row r="272" spans="1:98" customFormat="1" ht="15" customHeight="1">
      <c r="A272" s="783"/>
      <c r="B272" s="783"/>
      <c r="C272" s="783"/>
      <c r="D272" s="783"/>
      <c r="E272" s="783"/>
      <c r="F272" s="340"/>
      <c r="G272" s="340"/>
      <c r="H272" s="340"/>
      <c r="I272" s="776"/>
      <c r="J272" s="776"/>
      <c r="K272" s="201"/>
      <c r="L272" s="112"/>
      <c r="M272" s="175" t="s">
        <v>427</v>
      </c>
      <c r="N272" s="164"/>
      <c r="O272" s="157"/>
      <c r="P272" s="157"/>
      <c r="Q272" s="157"/>
      <c r="R272" s="262"/>
      <c r="S272" s="198"/>
      <c r="T272" s="198"/>
      <c r="U272" s="198"/>
      <c r="V272" s="157"/>
      <c r="W272" s="157"/>
      <c r="X272" s="157"/>
      <c r="Y272" s="262"/>
      <c r="Z272" s="198"/>
      <c r="AA272" s="198"/>
      <c r="AB272" s="198"/>
      <c r="AC272" s="157"/>
      <c r="AD272" s="157"/>
      <c r="AE272" s="157"/>
      <c r="AF272" s="262"/>
      <c r="AG272" s="198"/>
      <c r="AH272" s="198"/>
      <c r="AI272" s="198"/>
      <c r="AJ272" s="157"/>
      <c r="AK272" s="157"/>
      <c r="AL272" s="157"/>
      <c r="AM272" s="262"/>
      <c r="AN272" s="198"/>
      <c r="AO272" s="198"/>
      <c r="AP272" s="198"/>
      <c r="AQ272" s="157"/>
      <c r="AR272" s="157"/>
      <c r="AS272" s="157"/>
      <c r="AT272" s="262"/>
      <c r="AU272" s="198"/>
      <c r="AV272" s="198"/>
      <c r="AW272" s="198"/>
      <c r="AX272" s="157"/>
      <c r="AY272" s="157"/>
      <c r="AZ272" s="157"/>
      <c r="BA272" s="262"/>
      <c r="BB272" s="198"/>
      <c r="BC272" s="198"/>
      <c r="BD272" s="198"/>
      <c r="BE272" s="157"/>
      <c r="BF272" s="157"/>
      <c r="BG272" s="157"/>
      <c r="BH272" s="262"/>
      <c r="BI272" s="198"/>
      <c r="BJ272" s="198"/>
      <c r="BK272" s="198"/>
      <c r="BL272" s="157"/>
      <c r="BM272" s="157"/>
      <c r="BN272" s="157"/>
      <c r="BO272" s="262"/>
      <c r="BP272" s="198"/>
      <c r="BQ272" s="198"/>
      <c r="BR272" s="198"/>
      <c r="BS272" s="157"/>
      <c r="BT272" s="157"/>
      <c r="BU272" s="157"/>
      <c r="BV272" s="262"/>
      <c r="BW272" s="198"/>
      <c r="BX272" s="198"/>
      <c r="BY272" s="198"/>
      <c r="BZ272" s="157"/>
      <c r="CA272" s="157"/>
      <c r="CB272" s="157"/>
      <c r="CC272" s="262"/>
      <c r="CD272" s="198"/>
      <c r="CE272" s="198"/>
      <c r="CF272" s="198"/>
      <c r="CG272" s="186"/>
      <c r="CH272" s="789"/>
      <c r="CI272" s="307"/>
      <c r="CJ272" s="307"/>
      <c r="CK272" s="307"/>
      <c r="CL272" s="307"/>
      <c r="CM272" s="307"/>
      <c r="CN272" s="307"/>
      <c r="CO272" s="307"/>
      <c r="CP272" s="307"/>
      <c r="CQ272" s="307"/>
      <c r="CR272" s="307"/>
      <c r="CS272" s="307"/>
      <c r="CT272" s="307"/>
    </row>
    <row r="273" spans="1:98" customFormat="1">
      <c r="A273" s="783"/>
      <c r="B273" s="783"/>
      <c r="C273" s="783"/>
      <c r="D273" s="783"/>
      <c r="E273" s="340"/>
      <c r="F273" s="677"/>
      <c r="G273" s="677"/>
      <c r="H273" s="677"/>
      <c r="I273" s="776"/>
      <c r="J273" s="85"/>
      <c r="K273" s="201"/>
      <c r="L273" s="112"/>
      <c r="M273" s="164" t="s">
        <v>13</v>
      </c>
      <c r="N273" s="163"/>
      <c r="O273" s="157"/>
      <c r="P273" s="157"/>
      <c r="Q273" s="157"/>
      <c r="R273" s="262"/>
      <c r="S273" s="198"/>
      <c r="T273" s="198"/>
      <c r="U273" s="197"/>
      <c r="V273" s="157"/>
      <c r="W273" s="157"/>
      <c r="X273" s="157"/>
      <c r="Y273" s="262"/>
      <c r="Z273" s="198"/>
      <c r="AA273" s="198"/>
      <c r="AB273" s="197"/>
      <c r="AC273" s="157"/>
      <c r="AD273" s="157"/>
      <c r="AE273" s="157"/>
      <c r="AF273" s="262"/>
      <c r="AG273" s="198"/>
      <c r="AH273" s="198"/>
      <c r="AI273" s="197"/>
      <c r="AJ273" s="157"/>
      <c r="AK273" s="157"/>
      <c r="AL273" s="157"/>
      <c r="AM273" s="262"/>
      <c r="AN273" s="198"/>
      <c r="AO273" s="198"/>
      <c r="AP273" s="197"/>
      <c r="AQ273" s="157"/>
      <c r="AR273" s="157"/>
      <c r="AS273" s="157"/>
      <c r="AT273" s="262"/>
      <c r="AU273" s="198"/>
      <c r="AV273" s="198"/>
      <c r="AW273" s="197"/>
      <c r="AX273" s="157"/>
      <c r="AY273" s="157"/>
      <c r="AZ273" s="157"/>
      <c r="BA273" s="262"/>
      <c r="BB273" s="198"/>
      <c r="BC273" s="198"/>
      <c r="BD273" s="197"/>
      <c r="BE273" s="157"/>
      <c r="BF273" s="157"/>
      <c r="BG273" s="157"/>
      <c r="BH273" s="262"/>
      <c r="BI273" s="198"/>
      <c r="BJ273" s="198"/>
      <c r="BK273" s="197"/>
      <c r="BL273" s="157"/>
      <c r="BM273" s="157"/>
      <c r="BN273" s="157"/>
      <c r="BO273" s="262"/>
      <c r="BP273" s="198"/>
      <c r="BQ273" s="198"/>
      <c r="BR273" s="197"/>
      <c r="BS273" s="157"/>
      <c r="BT273" s="157"/>
      <c r="BU273" s="157"/>
      <c r="BV273" s="262"/>
      <c r="BW273" s="198"/>
      <c r="BX273" s="198"/>
      <c r="BY273" s="197"/>
      <c r="BZ273" s="157"/>
      <c r="CA273" s="157"/>
      <c r="CB273" s="157"/>
      <c r="CC273" s="262"/>
      <c r="CD273" s="198"/>
      <c r="CE273" s="198"/>
      <c r="CF273" s="197"/>
      <c r="CG273" s="198"/>
      <c r="CH273" s="186"/>
      <c r="CI273" s="307"/>
      <c r="CJ273" s="307"/>
      <c r="CK273" s="307"/>
      <c r="CL273" s="307"/>
      <c r="CM273" s="307"/>
      <c r="CN273" s="307"/>
      <c r="CO273" s="307"/>
      <c r="CP273" s="307"/>
      <c r="CQ273" s="307"/>
      <c r="CR273" s="307"/>
      <c r="CS273" s="307"/>
      <c r="CT273" s="307"/>
    </row>
    <row r="274" spans="1:98" customFormat="1">
      <c r="A274" s="783"/>
      <c r="B274" s="783"/>
      <c r="C274" s="783"/>
      <c r="D274" s="340"/>
      <c r="E274" s="345" t="s">
        <v>256</v>
      </c>
      <c r="F274" s="677"/>
      <c r="G274" s="677"/>
      <c r="H274" s="677"/>
      <c r="I274" s="201"/>
      <c r="J274" s="85"/>
      <c r="K274" s="180"/>
      <c r="L274" s="112"/>
      <c r="M274" s="163" t="s">
        <v>428</v>
      </c>
      <c r="N274" s="162"/>
      <c r="O274" s="157"/>
      <c r="P274" s="157"/>
      <c r="Q274" s="157"/>
      <c r="R274" s="262"/>
      <c r="S274" s="198"/>
      <c r="T274" s="198"/>
      <c r="U274" s="197"/>
      <c r="V274" s="157"/>
      <c r="W274" s="157"/>
      <c r="X274" s="157"/>
      <c r="Y274" s="262"/>
      <c r="Z274" s="198"/>
      <c r="AA274" s="198"/>
      <c r="AB274" s="197"/>
      <c r="AC274" s="157"/>
      <c r="AD274" s="157"/>
      <c r="AE274" s="157"/>
      <c r="AF274" s="262"/>
      <c r="AG274" s="198"/>
      <c r="AH274" s="198"/>
      <c r="AI274" s="197"/>
      <c r="AJ274" s="157"/>
      <c r="AK274" s="157"/>
      <c r="AL274" s="157"/>
      <c r="AM274" s="262"/>
      <c r="AN274" s="198"/>
      <c r="AO274" s="198"/>
      <c r="AP274" s="197"/>
      <c r="AQ274" s="157"/>
      <c r="AR274" s="157"/>
      <c r="AS274" s="157"/>
      <c r="AT274" s="262"/>
      <c r="AU274" s="198"/>
      <c r="AV274" s="198"/>
      <c r="AW274" s="197"/>
      <c r="AX274" s="157"/>
      <c r="AY274" s="157"/>
      <c r="AZ274" s="157"/>
      <c r="BA274" s="262"/>
      <c r="BB274" s="198"/>
      <c r="BC274" s="198"/>
      <c r="BD274" s="197"/>
      <c r="BE274" s="157"/>
      <c r="BF274" s="157"/>
      <c r="BG274" s="157"/>
      <c r="BH274" s="262"/>
      <c r="BI274" s="198"/>
      <c r="BJ274" s="198"/>
      <c r="BK274" s="197"/>
      <c r="BL274" s="157"/>
      <c r="BM274" s="157"/>
      <c r="BN274" s="157"/>
      <c r="BO274" s="262"/>
      <c r="BP274" s="198"/>
      <c r="BQ274" s="198"/>
      <c r="BR274" s="197"/>
      <c r="BS274" s="157"/>
      <c r="BT274" s="157"/>
      <c r="BU274" s="157"/>
      <c r="BV274" s="262"/>
      <c r="BW274" s="198"/>
      <c r="BX274" s="198"/>
      <c r="BY274" s="197"/>
      <c r="BZ274" s="157"/>
      <c r="CA274" s="157"/>
      <c r="CB274" s="157"/>
      <c r="CC274" s="262"/>
      <c r="CD274" s="198"/>
      <c r="CE274" s="198"/>
      <c r="CF274" s="197"/>
      <c r="CG274" s="198"/>
      <c r="CH274" s="186"/>
      <c r="CI274" s="307"/>
      <c r="CJ274" s="307"/>
      <c r="CK274" s="307"/>
      <c r="CL274" s="307"/>
      <c r="CM274" s="307"/>
      <c r="CN274" s="307"/>
      <c r="CO274" s="307"/>
      <c r="CP274" s="307"/>
      <c r="CQ274" s="307"/>
      <c r="CR274" s="307"/>
      <c r="CS274" s="307"/>
      <c r="CT274" s="307"/>
    </row>
    <row r="275" spans="1:98" ht="3" customHeight="1">
      <c r="CT275" s="35"/>
    </row>
    <row r="276" spans="1:98" ht="48.95" customHeight="1">
      <c r="M276" s="769" t="s">
        <v>704</v>
      </c>
      <c r="N276" s="769"/>
      <c r="O276" s="769"/>
      <c r="P276" s="769"/>
      <c r="Q276" s="769"/>
      <c r="R276" s="769"/>
      <c r="S276" s="769"/>
      <c r="T276" s="769"/>
      <c r="U276" s="769"/>
      <c r="V276" s="769"/>
      <c r="W276" s="769"/>
      <c r="X276" s="769"/>
      <c r="Y276" s="769"/>
      <c r="Z276" s="769"/>
      <c r="AA276" s="769"/>
      <c r="AB276" s="769"/>
      <c r="AC276" s="769"/>
      <c r="AD276" s="769"/>
      <c r="AE276" s="769"/>
      <c r="AF276" s="769"/>
      <c r="AG276" s="769"/>
      <c r="AH276" s="769"/>
      <c r="AI276" s="769"/>
      <c r="AJ276" s="769"/>
      <c r="AK276" s="769"/>
      <c r="AL276" s="769"/>
      <c r="AM276" s="769"/>
      <c r="AN276" s="769"/>
      <c r="AO276" s="769"/>
      <c r="AP276" s="769"/>
      <c r="AQ276" s="769"/>
      <c r="AR276" s="769"/>
      <c r="AS276" s="769"/>
      <c r="AT276" s="769"/>
      <c r="AU276" s="769"/>
      <c r="AV276" s="769"/>
      <c r="AW276" s="769"/>
      <c r="AX276" s="769"/>
      <c r="AY276" s="769"/>
      <c r="AZ276" s="769"/>
      <c r="BA276" s="769"/>
      <c r="BB276" s="769"/>
      <c r="BC276" s="769"/>
      <c r="BD276" s="769"/>
      <c r="BE276" s="769"/>
      <c r="BF276" s="769"/>
      <c r="BG276" s="769"/>
      <c r="BH276" s="769"/>
      <c r="BI276" s="769"/>
      <c r="BJ276" s="769"/>
      <c r="BK276" s="769"/>
      <c r="BL276" s="769"/>
      <c r="BM276" s="769"/>
      <c r="BN276" s="769"/>
      <c r="BO276" s="769"/>
      <c r="BP276" s="769"/>
      <c r="BQ276" s="769"/>
      <c r="BR276" s="769"/>
      <c r="BS276" s="769"/>
      <c r="BT276" s="769"/>
      <c r="BU276" s="769"/>
      <c r="BV276" s="769"/>
      <c r="BW276" s="769"/>
      <c r="BX276" s="769"/>
      <c r="BY276" s="769"/>
      <c r="BZ276" s="769"/>
      <c r="CA276" s="769"/>
      <c r="CB276" s="769"/>
      <c r="CC276" s="769"/>
      <c r="CD276" s="769"/>
      <c r="CE276" s="769"/>
      <c r="CF276" s="769"/>
      <c r="CG276" s="769"/>
      <c r="CT276" s="35"/>
    </row>
  </sheetData>
  <sheetProtection password="FA9C" sheet="1" objects="1" scenarios="1" formatColumns="0" formatRows="0"/>
  <dataConsolidate leftLabels="1"/>
  <mergeCells count="2249">
    <mergeCell ref="A18:A274"/>
    <mergeCell ref="B19:B35"/>
    <mergeCell ref="C20:C35"/>
    <mergeCell ref="D21:D34"/>
    <mergeCell ref="I21:I34"/>
    <mergeCell ref="O12:U12"/>
    <mergeCell ref="CG14:CG16"/>
    <mergeCell ref="O14:T14"/>
    <mergeCell ref="R15:T15"/>
    <mergeCell ref="O20:CG20"/>
    <mergeCell ref="B36:B52"/>
    <mergeCell ref="O36:CG36"/>
    <mergeCell ref="E22:E25"/>
    <mergeCell ref="O18:CG18"/>
    <mergeCell ref="CH23:CH25"/>
    <mergeCell ref="R23:R24"/>
    <mergeCell ref="S23:S24"/>
    <mergeCell ref="Z17:AA17"/>
    <mergeCell ref="Y23:Y24"/>
    <mergeCell ref="Z23:Z24"/>
    <mergeCell ref="AA23:AA24"/>
    <mergeCell ref="AB23:AB24"/>
    <mergeCell ref="BB17:BC17"/>
    <mergeCell ref="BA23:BA24"/>
    <mergeCell ref="BB23:BB24"/>
    <mergeCell ref="BC23:BC24"/>
    <mergeCell ref="O8:CG8"/>
    <mergeCell ref="O9:CG9"/>
    <mergeCell ref="O10:CG10"/>
    <mergeCell ref="J22:J25"/>
    <mergeCell ref="M276:CG276"/>
    <mergeCell ref="L5:U5"/>
    <mergeCell ref="L14:L16"/>
    <mergeCell ref="M14:M16"/>
    <mergeCell ref="L11:M11"/>
    <mergeCell ref="U14:U16"/>
    <mergeCell ref="O22:CG22"/>
    <mergeCell ref="L13:CG13"/>
    <mergeCell ref="N14:N16"/>
    <mergeCell ref="O7:CG7"/>
    <mergeCell ref="T23:T24"/>
    <mergeCell ref="U23:U24"/>
    <mergeCell ref="S16:T16"/>
    <mergeCell ref="O21:CG21"/>
    <mergeCell ref="S17:T17"/>
    <mergeCell ref="P15:Q15"/>
    <mergeCell ref="CH13:CH16"/>
    <mergeCell ref="O19:CG19"/>
    <mergeCell ref="B53:B79"/>
    <mergeCell ref="O53:CG53"/>
    <mergeCell ref="C54:C79"/>
    <mergeCell ref="O54:CG54"/>
    <mergeCell ref="D55:D68"/>
    <mergeCell ref="I55:I68"/>
    <mergeCell ref="O55:CG55"/>
    <mergeCell ref="E56:E59"/>
    <mergeCell ref="J56:J59"/>
    <mergeCell ref="O56:CG56"/>
    <mergeCell ref="R57:R58"/>
    <mergeCell ref="S57:S58"/>
    <mergeCell ref="T57:T58"/>
    <mergeCell ref="U57:U58"/>
    <mergeCell ref="CH57:CH59"/>
    <mergeCell ref="C37:C52"/>
    <mergeCell ref="O37:CG37"/>
    <mergeCell ref="D38:D51"/>
    <mergeCell ref="I38:I51"/>
    <mergeCell ref="O38:CG38"/>
    <mergeCell ref="E39:E42"/>
    <mergeCell ref="J39:J42"/>
    <mergeCell ref="O39:CG39"/>
    <mergeCell ref="R40:R41"/>
    <mergeCell ref="S40:S41"/>
    <mergeCell ref="T40:T41"/>
    <mergeCell ref="U40:U41"/>
    <mergeCell ref="AA44:AA45"/>
    <mergeCell ref="AB44:AB45"/>
    <mergeCell ref="Y48:Y49"/>
    <mergeCell ref="Z48:Z49"/>
    <mergeCell ref="B97:B113"/>
    <mergeCell ref="O97:CG97"/>
    <mergeCell ref="C98:C113"/>
    <mergeCell ref="O98:CG98"/>
    <mergeCell ref="D99:D112"/>
    <mergeCell ref="I99:I112"/>
    <mergeCell ref="O99:CG99"/>
    <mergeCell ref="E100:E103"/>
    <mergeCell ref="J100:J103"/>
    <mergeCell ref="O100:CG100"/>
    <mergeCell ref="R101:R102"/>
    <mergeCell ref="S101:S102"/>
    <mergeCell ref="T101:T102"/>
    <mergeCell ref="U101:U102"/>
    <mergeCell ref="CH101:CH103"/>
    <mergeCell ref="B80:B96"/>
    <mergeCell ref="O80:CG80"/>
    <mergeCell ref="C81:C96"/>
    <mergeCell ref="O81:CG81"/>
    <mergeCell ref="D82:D95"/>
    <mergeCell ref="I82:I95"/>
    <mergeCell ref="O82:CG82"/>
    <mergeCell ref="E83:E86"/>
    <mergeCell ref="J83:J86"/>
    <mergeCell ref="O83:CG83"/>
    <mergeCell ref="R84:R85"/>
    <mergeCell ref="S84:S85"/>
    <mergeCell ref="T84:T85"/>
    <mergeCell ref="U84:U85"/>
    <mergeCell ref="E87:E90"/>
    <mergeCell ref="J87:J90"/>
    <mergeCell ref="B131:B161"/>
    <mergeCell ref="O131:CG131"/>
    <mergeCell ref="C132:C161"/>
    <mergeCell ref="O132:CG132"/>
    <mergeCell ref="D133:D146"/>
    <mergeCell ref="I133:I146"/>
    <mergeCell ref="O133:CG133"/>
    <mergeCell ref="E134:E137"/>
    <mergeCell ref="J134:J137"/>
    <mergeCell ref="O134:CG134"/>
    <mergeCell ref="R135:R136"/>
    <mergeCell ref="S135:S136"/>
    <mergeCell ref="T135:T136"/>
    <mergeCell ref="U135:U136"/>
    <mergeCell ref="CH135:CH137"/>
    <mergeCell ref="B114:B130"/>
    <mergeCell ref="O114:CG114"/>
    <mergeCell ref="C115:C130"/>
    <mergeCell ref="O115:CG115"/>
    <mergeCell ref="D116:D129"/>
    <mergeCell ref="I116:I129"/>
    <mergeCell ref="O116:CG116"/>
    <mergeCell ref="E117:E120"/>
    <mergeCell ref="J117:J120"/>
    <mergeCell ref="O117:CG117"/>
    <mergeCell ref="R118:R119"/>
    <mergeCell ref="S118:S119"/>
    <mergeCell ref="T118:T119"/>
    <mergeCell ref="U118:U119"/>
    <mergeCell ref="E121:E124"/>
    <mergeCell ref="J121:J124"/>
    <mergeCell ref="B179:B209"/>
    <mergeCell ref="O179:CG179"/>
    <mergeCell ref="C180:C209"/>
    <mergeCell ref="O180:CG180"/>
    <mergeCell ref="D181:D194"/>
    <mergeCell ref="I181:I194"/>
    <mergeCell ref="O181:CG181"/>
    <mergeCell ref="E182:E185"/>
    <mergeCell ref="J182:J185"/>
    <mergeCell ref="O182:CG182"/>
    <mergeCell ref="R183:R184"/>
    <mergeCell ref="S183:S184"/>
    <mergeCell ref="T183:T184"/>
    <mergeCell ref="U183:U184"/>
    <mergeCell ref="CH183:CH185"/>
    <mergeCell ref="B162:B178"/>
    <mergeCell ref="O162:CG162"/>
    <mergeCell ref="C163:C178"/>
    <mergeCell ref="O163:CG163"/>
    <mergeCell ref="D164:D177"/>
    <mergeCell ref="I164:I177"/>
    <mergeCell ref="O164:CG164"/>
    <mergeCell ref="E165:E168"/>
    <mergeCell ref="J165:J168"/>
    <mergeCell ref="O165:CG165"/>
    <mergeCell ref="R166:R167"/>
    <mergeCell ref="S166:S167"/>
    <mergeCell ref="T166:T167"/>
    <mergeCell ref="U166:U167"/>
    <mergeCell ref="E169:E172"/>
    <mergeCell ref="J169:J172"/>
    <mergeCell ref="B227:B257"/>
    <mergeCell ref="O227:CG227"/>
    <mergeCell ref="C228:C257"/>
    <mergeCell ref="O228:CG228"/>
    <mergeCell ref="D229:D242"/>
    <mergeCell ref="I229:I242"/>
    <mergeCell ref="O229:CG229"/>
    <mergeCell ref="E230:E233"/>
    <mergeCell ref="J230:J233"/>
    <mergeCell ref="O230:CG230"/>
    <mergeCell ref="R231:R232"/>
    <mergeCell ref="S231:S232"/>
    <mergeCell ref="T231:T232"/>
    <mergeCell ref="U231:U232"/>
    <mergeCell ref="CH231:CH233"/>
    <mergeCell ref="B210:B226"/>
    <mergeCell ref="O210:CG210"/>
    <mergeCell ref="C211:C226"/>
    <mergeCell ref="O211:CG211"/>
    <mergeCell ref="D212:D225"/>
    <mergeCell ref="I212:I225"/>
    <mergeCell ref="O212:CG212"/>
    <mergeCell ref="E213:E216"/>
    <mergeCell ref="J213:J216"/>
    <mergeCell ref="O213:CG213"/>
    <mergeCell ref="R214:R215"/>
    <mergeCell ref="S214:S215"/>
    <mergeCell ref="T214:T215"/>
    <mergeCell ref="U214:U215"/>
    <mergeCell ref="E217:E220"/>
    <mergeCell ref="J217:J220"/>
    <mergeCell ref="E26:E29"/>
    <mergeCell ref="J26:J29"/>
    <mergeCell ref="O26:CG26"/>
    <mergeCell ref="R27:R28"/>
    <mergeCell ref="S27:S28"/>
    <mergeCell ref="T27:T28"/>
    <mergeCell ref="U27:U28"/>
    <mergeCell ref="CH27:CH29"/>
    <mergeCell ref="E30:E33"/>
    <mergeCell ref="J30:J33"/>
    <mergeCell ref="O30:CG30"/>
    <mergeCell ref="R31:R32"/>
    <mergeCell ref="S31:S32"/>
    <mergeCell ref="T31:T32"/>
    <mergeCell ref="U31:U32"/>
    <mergeCell ref="B258:B274"/>
    <mergeCell ref="O258:CG258"/>
    <mergeCell ref="C259:C274"/>
    <mergeCell ref="O259:CG259"/>
    <mergeCell ref="D260:D273"/>
    <mergeCell ref="I260:I273"/>
    <mergeCell ref="O260:CG260"/>
    <mergeCell ref="E261:E264"/>
    <mergeCell ref="J261:J264"/>
    <mergeCell ref="O261:CG261"/>
    <mergeCell ref="R262:R263"/>
    <mergeCell ref="S262:S263"/>
    <mergeCell ref="T262:T263"/>
    <mergeCell ref="U262:U263"/>
    <mergeCell ref="E265:E268"/>
    <mergeCell ref="J265:J268"/>
    <mergeCell ref="CH214:CH216"/>
    <mergeCell ref="CH31:CH33"/>
    <mergeCell ref="E60:E63"/>
    <mergeCell ref="J60:J63"/>
    <mergeCell ref="O60:CG60"/>
    <mergeCell ref="R61:R62"/>
    <mergeCell ref="S61:S62"/>
    <mergeCell ref="T61:T62"/>
    <mergeCell ref="U61:U62"/>
    <mergeCell ref="CH61:CH63"/>
    <mergeCell ref="CH48:CH50"/>
    <mergeCell ref="Y40:Y41"/>
    <mergeCell ref="Z40:Z41"/>
    <mergeCell ref="AA40:AA41"/>
    <mergeCell ref="AB40:AB41"/>
    <mergeCell ref="Y44:Y45"/>
    <mergeCell ref="Z44:Z45"/>
    <mergeCell ref="CH262:CH264"/>
    <mergeCell ref="CH166:CH168"/>
    <mergeCell ref="CH118:CH120"/>
    <mergeCell ref="CH84:CH86"/>
    <mergeCell ref="CH40:CH42"/>
    <mergeCell ref="E70:E73"/>
    <mergeCell ref="J70:J73"/>
    <mergeCell ref="O70:CG70"/>
    <mergeCell ref="R71:R72"/>
    <mergeCell ref="S71:S72"/>
    <mergeCell ref="T71:T72"/>
    <mergeCell ref="U71:U72"/>
    <mergeCell ref="CH65:CH67"/>
    <mergeCell ref="E43:E46"/>
    <mergeCell ref="J43:J46"/>
    <mergeCell ref="O43:CG43"/>
    <mergeCell ref="R44:R45"/>
    <mergeCell ref="S44:S45"/>
    <mergeCell ref="T44:T45"/>
    <mergeCell ref="U44:U45"/>
    <mergeCell ref="CH44:CH46"/>
    <mergeCell ref="E47:E50"/>
    <mergeCell ref="J47:J50"/>
    <mergeCell ref="O47:CG47"/>
    <mergeCell ref="R48:R49"/>
    <mergeCell ref="S48:S49"/>
    <mergeCell ref="T48:T49"/>
    <mergeCell ref="U48:U49"/>
    <mergeCell ref="E64:E67"/>
    <mergeCell ref="J64:J67"/>
    <mergeCell ref="O64:CG64"/>
    <mergeCell ref="R65:R66"/>
    <mergeCell ref="S65:S66"/>
    <mergeCell ref="T65:T66"/>
    <mergeCell ref="U65:U66"/>
    <mergeCell ref="AF65:AF66"/>
    <mergeCell ref="AG65:AG66"/>
    <mergeCell ref="D243:D256"/>
    <mergeCell ref="I243:I256"/>
    <mergeCell ref="O243:CG243"/>
    <mergeCell ref="E244:E247"/>
    <mergeCell ref="J244:J247"/>
    <mergeCell ref="O244:CG244"/>
    <mergeCell ref="R245:R246"/>
    <mergeCell ref="S245:S246"/>
    <mergeCell ref="T245:T246"/>
    <mergeCell ref="U245:U246"/>
    <mergeCell ref="CH245:CH247"/>
    <mergeCell ref="D195:D208"/>
    <mergeCell ref="I195:I208"/>
    <mergeCell ref="O195:CG195"/>
    <mergeCell ref="CH71:CH73"/>
    <mergeCell ref="E74:E77"/>
    <mergeCell ref="J74:J77"/>
    <mergeCell ref="O74:CG74"/>
    <mergeCell ref="R75:R76"/>
    <mergeCell ref="S75:S76"/>
    <mergeCell ref="T75:T76"/>
    <mergeCell ref="U75:U76"/>
    <mergeCell ref="CH75:CH77"/>
    <mergeCell ref="Y71:Y72"/>
    <mergeCell ref="Z71:Z72"/>
    <mergeCell ref="AA71:AA72"/>
    <mergeCell ref="AB71:AB72"/>
    <mergeCell ref="Y75:Y76"/>
    <mergeCell ref="Z75:Z76"/>
    <mergeCell ref="AA75:AA76"/>
    <mergeCell ref="D69:D78"/>
    <mergeCell ref="I69:I78"/>
    <mergeCell ref="CH197:CH199"/>
    <mergeCell ref="D147:D160"/>
    <mergeCell ref="I147:I160"/>
    <mergeCell ref="O147:CG147"/>
    <mergeCell ref="E148:E151"/>
    <mergeCell ref="J148:J151"/>
    <mergeCell ref="O148:CG148"/>
    <mergeCell ref="R149:R150"/>
    <mergeCell ref="S149:S150"/>
    <mergeCell ref="T149:T150"/>
    <mergeCell ref="U149:U150"/>
    <mergeCell ref="CH149:CH151"/>
    <mergeCell ref="E152:E155"/>
    <mergeCell ref="J152:J155"/>
    <mergeCell ref="O152:CG152"/>
    <mergeCell ref="R153:R154"/>
    <mergeCell ref="E196:E199"/>
    <mergeCell ref="J196:J199"/>
    <mergeCell ref="O196:CG196"/>
    <mergeCell ref="R197:R198"/>
    <mergeCell ref="S197:S198"/>
    <mergeCell ref="T197:T198"/>
    <mergeCell ref="U197:U198"/>
    <mergeCell ref="AT197:AT198"/>
    <mergeCell ref="AU197:AU198"/>
    <mergeCell ref="AV197:AV198"/>
    <mergeCell ref="AW197:AW198"/>
    <mergeCell ref="BA197:BA198"/>
    <mergeCell ref="BB197:BB198"/>
    <mergeCell ref="BC197:BC198"/>
    <mergeCell ref="BD197:BD198"/>
    <mergeCell ref="CH88:CH90"/>
    <mergeCell ref="E91:E94"/>
    <mergeCell ref="J91:J94"/>
    <mergeCell ref="O91:CG91"/>
    <mergeCell ref="R92:R93"/>
    <mergeCell ref="S92:S93"/>
    <mergeCell ref="T92:T93"/>
    <mergeCell ref="U92:U93"/>
    <mergeCell ref="CH92:CH94"/>
    <mergeCell ref="Y88:Y89"/>
    <mergeCell ref="Z88:Z89"/>
    <mergeCell ref="AA88:AA89"/>
    <mergeCell ref="AB88:AB89"/>
    <mergeCell ref="Y92:Y93"/>
    <mergeCell ref="Z92:Z93"/>
    <mergeCell ref="AA92:AA93"/>
    <mergeCell ref="O87:CG87"/>
    <mergeCell ref="R88:R89"/>
    <mergeCell ref="S88:S89"/>
    <mergeCell ref="T88:T89"/>
    <mergeCell ref="U88:U89"/>
    <mergeCell ref="CH105:CH107"/>
    <mergeCell ref="E108:E111"/>
    <mergeCell ref="J108:J111"/>
    <mergeCell ref="O108:CG108"/>
    <mergeCell ref="R109:R110"/>
    <mergeCell ref="S109:S110"/>
    <mergeCell ref="T109:T110"/>
    <mergeCell ref="U109:U110"/>
    <mergeCell ref="CH109:CH111"/>
    <mergeCell ref="Y105:Y106"/>
    <mergeCell ref="Z105:Z106"/>
    <mergeCell ref="AA105:AA106"/>
    <mergeCell ref="AB105:AB106"/>
    <mergeCell ref="Y109:Y110"/>
    <mergeCell ref="Z109:Z110"/>
    <mergeCell ref="AA109:AA110"/>
    <mergeCell ref="E104:E107"/>
    <mergeCell ref="J104:J107"/>
    <mergeCell ref="O104:CG104"/>
    <mergeCell ref="R105:R106"/>
    <mergeCell ref="S105:S106"/>
    <mergeCell ref="T105:T106"/>
    <mergeCell ref="U105:U106"/>
    <mergeCell ref="AF105:AF106"/>
    <mergeCell ref="AG105:AG106"/>
    <mergeCell ref="AH105:AH106"/>
    <mergeCell ref="AI105:AI106"/>
    <mergeCell ref="AM105:AM106"/>
    <mergeCell ref="AN105:AN106"/>
    <mergeCell ref="AO105:AO106"/>
    <mergeCell ref="AP105:AP106"/>
    <mergeCell ref="AT105:AT106"/>
    <mergeCell ref="E138:E141"/>
    <mergeCell ref="J138:J141"/>
    <mergeCell ref="O138:CG138"/>
    <mergeCell ref="R139:R140"/>
    <mergeCell ref="S139:S140"/>
    <mergeCell ref="T139:T140"/>
    <mergeCell ref="U139:U140"/>
    <mergeCell ref="AF139:AF140"/>
    <mergeCell ref="AG139:AG140"/>
    <mergeCell ref="AH139:AH140"/>
    <mergeCell ref="AI139:AI140"/>
    <mergeCell ref="AM139:AM140"/>
    <mergeCell ref="AN139:AN140"/>
    <mergeCell ref="AO139:AO140"/>
    <mergeCell ref="AP139:AP140"/>
    <mergeCell ref="AT139:AT140"/>
    <mergeCell ref="CH122:CH124"/>
    <mergeCell ref="E125:E128"/>
    <mergeCell ref="J125:J128"/>
    <mergeCell ref="O125:CG125"/>
    <mergeCell ref="R126:R127"/>
    <mergeCell ref="S126:S127"/>
    <mergeCell ref="T126:T127"/>
    <mergeCell ref="U126:U127"/>
    <mergeCell ref="CH126:CH128"/>
    <mergeCell ref="Y122:Y123"/>
    <mergeCell ref="Z122:Z123"/>
    <mergeCell ref="AA122:AA123"/>
    <mergeCell ref="AB122:AB123"/>
    <mergeCell ref="Y126:Y127"/>
    <mergeCell ref="Z126:Z127"/>
    <mergeCell ref="AA126:AA127"/>
    <mergeCell ref="S153:S154"/>
    <mergeCell ref="T153:T154"/>
    <mergeCell ref="U153:U154"/>
    <mergeCell ref="CH153:CH155"/>
    <mergeCell ref="E156:E159"/>
    <mergeCell ref="J156:J159"/>
    <mergeCell ref="O156:CG156"/>
    <mergeCell ref="R157:R158"/>
    <mergeCell ref="S157:S158"/>
    <mergeCell ref="T157:T158"/>
    <mergeCell ref="U157:U158"/>
    <mergeCell ref="CH157:CH159"/>
    <mergeCell ref="Y153:Y154"/>
    <mergeCell ref="Z153:Z154"/>
    <mergeCell ref="AA153:AA154"/>
    <mergeCell ref="AB153:AB154"/>
    <mergeCell ref="CH139:CH141"/>
    <mergeCell ref="E142:E145"/>
    <mergeCell ref="J142:J145"/>
    <mergeCell ref="O142:CG142"/>
    <mergeCell ref="R143:R144"/>
    <mergeCell ref="S143:S144"/>
    <mergeCell ref="T143:T144"/>
    <mergeCell ref="U143:U144"/>
    <mergeCell ref="CH143:CH145"/>
    <mergeCell ref="Y139:Y140"/>
    <mergeCell ref="Z139:Z140"/>
    <mergeCell ref="AA139:AA140"/>
    <mergeCell ref="AB139:AB140"/>
    <mergeCell ref="Y143:Y144"/>
    <mergeCell ref="Z143:Z144"/>
    <mergeCell ref="AA143:AA144"/>
    <mergeCell ref="CH170:CH172"/>
    <mergeCell ref="E173:E176"/>
    <mergeCell ref="J173:J176"/>
    <mergeCell ref="O173:CG173"/>
    <mergeCell ref="R174:R175"/>
    <mergeCell ref="S174:S175"/>
    <mergeCell ref="T174:T175"/>
    <mergeCell ref="U174:U175"/>
    <mergeCell ref="CH174:CH176"/>
    <mergeCell ref="Y170:Y171"/>
    <mergeCell ref="Z170:Z171"/>
    <mergeCell ref="AA170:AA171"/>
    <mergeCell ref="AB170:AB171"/>
    <mergeCell ref="Y174:Y175"/>
    <mergeCell ref="Z174:Z175"/>
    <mergeCell ref="AA174:AA175"/>
    <mergeCell ref="O169:CG169"/>
    <mergeCell ref="R170:R171"/>
    <mergeCell ref="S170:S171"/>
    <mergeCell ref="T170:T171"/>
    <mergeCell ref="U170:U171"/>
    <mergeCell ref="AT170:AT171"/>
    <mergeCell ref="AU170:AU171"/>
    <mergeCell ref="AV170:AV171"/>
    <mergeCell ref="AW170:AW171"/>
    <mergeCell ref="BA170:BA171"/>
    <mergeCell ref="BB170:BB171"/>
    <mergeCell ref="BC170:BC171"/>
    <mergeCell ref="BD170:BD171"/>
    <mergeCell ref="BH170:BH171"/>
    <mergeCell ref="BI170:BI171"/>
    <mergeCell ref="BJ170:BJ171"/>
    <mergeCell ref="CH187:CH189"/>
    <mergeCell ref="E190:E193"/>
    <mergeCell ref="J190:J193"/>
    <mergeCell ref="O190:CG190"/>
    <mergeCell ref="R191:R192"/>
    <mergeCell ref="S191:S192"/>
    <mergeCell ref="T191:T192"/>
    <mergeCell ref="U191:U192"/>
    <mergeCell ref="CH191:CH193"/>
    <mergeCell ref="Y187:Y188"/>
    <mergeCell ref="Z187:Z188"/>
    <mergeCell ref="AA187:AA188"/>
    <mergeCell ref="AB187:AB188"/>
    <mergeCell ref="Y191:Y192"/>
    <mergeCell ref="Z191:Z192"/>
    <mergeCell ref="AA191:AA192"/>
    <mergeCell ref="E186:E189"/>
    <mergeCell ref="J186:J189"/>
    <mergeCell ref="O186:CG186"/>
    <mergeCell ref="R187:R188"/>
    <mergeCell ref="S187:S188"/>
    <mergeCell ref="T187:T188"/>
    <mergeCell ref="U187:U188"/>
    <mergeCell ref="AF187:AF188"/>
    <mergeCell ref="AG187:AG188"/>
    <mergeCell ref="AH187:AH188"/>
    <mergeCell ref="AI187:AI188"/>
    <mergeCell ref="AM187:AM188"/>
    <mergeCell ref="AN187:AN188"/>
    <mergeCell ref="AO187:AO188"/>
    <mergeCell ref="AP187:AP188"/>
    <mergeCell ref="AT187:AT188"/>
    <mergeCell ref="CH201:CH203"/>
    <mergeCell ref="E204:E207"/>
    <mergeCell ref="J204:J207"/>
    <mergeCell ref="O204:CG204"/>
    <mergeCell ref="R205:R206"/>
    <mergeCell ref="S205:S206"/>
    <mergeCell ref="T205:T206"/>
    <mergeCell ref="U205:U206"/>
    <mergeCell ref="CH205:CH207"/>
    <mergeCell ref="Y201:Y202"/>
    <mergeCell ref="Z201:Z202"/>
    <mergeCell ref="AA201:AA202"/>
    <mergeCell ref="AB201:AB202"/>
    <mergeCell ref="Y205:Y206"/>
    <mergeCell ref="Z205:Z206"/>
    <mergeCell ref="AA205:AA206"/>
    <mergeCell ref="E200:E203"/>
    <mergeCell ref="J200:J203"/>
    <mergeCell ref="O200:CG200"/>
    <mergeCell ref="R201:R202"/>
    <mergeCell ref="S201:S202"/>
    <mergeCell ref="T201:T202"/>
    <mergeCell ref="U201:U202"/>
    <mergeCell ref="AF201:AF202"/>
    <mergeCell ref="AG201:AG202"/>
    <mergeCell ref="AH201:AH202"/>
    <mergeCell ref="AI201:AI202"/>
    <mergeCell ref="AM201:AM202"/>
    <mergeCell ref="AN201:AN202"/>
    <mergeCell ref="AO201:AO202"/>
    <mergeCell ref="AP201:AP202"/>
    <mergeCell ref="AT201:AT202"/>
    <mergeCell ref="CH218:CH220"/>
    <mergeCell ref="E221:E224"/>
    <mergeCell ref="J221:J224"/>
    <mergeCell ref="O221:CG221"/>
    <mergeCell ref="R222:R223"/>
    <mergeCell ref="S222:S223"/>
    <mergeCell ref="T222:T223"/>
    <mergeCell ref="U222:U223"/>
    <mergeCell ref="CH222:CH224"/>
    <mergeCell ref="Y218:Y219"/>
    <mergeCell ref="Z218:Z219"/>
    <mergeCell ref="AA218:AA219"/>
    <mergeCell ref="AB218:AB219"/>
    <mergeCell ref="Y222:Y223"/>
    <mergeCell ref="Z222:Z223"/>
    <mergeCell ref="AA222:AA223"/>
    <mergeCell ref="O217:CG217"/>
    <mergeCell ref="R218:R219"/>
    <mergeCell ref="S218:S219"/>
    <mergeCell ref="T218:T219"/>
    <mergeCell ref="U218:U219"/>
    <mergeCell ref="AF218:AF219"/>
    <mergeCell ref="AG218:AG219"/>
    <mergeCell ref="AH218:AH219"/>
    <mergeCell ref="AI218:AI219"/>
    <mergeCell ref="AM218:AM219"/>
    <mergeCell ref="AN218:AN219"/>
    <mergeCell ref="AO218:AO219"/>
    <mergeCell ref="AP218:AP219"/>
    <mergeCell ref="CH235:CH237"/>
    <mergeCell ref="E238:E241"/>
    <mergeCell ref="J238:J241"/>
    <mergeCell ref="O238:CG238"/>
    <mergeCell ref="R239:R240"/>
    <mergeCell ref="S239:S240"/>
    <mergeCell ref="T239:T240"/>
    <mergeCell ref="U239:U240"/>
    <mergeCell ref="CH239:CH241"/>
    <mergeCell ref="Y235:Y236"/>
    <mergeCell ref="Z235:Z236"/>
    <mergeCell ref="AA235:AA236"/>
    <mergeCell ref="AB235:AB236"/>
    <mergeCell ref="Y239:Y240"/>
    <mergeCell ref="Z239:Z240"/>
    <mergeCell ref="AA239:AA240"/>
    <mergeCell ref="E234:E237"/>
    <mergeCell ref="J234:J237"/>
    <mergeCell ref="O234:CG234"/>
    <mergeCell ref="R235:R236"/>
    <mergeCell ref="S235:S236"/>
    <mergeCell ref="T235:T236"/>
    <mergeCell ref="U235:U236"/>
    <mergeCell ref="AF235:AF236"/>
    <mergeCell ref="AG235:AG236"/>
    <mergeCell ref="AH235:AH236"/>
    <mergeCell ref="AI235:AI236"/>
    <mergeCell ref="AM235:AM236"/>
    <mergeCell ref="AN235:AN236"/>
    <mergeCell ref="AO235:AO236"/>
    <mergeCell ref="AP235:AP236"/>
    <mergeCell ref="AT235:AT236"/>
    <mergeCell ref="S266:S267"/>
    <mergeCell ref="T266:T267"/>
    <mergeCell ref="U266:U267"/>
    <mergeCell ref="AF266:AF267"/>
    <mergeCell ref="AG266:AG267"/>
    <mergeCell ref="AH266:AH267"/>
    <mergeCell ref="AI266:AI267"/>
    <mergeCell ref="AM266:AM267"/>
    <mergeCell ref="AN266:AN267"/>
    <mergeCell ref="AO266:AO267"/>
    <mergeCell ref="AP266:AP267"/>
    <mergeCell ref="AT266:AT267"/>
    <mergeCell ref="AU266:AU267"/>
    <mergeCell ref="AV266:AV267"/>
    <mergeCell ref="CH249:CH251"/>
    <mergeCell ref="E252:E255"/>
    <mergeCell ref="J252:J255"/>
    <mergeCell ref="O252:CG252"/>
    <mergeCell ref="R253:R254"/>
    <mergeCell ref="S253:S254"/>
    <mergeCell ref="T253:T254"/>
    <mergeCell ref="U253:U254"/>
    <mergeCell ref="CH253:CH255"/>
    <mergeCell ref="Y249:Y250"/>
    <mergeCell ref="Z249:Z250"/>
    <mergeCell ref="AA249:AA250"/>
    <mergeCell ref="AB249:AB250"/>
    <mergeCell ref="Y253:Y254"/>
    <mergeCell ref="Z253:Z254"/>
    <mergeCell ref="AA253:AA254"/>
    <mergeCell ref="E248:E251"/>
    <mergeCell ref="J248:J251"/>
    <mergeCell ref="Y27:Y28"/>
    <mergeCell ref="Z27:Z28"/>
    <mergeCell ref="AA27:AA28"/>
    <mergeCell ref="AB27:AB28"/>
    <mergeCell ref="Y31:Y32"/>
    <mergeCell ref="Z31:Z32"/>
    <mergeCell ref="AA31:AA32"/>
    <mergeCell ref="AB31:AB32"/>
    <mergeCell ref="V12:AB12"/>
    <mergeCell ref="V14:AA14"/>
    <mergeCell ref="AB14:AB16"/>
    <mergeCell ref="W15:X15"/>
    <mergeCell ref="Y15:AA15"/>
    <mergeCell ref="Z16:AA16"/>
    <mergeCell ref="CH266:CH268"/>
    <mergeCell ref="E269:E272"/>
    <mergeCell ref="J269:J272"/>
    <mergeCell ref="O269:CG269"/>
    <mergeCell ref="R270:R271"/>
    <mergeCell ref="S270:S271"/>
    <mergeCell ref="T270:T271"/>
    <mergeCell ref="U270:U271"/>
    <mergeCell ref="CH270:CH272"/>
    <mergeCell ref="Y266:Y267"/>
    <mergeCell ref="Z266:Z267"/>
    <mergeCell ref="AA266:AA267"/>
    <mergeCell ref="AB266:AB267"/>
    <mergeCell ref="Y270:Y271"/>
    <mergeCell ref="Z270:Z271"/>
    <mergeCell ref="AA270:AA271"/>
    <mergeCell ref="O265:CG265"/>
    <mergeCell ref="R266:R267"/>
    <mergeCell ref="Y84:Y85"/>
    <mergeCell ref="Z84:Z85"/>
    <mergeCell ref="AA84:AA85"/>
    <mergeCell ref="AB84:AB85"/>
    <mergeCell ref="Y61:Y62"/>
    <mergeCell ref="Z61:Z62"/>
    <mergeCell ref="AA61:AA62"/>
    <mergeCell ref="AB61:AB62"/>
    <mergeCell ref="Y65:Y66"/>
    <mergeCell ref="Z65:Z66"/>
    <mergeCell ref="AA65:AA66"/>
    <mergeCell ref="AB65:AB66"/>
    <mergeCell ref="AA48:AA49"/>
    <mergeCell ref="AB48:AB49"/>
    <mergeCell ref="Y57:Y58"/>
    <mergeCell ref="Z57:Z58"/>
    <mergeCell ref="AA57:AA58"/>
    <mergeCell ref="AB57:AB58"/>
    <mergeCell ref="O69:CG69"/>
    <mergeCell ref="AH65:AH66"/>
    <mergeCell ref="AI65:AI66"/>
    <mergeCell ref="BA65:BA66"/>
    <mergeCell ref="BB65:BB66"/>
    <mergeCell ref="BC65:BC66"/>
    <mergeCell ref="BD65:BD66"/>
    <mergeCell ref="Y149:Y150"/>
    <mergeCell ref="Z149:Z150"/>
    <mergeCell ref="AA149:AA150"/>
    <mergeCell ref="AB149:AB150"/>
    <mergeCell ref="AB126:AB127"/>
    <mergeCell ref="Y135:Y136"/>
    <mergeCell ref="Z135:Z136"/>
    <mergeCell ref="AA135:AA136"/>
    <mergeCell ref="AB135:AB136"/>
    <mergeCell ref="AB109:AB110"/>
    <mergeCell ref="Y118:Y119"/>
    <mergeCell ref="Z118:Z119"/>
    <mergeCell ref="AA118:AA119"/>
    <mergeCell ref="AB118:AB119"/>
    <mergeCell ref="AB92:AB93"/>
    <mergeCell ref="Y101:Y102"/>
    <mergeCell ref="Z101:Z102"/>
    <mergeCell ref="AA101:AA102"/>
    <mergeCell ref="AB101:AB102"/>
    <mergeCell ref="O121:CG121"/>
    <mergeCell ref="R122:R123"/>
    <mergeCell ref="S122:S123"/>
    <mergeCell ref="T122:T123"/>
    <mergeCell ref="U122:U123"/>
    <mergeCell ref="AF122:AF123"/>
    <mergeCell ref="AG122:AG123"/>
    <mergeCell ref="AH122:AH123"/>
    <mergeCell ref="AI122:AI123"/>
    <mergeCell ref="AM122:AM123"/>
    <mergeCell ref="AN122:AN123"/>
    <mergeCell ref="AO122:AO123"/>
    <mergeCell ref="AP122:AP123"/>
    <mergeCell ref="Y197:Y198"/>
    <mergeCell ref="Z197:Z198"/>
    <mergeCell ref="AA197:AA198"/>
    <mergeCell ref="AB197:AB198"/>
    <mergeCell ref="AB174:AB175"/>
    <mergeCell ref="Y183:Y184"/>
    <mergeCell ref="Z183:Z184"/>
    <mergeCell ref="AA183:AA184"/>
    <mergeCell ref="AB183:AB184"/>
    <mergeCell ref="Y157:Y158"/>
    <mergeCell ref="Z157:Z158"/>
    <mergeCell ref="AA157:AA158"/>
    <mergeCell ref="AB157:AB158"/>
    <mergeCell ref="Y166:Y167"/>
    <mergeCell ref="Z166:Z167"/>
    <mergeCell ref="AA166:AA167"/>
    <mergeCell ref="AB166:AB167"/>
    <mergeCell ref="Y262:Y263"/>
    <mergeCell ref="Z262:Z263"/>
    <mergeCell ref="AA262:AA263"/>
    <mergeCell ref="AB262:AB263"/>
    <mergeCell ref="AB239:AB240"/>
    <mergeCell ref="Y245:Y246"/>
    <mergeCell ref="Z245:Z246"/>
    <mergeCell ref="AA245:AA246"/>
    <mergeCell ref="AB245:AB246"/>
    <mergeCell ref="AB222:AB223"/>
    <mergeCell ref="Y231:Y232"/>
    <mergeCell ref="Z231:Z232"/>
    <mergeCell ref="AA231:AA232"/>
    <mergeCell ref="AB231:AB232"/>
    <mergeCell ref="AB205:AB206"/>
    <mergeCell ref="Y214:Y215"/>
    <mergeCell ref="Z214:Z215"/>
    <mergeCell ref="AA214:AA215"/>
    <mergeCell ref="AB214:AB215"/>
    <mergeCell ref="O248:CG248"/>
    <mergeCell ref="R249:R250"/>
    <mergeCell ref="S249:S250"/>
    <mergeCell ref="T249:T250"/>
    <mergeCell ref="U249:U250"/>
    <mergeCell ref="AF249:AF250"/>
    <mergeCell ref="AG249:AG250"/>
    <mergeCell ref="AH249:AH250"/>
    <mergeCell ref="AI249:AI250"/>
    <mergeCell ref="AM249:AM250"/>
    <mergeCell ref="AN249:AN250"/>
    <mergeCell ref="AO249:AO250"/>
    <mergeCell ref="AP249:AP250"/>
    <mergeCell ref="AF31:AF32"/>
    <mergeCell ref="AG31:AG32"/>
    <mergeCell ref="AH31:AH32"/>
    <mergeCell ref="AI31:AI32"/>
    <mergeCell ref="AF40:AF41"/>
    <mergeCell ref="AG40:AG41"/>
    <mergeCell ref="AH40:AH41"/>
    <mergeCell ref="AI40:AI41"/>
    <mergeCell ref="AB270:AB271"/>
    <mergeCell ref="AC12:AI12"/>
    <mergeCell ref="AC14:AH14"/>
    <mergeCell ref="AI14:AI16"/>
    <mergeCell ref="AD15:AE15"/>
    <mergeCell ref="AF15:AH15"/>
    <mergeCell ref="AG16:AH16"/>
    <mergeCell ref="AG17:AH17"/>
    <mergeCell ref="AF23:AF24"/>
    <mergeCell ref="AG23:AG24"/>
    <mergeCell ref="AH23:AH24"/>
    <mergeCell ref="AI23:AI24"/>
    <mergeCell ref="AF27:AF28"/>
    <mergeCell ref="AG27:AG28"/>
    <mergeCell ref="AH27:AH28"/>
    <mergeCell ref="AI27:AI28"/>
    <mergeCell ref="AB253:AB254"/>
    <mergeCell ref="AB191:AB192"/>
    <mergeCell ref="AB143:AB144"/>
    <mergeCell ref="AB75:AB76"/>
    <mergeCell ref="AF71:AF72"/>
    <mergeCell ref="AG71:AG72"/>
    <mergeCell ref="AH71:AH72"/>
    <mergeCell ref="AI71:AI72"/>
    <mergeCell ref="AF75:AF76"/>
    <mergeCell ref="AG75:AG76"/>
    <mergeCell ref="AH75:AH76"/>
    <mergeCell ref="AI75:AI76"/>
    <mergeCell ref="AF57:AF58"/>
    <mergeCell ref="AG57:AG58"/>
    <mergeCell ref="AH57:AH58"/>
    <mergeCell ref="AI57:AI58"/>
    <mergeCell ref="AF61:AF62"/>
    <mergeCell ref="AG61:AG62"/>
    <mergeCell ref="AH61:AH62"/>
    <mergeCell ref="AI61:AI62"/>
    <mergeCell ref="AF44:AF45"/>
    <mergeCell ref="AG44:AG45"/>
    <mergeCell ref="AH44:AH45"/>
    <mergeCell ref="AI44:AI45"/>
    <mergeCell ref="AF48:AF49"/>
    <mergeCell ref="AG48:AG49"/>
    <mergeCell ref="AH48:AH49"/>
    <mergeCell ref="AI48:AI49"/>
    <mergeCell ref="AF109:AF110"/>
    <mergeCell ref="AG109:AG110"/>
    <mergeCell ref="AH109:AH110"/>
    <mergeCell ref="AI109:AI110"/>
    <mergeCell ref="AF118:AF119"/>
    <mergeCell ref="AG118:AG119"/>
    <mergeCell ref="AH118:AH119"/>
    <mergeCell ref="AI118:AI119"/>
    <mergeCell ref="AF92:AF93"/>
    <mergeCell ref="AG92:AG93"/>
    <mergeCell ref="AH92:AH93"/>
    <mergeCell ref="AI92:AI93"/>
    <mergeCell ref="AF101:AF102"/>
    <mergeCell ref="AG101:AG102"/>
    <mergeCell ref="AH101:AH102"/>
    <mergeCell ref="AI101:AI102"/>
    <mergeCell ref="AF84:AF85"/>
    <mergeCell ref="AG84:AG85"/>
    <mergeCell ref="AH84:AH85"/>
    <mergeCell ref="AI84:AI85"/>
    <mergeCell ref="AF88:AF89"/>
    <mergeCell ref="AG88:AG89"/>
    <mergeCell ref="AH88:AH89"/>
    <mergeCell ref="AI88:AI89"/>
    <mergeCell ref="AF153:AF154"/>
    <mergeCell ref="AG153:AG154"/>
    <mergeCell ref="AH153:AH154"/>
    <mergeCell ref="AI153:AI154"/>
    <mergeCell ref="AF157:AF158"/>
    <mergeCell ref="AG157:AG158"/>
    <mergeCell ref="AH157:AH158"/>
    <mergeCell ref="AI157:AI158"/>
    <mergeCell ref="AF143:AF144"/>
    <mergeCell ref="AG143:AG144"/>
    <mergeCell ref="AH143:AH144"/>
    <mergeCell ref="AI143:AI144"/>
    <mergeCell ref="AF149:AF150"/>
    <mergeCell ref="AG149:AG150"/>
    <mergeCell ref="AH149:AH150"/>
    <mergeCell ref="AI149:AI150"/>
    <mergeCell ref="AF126:AF127"/>
    <mergeCell ref="AG126:AG127"/>
    <mergeCell ref="AH126:AH127"/>
    <mergeCell ref="AI126:AI127"/>
    <mergeCell ref="AF135:AF136"/>
    <mergeCell ref="AG135:AG136"/>
    <mergeCell ref="AH135:AH136"/>
    <mergeCell ref="AI135:AI136"/>
    <mergeCell ref="AG191:AG192"/>
    <mergeCell ref="AH191:AH192"/>
    <mergeCell ref="AI191:AI192"/>
    <mergeCell ref="AF197:AF198"/>
    <mergeCell ref="AG197:AG198"/>
    <mergeCell ref="AH197:AH198"/>
    <mergeCell ref="AI197:AI198"/>
    <mergeCell ref="AF174:AF175"/>
    <mergeCell ref="AG174:AG175"/>
    <mergeCell ref="AH174:AH175"/>
    <mergeCell ref="AI174:AI175"/>
    <mergeCell ref="AF183:AF184"/>
    <mergeCell ref="AG183:AG184"/>
    <mergeCell ref="AH183:AH184"/>
    <mergeCell ref="AI183:AI184"/>
    <mergeCell ref="AF166:AF167"/>
    <mergeCell ref="AG166:AG167"/>
    <mergeCell ref="AH166:AH167"/>
    <mergeCell ref="AI166:AI167"/>
    <mergeCell ref="AF170:AF171"/>
    <mergeCell ref="AG170:AG171"/>
    <mergeCell ref="AH170:AH171"/>
    <mergeCell ref="AI170:AI171"/>
    <mergeCell ref="AJ12:AP12"/>
    <mergeCell ref="AJ14:AO14"/>
    <mergeCell ref="AP14:AP16"/>
    <mergeCell ref="AK15:AL15"/>
    <mergeCell ref="AM15:AO15"/>
    <mergeCell ref="AN16:AO16"/>
    <mergeCell ref="AN17:AO17"/>
    <mergeCell ref="AM23:AM24"/>
    <mergeCell ref="AN23:AN24"/>
    <mergeCell ref="AO23:AO24"/>
    <mergeCell ref="AP23:AP24"/>
    <mergeCell ref="AM27:AM28"/>
    <mergeCell ref="AF253:AF254"/>
    <mergeCell ref="AG253:AG254"/>
    <mergeCell ref="AH253:AH254"/>
    <mergeCell ref="AI253:AI254"/>
    <mergeCell ref="AF262:AF263"/>
    <mergeCell ref="AG262:AG263"/>
    <mergeCell ref="AH262:AH263"/>
    <mergeCell ref="AI262:AI263"/>
    <mergeCell ref="AF239:AF240"/>
    <mergeCell ref="AG239:AG240"/>
    <mergeCell ref="AH239:AH240"/>
    <mergeCell ref="AI239:AI240"/>
    <mergeCell ref="AF245:AF246"/>
    <mergeCell ref="AG245:AG246"/>
    <mergeCell ref="AH245:AH246"/>
    <mergeCell ref="AI245:AI246"/>
    <mergeCell ref="AF222:AF223"/>
    <mergeCell ref="AG222:AG223"/>
    <mergeCell ref="AH222:AH223"/>
    <mergeCell ref="AI222:AI223"/>
    <mergeCell ref="AM40:AM41"/>
    <mergeCell ref="AN40:AN41"/>
    <mergeCell ref="AO40:AO41"/>
    <mergeCell ref="AP40:AP41"/>
    <mergeCell ref="AM44:AM45"/>
    <mergeCell ref="AN44:AN45"/>
    <mergeCell ref="AO44:AO45"/>
    <mergeCell ref="AP44:AP45"/>
    <mergeCell ref="AN27:AN28"/>
    <mergeCell ref="AO27:AO28"/>
    <mergeCell ref="AP27:AP28"/>
    <mergeCell ref="AM31:AM32"/>
    <mergeCell ref="AN31:AN32"/>
    <mergeCell ref="AO31:AO32"/>
    <mergeCell ref="AP31:AP32"/>
    <mergeCell ref="AF270:AF271"/>
    <mergeCell ref="AG270:AG271"/>
    <mergeCell ref="AH270:AH271"/>
    <mergeCell ref="AI270:AI271"/>
    <mergeCell ref="AF231:AF232"/>
    <mergeCell ref="AG231:AG232"/>
    <mergeCell ref="AH231:AH232"/>
    <mergeCell ref="AI231:AI232"/>
    <mergeCell ref="AF205:AF206"/>
    <mergeCell ref="AG205:AG206"/>
    <mergeCell ref="AH205:AH206"/>
    <mergeCell ref="AI205:AI206"/>
    <mergeCell ref="AF214:AF215"/>
    <mergeCell ref="AG214:AG215"/>
    <mergeCell ref="AH214:AH215"/>
    <mergeCell ref="AI214:AI215"/>
    <mergeCell ref="AF191:AF192"/>
    <mergeCell ref="AM71:AM72"/>
    <mergeCell ref="AN71:AN72"/>
    <mergeCell ref="AO71:AO72"/>
    <mergeCell ref="AP71:AP72"/>
    <mergeCell ref="AM75:AM76"/>
    <mergeCell ref="AN75:AN76"/>
    <mergeCell ref="AO75:AO76"/>
    <mergeCell ref="AP75:AP76"/>
    <mergeCell ref="AM61:AM62"/>
    <mergeCell ref="AN61:AN62"/>
    <mergeCell ref="AO61:AO62"/>
    <mergeCell ref="AP61:AP62"/>
    <mergeCell ref="AM65:AM66"/>
    <mergeCell ref="AN65:AN66"/>
    <mergeCell ref="AO65:AO66"/>
    <mergeCell ref="AP65:AP66"/>
    <mergeCell ref="AM48:AM49"/>
    <mergeCell ref="AN48:AN49"/>
    <mergeCell ref="AO48:AO49"/>
    <mergeCell ref="AP48:AP49"/>
    <mergeCell ref="AM57:AM58"/>
    <mergeCell ref="AN57:AN58"/>
    <mergeCell ref="AO57:AO58"/>
    <mergeCell ref="AP57:AP58"/>
    <mergeCell ref="AM109:AM110"/>
    <mergeCell ref="AN109:AN110"/>
    <mergeCell ref="AO109:AO110"/>
    <mergeCell ref="AP109:AP110"/>
    <mergeCell ref="AM118:AM119"/>
    <mergeCell ref="AN118:AN119"/>
    <mergeCell ref="AO118:AO119"/>
    <mergeCell ref="AP118:AP119"/>
    <mergeCell ref="AM92:AM93"/>
    <mergeCell ref="AN92:AN93"/>
    <mergeCell ref="AO92:AO93"/>
    <mergeCell ref="AP92:AP93"/>
    <mergeCell ref="AM101:AM102"/>
    <mergeCell ref="AN101:AN102"/>
    <mergeCell ref="AO101:AO102"/>
    <mergeCell ref="AP101:AP102"/>
    <mergeCell ref="AM84:AM85"/>
    <mergeCell ref="AN84:AN85"/>
    <mergeCell ref="AO84:AO85"/>
    <mergeCell ref="AP84:AP85"/>
    <mergeCell ref="AM88:AM89"/>
    <mergeCell ref="AN88:AN89"/>
    <mergeCell ref="AO88:AO89"/>
    <mergeCell ref="AP88:AP89"/>
    <mergeCell ref="AM153:AM154"/>
    <mergeCell ref="AN153:AN154"/>
    <mergeCell ref="AO153:AO154"/>
    <mergeCell ref="AP153:AP154"/>
    <mergeCell ref="AM157:AM158"/>
    <mergeCell ref="AN157:AN158"/>
    <mergeCell ref="AO157:AO158"/>
    <mergeCell ref="AP157:AP158"/>
    <mergeCell ref="AM143:AM144"/>
    <mergeCell ref="AN143:AN144"/>
    <mergeCell ref="AO143:AO144"/>
    <mergeCell ref="AP143:AP144"/>
    <mergeCell ref="AM149:AM150"/>
    <mergeCell ref="AN149:AN150"/>
    <mergeCell ref="AO149:AO150"/>
    <mergeCell ref="AP149:AP150"/>
    <mergeCell ref="AM126:AM127"/>
    <mergeCell ref="AN126:AN127"/>
    <mergeCell ref="AO126:AO127"/>
    <mergeCell ref="AP126:AP127"/>
    <mergeCell ref="AM135:AM136"/>
    <mergeCell ref="AN135:AN136"/>
    <mergeCell ref="AO135:AO136"/>
    <mergeCell ref="AP135:AP136"/>
    <mergeCell ref="AM191:AM192"/>
    <mergeCell ref="AN191:AN192"/>
    <mergeCell ref="AO191:AO192"/>
    <mergeCell ref="AP191:AP192"/>
    <mergeCell ref="AM197:AM198"/>
    <mergeCell ref="AN197:AN198"/>
    <mergeCell ref="AO197:AO198"/>
    <mergeCell ref="AP197:AP198"/>
    <mergeCell ref="AM174:AM175"/>
    <mergeCell ref="AN174:AN175"/>
    <mergeCell ref="AO174:AO175"/>
    <mergeCell ref="AP174:AP175"/>
    <mergeCell ref="AM183:AM184"/>
    <mergeCell ref="AN183:AN184"/>
    <mergeCell ref="AO183:AO184"/>
    <mergeCell ref="AP183:AP184"/>
    <mergeCell ref="AM166:AM167"/>
    <mergeCell ref="AN166:AN167"/>
    <mergeCell ref="AO166:AO167"/>
    <mergeCell ref="AP166:AP167"/>
    <mergeCell ref="AM170:AM171"/>
    <mergeCell ref="AN170:AN171"/>
    <mergeCell ref="AO170:AO171"/>
    <mergeCell ref="AP170:AP171"/>
    <mergeCell ref="AN239:AN240"/>
    <mergeCell ref="AO239:AO240"/>
    <mergeCell ref="AP239:AP240"/>
    <mergeCell ref="AM245:AM246"/>
    <mergeCell ref="AN245:AN246"/>
    <mergeCell ref="AO245:AO246"/>
    <mergeCell ref="AP245:AP246"/>
    <mergeCell ref="AM222:AM223"/>
    <mergeCell ref="AN222:AN223"/>
    <mergeCell ref="AO222:AO223"/>
    <mergeCell ref="AP222:AP223"/>
    <mergeCell ref="AM231:AM232"/>
    <mergeCell ref="AN231:AN232"/>
    <mergeCell ref="AO231:AO232"/>
    <mergeCell ref="AP231:AP232"/>
    <mergeCell ref="AM205:AM206"/>
    <mergeCell ref="AN205:AN206"/>
    <mergeCell ref="AO205:AO206"/>
    <mergeCell ref="AP205:AP206"/>
    <mergeCell ref="AM214:AM215"/>
    <mergeCell ref="AN214:AN215"/>
    <mergeCell ref="AO214:AO215"/>
    <mergeCell ref="AP214:AP215"/>
    <mergeCell ref="AU27:AU28"/>
    <mergeCell ref="AV27:AV28"/>
    <mergeCell ref="AW27:AW28"/>
    <mergeCell ref="AT31:AT32"/>
    <mergeCell ref="AU31:AU32"/>
    <mergeCell ref="AV31:AV32"/>
    <mergeCell ref="AW31:AW32"/>
    <mergeCell ref="AM270:AM271"/>
    <mergeCell ref="AN270:AN271"/>
    <mergeCell ref="AO270:AO271"/>
    <mergeCell ref="AP270:AP271"/>
    <mergeCell ref="AQ12:AW12"/>
    <mergeCell ref="AQ14:AV14"/>
    <mergeCell ref="AW14:AW16"/>
    <mergeCell ref="AR15:AS15"/>
    <mergeCell ref="AT15:AV15"/>
    <mergeCell ref="AU16:AV16"/>
    <mergeCell ref="AU17:AV17"/>
    <mergeCell ref="AT23:AT24"/>
    <mergeCell ref="AU23:AU24"/>
    <mergeCell ref="AV23:AV24"/>
    <mergeCell ref="AW23:AW24"/>
    <mergeCell ref="AT27:AT28"/>
    <mergeCell ref="AM253:AM254"/>
    <mergeCell ref="AN253:AN254"/>
    <mergeCell ref="AO253:AO254"/>
    <mergeCell ref="AP253:AP254"/>
    <mergeCell ref="AM262:AM263"/>
    <mergeCell ref="AN262:AN263"/>
    <mergeCell ref="AO262:AO263"/>
    <mergeCell ref="AP262:AP263"/>
    <mergeCell ref="AM239:AM240"/>
    <mergeCell ref="AT61:AT62"/>
    <mergeCell ref="AU61:AU62"/>
    <mergeCell ref="AV61:AV62"/>
    <mergeCell ref="AW61:AW62"/>
    <mergeCell ref="AT65:AT66"/>
    <mergeCell ref="AU65:AU66"/>
    <mergeCell ref="AV65:AV66"/>
    <mergeCell ref="AW65:AW66"/>
    <mergeCell ref="AT48:AT49"/>
    <mergeCell ref="AU48:AU49"/>
    <mergeCell ref="AV48:AV49"/>
    <mergeCell ref="AW48:AW49"/>
    <mergeCell ref="AT57:AT58"/>
    <mergeCell ref="AU57:AU58"/>
    <mergeCell ref="AV57:AV58"/>
    <mergeCell ref="AW57:AW58"/>
    <mergeCell ref="AT40:AT41"/>
    <mergeCell ref="AU40:AU41"/>
    <mergeCell ref="AV40:AV41"/>
    <mergeCell ref="AW40:AW41"/>
    <mergeCell ref="AT44:AT45"/>
    <mergeCell ref="AU44:AU45"/>
    <mergeCell ref="AV44:AV45"/>
    <mergeCell ref="AW44:AW45"/>
    <mergeCell ref="AT92:AT93"/>
    <mergeCell ref="AU92:AU93"/>
    <mergeCell ref="AV92:AV93"/>
    <mergeCell ref="AW92:AW93"/>
    <mergeCell ref="AT101:AT102"/>
    <mergeCell ref="AU101:AU102"/>
    <mergeCell ref="AV101:AV102"/>
    <mergeCell ref="AW101:AW102"/>
    <mergeCell ref="AT84:AT85"/>
    <mergeCell ref="AU84:AU85"/>
    <mergeCell ref="AV84:AV85"/>
    <mergeCell ref="AW84:AW85"/>
    <mergeCell ref="AT88:AT89"/>
    <mergeCell ref="AU88:AU89"/>
    <mergeCell ref="AV88:AV89"/>
    <mergeCell ref="AW88:AW89"/>
    <mergeCell ref="AT71:AT72"/>
    <mergeCell ref="AU71:AU72"/>
    <mergeCell ref="AV71:AV72"/>
    <mergeCell ref="AW71:AW72"/>
    <mergeCell ref="AT75:AT76"/>
    <mergeCell ref="AU75:AU76"/>
    <mergeCell ref="AV75:AV76"/>
    <mergeCell ref="AW75:AW76"/>
    <mergeCell ref="AT126:AT127"/>
    <mergeCell ref="AU126:AU127"/>
    <mergeCell ref="AV126:AV127"/>
    <mergeCell ref="AW126:AW127"/>
    <mergeCell ref="AT135:AT136"/>
    <mergeCell ref="AU135:AU136"/>
    <mergeCell ref="AV135:AV136"/>
    <mergeCell ref="AW135:AW136"/>
    <mergeCell ref="AT118:AT119"/>
    <mergeCell ref="AU118:AU119"/>
    <mergeCell ref="AV118:AV119"/>
    <mergeCell ref="AW118:AW119"/>
    <mergeCell ref="AT122:AT123"/>
    <mergeCell ref="AU122:AU123"/>
    <mergeCell ref="AV122:AV123"/>
    <mergeCell ref="AW122:AW123"/>
    <mergeCell ref="AU105:AU106"/>
    <mergeCell ref="AV105:AV106"/>
    <mergeCell ref="AW105:AW106"/>
    <mergeCell ref="AT109:AT110"/>
    <mergeCell ref="AU109:AU110"/>
    <mergeCell ref="AV109:AV110"/>
    <mergeCell ref="AW109:AW110"/>
    <mergeCell ref="AT157:AT158"/>
    <mergeCell ref="AU157:AU158"/>
    <mergeCell ref="AV157:AV158"/>
    <mergeCell ref="AW157:AW158"/>
    <mergeCell ref="AT166:AT167"/>
    <mergeCell ref="AU166:AU167"/>
    <mergeCell ref="AV166:AV167"/>
    <mergeCell ref="AW166:AW167"/>
    <mergeCell ref="AT149:AT150"/>
    <mergeCell ref="AU149:AU150"/>
    <mergeCell ref="AV149:AV150"/>
    <mergeCell ref="AW149:AW150"/>
    <mergeCell ref="AT153:AT154"/>
    <mergeCell ref="AU153:AU154"/>
    <mergeCell ref="AV153:AV154"/>
    <mergeCell ref="AW153:AW154"/>
    <mergeCell ref="AU139:AU140"/>
    <mergeCell ref="AV139:AV140"/>
    <mergeCell ref="AW139:AW140"/>
    <mergeCell ref="AT143:AT144"/>
    <mergeCell ref="AU143:AU144"/>
    <mergeCell ref="AV143:AV144"/>
    <mergeCell ref="AW143:AW144"/>
    <mergeCell ref="AU201:AU202"/>
    <mergeCell ref="AV201:AV202"/>
    <mergeCell ref="AW201:AW202"/>
    <mergeCell ref="AT205:AT206"/>
    <mergeCell ref="AU205:AU206"/>
    <mergeCell ref="AV205:AV206"/>
    <mergeCell ref="AW205:AW206"/>
    <mergeCell ref="AU187:AU188"/>
    <mergeCell ref="AV187:AV188"/>
    <mergeCell ref="AW187:AW188"/>
    <mergeCell ref="AT191:AT192"/>
    <mergeCell ref="AU191:AU192"/>
    <mergeCell ref="AV191:AV192"/>
    <mergeCell ref="AW191:AW192"/>
    <mergeCell ref="AT174:AT175"/>
    <mergeCell ref="AU174:AU175"/>
    <mergeCell ref="AV174:AV175"/>
    <mergeCell ref="AW174:AW175"/>
    <mergeCell ref="AT183:AT184"/>
    <mergeCell ref="AU183:AU184"/>
    <mergeCell ref="AV183:AV184"/>
    <mergeCell ref="AW183:AW184"/>
    <mergeCell ref="AU235:AU236"/>
    <mergeCell ref="AV235:AV236"/>
    <mergeCell ref="AW235:AW236"/>
    <mergeCell ref="AT239:AT240"/>
    <mergeCell ref="AU239:AU240"/>
    <mergeCell ref="AV239:AV240"/>
    <mergeCell ref="AW239:AW240"/>
    <mergeCell ref="AT222:AT223"/>
    <mergeCell ref="AU222:AU223"/>
    <mergeCell ref="AV222:AV223"/>
    <mergeCell ref="AW222:AW223"/>
    <mergeCell ref="AT231:AT232"/>
    <mergeCell ref="AU231:AU232"/>
    <mergeCell ref="AV231:AV232"/>
    <mergeCell ref="AW231:AW232"/>
    <mergeCell ref="AT214:AT215"/>
    <mergeCell ref="AU214:AU215"/>
    <mergeCell ref="AV214:AV215"/>
    <mergeCell ref="AW214:AW215"/>
    <mergeCell ref="AT218:AT219"/>
    <mergeCell ref="AU218:AU219"/>
    <mergeCell ref="AV218:AV219"/>
    <mergeCell ref="AW218:AW219"/>
    <mergeCell ref="BD23:BD24"/>
    <mergeCell ref="BA27:BA28"/>
    <mergeCell ref="BB27:BB28"/>
    <mergeCell ref="BC27:BC28"/>
    <mergeCell ref="BD27:BD28"/>
    <mergeCell ref="AX12:BD12"/>
    <mergeCell ref="AX14:BC14"/>
    <mergeCell ref="BD14:BD16"/>
    <mergeCell ref="AY15:AZ15"/>
    <mergeCell ref="BA15:BC15"/>
    <mergeCell ref="BB16:BC16"/>
    <mergeCell ref="AW266:AW267"/>
    <mergeCell ref="AT270:AT271"/>
    <mergeCell ref="AU270:AU271"/>
    <mergeCell ref="AV270:AV271"/>
    <mergeCell ref="AW270:AW271"/>
    <mergeCell ref="AT253:AT254"/>
    <mergeCell ref="AU253:AU254"/>
    <mergeCell ref="AV253:AV254"/>
    <mergeCell ref="AW253:AW254"/>
    <mergeCell ref="AT262:AT263"/>
    <mergeCell ref="AU262:AU263"/>
    <mergeCell ref="AV262:AV263"/>
    <mergeCell ref="AW262:AW263"/>
    <mergeCell ref="AT245:AT246"/>
    <mergeCell ref="AU245:AU246"/>
    <mergeCell ref="AV245:AV246"/>
    <mergeCell ref="AW245:AW246"/>
    <mergeCell ref="AT249:AT250"/>
    <mergeCell ref="AU249:AU250"/>
    <mergeCell ref="AV249:AV250"/>
    <mergeCell ref="AW249:AW250"/>
    <mergeCell ref="BA57:BA58"/>
    <mergeCell ref="BB57:BB58"/>
    <mergeCell ref="BC57:BC58"/>
    <mergeCell ref="BD57:BD58"/>
    <mergeCell ref="BA61:BA62"/>
    <mergeCell ref="BB61:BB62"/>
    <mergeCell ref="BC61:BC62"/>
    <mergeCell ref="BD61:BD62"/>
    <mergeCell ref="BA44:BA45"/>
    <mergeCell ref="BB44:BB45"/>
    <mergeCell ref="BC44:BC45"/>
    <mergeCell ref="BD44:BD45"/>
    <mergeCell ref="BA48:BA49"/>
    <mergeCell ref="BB48:BB49"/>
    <mergeCell ref="BC48:BC49"/>
    <mergeCell ref="BD48:BD49"/>
    <mergeCell ref="BA31:BA32"/>
    <mergeCell ref="BB31:BB32"/>
    <mergeCell ref="BC31:BC32"/>
    <mergeCell ref="BD31:BD32"/>
    <mergeCell ref="BA40:BA41"/>
    <mergeCell ref="BB40:BB41"/>
    <mergeCell ref="BC40:BC41"/>
    <mergeCell ref="BD40:BD41"/>
    <mergeCell ref="BA92:BA93"/>
    <mergeCell ref="BB92:BB93"/>
    <mergeCell ref="BC92:BC93"/>
    <mergeCell ref="BD92:BD93"/>
    <mergeCell ref="BA101:BA102"/>
    <mergeCell ref="BB101:BB102"/>
    <mergeCell ref="BC101:BC102"/>
    <mergeCell ref="BD101:BD102"/>
    <mergeCell ref="BA84:BA85"/>
    <mergeCell ref="BB84:BB85"/>
    <mergeCell ref="BC84:BC85"/>
    <mergeCell ref="BD84:BD85"/>
    <mergeCell ref="BA88:BA89"/>
    <mergeCell ref="BB88:BB89"/>
    <mergeCell ref="BC88:BC89"/>
    <mergeCell ref="BD88:BD89"/>
    <mergeCell ref="BA71:BA72"/>
    <mergeCell ref="BB71:BB72"/>
    <mergeCell ref="BC71:BC72"/>
    <mergeCell ref="BD71:BD72"/>
    <mergeCell ref="BA75:BA76"/>
    <mergeCell ref="BB75:BB76"/>
    <mergeCell ref="BC75:BC76"/>
    <mergeCell ref="BD75:BD76"/>
    <mergeCell ref="BA126:BA127"/>
    <mergeCell ref="BB126:BB127"/>
    <mergeCell ref="BC126:BC127"/>
    <mergeCell ref="BD126:BD127"/>
    <mergeCell ref="BA135:BA136"/>
    <mergeCell ref="BB135:BB136"/>
    <mergeCell ref="BC135:BC136"/>
    <mergeCell ref="BD135:BD136"/>
    <mergeCell ref="BA118:BA119"/>
    <mergeCell ref="BB118:BB119"/>
    <mergeCell ref="BC118:BC119"/>
    <mergeCell ref="BD118:BD119"/>
    <mergeCell ref="BA122:BA123"/>
    <mergeCell ref="BB122:BB123"/>
    <mergeCell ref="BC122:BC123"/>
    <mergeCell ref="BD122:BD123"/>
    <mergeCell ref="BA105:BA106"/>
    <mergeCell ref="BB105:BB106"/>
    <mergeCell ref="BC105:BC106"/>
    <mergeCell ref="BD105:BD106"/>
    <mergeCell ref="BA109:BA110"/>
    <mergeCell ref="BB109:BB110"/>
    <mergeCell ref="BC109:BC110"/>
    <mergeCell ref="BD109:BD110"/>
    <mergeCell ref="BA157:BA158"/>
    <mergeCell ref="BB157:BB158"/>
    <mergeCell ref="BC157:BC158"/>
    <mergeCell ref="BD157:BD158"/>
    <mergeCell ref="BA166:BA167"/>
    <mergeCell ref="BB166:BB167"/>
    <mergeCell ref="BC166:BC167"/>
    <mergeCell ref="BD166:BD167"/>
    <mergeCell ref="BA149:BA150"/>
    <mergeCell ref="BB149:BB150"/>
    <mergeCell ref="BC149:BC150"/>
    <mergeCell ref="BD149:BD150"/>
    <mergeCell ref="BA153:BA154"/>
    <mergeCell ref="BB153:BB154"/>
    <mergeCell ref="BC153:BC154"/>
    <mergeCell ref="BD153:BD154"/>
    <mergeCell ref="BA139:BA140"/>
    <mergeCell ref="BB139:BB140"/>
    <mergeCell ref="BC139:BC140"/>
    <mergeCell ref="BD139:BD140"/>
    <mergeCell ref="BA143:BA144"/>
    <mergeCell ref="BB143:BB144"/>
    <mergeCell ref="BC143:BC144"/>
    <mergeCell ref="BD143:BD144"/>
    <mergeCell ref="BA201:BA202"/>
    <mergeCell ref="BB201:BB202"/>
    <mergeCell ref="BC201:BC202"/>
    <mergeCell ref="BD201:BD202"/>
    <mergeCell ref="BA205:BA206"/>
    <mergeCell ref="BB205:BB206"/>
    <mergeCell ref="BC205:BC206"/>
    <mergeCell ref="BD205:BD206"/>
    <mergeCell ref="BA187:BA188"/>
    <mergeCell ref="BB187:BB188"/>
    <mergeCell ref="BC187:BC188"/>
    <mergeCell ref="BD187:BD188"/>
    <mergeCell ref="BA191:BA192"/>
    <mergeCell ref="BB191:BB192"/>
    <mergeCell ref="BC191:BC192"/>
    <mergeCell ref="BD191:BD192"/>
    <mergeCell ref="BA174:BA175"/>
    <mergeCell ref="BB174:BB175"/>
    <mergeCell ref="BC174:BC175"/>
    <mergeCell ref="BD174:BD175"/>
    <mergeCell ref="BA183:BA184"/>
    <mergeCell ref="BB183:BB184"/>
    <mergeCell ref="BC183:BC184"/>
    <mergeCell ref="BD183:BD184"/>
    <mergeCell ref="BC235:BC236"/>
    <mergeCell ref="BD235:BD236"/>
    <mergeCell ref="BA239:BA240"/>
    <mergeCell ref="BB239:BB240"/>
    <mergeCell ref="BC239:BC240"/>
    <mergeCell ref="BD239:BD240"/>
    <mergeCell ref="BA222:BA223"/>
    <mergeCell ref="BB222:BB223"/>
    <mergeCell ref="BC222:BC223"/>
    <mergeCell ref="BD222:BD223"/>
    <mergeCell ref="BA231:BA232"/>
    <mergeCell ref="BB231:BB232"/>
    <mergeCell ref="BC231:BC232"/>
    <mergeCell ref="BD231:BD232"/>
    <mergeCell ref="BA214:BA215"/>
    <mergeCell ref="BB214:BB215"/>
    <mergeCell ref="BC214:BC215"/>
    <mergeCell ref="BD214:BD215"/>
    <mergeCell ref="BA218:BA219"/>
    <mergeCell ref="BB218:BB219"/>
    <mergeCell ref="BC218:BC219"/>
    <mergeCell ref="BD218:BD219"/>
    <mergeCell ref="BE12:BK12"/>
    <mergeCell ref="BE14:BJ14"/>
    <mergeCell ref="BK14:BK16"/>
    <mergeCell ref="BF15:BG15"/>
    <mergeCell ref="BH15:BJ15"/>
    <mergeCell ref="BI16:BJ16"/>
    <mergeCell ref="BA266:BA267"/>
    <mergeCell ref="BB266:BB267"/>
    <mergeCell ref="BC266:BC267"/>
    <mergeCell ref="BD266:BD267"/>
    <mergeCell ref="BA270:BA271"/>
    <mergeCell ref="BB270:BB271"/>
    <mergeCell ref="BC270:BC271"/>
    <mergeCell ref="BD270:BD271"/>
    <mergeCell ref="BA253:BA254"/>
    <mergeCell ref="BB253:BB254"/>
    <mergeCell ref="BC253:BC254"/>
    <mergeCell ref="BD253:BD254"/>
    <mergeCell ref="BA262:BA263"/>
    <mergeCell ref="BB262:BB263"/>
    <mergeCell ref="BC262:BC263"/>
    <mergeCell ref="BD262:BD263"/>
    <mergeCell ref="BA245:BA246"/>
    <mergeCell ref="BB245:BB246"/>
    <mergeCell ref="BC245:BC246"/>
    <mergeCell ref="BD245:BD246"/>
    <mergeCell ref="BA249:BA250"/>
    <mergeCell ref="BB249:BB250"/>
    <mergeCell ref="BC249:BC250"/>
    <mergeCell ref="BD249:BD250"/>
    <mergeCell ref="BA235:BA236"/>
    <mergeCell ref="BB235:BB236"/>
    <mergeCell ref="BH40:BH41"/>
    <mergeCell ref="BI40:BI41"/>
    <mergeCell ref="BJ40:BJ41"/>
    <mergeCell ref="BK40:BK41"/>
    <mergeCell ref="BH44:BH45"/>
    <mergeCell ref="BI44:BI45"/>
    <mergeCell ref="BJ44:BJ45"/>
    <mergeCell ref="BK44:BK45"/>
    <mergeCell ref="BH27:BH28"/>
    <mergeCell ref="BI27:BI28"/>
    <mergeCell ref="BJ27:BJ28"/>
    <mergeCell ref="BK27:BK28"/>
    <mergeCell ref="BH31:BH32"/>
    <mergeCell ref="BI31:BI32"/>
    <mergeCell ref="BJ31:BJ32"/>
    <mergeCell ref="BK31:BK32"/>
    <mergeCell ref="BI17:BJ17"/>
    <mergeCell ref="BH23:BH24"/>
    <mergeCell ref="BI23:BI24"/>
    <mergeCell ref="BJ23:BJ24"/>
    <mergeCell ref="BK23:BK24"/>
    <mergeCell ref="BH71:BH72"/>
    <mergeCell ref="BI71:BI72"/>
    <mergeCell ref="BJ71:BJ72"/>
    <mergeCell ref="BK71:BK72"/>
    <mergeCell ref="BH75:BH76"/>
    <mergeCell ref="BI75:BI76"/>
    <mergeCell ref="BJ75:BJ76"/>
    <mergeCell ref="BK75:BK76"/>
    <mergeCell ref="BH61:BH62"/>
    <mergeCell ref="BI61:BI62"/>
    <mergeCell ref="BJ61:BJ62"/>
    <mergeCell ref="BK61:BK62"/>
    <mergeCell ref="BH65:BH66"/>
    <mergeCell ref="BI65:BI66"/>
    <mergeCell ref="BJ65:BJ66"/>
    <mergeCell ref="BK65:BK66"/>
    <mergeCell ref="BH48:BH49"/>
    <mergeCell ref="BI48:BI49"/>
    <mergeCell ref="BJ48:BJ49"/>
    <mergeCell ref="BK48:BK49"/>
    <mergeCell ref="BH57:BH58"/>
    <mergeCell ref="BI57:BI58"/>
    <mergeCell ref="BJ57:BJ58"/>
    <mergeCell ref="BK57:BK58"/>
    <mergeCell ref="BH105:BH106"/>
    <mergeCell ref="BI105:BI106"/>
    <mergeCell ref="BJ105:BJ106"/>
    <mergeCell ref="BK105:BK106"/>
    <mergeCell ref="BH109:BH110"/>
    <mergeCell ref="BI109:BI110"/>
    <mergeCell ref="BJ109:BJ110"/>
    <mergeCell ref="BK109:BK110"/>
    <mergeCell ref="BH92:BH93"/>
    <mergeCell ref="BI92:BI93"/>
    <mergeCell ref="BJ92:BJ93"/>
    <mergeCell ref="BK92:BK93"/>
    <mergeCell ref="BH101:BH102"/>
    <mergeCell ref="BI101:BI102"/>
    <mergeCell ref="BJ101:BJ102"/>
    <mergeCell ref="BK101:BK102"/>
    <mergeCell ref="BH84:BH85"/>
    <mergeCell ref="BI84:BI85"/>
    <mergeCell ref="BJ84:BJ85"/>
    <mergeCell ref="BK84:BK85"/>
    <mergeCell ref="BH88:BH89"/>
    <mergeCell ref="BI88:BI89"/>
    <mergeCell ref="BJ88:BJ89"/>
    <mergeCell ref="BK88:BK89"/>
    <mergeCell ref="BH139:BH140"/>
    <mergeCell ref="BI139:BI140"/>
    <mergeCell ref="BJ139:BJ140"/>
    <mergeCell ref="BK139:BK140"/>
    <mergeCell ref="BH143:BH144"/>
    <mergeCell ref="BI143:BI144"/>
    <mergeCell ref="BJ143:BJ144"/>
    <mergeCell ref="BK143:BK144"/>
    <mergeCell ref="BH126:BH127"/>
    <mergeCell ref="BI126:BI127"/>
    <mergeCell ref="BJ126:BJ127"/>
    <mergeCell ref="BK126:BK127"/>
    <mergeCell ref="BH135:BH136"/>
    <mergeCell ref="BI135:BI136"/>
    <mergeCell ref="BJ135:BJ136"/>
    <mergeCell ref="BK135:BK136"/>
    <mergeCell ref="BH118:BH119"/>
    <mergeCell ref="BI118:BI119"/>
    <mergeCell ref="BJ118:BJ119"/>
    <mergeCell ref="BK118:BK119"/>
    <mergeCell ref="BH122:BH123"/>
    <mergeCell ref="BI122:BI123"/>
    <mergeCell ref="BJ122:BJ123"/>
    <mergeCell ref="BK122:BK123"/>
    <mergeCell ref="BK170:BK171"/>
    <mergeCell ref="BH174:BH175"/>
    <mergeCell ref="BI174:BI175"/>
    <mergeCell ref="BJ174:BJ175"/>
    <mergeCell ref="BK174:BK175"/>
    <mergeCell ref="BH157:BH158"/>
    <mergeCell ref="BI157:BI158"/>
    <mergeCell ref="BJ157:BJ158"/>
    <mergeCell ref="BK157:BK158"/>
    <mergeCell ref="BH166:BH167"/>
    <mergeCell ref="BI166:BI167"/>
    <mergeCell ref="BJ166:BJ167"/>
    <mergeCell ref="BK166:BK167"/>
    <mergeCell ref="BH149:BH150"/>
    <mergeCell ref="BI149:BI150"/>
    <mergeCell ref="BJ149:BJ150"/>
    <mergeCell ref="BK149:BK150"/>
    <mergeCell ref="BH153:BH154"/>
    <mergeCell ref="BI153:BI154"/>
    <mergeCell ref="BJ153:BJ154"/>
    <mergeCell ref="BK153:BK154"/>
    <mergeCell ref="BH201:BH202"/>
    <mergeCell ref="BI201:BI202"/>
    <mergeCell ref="BJ201:BJ202"/>
    <mergeCell ref="BK201:BK202"/>
    <mergeCell ref="BH205:BH206"/>
    <mergeCell ref="BI205:BI206"/>
    <mergeCell ref="BJ205:BJ206"/>
    <mergeCell ref="BK205:BK206"/>
    <mergeCell ref="BH191:BH192"/>
    <mergeCell ref="BI191:BI192"/>
    <mergeCell ref="BJ191:BJ192"/>
    <mergeCell ref="BK191:BK192"/>
    <mergeCell ref="BH197:BH198"/>
    <mergeCell ref="BI197:BI198"/>
    <mergeCell ref="BJ197:BJ198"/>
    <mergeCell ref="BK197:BK198"/>
    <mergeCell ref="BH183:BH184"/>
    <mergeCell ref="BI183:BI184"/>
    <mergeCell ref="BJ183:BJ184"/>
    <mergeCell ref="BK183:BK184"/>
    <mergeCell ref="BH187:BH188"/>
    <mergeCell ref="BI187:BI188"/>
    <mergeCell ref="BJ187:BJ188"/>
    <mergeCell ref="BK187:BK188"/>
    <mergeCell ref="BJ235:BJ236"/>
    <mergeCell ref="BK235:BK236"/>
    <mergeCell ref="BH239:BH240"/>
    <mergeCell ref="BI239:BI240"/>
    <mergeCell ref="BJ239:BJ240"/>
    <mergeCell ref="BK239:BK240"/>
    <mergeCell ref="BH222:BH223"/>
    <mergeCell ref="BI222:BI223"/>
    <mergeCell ref="BJ222:BJ223"/>
    <mergeCell ref="BK222:BK223"/>
    <mergeCell ref="BH231:BH232"/>
    <mergeCell ref="BI231:BI232"/>
    <mergeCell ref="BJ231:BJ232"/>
    <mergeCell ref="BK231:BK232"/>
    <mergeCell ref="BH214:BH215"/>
    <mergeCell ref="BI214:BI215"/>
    <mergeCell ref="BJ214:BJ215"/>
    <mergeCell ref="BK214:BK215"/>
    <mergeCell ref="BH218:BH219"/>
    <mergeCell ref="BI218:BI219"/>
    <mergeCell ref="BJ218:BJ219"/>
    <mergeCell ref="BK218:BK219"/>
    <mergeCell ref="BL12:BR12"/>
    <mergeCell ref="BL14:BQ14"/>
    <mergeCell ref="BR14:BR16"/>
    <mergeCell ref="BM15:BN15"/>
    <mergeCell ref="BO15:BQ15"/>
    <mergeCell ref="BP16:BQ16"/>
    <mergeCell ref="BH266:BH267"/>
    <mergeCell ref="BI266:BI267"/>
    <mergeCell ref="BJ266:BJ267"/>
    <mergeCell ref="BK266:BK267"/>
    <mergeCell ref="BH270:BH271"/>
    <mergeCell ref="BI270:BI271"/>
    <mergeCell ref="BJ270:BJ271"/>
    <mergeCell ref="BK270:BK271"/>
    <mergeCell ref="BH253:BH254"/>
    <mergeCell ref="BI253:BI254"/>
    <mergeCell ref="BJ253:BJ254"/>
    <mergeCell ref="BK253:BK254"/>
    <mergeCell ref="BH262:BH263"/>
    <mergeCell ref="BI262:BI263"/>
    <mergeCell ref="BJ262:BJ263"/>
    <mergeCell ref="BK262:BK263"/>
    <mergeCell ref="BH245:BH246"/>
    <mergeCell ref="BI245:BI246"/>
    <mergeCell ref="BJ245:BJ246"/>
    <mergeCell ref="BK245:BK246"/>
    <mergeCell ref="BH249:BH250"/>
    <mergeCell ref="BI249:BI250"/>
    <mergeCell ref="BJ249:BJ250"/>
    <mergeCell ref="BK249:BK250"/>
    <mergeCell ref="BH235:BH236"/>
    <mergeCell ref="BI235:BI236"/>
    <mergeCell ref="BO40:BO41"/>
    <mergeCell ref="BP40:BP41"/>
    <mergeCell ref="BQ40:BQ41"/>
    <mergeCell ref="BR40:BR41"/>
    <mergeCell ref="BO44:BO45"/>
    <mergeCell ref="BP44:BP45"/>
    <mergeCell ref="BQ44:BQ45"/>
    <mergeCell ref="BR44:BR45"/>
    <mergeCell ref="BO27:BO28"/>
    <mergeCell ref="BP27:BP28"/>
    <mergeCell ref="BQ27:BQ28"/>
    <mergeCell ref="BR27:BR28"/>
    <mergeCell ref="BO31:BO32"/>
    <mergeCell ref="BP31:BP32"/>
    <mergeCell ref="BQ31:BQ32"/>
    <mergeCell ref="BR31:BR32"/>
    <mergeCell ref="BP17:BQ17"/>
    <mergeCell ref="BO23:BO24"/>
    <mergeCell ref="BP23:BP24"/>
    <mergeCell ref="BQ23:BQ24"/>
    <mergeCell ref="BR23:BR24"/>
    <mergeCell ref="BO71:BO72"/>
    <mergeCell ref="BP71:BP72"/>
    <mergeCell ref="BQ71:BQ72"/>
    <mergeCell ref="BR71:BR72"/>
    <mergeCell ref="BO75:BO76"/>
    <mergeCell ref="BP75:BP76"/>
    <mergeCell ref="BQ75:BQ76"/>
    <mergeCell ref="BR75:BR76"/>
    <mergeCell ref="BO61:BO62"/>
    <mergeCell ref="BP61:BP62"/>
    <mergeCell ref="BQ61:BQ62"/>
    <mergeCell ref="BR61:BR62"/>
    <mergeCell ref="BO65:BO66"/>
    <mergeCell ref="BP65:BP66"/>
    <mergeCell ref="BQ65:BQ66"/>
    <mergeCell ref="BR65:BR66"/>
    <mergeCell ref="BO48:BO49"/>
    <mergeCell ref="BP48:BP49"/>
    <mergeCell ref="BQ48:BQ49"/>
    <mergeCell ref="BR48:BR49"/>
    <mergeCell ref="BO57:BO58"/>
    <mergeCell ref="BP57:BP58"/>
    <mergeCell ref="BQ57:BQ58"/>
    <mergeCell ref="BR57:BR58"/>
    <mergeCell ref="BO105:BO106"/>
    <mergeCell ref="BP105:BP106"/>
    <mergeCell ref="BQ105:BQ106"/>
    <mergeCell ref="BR105:BR106"/>
    <mergeCell ref="BO109:BO110"/>
    <mergeCell ref="BP109:BP110"/>
    <mergeCell ref="BQ109:BQ110"/>
    <mergeCell ref="BR109:BR110"/>
    <mergeCell ref="BO92:BO93"/>
    <mergeCell ref="BP92:BP93"/>
    <mergeCell ref="BQ92:BQ93"/>
    <mergeCell ref="BR92:BR93"/>
    <mergeCell ref="BO101:BO102"/>
    <mergeCell ref="BP101:BP102"/>
    <mergeCell ref="BQ101:BQ102"/>
    <mergeCell ref="BR101:BR102"/>
    <mergeCell ref="BO84:BO85"/>
    <mergeCell ref="BP84:BP85"/>
    <mergeCell ref="BQ84:BQ85"/>
    <mergeCell ref="BR84:BR85"/>
    <mergeCell ref="BO88:BO89"/>
    <mergeCell ref="BP88:BP89"/>
    <mergeCell ref="BQ88:BQ89"/>
    <mergeCell ref="BR88:BR89"/>
    <mergeCell ref="BO139:BO140"/>
    <mergeCell ref="BP139:BP140"/>
    <mergeCell ref="BQ139:BQ140"/>
    <mergeCell ref="BR139:BR140"/>
    <mergeCell ref="BO143:BO144"/>
    <mergeCell ref="BP143:BP144"/>
    <mergeCell ref="BQ143:BQ144"/>
    <mergeCell ref="BR143:BR144"/>
    <mergeCell ref="BO126:BO127"/>
    <mergeCell ref="BP126:BP127"/>
    <mergeCell ref="BQ126:BQ127"/>
    <mergeCell ref="BR126:BR127"/>
    <mergeCell ref="BO135:BO136"/>
    <mergeCell ref="BP135:BP136"/>
    <mergeCell ref="BQ135:BQ136"/>
    <mergeCell ref="BR135:BR136"/>
    <mergeCell ref="BO118:BO119"/>
    <mergeCell ref="BP118:BP119"/>
    <mergeCell ref="BQ118:BQ119"/>
    <mergeCell ref="BR118:BR119"/>
    <mergeCell ref="BO122:BO123"/>
    <mergeCell ref="BP122:BP123"/>
    <mergeCell ref="BQ122:BQ123"/>
    <mergeCell ref="BR122:BR123"/>
    <mergeCell ref="BO170:BO171"/>
    <mergeCell ref="BP170:BP171"/>
    <mergeCell ref="BQ170:BQ171"/>
    <mergeCell ref="BR170:BR171"/>
    <mergeCell ref="BO174:BO175"/>
    <mergeCell ref="BP174:BP175"/>
    <mergeCell ref="BQ174:BQ175"/>
    <mergeCell ref="BR174:BR175"/>
    <mergeCell ref="BO157:BO158"/>
    <mergeCell ref="BP157:BP158"/>
    <mergeCell ref="BQ157:BQ158"/>
    <mergeCell ref="BR157:BR158"/>
    <mergeCell ref="BO166:BO167"/>
    <mergeCell ref="BP166:BP167"/>
    <mergeCell ref="BQ166:BQ167"/>
    <mergeCell ref="BR166:BR167"/>
    <mergeCell ref="BO149:BO150"/>
    <mergeCell ref="BP149:BP150"/>
    <mergeCell ref="BQ149:BQ150"/>
    <mergeCell ref="BR149:BR150"/>
    <mergeCell ref="BO153:BO154"/>
    <mergeCell ref="BP153:BP154"/>
    <mergeCell ref="BQ153:BQ154"/>
    <mergeCell ref="BR153:BR154"/>
    <mergeCell ref="BO201:BO202"/>
    <mergeCell ref="BP201:BP202"/>
    <mergeCell ref="BQ201:BQ202"/>
    <mergeCell ref="BR201:BR202"/>
    <mergeCell ref="BO205:BO206"/>
    <mergeCell ref="BP205:BP206"/>
    <mergeCell ref="BQ205:BQ206"/>
    <mergeCell ref="BR205:BR206"/>
    <mergeCell ref="BO191:BO192"/>
    <mergeCell ref="BP191:BP192"/>
    <mergeCell ref="BQ191:BQ192"/>
    <mergeCell ref="BR191:BR192"/>
    <mergeCell ref="BO197:BO198"/>
    <mergeCell ref="BP197:BP198"/>
    <mergeCell ref="BQ197:BQ198"/>
    <mergeCell ref="BR197:BR198"/>
    <mergeCell ref="BO183:BO184"/>
    <mergeCell ref="BP183:BP184"/>
    <mergeCell ref="BQ183:BQ184"/>
    <mergeCell ref="BR183:BR184"/>
    <mergeCell ref="BO187:BO188"/>
    <mergeCell ref="BP187:BP188"/>
    <mergeCell ref="BQ187:BQ188"/>
    <mergeCell ref="BR187:BR188"/>
    <mergeCell ref="BQ235:BQ236"/>
    <mergeCell ref="BR235:BR236"/>
    <mergeCell ref="BO239:BO240"/>
    <mergeCell ref="BP239:BP240"/>
    <mergeCell ref="BQ239:BQ240"/>
    <mergeCell ref="BR239:BR240"/>
    <mergeCell ref="BO222:BO223"/>
    <mergeCell ref="BP222:BP223"/>
    <mergeCell ref="BQ222:BQ223"/>
    <mergeCell ref="BR222:BR223"/>
    <mergeCell ref="BO231:BO232"/>
    <mergeCell ref="BP231:BP232"/>
    <mergeCell ref="BQ231:BQ232"/>
    <mergeCell ref="BR231:BR232"/>
    <mergeCell ref="BO214:BO215"/>
    <mergeCell ref="BP214:BP215"/>
    <mergeCell ref="BQ214:BQ215"/>
    <mergeCell ref="BR214:BR215"/>
    <mergeCell ref="BO218:BO219"/>
    <mergeCell ref="BP218:BP219"/>
    <mergeCell ref="BQ218:BQ219"/>
    <mergeCell ref="BR218:BR219"/>
    <mergeCell ref="BS12:BY12"/>
    <mergeCell ref="BS14:BX14"/>
    <mergeCell ref="BY14:BY16"/>
    <mergeCell ref="BT15:BU15"/>
    <mergeCell ref="BV15:BX15"/>
    <mergeCell ref="BW16:BX16"/>
    <mergeCell ref="BO266:BO267"/>
    <mergeCell ref="BP266:BP267"/>
    <mergeCell ref="BQ266:BQ267"/>
    <mergeCell ref="BR266:BR267"/>
    <mergeCell ref="BO270:BO271"/>
    <mergeCell ref="BP270:BP271"/>
    <mergeCell ref="BQ270:BQ271"/>
    <mergeCell ref="BR270:BR271"/>
    <mergeCell ref="BO253:BO254"/>
    <mergeCell ref="BP253:BP254"/>
    <mergeCell ref="BQ253:BQ254"/>
    <mergeCell ref="BR253:BR254"/>
    <mergeCell ref="BO262:BO263"/>
    <mergeCell ref="BP262:BP263"/>
    <mergeCell ref="BQ262:BQ263"/>
    <mergeCell ref="BR262:BR263"/>
    <mergeCell ref="BO245:BO246"/>
    <mergeCell ref="BP245:BP246"/>
    <mergeCell ref="BQ245:BQ246"/>
    <mergeCell ref="BR245:BR246"/>
    <mergeCell ref="BO249:BO250"/>
    <mergeCell ref="BP249:BP250"/>
    <mergeCell ref="BQ249:BQ250"/>
    <mergeCell ref="BR249:BR250"/>
    <mergeCell ref="BO235:BO236"/>
    <mergeCell ref="BP235:BP236"/>
    <mergeCell ref="BV40:BV41"/>
    <mergeCell ref="BW40:BW41"/>
    <mergeCell ref="BX40:BX41"/>
    <mergeCell ref="BY40:BY41"/>
    <mergeCell ref="BV44:BV45"/>
    <mergeCell ref="BW44:BW45"/>
    <mergeCell ref="BX44:BX45"/>
    <mergeCell ref="BY44:BY45"/>
    <mergeCell ref="BV27:BV28"/>
    <mergeCell ref="BW27:BW28"/>
    <mergeCell ref="BX27:BX28"/>
    <mergeCell ref="BY27:BY28"/>
    <mergeCell ref="BV31:BV32"/>
    <mergeCell ref="BW31:BW32"/>
    <mergeCell ref="BX31:BX32"/>
    <mergeCell ref="BY31:BY32"/>
    <mergeCell ref="BW17:BX17"/>
    <mergeCell ref="BV23:BV24"/>
    <mergeCell ref="BW23:BW24"/>
    <mergeCell ref="BX23:BX24"/>
    <mergeCell ref="BY23:BY24"/>
    <mergeCell ref="BV71:BV72"/>
    <mergeCell ref="BW71:BW72"/>
    <mergeCell ref="BX71:BX72"/>
    <mergeCell ref="BY71:BY72"/>
    <mergeCell ref="BV75:BV76"/>
    <mergeCell ref="BW75:BW76"/>
    <mergeCell ref="BX75:BX76"/>
    <mergeCell ref="BY75:BY76"/>
    <mergeCell ref="BV61:BV62"/>
    <mergeCell ref="BW61:BW62"/>
    <mergeCell ref="BX61:BX62"/>
    <mergeCell ref="BY61:BY62"/>
    <mergeCell ref="BV65:BV66"/>
    <mergeCell ref="BW65:BW66"/>
    <mergeCell ref="BX65:BX66"/>
    <mergeCell ref="BY65:BY66"/>
    <mergeCell ref="BV48:BV49"/>
    <mergeCell ref="BW48:BW49"/>
    <mergeCell ref="BX48:BX49"/>
    <mergeCell ref="BY48:BY49"/>
    <mergeCell ref="BV57:BV58"/>
    <mergeCell ref="BW57:BW58"/>
    <mergeCell ref="BX57:BX58"/>
    <mergeCell ref="BY57:BY58"/>
    <mergeCell ref="BV105:BV106"/>
    <mergeCell ref="BW105:BW106"/>
    <mergeCell ref="BX105:BX106"/>
    <mergeCell ref="BY105:BY106"/>
    <mergeCell ref="BV109:BV110"/>
    <mergeCell ref="BW109:BW110"/>
    <mergeCell ref="BX109:BX110"/>
    <mergeCell ref="BY109:BY110"/>
    <mergeCell ref="BV92:BV93"/>
    <mergeCell ref="BW92:BW93"/>
    <mergeCell ref="BX92:BX93"/>
    <mergeCell ref="BY92:BY93"/>
    <mergeCell ref="BV101:BV102"/>
    <mergeCell ref="BW101:BW102"/>
    <mergeCell ref="BX101:BX102"/>
    <mergeCell ref="BY101:BY102"/>
    <mergeCell ref="BV84:BV85"/>
    <mergeCell ref="BW84:BW85"/>
    <mergeCell ref="BX84:BX85"/>
    <mergeCell ref="BY84:BY85"/>
    <mergeCell ref="BV88:BV89"/>
    <mergeCell ref="BW88:BW89"/>
    <mergeCell ref="BX88:BX89"/>
    <mergeCell ref="BY88:BY89"/>
    <mergeCell ref="BV139:BV140"/>
    <mergeCell ref="BW139:BW140"/>
    <mergeCell ref="BX139:BX140"/>
    <mergeCell ref="BY139:BY140"/>
    <mergeCell ref="BV143:BV144"/>
    <mergeCell ref="BW143:BW144"/>
    <mergeCell ref="BX143:BX144"/>
    <mergeCell ref="BY143:BY144"/>
    <mergeCell ref="BV126:BV127"/>
    <mergeCell ref="BW126:BW127"/>
    <mergeCell ref="BX126:BX127"/>
    <mergeCell ref="BY126:BY127"/>
    <mergeCell ref="BV135:BV136"/>
    <mergeCell ref="BW135:BW136"/>
    <mergeCell ref="BX135:BX136"/>
    <mergeCell ref="BY135:BY136"/>
    <mergeCell ref="BV118:BV119"/>
    <mergeCell ref="BW118:BW119"/>
    <mergeCell ref="BX118:BX119"/>
    <mergeCell ref="BY118:BY119"/>
    <mergeCell ref="BV122:BV123"/>
    <mergeCell ref="BW122:BW123"/>
    <mergeCell ref="BX122:BX123"/>
    <mergeCell ref="BY122:BY123"/>
    <mergeCell ref="BV170:BV171"/>
    <mergeCell ref="BW170:BW171"/>
    <mergeCell ref="BX170:BX171"/>
    <mergeCell ref="BY170:BY171"/>
    <mergeCell ref="BV174:BV175"/>
    <mergeCell ref="BW174:BW175"/>
    <mergeCell ref="BX174:BX175"/>
    <mergeCell ref="BY174:BY175"/>
    <mergeCell ref="BV157:BV158"/>
    <mergeCell ref="BW157:BW158"/>
    <mergeCell ref="BX157:BX158"/>
    <mergeCell ref="BY157:BY158"/>
    <mergeCell ref="BV166:BV167"/>
    <mergeCell ref="BW166:BW167"/>
    <mergeCell ref="BX166:BX167"/>
    <mergeCell ref="BY166:BY167"/>
    <mergeCell ref="BV149:BV150"/>
    <mergeCell ref="BW149:BW150"/>
    <mergeCell ref="BX149:BX150"/>
    <mergeCell ref="BY149:BY150"/>
    <mergeCell ref="BV153:BV154"/>
    <mergeCell ref="BW153:BW154"/>
    <mergeCell ref="BX153:BX154"/>
    <mergeCell ref="BY153:BY154"/>
    <mergeCell ref="BV201:BV202"/>
    <mergeCell ref="BW201:BW202"/>
    <mergeCell ref="BX201:BX202"/>
    <mergeCell ref="BY201:BY202"/>
    <mergeCell ref="BV205:BV206"/>
    <mergeCell ref="BW205:BW206"/>
    <mergeCell ref="BX205:BX206"/>
    <mergeCell ref="BY205:BY206"/>
    <mergeCell ref="BV191:BV192"/>
    <mergeCell ref="BW191:BW192"/>
    <mergeCell ref="BX191:BX192"/>
    <mergeCell ref="BY191:BY192"/>
    <mergeCell ref="BV197:BV198"/>
    <mergeCell ref="BW197:BW198"/>
    <mergeCell ref="BX197:BX198"/>
    <mergeCell ref="BY197:BY198"/>
    <mergeCell ref="BV183:BV184"/>
    <mergeCell ref="BW183:BW184"/>
    <mergeCell ref="BX183:BX184"/>
    <mergeCell ref="BY183:BY184"/>
    <mergeCell ref="BV187:BV188"/>
    <mergeCell ref="BW187:BW188"/>
    <mergeCell ref="BX187:BX188"/>
    <mergeCell ref="BY187:BY188"/>
    <mergeCell ref="BX235:BX236"/>
    <mergeCell ref="BY235:BY236"/>
    <mergeCell ref="BV239:BV240"/>
    <mergeCell ref="BW239:BW240"/>
    <mergeCell ref="BX239:BX240"/>
    <mergeCell ref="BY239:BY240"/>
    <mergeCell ref="BV222:BV223"/>
    <mergeCell ref="BW222:BW223"/>
    <mergeCell ref="BX222:BX223"/>
    <mergeCell ref="BY222:BY223"/>
    <mergeCell ref="BV231:BV232"/>
    <mergeCell ref="BW231:BW232"/>
    <mergeCell ref="BX231:BX232"/>
    <mergeCell ref="BY231:BY232"/>
    <mergeCell ref="BV214:BV215"/>
    <mergeCell ref="BW214:BW215"/>
    <mergeCell ref="BX214:BX215"/>
    <mergeCell ref="BY214:BY215"/>
    <mergeCell ref="BV218:BV219"/>
    <mergeCell ref="BW218:BW219"/>
    <mergeCell ref="BX218:BX219"/>
    <mergeCell ref="BY218:BY219"/>
    <mergeCell ref="BZ12:CF12"/>
    <mergeCell ref="BZ14:CE14"/>
    <mergeCell ref="CF14:CF16"/>
    <mergeCell ref="CA15:CB15"/>
    <mergeCell ref="CC15:CE15"/>
    <mergeCell ref="CD16:CE16"/>
    <mergeCell ref="BV266:BV267"/>
    <mergeCell ref="BW266:BW267"/>
    <mergeCell ref="BX266:BX267"/>
    <mergeCell ref="BY266:BY267"/>
    <mergeCell ref="BV270:BV271"/>
    <mergeCell ref="BW270:BW271"/>
    <mergeCell ref="BX270:BX271"/>
    <mergeCell ref="BY270:BY271"/>
    <mergeCell ref="BV253:BV254"/>
    <mergeCell ref="BW253:BW254"/>
    <mergeCell ref="BX253:BX254"/>
    <mergeCell ref="BY253:BY254"/>
    <mergeCell ref="BV262:BV263"/>
    <mergeCell ref="BW262:BW263"/>
    <mergeCell ref="BX262:BX263"/>
    <mergeCell ref="BY262:BY263"/>
    <mergeCell ref="BV245:BV246"/>
    <mergeCell ref="BW245:BW246"/>
    <mergeCell ref="BX245:BX246"/>
    <mergeCell ref="BY245:BY246"/>
    <mergeCell ref="BV249:BV250"/>
    <mergeCell ref="BW249:BW250"/>
    <mergeCell ref="BX249:BX250"/>
    <mergeCell ref="BY249:BY250"/>
    <mergeCell ref="BV235:BV236"/>
    <mergeCell ref="BW235:BW236"/>
    <mergeCell ref="CC40:CC41"/>
    <mergeCell ref="CD40:CD41"/>
    <mergeCell ref="CE40:CE41"/>
    <mergeCell ref="CF40:CF41"/>
    <mergeCell ref="CC44:CC45"/>
    <mergeCell ref="CD44:CD45"/>
    <mergeCell ref="CE44:CE45"/>
    <mergeCell ref="CF44:CF45"/>
    <mergeCell ref="CC27:CC28"/>
    <mergeCell ref="CD27:CD28"/>
    <mergeCell ref="CE27:CE28"/>
    <mergeCell ref="CF27:CF28"/>
    <mergeCell ref="CC31:CC32"/>
    <mergeCell ref="CD31:CD32"/>
    <mergeCell ref="CE31:CE32"/>
    <mergeCell ref="CF31:CF32"/>
    <mergeCell ref="CD17:CE17"/>
    <mergeCell ref="CC23:CC24"/>
    <mergeCell ref="CD23:CD24"/>
    <mergeCell ref="CE23:CE24"/>
    <mergeCell ref="CF23:CF24"/>
    <mergeCell ref="CC71:CC72"/>
    <mergeCell ref="CD71:CD72"/>
    <mergeCell ref="CE71:CE72"/>
    <mergeCell ref="CF71:CF72"/>
    <mergeCell ref="CC75:CC76"/>
    <mergeCell ref="CD75:CD76"/>
    <mergeCell ref="CE75:CE76"/>
    <mergeCell ref="CF75:CF76"/>
    <mergeCell ref="CC61:CC62"/>
    <mergeCell ref="CD61:CD62"/>
    <mergeCell ref="CE61:CE62"/>
    <mergeCell ref="CF61:CF62"/>
    <mergeCell ref="CC65:CC66"/>
    <mergeCell ref="CD65:CD66"/>
    <mergeCell ref="CE65:CE66"/>
    <mergeCell ref="CF65:CF66"/>
    <mergeCell ref="CC48:CC49"/>
    <mergeCell ref="CD48:CD49"/>
    <mergeCell ref="CE48:CE49"/>
    <mergeCell ref="CF48:CF49"/>
    <mergeCell ref="CC57:CC58"/>
    <mergeCell ref="CD57:CD58"/>
    <mergeCell ref="CE57:CE58"/>
    <mergeCell ref="CF57:CF58"/>
    <mergeCell ref="CC105:CC106"/>
    <mergeCell ref="CD105:CD106"/>
    <mergeCell ref="CE105:CE106"/>
    <mergeCell ref="CF105:CF106"/>
    <mergeCell ref="CC109:CC110"/>
    <mergeCell ref="CD109:CD110"/>
    <mergeCell ref="CE109:CE110"/>
    <mergeCell ref="CF109:CF110"/>
    <mergeCell ref="CC92:CC93"/>
    <mergeCell ref="CD92:CD93"/>
    <mergeCell ref="CE92:CE93"/>
    <mergeCell ref="CF92:CF93"/>
    <mergeCell ref="CC101:CC102"/>
    <mergeCell ref="CD101:CD102"/>
    <mergeCell ref="CE101:CE102"/>
    <mergeCell ref="CF101:CF102"/>
    <mergeCell ref="CC84:CC85"/>
    <mergeCell ref="CD84:CD85"/>
    <mergeCell ref="CE84:CE85"/>
    <mergeCell ref="CF84:CF85"/>
    <mergeCell ref="CC88:CC89"/>
    <mergeCell ref="CD88:CD89"/>
    <mergeCell ref="CE88:CE89"/>
    <mergeCell ref="CF88:CF89"/>
    <mergeCell ref="CC139:CC140"/>
    <mergeCell ref="CD139:CD140"/>
    <mergeCell ref="CE139:CE140"/>
    <mergeCell ref="CF139:CF140"/>
    <mergeCell ref="CC143:CC144"/>
    <mergeCell ref="CD143:CD144"/>
    <mergeCell ref="CE143:CE144"/>
    <mergeCell ref="CF143:CF144"/>
    <mergeCell ref="CC126:CC127"/>
    <mergeCell ref="CD126:CD127"/>
    <mergeCell ref="CE126:CE127"/>
    <mergeCell ref="CF126:CF127"/>
    <mergeCell ref="CC135:CC136"/>
    <mergeCell ref="CD135:CD136"/>
    <mergeCell ref="CE135:CE136"/>
    <mergeCell ref="CF135:CF136"/>
    <mergeCell ref="CC118:CC119"/>
    <mergeCell ref="CD118:CD119"/>
    <mergeCell ref="CE118:CE119"/>
    <mergeCell ref="CF118:CF119"/>
    <mergeCell ref="CC122:CC123"/>
    <mergeCell ref="CD122:CD123"/>
    <mergeCell ref="CE122:CE123"/>
    <mergeCell ref="CF122:CF123"/>
    <mergeCell ref="CC170:CC171"/>
    <mergeCell ref="CD170:CD171"/>
    <mergeCell ref="CE170:CE171"/>
    <mergeCell ref="CF170:CF171"/>
    <mergeCell ref="CC174:CC175"/>
    <mergeCell ref="CD174:CD175"/>
    <mergeCell ref="CE174:CE175"/>
    <mergeCell ref="CF174:CF175"/>
    <mergeCell ref="CC157:CC158"/>
    <mergeCell ref="CD157:CD158"/>
    <mergeCell ref="CE157:CE158"/>
    <mergeCell ref="CF157:CF158"/>
    <mergeCell ref="CC166:CC167"/>
    <mergeCell ref="CD166:CD167"/>
    <mergeCell ref="CE166:CE167"/>
    <mergeCell ref="CF166:CF167"/>
    <mergeCell ref="CC149:CC150"/>
    <mergeCell ref="CD149:CD150"/>
    <mergeCell ref="CE149:CE150"/>
    <mergeCell ref="CF149:CF150"/>
    <mergeCell ref="CC153:CC154"/>
    <mergeCell ref="CD153:CD154"/>
    <mergeCell ref="CE153:CE154"/>
    <mergeCell ref="CF153:CF154"/>
    <mergeCell ref="CC201:CC202"/>
    <mergeCell ref="CD201:CD202"/>
    <mergeCell ref="CE201:CE202"/>
    <mergeCell ref="CF201:CF202"/>
    <mergeCell ref="CC205:CC206"/>
    <mergeCell ref="CD205:CD206"/>
    <mergeCell ref="CE205:CE206"/>
    <mergeCell ref="CF205:CF206"/>
    <mergeCell ref="CC191:CC192"/>
    <mergeCell ref="CD191:CD192"/>
    <mergeCell ref="CE191:CE192"/>
    <mergeCell ref="CF191:CF192"/>
    <mergeCell ref="CC197:CC198"/>
    <mergeCell ref="CD197:CD198"/>
    <mergeCell ref="CE197:CE198"/>
    <mergeCell ref="CF197:CF198"/>
    <mergeCell ref="CC183:CC184"/>
    <mergeCell ref="CD183:CD184"/>
    <mergeCell ref="CE183:CE184"/>
    <mergeCell ref="CF183:CF184"/>
    <mergeCell ref="CC187:CC188"/>
    <mergeCell ref="CD187:CD188"/>
    <mergeCell ref="CE187:CE188"/>
    <mergeCell ref="CF187:CF188"/>
    <mergeCell ref="CC235:CC236"/>
    <mergeCell ref="CD235:CD236"/>
    <mergeCell ref="CE235:CE236"/>
    <mergeCell ref="CF235:CF236"/>
    <mergeCell ref="CC239:CC240"/>
    <mergeCell ref="CD239:CD240"/>
    <mergeCell ref="CE239:CE240"/>
    <mergeCell ref="CF239:CF240"/>
    <mergeCell ref="CC222:CC223"/>
    <mergeCell ref="CD222:CD223"/>
    <mergeCell ref="CE222:CE223"/>
    <mergeCell ref="CF222:CF223"/>
    <mergeCell ref="CC231:CC232"/>
    <mergeCell ref="CD231:CD232"/>
    <mergeCell ref="CE231:CE232"/>
    <mergeCell ref="CF231:CF232"/>
    <mergeCell ref="CC214:CC215"/>
    <mergeCell ref="CD214:CD215"/>
    <mergeCell ref="CE214:CE215"/>
    <mergeCell ref="CF214:CF215"/>
    <mergeCell ref="CC218:CC219"/>
    <mergeCell ref="CD218:CD219"/>
    <mergeCell ref="CE218:CE219"/>
    <mergeCell ref="CF218:CF219"/>
    <mergeCell ref="CC266:CC267"/>
    <mergeCell ref="CD266:CD267"/>
    <mergeCell ref="CE266:CE267"/>
    <mergeCell ref="CF266:CF267"/>
    <mergeCell ref="CC270:CC271"/>
    <mergeCell ref="CD270:CD271"/>
    <mergeCell ref="CE270:CE271"/>
    <mergeCell ref="CF270:CF271"/>
    <mergeCell ref="CC253:CC254"/>
    <mergeCell ref="CD253:CD254"/>
    <mergeCell ref="CE253:CE254"/>
    <mergeCell ref="CF253:CF254"/>
    <mergeCell ref="CC262:CC263"/>
    <mergeCell ref="CD262:CD263"/>
    <mergeCell ref="CE262:CE263"/>
    <mergeCell ref="CF262:CF263"/>
    <mergeCell ref="CC245:CC246"/>
    <mergeCell ref="CD245:CD246"/>
    <mergeCell ref="CE245:CE246"/>
    <mergeCell ref="CF245:CF246"/>
    <mergeCell ref="CC249:CC250"/>
    <mergeCell ref="CD249:CD250"/>
    <mergeCell ref="CE249:CE250"/>
    <mergeCell ref="CF249:CF250"/>
  </mergeCells>
  <phoneticPr fontId="9" type="noConversion"/>
  <dataValidations xWindow="1702" yWindow="255" count="8">
    <dataValidation type="textLength" operator="lessThanOrEqual" allowBlank="1" showInputMessage="1" showErrorMessage="1" errorTitle="Ошибка" error="Допускается ввод не более 900 символов!" sqref="CH7:CH10 O147 O38 O55 O82 O99 O116 O133 O164 O181 O212 O229 O260 O69 O243 O195 V195 V147 V38 V55 V82 V99 V116 V133 V164 V181 V212 V229 V260 V69 V243 AC195 AC147 AC38 AC55 AC82 AC99 AC116 AC133 AC164 AC181 AC212 AC229 AC260 AC69 AC243 AJ195 AJ147 AJ38 AJ55 AJ82 AJ99 AJ116 AJ133 AJ164 AJ181 AJ212 AJ229 AJ260 AJ69 AJ243 AQ195 AQ147 AQ38 AQ55 AQ82 AQ99 AQ116 AQ133 AQ164 AQ181 AQ212 AQ229 AQ260 AQ69 AQ243 AX195 AX147 AX38 AX55 AX82 AX99 AX116 AX133 AX164 AX181 AX212 AX229 AX260 AX69 AX243 BE195 BE147 BE38 BE55 BE82 BE99 BE116 BE133 BE164 BE181 BE212 BE229 BE260 BE69 BE243 BL195 BL147 BL38 BL55 BL82 BL99 BL116 BL133 BL164 BL181 BL212 BL229 BL260 BL69 BL243 BS195 BS147 BS38 BS55 BS82 BS99 BS116 BS133 BS164 BS181 BS212 BS229 BS260 BS69 BS243 O21:CG21 BZ147 BZ38 BZ55 BZ82 BZ99 BZ116 BZ133 BZ164 BZ181 BZ212 BZ229 BZ260 BZ69 BZ243 BZ195">
      <formula1>900</formula1>
    </dataValidation>
    <dataValidation allowBlank="1" sqref="S255:S257 S50:S52 S33:S35 S145:S146 S94:S96 S111:S113 S193:S194 S159:S161 S241:S242 S207:S209 S25 S29 S59 S63 S42 S46 S67:S68 S73 S224:S226 S176:S178 S128:S130 S86 S77:S79 S90 S103 S107 S120 S124 S137 S141 S151 S155 S168 S172 S185 S189 S199 S203 S216 S220 S233 S237 S247 S251 S264 S268 S272:S274 Z255:Z257 Z50:Z52 Z33:Z35 Z145:Z146 Z94:Z96 Z111:Z113 Z193:Z194 Z159:Z161 Z241:Z242 Z207:Z209 Z25 Z29 Z59 Z63 Z42 Z46 Z67:Z68 Z73 Z224:Z226 Z176:Z178 Z128:Z130 Z86 Z77:Z79 Z90 Z103 Z107 Z120 Z124 Z137 Z141 Z151 Z155 Z168 Z172 Z185 Z189 Z199 Z203 Z216 Z220 Z233 Z237 Z247 Z251 Z264 Z268 Z272:Z274 AG255:AG257 AG50:AG52 AG33:AG35 AG145:AG146 AG94:AG96 AG111:AG113 AG193:AG194 AG159:AG161 AG241:AG242 AG207:AG209 AG25 AG29 AG59 AG63 AG42 AG46 AG67:AG68 AG73 AG224:AG226 AG176:AG178 AG128:AG130 AG86 AG77:AG79 AG90 AG103 AG107 AG120 AG124 AG137 AG141 AG151 AG155 AG168 AG172 AG185 AG189 AG199 AG203 AG216 AG220 AG233 AG237 AG247 AG251 AG264 AG268 AG272:AG274 AN255:AN257 AN50:AN52 AN33:AN35 AN145:AN146 AN94:AN96 AN111:AN113 AN193:AN194 AN159:AN161 AN241:AN242 AN207:AN209 AN25 AN29 AN59 AN63 AN42 AN46 AN67:AN68 AN73 AN224:AN226 AN176:AN178 AN128:AN130 AN86 AN77:AN79 AN90 AN103 AN107 AN120 AN124 AN137 AN141 AN151 AN155 AN168 AN172 AN185 AN189 AN199 AN203 AN216 AN220 AN233 AN237 AN247 AN251 AN264 AN268 AN272:AN274 AU255:AU257 AU50:AU52 AU33:AU35 AU145:AU146 AU94:AU96 AU111:AU113 AU193:AU194 AU159:AU161 AU241:AU242 AU207:AU209 AU25 AU29 AU59 AU63 AU42 AU46 AU67:AU68 AU73 AU224:AU226 AU176:AU178 AU128:AU130 AU86 AU77:AU79 AU90 AU103 AU107 AU120 AU124 AU137 AU141 AU151 AU155 AU168 AU172 AU185 AU189 AU199 AU203 AU216 AU220 AU233 AU237 AU247 AU251 AU264 AU268 AU272:AU274 BB255:BB257 BB50:BB52 BB33:BB35 BB145:BB146 BB94:BB96 BB111:BB113 BB193:BB194 BB159:BB161 BB241:BB242 BB207:BB209 BB25 BB29 BB59 BB63 BB42 BB46 BB67:BB68 BB73 BB224:BB226 BB176:BB178 BB128:BB130 BB86 BB77:BB79 BB90 BB103 BB107 BB120 BB124 BB137 BB141 BB151 BB155 BB168 BB172 BB185 BB189 BB199 BB203 BB216 BB220 BB233 BB237 BB247 BB251 BB264 BB268 BB272:BB274 BI255:BI257 BI50:BI52 BI33:BI35 BI145:BI146 BI94:BI96 BI111:BI113 BI193:BI194 BI159:BI161 BI241:BI242 BI207:BI209 BI25 BI29 BI59 BI63 BI42 BI46 BI67:BI68 BI73 BI224:BI226 BI176:BI178 BI128:BI130 BI86 BI77:BI79 BI90 BI103 BI107 BI120 BI124 BI137 BI141 BI151 BI155 BI168 BI172 BI185 BI189 BI199 BI203 BI216 BI220 BI233 BI237 BI247 BI251 BI264 BI268 BI272:BI274 BP255:BP257 BP50:BP52 BP33:BP35 BP145:BP146 BP94:BP96 BP111:BP113 BP193:BP194 BP159:BP161 BP241:BP242 BP207:BP209 BP25 BP29 BP59 BP63 BP42 BP46 BP67:BP68 BP73 BP224:BP226 BP176:BP178 BP128:BP130 BP86 BP77:BP79 BP90 BP103 BP107 BP120 BP124 BP137 BP141 BP151 BP155 BP168 BP172 BP185 BP189 BP199 BP203 BP216 BP220 BP233 BP237 BP247 BP251 BP264 BP268 BP272:BP274 BW255:BW257 BW50:BW52 BW33:BW35 BW145:BW146 BW94:BW96 BW111:BW113 BW193:BW194 BW159:BW161 BW241:BW242 BW207:BW209 BW25 BW29 BW59 BW63 BW42 BW46 BW67:BW68 BW73 BW224:BW226 BW176:BW178 BW128:BW130 BW86 BW77:BW79 BW90 BW103 BW107 BW120 BW124 BW137 BW141 BW151 BW155 BW168 BW172 BW185 BW189 BW199 BW203 BW216 BW220 BW233 BW237 BW247 BW251 BW264 BW268 BW272:BW274 CD255:CD257 CD50:CD52 CD33:CD35 CD145:CD146 CD94:CD96 CD111:CD113 CD193:CD194 CD159:CD161 CD241:CD242 CD207:CD209 CD25 CD29 CD59 CD63 CD42 CD46 CD67:CD68 CD73 CD224:CD226 CD176:CD178 CD128:CD130 CD86 CD77:CD79 CD90 CD103 CD107 CD120 CD124 CD137 CD141 CD151 CD155 CD168 CD172 CD185 CD189 CD199 CD203 CD216 CD220 CD233 CD237 CD247 CD251 CD264 CD268 CD272:CD274"/>
    <dataValidation allowBlank="1" promptTitle="checkPeriodRange" sqref="Q24 Q41 Q58 Q85 Q102 Q119 Q136 Q167 Q184 Q215 Q232 Q263 Q28 Q32 Q62 Q66 Q45 Q49 Q72 Q76 Q246 Q198 Q150 Q89 Q93 Q106 Q110 Q123 Q127 Q140 Q144 Q154 Q158 Q171 Q175 Q188 Q192 Q202 Q206 Q219 Q223 Q236 Q240 Q250 Q254 Q267 Q271 X271 X267 X41 X58 X85 X102 X119 X136 X167 X184 X215 X232 X263 X28 X32 X62 X66 X45 X49 X72 X76 X246 X198 X150 X89 X93 X106 X110 X123 X127 X140 X144 X154 X158 X171 X175 X188 X192 X202 X206 X219 X223 X236 X240 X250 X254 X24 AE271 AE24 AE267 AE58 AE85 AE102 AE119 AE136 AE167 AE184 AE215 AE232 AE263 AE28 AE32 AE62 AE66 AE45 AE49 AE72 AE76 AE246 AE198 AE150 AE89 AE93 AE106 AE110 AE123 AE127 AE140 AE144 AE154 AE158 AE171 AE175 AE188 AE192 AE202 AE206 AE219 AE223 AE236 AE240 AE250 AE254 AE41 AL271 AL24 AL41 AL267 AL85 AL102 AL119 AL136 AL167 AL184 AL215 AL232 AL263 AL28 AL32 AL62 AL66 AL45 AL49 AL72 AL76 AL246 AL198 AL150 AL89 AL93 AL106 AL110 AL123 AL127 AL140 AL144 AL154 AL158 AL171 AL175 AL188 AL192 AL202 AL206 AL219 AL223 AL236 AL240 AL250 AL254 AL58 AS271 AS24 AS41 AS58 AS267 AS102 AS119 AS136 AS167 AS184 AS215 AS232 AS263 AS28 AS32 AS62 AS66 AS45 AS49 AS72 AS76 AS246 AS198 AS150 AS89 AS93 AS106 AS110 AS123 AS127 AS140 AS144 AS154 AS158 AS171 AS175 AS188 AS192 AS202 AS206 AS219 AS223 AS236 AS240 AS250 AS254 AS85 AZ271 AZ24 AZ41 AZ58 AZ85 AZ267 AZ119 AZ136 AZ167 AZ184 AZ215 AZ232 AZ263 AZ28 AZ32 AZ62 AZ66 AZ45 AZ49 AZ72 AZ76 AZ246 AZ198 AZ150 AZ89 AZ93 AZ106 AZ110 AZ123 AZ127 AZ140 AZ144 AZ154 AZ158 AZ171 AZ175 AZ188 AZ192 AZ202 AZ206 AZ219 AZ223 AZ236 AZ240 AZ250 AZ254 AZ102 BG271 BG24 BG41 BG58 BG85 BG102 BG267 BG136 BG167 BG184 BG215 BG232 BG263 BG28 BG32 BG62 BG66 BG45 BG49 BG72 BG76 BG246 BG198 BG150 BG89 BG93 BG106 BG110 BG123 BG127 BG140 BG144 BG154 BG158 BG171 BG175 BG188 BG192 BG202 BG206 BG219 BG223 BG236 BG240 BG250 BG254 BG119 BN271 BN24 BN41 BN58 BN85 BN102 BN119 BN267 BN167 BN184 BN215 BN232 BN263 BN28 BN32 BN62 BN66 BN45 BN49 BN72 BN76 BN246 BN198 BN150 BN89 BN93 BN106 BN110 BN123 BN127 BN140 BN144 BN154 BN158 BN171 BN175 BN188 BN192 BN202 BN206 BN219 BN223 BN236 BN240 BN250 BN254 BN136 BU271 BU24 BU41 BU58 BU85 BU102 BU119 BU136 BU267 BU184 BU215 BU232 BU263 BU28 BU32 BU62 BU66 BU45 BU49 BU72 BU76 BU246 BU198 BU150 BU89 BU93 BU106 BU110 BU123 BU127 BU140 BU144 BU154 BU158 BU171 BU175 BU188 BU192 BU202 BU206 BU219 BU223 BU236 BU240 BU250 BU254 BU167 CB271 CB24 CB41 CB58 CB85 CB102 CB119 CB136 CB167 CB267 CB215 CB232 CB263 CB28 CB32 CB62 CB66 CB45 CB49 CB72 CB76 CB246 CB198 CB150 CB89 CB93 CB106 CB110 CB123 CB127 CB140 CB144 CB154 CB158 CB171 CB175 CB188 CB192 CB202 CB206 CB219 CB223 CB236 CB240 CB250 CB254 CB18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R40 T40:T41 R57 T57:T58 R84 T84:T85 R101 T101:T102 R118 T118:T119 R135 T135:T136 R166 T166:T167 R183 T183:T184 R214 T214:T215 R231 T231:T232 R262 T262:T263 R27 T27:T28 R31 T31:T32 R61 T61:T62 R65 T65:T66 R44 T44:T45 R48 T48:T49 R71 T71:T72 R75 T75:T76 R245 T245:T246 R197 T197:T198 R149 T149:T150 R88 T88:T89 R92 T92:T93 R105 T105:T106 R109 T109:T110 R122 T122:T123 R126 T126:T127 R139 T139:T140 R143 T143:T144 R153 T153:T154 R157 T157:T158 R170 T170:T171 R174 T174:T175 R187 T187:T188 R191 T191:T192 R201 T201:T202 R205 T205:T206 R218 T218:T219 R222 T222:T223 R235 T235:T236 R239 T239:T240 R249 T249:T250 R253 T253:T254 R266 T266:T267 R270 T270:T271 Y40 AA40:AA41 Y57 AA57:AA58 Y84 AA84:AA85 Y101 AA101:AA102 Y118 AA118:AA119 Y135 AA135:AA136 Y166 AA166:AA167 Y183 AA183:AA184 Y214 AA214:AA215 Y231 AA231:AA232 Y262 AA262:AA263 Y27 AA27:AA28 Y31 AA31:AA32 Y61 AA61:AA62 Y65 AA65:AA66 Y44 AA44:AA45 Y48 AA48:AA49 Y71 AA71:AA72 Y75 AA75:AA76 Y245 AA245:AA246 Y197 AA197:AA198 Y149 AA149:AA150 Y88 AA88:AA89 Y92 AA92:AA93 Y105 AA105:AA106 Y109 AA109:AA110 Y122 AA122:AA123 Y126 AA126:AA127 Y139 AA139:AA140 Y143 AA143:AA144 Y153 AA153:AA154 Y157 AA157:AA158 Y170 AA170:AA171 Y174 AA174:AA175 Y187 AA187:AA188 Y191 AA191:AA192 Y201 AA201:AA202 Y205 AA205:AA206 Y218 AA218:AA219 Y222 AA222:AA223 Y235 AA235:AA236 Y239 AA239:AA240 Y249 AA249:AA250 Y253 AA253:AA254 Y266 AA266:AA267 Y270 AA270:AA271 Y23 AA23:AA24 AF57 AH57:AH58 AF84 AH84:AH85 AF101 AH101:AH102 AF118 AH118:AH119 AF135 AH135:AH136 AF166 AH166:AH167 AF183 AH183:AH184 AF214 AH214:AH215 AF231 AH231:AH232 AF262 AH262:AH263 AF27 AH27:AH28 AF31 AH31:AH32 AF61 AH61:AH62 AF65 AH65:AH66 AF44 AH44:AH45 AF48 AH48:AH49 AF71 AH71:AH72 AF75 AH75:AH76 AF245 AH245:AH246 AF197 AH197:AH198 AF149 AH149:AH150 AF88 AH88:AH89 AF92 AH92:AH93 AF105 AH105:AH106 AF109 AH109:AH110 AF122 AH122:AH123 AF126 AH126:AH127 AF139 AH139:AH140 AF143 AH143:AH144 AF153 AH153:AH154 AF157 AH157:AH158 AF170 AH170:AH171 AF174 AH174:AH175 AF187 AH187:AH188 AF191 AH191:AH192 AF201 AH201:AH202 AF205 AH205:AH206 AF218 AH218:AH219 AF222 AH222:AH223 AF235 AH235:AH236 AF239 AH239:AH240 AF249 AH249:AH250 AF253 AH253:AH254 AF266 AH266:AH267 AF270 AH270:AH271 AF23 AH23:AH24 AF40 AH40:AH41 AM84 AO84:AO85 AM101 AO101:AO102 AM118 AO118:AO119 AM135 AO135:AO136 AM166 AO166:AO167 AM183 AO183:AO184 AM214 AO214:AO215 AM231 AO231:AO232 AM262 AO262:AO263 AM27 AO27:AO28 AM31 AO31:AO32 AM61 AO61:AO62 AM65 AO65:AO66 AM44 AO44:AO45 AM48 AO48:AO49 AM71 AO71:AO72 AM75 AO75:AO76 AM245 AO245:AO246 AM197 AO197:AO198 AM149 AO149:AO150 AM88 AO88:AO89 AM92 AO92:AO93 AM105 AO105:AO106 AM109 AO109:AO110 AM122 AO122:AO123 AM126 AO126:AO127 AM139 AO139:AO140 AM143 AO143:AO144 AM153 AO153:AO154 AM157 AO157:AO158 AM170 AO170:AO171 AM174 AO174:AO175 AM187 AO187:AO188 AM191 AO191:AO192 AM201 AO201:AO202 AM205 AO205:AO206 AM218 AO218:AO219 AM222 AO222:AO223 AM235 AO235:AO236 AM239 AO239:AO240 AM249 AO249:AO250 AM253 AO253:AO254 AM266 AO266:AO267 AM270 AO270:AO271 AM23 AO23:AO24 AM40 AO40:AO41 AM57 AO57:AO58 AT101 AV101:AV102 AT118 AV118:AV119 AT135 AV135:AV136 AT166 AV166:AV167 AT183 AV183:AV184 AT214 AV214:AV215 AT231 AV231:AV232 AT262 AV262:AV263 AT27 AV27:AV28 AT31 AV31:AV32 AT61 AV61:AV62 AT65 AV65:AV66 AT44 AV44:AV45 AT48 AV48:AV49 AT71 AV71:AV72 AT75 AV75:AV76 AT245 AV245:AV246 AT197 AV197:AV198 AT149 AV149:AV150 AT88 AV88:AV89 AT92 AV92:AV93 AT105 AV105:AV106 AT109 AV109:AV110 AT122 AV122:AV123 AT126 AV126:AV127 AT139 AV139:AV140 AT143 AV143:AV144 AT153 AV153:AV154 AT157 AV157:AV158 AT170 AV170:AV171 AT174 AV174:AV175 AT187 AV187:AV188 AT191 AV191:AV192 AT201 AV201:AV202 AT205 AV205:AV206 AT218 AV218:AV219 AT222 AV222:AV223 AT235 AV235:AV236 AT239 AV239:AV240 AT249 AV249:AV250 AT253 AV253:AV254 AT266 AV266:AV267 AT270 AV270:AV271 AT23 AV23:AV24 AT40 AV40:AV41 AT57 AV57:AV58 AT84 AV84:AV85 BA118 BC118:BC119 BA135 BC135:BC136 BA166 BC166:BC167 BA183 BC183:BC184 BA214 BC214:BC215 BA231 BC231:BC232 BA262 BC262:BC263 BA27 BC27:BC28 BA31 BC31:BC32 BA61 BC61:BC62 BA65 BC65:BC66 BA44 BC44:BC45 BA48 BC48:BC49 BA71 BC71:BC72 BA75 BC75:BC76 BA245 BC245:BC246 BA197 BC197:BC198 BA149 BC149:BC150 BA88 BC88:BC89 BA92 BC92:BC93 BA105 BC105:BC106 BA109 BC109:BC110 BA122 BC122:BC123 BA126 BC126:BC127 BA139 BC139:BC140 BA143 BC143:BC144 BA153 BC153:BC154 BA157 BC157:BC158 BA170 BC170:BC171 BA174 BC174:BC175 BA187 BC187:BC188 BA191 BC191:BC192 BA201 BC201:BC202 BA205 BC205:BC206 BA218 BC218:BC219 BA222 BC222:BC223 BA235 BC235:BC236 BA239 BC239:BC240 BA249 BC249:BC250 BA253 BC253:BC254 BA266 BC266:BC267 BA270 BC270:BC271 BA23 BC23:BC24 BA40 BC40:BC41 BA57 BC57:BC58 BA84 BC84:BC85 BA101 BC101:BC102 BH135 BJ135:BJ136 BH166 BJ166:BJ167 BH183 BJ183:BJ184 BH214 BJ214:BJ215 BH231 BJ231:BJ232 BH262 BJ262:BJ263 BH27 BJ27:BJ28 BH31 BJ31:BJ32 BH61 BJ61:BJ62 BH65 BJ65:BJ66 BH44 BJ44:BJ45 BH48 BJ48:BJ49 BH71 BJ71:BJ72 BH75 BJ75:BJ76 BH245 BJ245:BJ246 BH197 BJ197:BJ198 BH149 BJ149:BJ150 BH88 BJ88:BJ89 BH92 BJ92:BJ93 BH105 BJ105:BJ106 BH109 BJ109:BJ110 BH122 BJ122:BJ123 BH126 BJ126:BJ127 BH139 BJ139:BJ140 BH143 BJ143:BJ144 BH153 BJ153:BJ154 BH157 BJ157:BJ158 BH170 BJ170:BJ171 BH174 BJ174:BJ175 BH187 BJ187:BJ188 BH191 BJ191:BJ192 BH201 BJ201:BJ202 BH205 BJ205:BJ206 BH218 BJ218:BJ219 BH222 BJ222:BJ223 BH235 BJ235:BJ236 BH239 BJ239:BJ240 BH249 BJ249:BJ250 BH253 BJ253:BJ254 BH266 BJ266:BJ267 BH270 BJ270:BJ271 BH23 BJ23:BJ24 BH40 BJ40:BJ41 BH57 BJ57:BJ58 BH84 BJ84:BJ85 BH101 BJ101:BJ102 BH118 BJ118:BJ119 BO166 BQ166:BQ167 BO183 BQ183:BQ184 BO214 BQ214:BQ215 BO231 BQ231:BQ232 BO262 BQ262:BQ263 BO27 BQ27:BQ28 BO31 BQ31:BQ32 BO61 BQ61:BQ62 BO65 BQ65:BQ66 BO44 BQ44:BQ45 BO48 BQ48:BQ49 BO71 BQ71:BQ72 BO75 BQ75:BQ76 BO245 BQ245:BQ246 BO197 BQ197:BQ198 BO149 BQ149:BQ150 BO88 BQ88:BQ89 BO92 BQ92:BQ93 BO105 BQ105:BQ106 BO109 BQ109:BQ110 BO122 BQ122:BQ123 BO126 BQ126:BQ127 BO139 BQ139:BQ140 BO143 BQ143:BQ144 BO153 BQ153:BQ154 BO157 BQ157:BQ158 BO170 BQ170:BQ171 BO174 BQ174:BQ175 BO187 BQ187:BQ188 BO191 BQ191:BQ192 BO201 BQ201:BQ202 BO205 BQ205:BQ206 BO218 BQ218:BQ219 BO222 BQ222:BQ223 BO235 BQ235:BQ236 BO239 BQ239:BQ240 BO249 BQ249:BQ250 BO253 BQ253:BQ254 BO266 BQ266:BQ267 BO270 BQ270:BQ271 BO23 BQ23:BQ24 BO40 BQ40:BQ41 BO57 BQ57:BQ58 BO84 BQ84:BQ85 BO101 BQ101:BQ102 BO118 BQ118:BQ119 BO135 BQ135:BQ136 BV183 BX183:BX184 BV214 BX214:BX215 BV231 BX231:BX232 BV262 BX262:BX263 BV27 BX27:BX28 BV31 BX31:BX32 BV61 BX61:BX62 BV65 BX65:BX66 BV44 BX44:BX45 BV48 BX48:BX49 BV71 BX71:BX72 BV75 BX75:BX76 BV245 BX245:BX246 BV197 BX197:BX198 BV149 BX149:BX150 BV88 BX88:BX89 BV92 BX92:BX93 BV105 BX105:BX106 BV109 BX109:BX110 BV122 BX122:BX123 BV126 BX126:BX127 BV139 BX139:BX140 BV143 BX143:BX144 BV153 BX153:BX154 BV157 BX157:BX158 BV170 BX170:BX171 BV174 BX174:BX175 BV187 BX187:BX188 BV191 BX191:BX192 BV201 BX201:BX202 BV205 BX205:BX206 BV218 BX218:BX219 BV222 BX222:BX223 BV235 BX235:BX236 BV239 BX239:BX240 BV249 BX249:BX250 BV253 BX253:BX254 BV266 BX266:BX267 BV270 BX270:BX271 BV23 BX23:BX24 BV40 BX40:BX41 BV57 BX57:BX58 BV84 BX84:BX85 BV101 BX101:BX102 BV118 BX118:BX119 BV135 BX135:BX136 BV166 BX166:BX167 CC214 CE214:CE215 CC231 CE231:CE232 CC262 CE262:CE263 CC27 CE27:CE28 CC31 CE31:CE32 CC61 CE61:CE62 CC65 CE65:CE66 CC44 CE44:CE45 CC48 CE48:CE49 CC71 CE71:CE72 CC75 CE75:CE76 CC245 CE245:CE246 CC197 CE197:CE198 CC149 CE149:CE150 CC88 CE88:CE89 CC92 CE92:CE93 CC105 CE105:CE106 CC109 CE109:CE110 CC122 CE122:CE123 CC126 CE126:CE127 CC139 CE139:CE140 CC143 CE143:CE144 CC153 CE153:CE154 CC157 CE157:CE158 CC170 CE170:CE171 CC174 CE174:CE175 CC187 CE187:CE188 CC191 CE191:CE192 CC201 CE201:CE202 CC205 CE205:CE206 CC218 CE218:CE219 CC222 CE222:CE223 CC235 CE235:CE236 CC239 CE239:CE240 CC249 CE249:CE250 CC253 CE253:CE254 CC266 CE266:CE267 CC270 CE270:CE271 CC23 CE23:CE24 CC40 CE40:CE41 CC57 CE57:CE58 CC84 CE84:CE85 CC101 CE101:CE102 CC118 CE118:CE119 CC135 CE135:CE136 CC166 CE166:CE167 CC183 CE183:CE184"/>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M40 M57 M84 M101 M118 M135 M166 M183 M214 M231 M262 M27 M31 M61 M65 M44 M48 M71 M75 M245 M197 M149 M88 M92 M105 M109 M122 M126 M139 M143 M153 M157 M170 M174 M187 M191 M201 M205 M218 M222 M235 M239 M249 M253 M266 M270">
      <formula1>900</formula1>
    </dataValidation>
    <dataValidation type="list" allowBlank="1" showInputMessage="1" showErrorMessage="1" errorTitle="Ошибка" error="Выберите значение из списка" sqref="O22 O39 O56 O83 O100 O117 O134 O165 O182 O213 O230 O261 O26 O30 O60 O64 O43 O47 O70 O74 O244 O196 O148 O87 O91 O104 O108 O121 O125 O138 O142 O152 O156 O169 O173 O186 O190 O200 O204 O217 O221 O234 O238 O248 O252 O265 O269 V22 V39 V56 V83 V100 V117 V134 V165 V182 V213 V230 V261 V26 V30 V60 V64 V43 V47 V70 V74 V244 V196 V148 V87 V91 V104 V108 V121 V125 V138 V142 V152 V156 V169 V173 V186 V190 V200 V204 V217 V221 V234 V238 V248 V252 V265 V269 AC22 AC39 AC56 AC83 AC100 AC117 AC134 AC165 AC182 AC213 AC230 AC261 AC26 AC30 AC60 AC64 AC43 AC47 AC70 AC74 AC244 AC196 AC148 AC87 AC91 AC104 AC108 AC121 AC125 AC138 AC142 AC152 AC156 AC169 AC173 AC186 AC190 AC200 AC204 AC217 AC221 AC234 AC238 AC248 AC252 AC265 AC269 AJ22 AJ39 AJ56 AJ83 AJ100 AJ117 AJ134 AJ165 AJ182 AJ213 AJ230 AJ261 AJ26 AJ30 AJ60 AJ64 AJ43 AJ47 AJ70 AJ74 AJ244 AJ196 AJ148 AJ87 AJ91 AJ104 AJ108 AJ121 AJ125 AJ138 AJ142 AJ152 AJ156 AJ169 AJ173 AJ186 AJ190 AJ200 AJ204 AJ217 AJ221 AJ234 AJ238 AJ248 AJ252 AJ265 AJ269 AQ22 AQ39 AQ56 AQ83 AQ100 AQ117 AQ134 AQ165 AQ182 AQ213 AQ230 AQ261 AQ26 AQ30 AQ60 AQ64 AQ43 AQ47 AQ70 AQ74 AQ244 AQ196 AQ148 AQ87 AQ91 AQ104 AQ108 AQ121 AQ125 AQ138 AQ142 AQ152 AQ156 AQ169 AQ173 AQ186 AQ190 AQ200 AQ204 AQ217 AQ221 AQ234 AQ238 AQ248 AQ252 AQ265 AQ269 AX22 AX39 AX56 AX83 AX100 AX117 AX134 AX165 AX182 AX213 AX230 AX261 AX26 AX30 AX60 AX64 AX43 AX47 AX70 AX74 AX244 AX196 AX148 AX87 AX91 AX104 AX108 AX121 AX125 AX138 AX142 AX152 AX156 AX169 AX173 AX186 AX190 AX200 AX204 AX217 AX221 AX234 AX238 AX248 AX252 AX265 AX269 BE22 BE39 BE56 BE83 BE100 BE117 BE134 BE165 BE182 BE213 BE230 BE261 BE26 BE30 BE60 BE64 BE43 BE47 BE70 BE74 BE244 BE196 BE148 BE87 BE91 BE104 BE108 BE121 BE125 BE138 BE142 BE152 BE156 BE169 BE173 BE186 BE190 BE200 BE204 BE217 BE221 BE234 BE238 BE248 BE252 BE265 BE269 BL22 BL39 BL56 BL83 BL100 BL117 BL134 BL165 BL182 BL213 BL230 BL261 BL26 BL30 BL60 BL64 BL43 BL47 BL70 BL74 BL244 BL196 BL148 BL87 BL91 BL104 BL108 BL121 BL125 BL138 BL142 BL152 BL156 BL169 BL173 BL186 BL190 BL200 BL204 BL217 BL221 BL234 BL238 BL248 BL252 BL265 BL269 BS22 BS39 BS56 BS83 BS100 BS117 BS134 BS165 BS182 BS213 BS230 BS261 BS26 BS30 BS60 BS64 BS43 BS47 BS70 BS74 BS244 BS196 BS148 BS87 BS91 BS104 BS108 BS121 BS125 BS138 BS142 BS152 BS156 BS169 BS173 BS186 BS190 BS200 BS204 BS217 BS221 BS234 BS238 BS248 BS252 BS265 BS269 BZ22 BZ39 BZ56 BZ83 BZ100 BZ117 BZ134 BZ165 BZ182 BZ213 BZ230 BZ261 BZ26 BZ30 BZ60 BZ64 BZ43 BZ47 BZ70 BZ74 BZ244 BZ196 BZ148 BZ87 BZ91 BZ104 BZ108 BZ121 BZ125 BZ138 BZ142 BZ152 BZ156 BZ169 BZ173 BZ186 BZ190 BZ200 BZ204 BZ217 BZ221 BZ234 BZ238 BZ248 BZ252 BZ265 BZ269">
      <formula1>kind_of_cons</formula1>
    </dataValidation>
    <dataValidation allowBlank="1" showInputMessage="1" showErrorMessage="1" prompt="Для выбора выполните двойной щелчок левой клавиши мыши по соответствующей ячейке." sqref="S23:S24 U40:U41 S40:S41 U57:U58 S57:S58 U84:U85 S84:S85 U101:U102 S101:S102 U118:U119 S118:S119 U135:U136 S135:S136 U166:U167 S166:S167 U183:U184 S183:S184 U214:U215 S214:S215 U231:U232 S231:S232 U262:U263 S262:S263 U27:U28 S27:S28 U31:U32 S31:S32 U61:U62 S61:S62 U65:U66 S65:S66 U44:U45 S44:S45 U48:U49 S48:S49 U71:U72 S71:S72 U75:U76 S75:S76 U245:U246 S245:S246 U197:U198 S197:S198 U149:U150 S149:S150 U88:U89 S88:S89 U92:U93 S92:S93 U105:U106 S105:S106 U109:U110 S109:S110 U122:U123 S122:S123 U126:U127 S126:S127 U139:U140 S139:S140 U143:U144 S143:S144 U153:U154 S153:S154 U157:U158 S157:S158 U170:U171 S170:S171 U174:U175 S174:S175 U187:U188 S187:S188 U191:U192 S191:S192 U201:U202 S201:S202 U205:U206 S205:S206 U218:U219 S218:S219 U222:U223 S222:S223 U235:U236 S235:S236 U239:U240 S239:S240 U249:U250 S249:S250 U253:U254 S253:S254 U266:U267 S266:S267 U270:U271 S270:S271 U23:U24 AB57:AB58 Z40:Z41 AB84:AB85 Z57:Z58 AB101:AB102 Z84:Z85 AB118:AB119 Z101:Z102 AB135:AB136 Z118:Z119 AB166:AB167 Z135:Z136 AB183:AB184 Z166:Z167 AB214:AB215 Z183:Z184 AB231:AB232 Z214:Z215 AB262:AB263 Z231:Z232 AB27:AB28 Z262:Z263 AB31:AB32 Z27:Z28 AB61:AB62 Z31:Z32 AB65:AB66 Z61:Z62 AB44:AB45 Z65:Z66 AB48:AB49 Z44:Z45 AB71:AB72 Z48:Z49 AB75:AB76 Z71:Z72 AB245:AB246 Z75:Z76 AB197:AB198 Z245:Z246 AB149:AB150 Z197:Z198 AB88:AB89 Z149:Z150 AB92:AB93 Z88:Z89 AB105:AB106 Z92:Z93 AB109:AB110 Z105:Z106 AB122:AB123 Z109:Z110 AB126:AB127 Z122:Z123 AB139:AB140 Z126:Z127 AB143:AB144 Z139:Z140 AB153:AB154 Z143:Z144 AB157:AB158 Z153:Z154 AB170:AB171 Z157:Z158 AB174:AB175 Z170:Z171 AB187:AB188 Z174:Z175 AB191:AB192 Z187:Z188 AB201:AB202 Z191:Z192 AB205:AB206 Z201:Z202 AB218:AB219 Z205:Z206 AB222:AB223 Z218:Z219 AB235:AB236 Z222:Z223 AB239:AB240 Z235:Z236 AB249:AB250 Z239:Z240 AB253:AB254 Z249:Z250 AB266:AB267 Z253:Z254 AB270:AB271 Z266:Z267 AB23:AB24 Z270:Z271 Z23:Z24 AB40:AB41 AI84:AI85 AG57:AG58 AI101:AI102 AG84:AG85 AI118:AI119 AG101:AG102 AI135:AI136 AG118:AG119 AI166:AI167 AG135:AG136 AI183:AI184 AG166:AG167 AI214:AI215 AG183:AG184 AI231:AI232 AG214:AG215 AI262:AI263 AG231:AG232 AI27:AI28 AG262:AG263 AI31:AI32 AG27:AG28 AI61:AI62 AG31:AG32 AI65:AI66 AG61:AG62 AI44:AI45 AG65:AG66 AI48:AI49 AG44:AG45 AI71:AI72 AG48:AG49 AI75:AI76 AG71:AG72 AI245:AI246 AG75:AG76 AI197:AI198 AG245:AG246 AI149:AI150 AG197:AG198 AI88:AI89 AG149:AG150 AI92:AI93 AG88:AG89 AI105:AI106 AG92:AG93 AI109:AI110 AG105:AG106 AI122:AI123 AG109:AG110 AI126:AI127 AG122:AG123 AI139:AI140 AG126:AG127 AI143:AI144 AG139:AG140 AI153:AI154 AG143:AG144 AI157:AI158 AG153:AG154 AI170:AI171 AG157:AG158 AI174:AI175 AG170:AG171 AI187:AI188 AG174:AG175 AI191:AI192 AG187:AG188 AI201:AI202 AG191:AG192 AI205:AI206 AG201:AG202 AI218:AI219 AG205:AG206 AI222:AI223 AG218:AG219 AI235:AI236 AG222:AG223 AI239:AI240 AG235:AG236 AI249:AI250 AG239:AG240 AI253:AI254 AG249:AG250 AI266:AI267 AG253:AG254 AI270:AI271 AG266:AG267 AI23:AI24 AG270:AG271 AG23:AG24 AI40:AI41 AG40:AG41 AI57:AI58 AP101:AP102 AN84:AN85 AP118:AP119 AN101:AN102 AP135:AP136 AN118:AN119 AP166:AP167 AN135:AN136 AP183:AP184 AN166:AN167 AP214:AP215 AN183:AN184 AP231:AP232 AN214:AN215 AP262:AP263 AN231:AN232 AP27:AP28 AN262:AN263 AP31:AP32 AN27:AN28 AP61:AP62 AN31:AN32 AP65:AP66 AN61:AN62 AP44:AP45 AN65:AN66 AP48:AP49 AN44:AN45 AP71:AP72 AN48:AN49 AP75:AP76 AN71:AN72 AP245:AP246 AN75:AN76 AP197:AP198 AN245:AN246 AP149:AP150 AN197:AN198 AP88:AP89 AN149:AN150 AP92:AP93 AN88:AN89 AP105:AP106 AN92:AN93 AP109:AP110 AN105:AN106 AP122:AP123 AN109:AN110 AP126:AP127 AN122:AN123 AP139:AP140 AN126:AN127 AP143:AP144 AN139:AN140 AP153:AP154 AN143:AN144 AP157:AP158 AN153:AN154 AP170:AP171 AN157:AN158 AP174:AP175 AN170:AN171 AP187:AP188 AN174:AN175 AP191:AP192 AN187:AN188 AP201:AP202 AN191:AN192 AP205:AP206 AN201:AN202 AP218:AP219 AN205:AN206 AP222:AP223 AN218:AN219 AP235:AP236 AN222:AN223 AP239:AP240 AN235:AN236 AP249:AP250 AN239:AN240 AP253:AP254 AN249:AN250 AP266:AP267 AN253:AN254 AP270:AP271 AN266:AN267 AP23:AP24 AN270:AN271 AN23:AN24 AP40:AP41 AP57:AP58 AN40:AN41 AN57:AN58 AP84:AP85 AW118:AW119 AU101:AU102 AW135:AW136 AU118:AU119 AW166:AW167 AU135:AU136 AW183:AW184 AU166:AU167 AW214:AW215 AU183:AU184 AW231:AW232 AU214:AU215 AW262:AW263 AU231:AU232 AW27:AW28 AU262:AU263 AW31:AW32 AU27:AU28 AW61:AW62 AU31:AU32 AW65:AW66 AU61:AU62 AW44:AW45 AU65:AU66 AW48:AW49 AU44:AU45 AW71:AW72 AU48:AU49 AW75:AW76 AU71:AU72 AW245:AW246 AU75:AU76 AW197:AW198 AU245:AU246 AW149:AW150 AU197:AU198 AW88:AW89 AU149:AU150 AW92:AW93 AU88:AU89 AW105:AW106 AU92:AU93 AW109:AW110 AU105:AU106 AW122:AW123 AU109:AU110 AW126:AW127 AU122:AU123 AW139:AW140 AU126:AU127 AW143:AW144 AU139:AU140 AW153:AW154 AU143:AU144 AW157:AW158 AU153:AU154 AW170:AW171 AU157:AU158 AW174:AW175 AU170:AU171 AW187:AW188 AU174:AU175 AW191:AW192 AU187:AU188 AW201:AW202 AU191:AU192 AW205:AW206 AU201:AU202 AW218:AW219 AU205:AU206 AW222:AW223 AU218:AU219 AW235:AW236 AU222:AU223 AW239:AW240 AU235:AU236 AW249:AW250 AU239:AU240 AW253:AW254 AU249:AU250 AW266:AW267 AU253:AU254 AW270:AW271 AU266:AU267 AW23:AW24 AU270:AU271 AU23:AU24 AW40:AW41 AW57:AW58 AU40:AU41 AW84:AW85 AU57:AU58 AU84:AU85 AW101:AW102 BD135:BD136 BB118:BB119 BD166:BD167 BB135:BB136 BD183:BD184 BB166:BB167 BD214:BD215 BB183:BB184 BD231:BD232 BB214:BB215 BD262:BD263 BB231:BB232 BD27:BD28 BB262:BB263 BD31:BD32 BB27:BB28 BD61:BD62 BB31:BB32 BD65:BD66 BB61:BB62 BD44:BD45 BB65:BB66 BD48:BD49 BB44:BB45 BD71:BD72 BB48:BB49 BD75:BD76 BB71:BB72 BD245:BD246 BB75:BB76 BD197:BD198 BB245:BB246 BD149:BD150 BB197:BB198 BD88:BD89 BB149:BB150 BD92:BD93 BB88:BB89 BD105:BD106 BB92:BB93 BD109:BD110 BB105:BB106 BD122:BD123 BB109:BB110 BD126:BD127 BB122:BB123 BD139:BD140 BB126:BB127 BD143:BD144 BB139:BB140 BD153:BD154 BB143:BB144 BD157:BD158 BB153:BB154 BD170:BD171 BB157:BB158 BD174:BD175 BB170:BB171 BD187:BD188 BB174:BB175 BD191:BD192 BB187:BB188 BD201:BD202 BB191:BB192 BD205:BD206 BB201:BB202 BD218:BD219 BB205:BB206 BD222:BD223 BB218:BB219 BD235:BD236 BB222:BB223 BD239:BD240 BB235:BB236 BD249:BD250 BB239:BB240 BD253:BD254 BB249:BB250 BD266:BD267 BB253:BB254 BD270:BD271 BB266:BB267 BD23:BD24 BB270:BB271 BB23:BB24 BD40:BD41 BD57:BD58 BB40:BB41 BD84:BD85 BB57:BB58 BD101:BD102 BB84:BB85 BB101:BB102 BD118:BD119 BK166:BK167 BI135:BI136 BK183:BK184 BI166:BI167 BK214:BK215 BI183:BI184 BK231:BK232 BI214:BI215 BK262:BK263 BI231:BI232 BK27:BK28 BI262:BI263 BK31:BK32 BI27:BI28 BK61:BK62 BI31:BI32 BK65:BK66 BI61:BI62 BK44:BK45 BI65:BI66 BK48:BK49 BI44:BI45 BK71:BK72 BI48:BI49 BK75:BK76 BI71:BI72 BK245:BK246 BI75:BI76 BK197:BK198 BI245:BI246 BK149:BK150 BI197:BI198 BK88:BK89 BI149:BI150 BK92:BK93 BI88:BI89 BK105:BK106 BI92:BI93 BK109:BK110 BI105:BI106 BK122:BK123 BI109:BI110 BK126:BK127 BI122:BI123 BK139:BK140 BI126:BI127 BK143:BK144 BI139:BI140 BK153:BK154 BI143:BI144 BK157:BK158 BI153:BI154 BK170:BK171 BI157:BI158 BK174:BK175 BI170:BI171 BK187:BK188 BI174:BI175 BK191:BK192 BI187:BI188 BK201:BK202 BI191:BI192 BK205:BK206 BI201:BI202 BK218:BK219 BI205:BI206 BK222:BK223 BI218:BI219 BK235:BK236 BI222:BI223 BK239:BK240 BI235:BI236 BK249:BK250 BI239:BI240 BK253:BK254 BI249:BI250 BK266:BK267 BI253:BI254 BK270:BK271 BI266:BI267 BK23:BK24 BI270:BI271 BI23:BI24 BK40:BK41 BK57:BK58 BI40:BI41 BK84:BK85 BI57:BI58 BK101:BK102 BI84:BI85 BK118:BK119 BI101:BI102 BI118:BI119 BK135:BK136 BR183:BR184 BP166:BP167 BR214:BR215 BP183:BP184 BR231:BR232 BP214:BP215 BR262:BR263 BP231:BP232 BR27:BR28 BP262:BP263 BR31:BR32 BP27:BP28 BR61:BR62 BP31:BP32 BR65:BR66 BP61:BP62 BR44:BR45 BP65:BP66 BR48:BR49 BP44:BP45 BR71:BR72 BP48:BP49 BR75:BR76 BP71:BP72 BR245:BR246 BP75:BP76 BR197:BR198 BP245:BP246 BR149:BR150 BP197:BP198 BR88:BR89 BP149:BP150 BR92:BR93 BP88:BP89 BR105:BR106 BP92:BP93 BR109:BR110 BP105:BP106 BR122:BR123 BP109:BP110 BR126:BR127 BP122:BP123 BR139:BR140 BP126:BP127 BR143:BR144 BP139:BP140 BR153:BR154 BP143:BP144 BR157:BR158 BP153:BP154 BR170:BR171 BP157:BP158 BR174:BR175 BP170:BP171 BR187:BR188 BP174:BP175 BR191:BR192 BP187:BP188 BR201:BR202 BP191:BP192 BR205:BR206 BP201:BP202 BR218:BR219 BP205:BP206 BR222:BR223 BP218:BP219 BR235:BR236 BP222:BP223 BR239:BR240 BP235:BP236 BR249:BR250 BP239:BP240 BR253:BR254 BP249:BP250 BR266:BR267 BP253:BP254 BR270:BR271 BP266:BP267 BR23:BR24 BP270:BP271 BP23:BP24 BR40:BR41 BR57:BR58 BP40:BP41 BR84:BR85 BP57:BP58 BR101:BR102 BP84:BP85 BR118:BR119 BP101:BP102 BR135:BR136 BP118:BP119 BP135:BP136 BR166:BR167 BY214:BY215 BW183:BW184 BY231:BY232 BW214:BW215 BY262:BY263 BW231:BW232 BY27:BY28 BW262:BW263 BY31:BY32 BW27:BW28 BY61:BY62 BW31:BW32 BY65:BY66 BW61:BW62 BY44:BY45 BW65:BW66 BY48:BY49 BW44:BW45 BY71:BY72 BW48:BW49 BY75:BY76 BW71:BW72 BY245:BY246 BW75:BW76 BY197:BY198 BW245:BW246 BY149:BY150 BW197:BW198 BY88:BY89 BW149:BW150 BY92:BY93 BW88:BW89 BY105:BY106 BW92:BW93 BY109:BY110 BW105:BW106 BY122:BY123 BW109:BW110 BY126:BY127 BW122:BW123 BY139:BY140 BW126:BW127 BY143:BY144 BW139:BW140 BY153:BY154 BW143:BW144 BY157:BY158 BW153:BW154 BY170:BY171 BW157:BW158 BY174:BY175 BW170:BW171 BY187:BY188 BW174:BW175 BY191:BY192 BW187:BW188 BY201:BY202 BW191:BW192 BY205:BY206 BW201:BW202 BY218:BY219 BW205:BW206 BY222:BY223 BW218:BW219 BY235:BY236 BW222:BW223 BY239:BY240 BW235:BW236 BY249:BY250 BW239:BW240 BY253:BY254 BW249:BW250 BY266:BY267 BW253:BW254 BY270:BY271 BW266:BW267 BY23:BY24 BW270:BW271 BW23:BW24 BY40:BY41 BY57:BY58 BW40:BW41 BY84:BY85 BW57:BW58 BY101:BY102 BW84:BW85 BY118:BY119 BW101:BW102 BY135:BY136 BW118:BW119 BY166:BY167 BW135:BW136 BW166:BW167 BY183:BY184 CF214:CF215 CD214:CD215 CF231:CF232 CD231:CD232 CF262:CF263 CD262:CD263 CF27:CF28 CD27:CD28 CF31:CF32 CD31:CD32 CF61:CF62 CD61:CD62 CF65:CF66 CD65:CD66 CF44:CF45 CD44:CD45 CF48:CF49 CD48:CD49 CF71:CF72 CD71:CD72 CF75:CF76 CD75:CD76 CF245:CF246 CD245:CD246 CF197:CF198 CD197:CD198 CF149:CF150 CD149:CD150 CF88:CF89 CD88:CD89 CF92:CF93 CD92:CD93 CF105:CF106 CD105:CD106 CF109:CF110 CD109:CD110 CF122:CF123 CD122:CD123 CF126:CF127 CD126:CD127 CF139:CF140 CD139:CD140 CF143:CF144 CD143:CD144 CF153:CF154 CD153:CD154 CF157:CF158 CD157:CD158 CF170:CF171 CD170:CD171 CF174:CF175 CD174:CD175 CF187:CF188 CD187:CD188 CF191:CF192 CD191:CD192 CF201:CF202 CD201:CD202 CF205:CF206 CD205:CD206 CF218:CF219 CD218:CD219 CF222:CF223 CD222:CD223 CF235:CF236 CD235:CD236 CF239:CF240 CD239:CD240 CF249:CF250 CD249:CD250 CF253:CF254 CD253:CD254 CF266:CF267 CD266:CD267 CF270:CF271 CD270:CD271 CD23:CD24 CF23:CF24 CF40:CF41 CD40:CD41 CF57:CF58 CD57:CD58 CF84:CF85 CD84:CD85 CF101:CF102 CD101:CD102 CF118:CF119 CD118:CD119 CF135:CF136 CD135:CD136 CF166:CF167 CD166:CD167 CF183:CF184 CD183:CD184"/>
    <dataValidation type="decimal" allowBlank="1" showErrorMessage="1" errorTitle="Ошибка" error="Допускается ввод только действительных чисел!" sqref="O23 O40 O57 O84 O101 O118 O135 O166 O183 O214 O231 O262 O27 O31 O61 O65 O44 O48 O71 O75 O245 O197 O149 O88 O92 O105 O109 O122 O126 O139 O143 O153 O157 O170 O174 O187 O191 O201 O205 O218 O222 O235 O239 O249 O253 O266 O270 V40 V57 V84 V101 V118 V135 V166 V183 V214 V231 V262 V27 V31 V61 V65 V44 V48 V71 V75 V245 V197 V149 V88 V92 V105 V109 V122 V126 V139 V143 V153 V157 V170 V174 V187 V191 V201 V205 V218 V222 V235 V239 V249 V253 V266 V270 V23 AC57 AC84 AC101 AC118 AC135 AC166 AC183 AC214 AC231 AC262 AC27 AC31 AC61 AC65 AC44 AC48 AC71 AC75 AC245 AC197 AC149 AC88 AC92 AC105 AC109 AC122 AC126 AC139 AC143 AC153 AC157 AC170 AC174 AC187 AC191 AC201 AC205 AC218 AC222 AC235 AC239 AC249 AC253 AC266 AC270 AC23 AC40 AJ84 AJ101 AJ118 AJ135 AJ166 AJ183 AJ214 AJ231 AJ262 AJ27 AJ31 AJ61 AJ65 AJ44 AJ48 AJ71 AJ75 AJ245 AJ197 AJ149 AJ88 AJ92 AJ105 AJ109 AJ122 AJ126 AJ139 AJ143 AJ153 AJ157 AJ170 AJ174 AJ187 AJ191 AJ201 AJ205 AJ218 AJ222 AJ235 AJ239 AJ249 AJ253 AJ266 AJ270 AJ23 AJ40 AJ57 AQ101 AQ118 AQ135 AQ166 AQ183 AQ214 AQ231 AQ262 AQ27 AQ31 AQ61 AQ65 AQ44 AQ48 AQ71 AQ75 AQ245 AQ197 AQ149 AQ88 AQ92 AQ105 AQ109 AQ122 AQ126 AQ139 AQ143 AQ153 AQ157 AQ170 AQ174 AQ187 AQ191 AQ201 AQ205 AQ218 AQ222 AQ235 AQ239 AQ249 AQ253 AQ266 AQ270 AQ23 AQ40 AQ57 AQ84 AX118 AX135 AX166 AX183 AX214 AX231 AX262 AX27 AX31 AX61 AX65 AX44 AX48 AX71 AX75 AX245 AX197 AX149 AX88 AX92 AX105 AX109 AX122 AX126 AX139 AX143 AX153 AX157 AX170 AX174 AX187 AX191 AX201 AX205 AX218 AX222 AX235 AX239 AX249 AX253 AX266 AX270 AX23 AX40 AX57 AX84 AX101 BE135 BE166 BE183 BE214 BE231 BE262 BE27 BE31 BE61 BE65 BE44 BE48 BE71 BE75 BE245 BE197 BE149 BE88 BE92 BE105 BE109 BE122 BE126 BE139 BE143 BE153 BE157 BE170 BE174 BE187 BE191 BE201 BE205 BE218 BE222 BE235 BE239 BE249 BE253 BE266 BE270 BE23 BE40 BE57 BE84 BE101 BE118 BL166 BL183 BL214 BL231 BL262 BL27 BL31 BL61 BL65 BL44 BL48 BL71 BL75 BL245 BL197 BL149 BL88 BL92 BL105 BL109 BL122 BL126 BL139 BL143 BL153 BL157 BL170 BL174 BL187 BL191 BL201 BL205 BL218 BL222 BL235 BL239 BL249 BL253 BL266 BL270 BL23 BL40 BL57 BL84 BL101 BL118 BL135 BS183 BS214 BS231 BS262 BS27 BS31 BS61 BS65 BS44 BS48 BS71 BS75 BS245 BS197 BS149 BS88 BS92 BS105 BS109 BS122 BS126 BS139 BS143 BS153 BS157 BS170 BS174 BS187 BS191 BS201 BS205 BS218 BS222 BS235 BS239 BS249 BS253 BS266 BS270 BS23 BS40 BS57 BS84 BS101 BS118 BS135 BS166 BZ214 BZ231 BZ262 BZ27 BZ31 BZ61 BZ65 BZ44 BZ48 BZ71 BZ75 BZ245 BZ197 BZ149 BZ88 BZ92 BZ105 BZ109 BZ122 BZ126 BZ139 BZ143 BZ153 BZ157 BZ170 BZ174 BZ187 BZ191 BZ201 BZ205 BZ218 BZ222 BZ235 BZ239 BZ249 BZ253 BZ266 BZ270 BZ23 BZ40 BZ57 BZ84 BZ101 BZ118 BZ135 BZ166 BZ183">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211</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4"/>
      <c r="B13" s="774"/>
      <c r="C13" s="774"/>
      <c r="D13" s="479">
        <v>1</v>
      </c>
      <c r="F13" s="469" t="str">
        <f>"4."&amp;mergeValue(A13) &amp;"."&amp;mergeValue(B13)&amp;"."&amp;mergeValue(C13)&amp;"."&amp;mergeValue(D13)</f>
        <v>4.1.1.1.1</v>
      </c>
      <c r="G13" s="557" t="s">
        <v>573</v>
      </c>
      <c r="H13" s="454"/>
      <c r="I13" s="775" t="s">
        <v>675</v>
      </c>
      <c r="J13" s="468"/>
      <c r="K13" s="319"/>
      <c r="L13" s="319"/>
      <c r="M13" s="319"/>
      <c r="N13" s="319"/>
      <c r="O13" s="319"/>
      <c r="P13" s="319"/>
      <c r="Q13" s="319"/>
      <c r="R13" s="319"/>
      <c r="S13" s="319"/>
      <c r="T13" s="319"/>
    </row>
    <row r="14" spans="1:20" s="255" customFormat="1" ht="18.75">
      <c r="A14" s="774"/>
      <c r="B14" s="774"/>
      <c r="C14" s="774"/>
      <c r="D14" s="479"/>
      <c r="F14" s="473"/>
      <c r="G14" s="163" t="s">
        <v>4</v>
      </c>
      <c r="H14" s="478"/>
      <c r="I14" s="775"/>
      <c r="J14" s="468"/>
      <c r="K14" s="319"/>
      <c r="L14" s="319"/>
      <c r="M14" s="319"/>
      <c r="N14" s="319"/>
      <c r="O14" s="319"/>
      <c r="P14" s="319"/>
      <c r="Q14" s="319"/>
      <c r="R14" s="319"/>
      <c r="S14" s="319"/>
      <c r="T14" s="319"/>
    </row>
    <row r="15" spans="1:20" s="255" customFormat="1" ht="18.75">
      <c r="A15" s="774"/>
      <c r="B15" s="774"/>
      <c r="C15" s="479"/>
      <c r="D15" s="479"/>
      <c r="F15" s="558"/>
      <c r="G15" s="278" t="s">
        <v>451</v>
      </c>
      <c r="H15" s="559"/>
      <c r="I15" s="560"/>
      <c r="J15" s="468"/>
      <c r="K15" s="319"/>
      <c r="L15" s="319"/>
      <c r="M15" s="319"/>
      <c r="N15" s="319"/>
      <c r="O15" s="319"/>
      <c r="P15" s="319"/>
      <c r="Q15" s="319"/>
      <c r="R15" s="319"/>
      <c r="S15" s="319"/>
      <c r="T15" s="319"/>
    </row>
    <row r="16" spans="1:20" s="255" customFormat="1" ht="18.75">
      <c r="A16" s="774"/>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69" t="s">
        <v>677</v>
      </c>
      <c r="H19" s="769"/>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BA33"/>
  <sheetViews>
    <sheetView showGridLines="0" topLeftCell="K4" zoomScaleNormal="100" workbookViewId="0"/>
  </sheetViews>
  <sheetFormatPr defaultColWidth="10.5703125" defaultRowHeight="14.25"/>
  <cols>
    <col min="1" max="6" width="0" style="35" hidden="1" customWidth="1"/>
    <col min="7" max="7" width="9.140625" style="96" hidden="1" customWidth="1"/>
    <col min="8" max="8" width="2" style="96" hidden="1" customWidth="1"/>
    <col min="9" max="9" width="3.7109375" style="96" hidden="1" customWidth="1"/>
    <col min="10" max="10" width="3.7109375" style="87" hidden="1" customWidth="1"/>
    <col min="11" max="11" width="3.7109375" style="87" customWidth="1"/>
    <col min="12" max="12" width="12.7109375" style="35" customWidth="1"/>
    <col min="13" max="13" width="47.42578125" style="35" customWidth="1"/>
    <col min="14" max="15" width="3.7109375" style="35" customWidth="1"/>
    <col min="16" max="16" width="4.140625" style="35" customWidth="1"/>
    <col min="17" max="17" width="18.140625" style="35" customWidth="1"/>
    <col min="18" max="20" width="3.7109375" style="35" customWidth="1"/>
    <col min="21" max="21" width="12.85546875" style="35" customWidth="1"/>
    <col min="22" max="24" width="3.7109375" style="35" customWidth="1"/>
    <col min="25" max="25" width="12.85546875" style="35" customWidth="1"/>
    <col min="26" max="28" width="3.7109375" style="35" customWidth="1"/>
    <col min="29" max="29" width="12.85546875" style="35" customWidth="1"/>
    <col min="30" max="33" width="21.42578125" style="35" customWidth="1"/>
    <col min="34" max="34" width="11.7109375" style="35" customWidth="1"/>
    <col min="35" max="35" width="3.7109375" style="35" customWidth="1"/>
    <col min="36" max="36" width="11.7109375" style="35" customWidth="1"/>
    <col min="37" max="37" width="8.5703125" style="35" hidden="1" customWidth="1"/>
    <col min="38" max="38" width="4.5703125" style="35" customWidth="1"/>
    <col min="39" max="39" width="115.7109375" style="35" customWidth="1"/>
    <col min="40" max="41" width="10.5703125" style="298"/>
    <col min="42" max="42" width="13.42578125" style="298" customWidth="1"/>
    <col min="43" max="50" width="10.5703125" style="298"/>
    <col min="51" max="16384" width="10.5703125" style="35"/>
  </cols>
  <sheetData>
    <row r="1" spans="7:50" hidden="1"/>
    <row r="2" spans="7:50" hidden="1"/>
    <row r="3" spans="7:50" hidden="1"/>
    <row r="4" spans="7:50" ht="3" customHeight="1">
      <c r="J4" s="86"/>
      <c r="K4" s="86"/>
      <c r="L4" s="36"/>
      <c r="M4" s="36"/>
      <c r="N4" s="36"/>
      <c r="O4" s="36"/>
      <c r="P4" s="36"/>
      <c r="Q4" s="36"/>
      <c r="R4" s="36"/>
      <c r="S4" s="36"/>
      <c r="T4" s="36"/>
      <c r="U4" s="36"/>
      <c r="V4" s="36"/>
      <c r="W4" s="36"/>
      <c r="X4" s="36"/>
      <c r="Y4" s="36"/>
      <c r="Z4" s="36"/>
      <c r="AA4" s="36"/>
      <c r="AB4" s="36"/>
      <c r="AC4" s="36"/>
      <c r="AD4" s="101"/>
      <c r="AE4" s="101"/>
      <c r="AF4" s="101"/>
      <c r="AG4" s="101"/>
      <c r="AH4" s="101"/>
      <c r="AI4" s="101"/>
      <c r="AJ4" s="101"/>
      <c r="AK4" s="36"/>
    </row>
    <row r="5" spans="7:50" ht="22.5">
      <c r="J5" s="86"/>
      <c r="K5" s="86"/>
      <c r="L5" s="803" t="s">
        <v>684</v>
      </c>
      <c r="M5" s="803"/>
      <c r="N5" s="803"/>
      <c r="O5" s="803"/>
      <c r="P5" s="803"/>
      <c r="Q5" s="803"/>
      <c r="R5" s="803"/>
      <c r="S5" s="803"/>
      <c r="T5" s="803"/>
      <c r="U5" s="803"/>
      <c r="V5" s="595"/>
      <c r="W5" s="470"/>
      <c r="X5" s="470"/>
      <c r="Y5" s="470"/>
      <c r="Z5" s="470"/>
      <c r="AA5" s="470"/>
      <c r="AB5" s="470"/>
      <c r="AC5" s="470"/>
      <c r="AD5" s="470"/>
      <c r="AE5" s="470"/>
      <c r="AF5" s="470"/>
      <c r="AG5" s="470"/>
      <c r="AH5" s="470"/>
      <c r="AI5" s="470"/>
      <c r="AJ5" s="470"/>
      <c r="AK5" s="283"/>
    </row>
    <row r="6" spans="7:50" ht="3" customHeight="1">
      <c r="J6" s="86"/>
      <c r="K6" s="86"/>
      <c r="L6" s="36"/>
      <c r="M6" s="36"/>
      <c r="N6" s="36"/>
      <c r="O6" s="36"/>
      <c r="P6" s="36"/>
      <c r="Q6" s="36"/>
      <c r="R6" s="36"/>
      <c r="S6" s="83"/>
      <c r="T6" s="83"/>
      <c r="U6" s="83"/>
      <c r="V6" s="83"/>
      <c r="W6" s="83"/>
      <c r="X6" s="83"/>
      <c r="Y6" s="36"/>
    </row>
    <row r="7" spans="7:50"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786" t="str">
        <f>IF(NameOrPr_ch="",IF(NameOrPr="","",NameOrPr),NameOrPr_ch)</f>
        <v xml:space="preserve">Департамента тарифной и ценовой политики Тюменской области </v>
      </c>
      <c r="O7" s="786"/>
      <c r="P7" s="786"/>
      <c r="Q7" s="786"/>
      <c r="R7" s="786"/>
      <c r="S7" s="786"/>
      <c r="T7" s="786"/>
      <c r="U7" s="786"/>
      <c r="V7" s="665"/>
      <c r="W7" s="343"/>
      <c r="X7" s="465"/>
      <c r="Y7" s="465"/>
      <c r="Z7" s="465"/>
      <c r="AA7" s="465"/>
      <c r="AB7" s="465"/>
      <c r="AC7" s="465"/>
      <c r="AD7" s="465"/>
      <c r="AE7" s="465"/>
      <c r="AF7" s="465"/>
      <c r="AG7" s="465"/>
      <c r="AH7" s="465"/>
    </row>
    <row r="8" spans="7:50"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786" t="str">
        <f>IF(datePr_ch="",IF(datePr="","",datePr),datePr_ch)</f>
        <v>16.01.2020</v>
      </c>
      <c r="O8" s="786"/>
      <c r="P8" s="786"/>
      <c r="Q8" s="786"/>
      <c r="R8" s="786"/>
      <c r="S8" s="786"/>
      <c r="T8" s="786"/>
      <c r="U8" s="786"/>
      <c r="V8" s="665"/>
      <c r="W8" s="343"/>
      <c r="X8" s="465"/>
      <c r="Y8" s="465"/>
      <c r="Z8" s="465"/>
      <c r="AA8" s="465"/>
      <c r="AB8" s="465"/>
      <c r="AC8" s="465"/>
      <c r="AD8" s="465"/>
      <c r="AE8" s="465"/>
      <c r="AF8" s="465"/>
      <c r="AG8" s="465"/>
      <c r="AH8" s="465"/>
    </row>
    <row r="9" spans="7:50"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786" t="str">
        <f>IF(numberPr_ch="",IF(numberPr="","",numberPr),numberPr_ch)</f>
        <v>01/01-21</v>
      </c>
      <c r="O9" s="786"/>
      <c r="P9" s="786"/>
      <c r="Q9" s="786"/>
      <c r="R9" s="786"/>
      <c r="S9" s="786"/>
      <c r="T9" s="786"/>
      <c r="U9" s="786"/>
      <c r="V9" s="665"/>
      <c r="W9" s="343"/>
      <c r="X9" s="465"/>
      <c r="Y9" s="465"/>
      <c r="Z9" s="465"/>
      <c r="AA9" s="465"/>
      <c r="AB9" s="465"/>
      <c r="AC9" s="465"/>
      <c r="AD9" s="465"/>
      <c r="AE9" s="465"/>
      <c r="AF9" s="465"/>
      <c r="AG9" s="465"/>
      <c r="AH9" s="465"/>
    </row>
    <row r="10" spans="7:50" s="463" customFormat="1" ht="18.75">
      <c r="G10" s="464"/>
      <c r="H10" s="464"/>
      <c r="L10" s="462"/>
      <c r="M10" s="656" t="s">
        <v>576</v>
      </c>
      <c r="N10" s="786" t="str">
        <f>IF(IstPub_ch="",IF(IstPub="","",IstPub),IstPub_ch)</f>
        <v>Официальный портал органов государственной власти Тюменской области</v>
      </c>
      <c r="O10" s="786"/>
      <c r="P10" s="786"/>
      <c r="Q10" s="786"/>
      <c r="R10" s="786"/>
      <c r="S10" s="786"/>
      <c r="T10" s="786"/>
      <c r="U10" s="786"/>
      <c r="V10" s="665"/>
      <c r="W10" s="343"/>
      <c r="X10" s="465"/>
      <c r="Y10" s="465"/>
      <c r="Z10" s="465"/>
      <c r="AA10" s="465"/>
      <c r="AB10" s="465"/>
      <c r="AC10" s="465"/>
      <c r="AD10" s="465"/>
      <c r="AE10" s="465"/>
      <c r="AF10" s="465"/>
      <c r="AG10" s="465"/>
      <c r="AH10" s="465"/>
    </row>
    <row r="11" spans="7:50" s="319" customFormat="1" ht="9.75" hidden="1" customHeight="1">
      <c r="L11" s="820"/>
      <c r="M11" s="820"/>
      <c r="N11" s="338"/>
      <c r="O11" s="338"/>
      <c r="P11" s="338"/>
      <c r="Q11" s="338"/>
      <c r="R11" s="338"/>
      <c r="S11" s="821"/>
      <c r="T11" s="821"/>
      <c r="U11" s="821"/>
      <c r="V11" s="821"/>
      <c r="W11" s="821"/>
      <c r="X11" s="821"/>
      <c r="Y11" s="316"/>
      <c r="AD11" s="319" t="s">
        <v>438</v>
      </c>
      <c r="AE11" s="319" t="s">
        <v>439</v>
      </c>
      <c r="AF11" s="319" t="s">
        <v>438</v>
      </c>
      <c r="AG11" s="319" t="s">
        <v>439</v>
      </c>
    </row>
    <row r="12" spans="7:50" s="255" customFormat="1" ht="11.25" hidden="1">
      <c r="G12" s="254"/>
      <c r="H12" s="254"/>
      <c r="L12" s="764"/>
      <c r="M12" s="764"/>
      <c r="N12" s="211"/>
      <c r="O12" s="211"/>
      <c r="P12" s="211"/>
      <c r="Q12" s="211"/>
      <c r="R12" s="211"/>
      <c r="S12" s="822"/>
      <c r="T12" s="822"/>
      <c r="U12" s="822"/>
      <c r="V12" s="822"/>
      <c r="W12" s="822"/>
      <c r="X12" s="822"/>
      <c r="Y12" s="120"/>
      <c r="AK12" s="315" t="s">
        <v>382</v>
      </c>
      <c r="AN12" s="319"/>
      <c r="AO12" s="319"/>
      <c r="AP12" s="319"/>
      <c r="AQ12" s="319"/>
      <c r="AR12" s="319"/>
      <c r="AS12" s="319"/>
      <c r="AT12" s="319"/>
      <c r="AU12" s="319"/>
      <c r="AV12" s="319"/>
      <c r="AW12" s="319"/>
      <c r="AX12" s="319"/>
    </row>
    <row r="13" spans="7:50">
      <c r="J13" s="86"/>
      <c r="K13" s="86"/>
      <c r="L13" s="36"/>
      <c r="M13" s="36"/>
      <c r="N13" s="36"/>
      <c r="O13" s="36"/>
      <c r="P13" s="36"/>
      <c r="Q13" s="36"/>
      <c r="R13" s="36"/>
      <c r="S13" s="823"/>
      <c r="T13" s="823"/>
      <c r="U13" s="823"/>
      <c r="V13" s="823"/>
      <c r="W13" s="823"/>
      <c r="X13" s="823"/>
      <c r="Y13" s="417"/>
      <c r="AD13" s="823"/>
      <c r="AE13" s="823"/>
      <c r="AF13" s="823"/>
      <c r="AG13" s="823"/>
      <c r="AH13" s="823"/>
      <c r="AI13" s="823"/>
      <c r="AJ13" s="823"/>
      <c r="AK13" s="823"/>
    </row>
    <row r="14" spans="7:50">
      <c r="J14" s="86"/>
      <c r="K14" s="86"/>
      <c r="L14" s="804" t="s">
        <v>510</v>
      </c>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724" t="s">
        <v>511</v>
      </c>
    </row>
    <row r="15" spans="7:50" ht="14.25" customHeight="1">
      <c r="J15" s="86"/>
      <c r="K15" s="86"/>
      <c r="L15" s="804" t="s">
        <v>95</v>
      </c>
      <c r="M15" s="804" t="s">
        <v>547</v>
      </c>
      <c r="N15" s="804" t="s">
        <v>434</v>
      </c>
      <c r="O15" s="804"/>
      <c r="P15" s="804"/>
      <c r="Q15" s="804"/>
      <c r="R15" s="824" t="s">
        <v>406</v>
      </c>
      <c r="S15" s="824"/>
      <c r="T15" s="824"/>
      <c r="U15" s="824"/>
      <c r="V15" s="824" t="s">
        <v>435</v>
      </c>
      <c r="W15" s="824"/>
      <c r="X15" s="824"/>
      <c r="Y15" s="824"/>
      <c r="Z15" s="824" t="s">
        <v>409</v>
      </c>
      <c r="AA15" s="824"/>
      <c r="AB15" s="824"/>
      <c r="AC15" s="824"/>
      <c r="AD15" s="824" t="s">
        <v>534</v>
      </c>
      <c r="AE15" s="824"/>
      <c r="AF15" s="824"/>
      <c r="AG15" s="824"/>
      <c r="AH15" s="824"/>
      <c r="AI15" s="824"/>
      <c r="AJ15" s="824"/>
      <c r="AK15" s="804" t="s">
        <v>344</v>
      </c>
      <c r="AL15" s="790" t="s">
        <v>278</v>
      </c>
      <c r="AM15" s="724"/>
    </row>
    <row r="16" spans="7:50" ht="26.25" customHeight="1">
      <c r="J16" s="86"/>
      <c r="K16" s="86"/>
      <c r="L16" s="804"/>
      <c r="M16" s="804"/>
      <c r="N16" s="804"/>
      <c r="O16" s="804"/>
      <c r="P16" s="804"/>
      <c r="Q16" s="804"/>
      <c r="R16" s="824"/>
      <c r="S16" s="824"/>
      <c r="T16" s="824"/>
      <c r="U16" s="824"/>
      <c r="V16" s="824"/>
      <c r="W16" s="824"/>
      <c r="X16" s="824"/>
      <c r="Y16" s="824"/>
      <c r="Z16" s="824"/>
      <c r="AA16" s="824"/>
      <c r="AB16" s="824"/>
      <c r="AC16" s="824"/>
      <c r="AD16" s="824" t="s">
        <v>436</v>
      </c>
      <c r="AE16" s="824"/>
      <c r="AF16" s="724" t="s">
        <v>437</v>
      </c>
      <c r="AG16" s="724"/>
      <c r="AH16" s="826" t="s">
        <v>536</v>
      </c>
      <c r="AI16" s="826"/>
      <c r="AJ16" s="826"/>
      <c r="AK16" s="804"/>
      <c r="AL16" s="790"/>
      <c r="AM16" s="724"/>
    </row>
    <row r="17" spans="1:53" ht="14.25" customHeight="1">
      <c r="J17" s="86"/>
      <c r="K17" s="86"/>
      <c r="L17" s="804"/>
      <c r="M17" s="804"/>
      <c r="N17" s="804"/>
      <c r="O17" s="804"/>
      <c r="P17" s="804"/>
      <c r="Q17" s="804"/>
      <c r="R17" s="824"/>
      <c r="S17" s="824"/>
      <c r="T17" s="824"/>
      <c r="U17" s="824"/>
      <c r="V17" s="824"/>
      <c r="W17" s="824"/>
      <c r="X17" s="824"/>
      <c r="Y17" s="824"/>
      <c r="Z17" s="824"/>
      <c r="AA17" s="824"/>
      <c r="AB17" s="824"/>
      <c r="AC17" s="824"/>
      <c r="AD17" s="411" t="s">
        <v>348</v>
      </c>
      <c r="AE17" s="411" t="s">
        <v>347</v>
      </c>
      <c r="AF17" s="411" t="s">
        <v>348</v>
      </c>
      <c r="AG17" s="411" t="s">
        <v>347</v>
      </c>
      <c r="AH17" s="106" t="s">
        <v>407</v>
      </c>
      <c r="AI17" s="825" t="s">
        <v>408</v>
      </c>
      <c r="AJ17" s="825"/>
      <c r="AK17" s="804"/>
      <c r="AL17" s="790"/>
      <c r="AM17" s="724"/>
    </row>
    <row r="18" spans="1:53" ht="12" customHeight="1">
      <c r="J18" s="86"/>
      <c r="K18" s="248">
        <v>1</v>
      </c>
      <c r="L18" s="579" t="s">
        <v>96</v>
      </c>
      <c r="M18" s="579" t="s">
        <v>52</v>
      </c>
      <c r="N18" s="785">
        <f ca="1">OFFSET(N18,0,-1)+1</f>
        <v>3</v>
      </c>
      <c r="O18" s="785"/>
      <c r="P18" s="785"/>
      <c r="Q18" s="785"/>
      <c r="R18" s="785">
        <f ca="1">OFFSET(R18,0,-4)+1</f>
        <v>4</v>
      </c>
      <c r="S18" s="785"/>
      <c r="T18" s="785"/>
      <c r="U18" s="785"/>
      <c r="V18" s="785">
        <f ca="1">OFFSET(V18,0,-4)+1</f>
        <v>5</v>
      </c>
      <c r="W18" s="785"/>
      <c r="X18" s="785"/>
      <c r="Y18" s="785"/>
      <c r="Z18" s="581"/>
      <c r="AA18" s="581"/>
      <c r="AB18" s="581">
        <f ca="1">OFFSET(V18,0,0)+1</f>
        <v>6</v>
      </c>
      <c r="AC18" s="582">
        <f ca="1">AB18</f>
        <v>6</v>
      </c>
      <c r="AD18" s="580">
        <f ca="1">OFFSET(AD18,0,-1)+1</f>
        <v>7</v>
      </c>
      <c r="AE18" s="580">
        <f t="shared" ref="AE18:AJ18" ca="1" si="0">OFFSET(AE18,0,-1)+1</f>
        <v>8</v>
      </c>
      <c r="AF18" s="580">
        <f t="shared" ca="1" si="0"/>
        <v>9</v>
      </c>
      <c r="AG18" s="580">
        <f t="shared" ca="1" si="0"/>
        <v>10</v>
      </c>
      <c r="AH18" s="580">
        <f t="shared" ca="1" si="0"/>
        <v>11</v>
      </c>
      <c r="AI18" s="580">
        <f t="shared" ca="1" si="0"/>
        <v>12</v>
      </c>
      <c r="AJ18" s="580">
        <f t="shared" ca="1" si="0"/>
        <v>13</v>
      </c>
      <c r="AK18" s="580">
        <f ca="1">OFFSET(AK18,0,-1)+1</f>
        <v>14</v>
      </c>
      <c r="AL18" s="583"/>
      <c r="AM18" s="580">
        <v>15</v>
      </c>
    </row>
    <row r="19" spans="1:53" ht="22.5">
      <c r="A19" s="813">
        <v>1</v>
      </c>
      <c r="B19" s="298"/>
      <c r="C19" s="298"/>
      <c r="D19" s="298"/>
      <c r="E19" s="298"/>
      <c r="F19" s="320"/>
      <c r="G19" s="320"/>
      <c r="H19" s="320"/>
      <c r="J19" s="86"/>
      <c r="K19" s="86"/>
      <c r="L19" s="571">
        <f>mergeValue(A19)</f>
        <v>1</v>
      </c>
      <c r="M19" s="578" t="s">
        <v>23</v>
      </c>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591" t="s">
        <v>543</v>
      </c>
    </row>
    <row r="20" spans="1:53" ht="22.5">
      <c r="A20" s="813"/>
      <c r="B20" s="813">
        <v>1</v>
      </c>
      <c r="C20" s="298"/>
      <c r="D20" s="298"/>
      <c r="E20" s="298"/>
      <c r="F20" s="348"/>
      <c r="G20" s="349"/>
      <c r="H20" s="349"/>
      <c r="I20" s="219"/>
      <c r="J20" s="46"/>
      <c r="K20" s="35"/>
      <c r="L20" s="339" t="str">
        <f>mergeValue(A20) &amp;"."&amp; mergeValue(B20)</f>
        <v>1.1</v>
      </c>
      <c r="M20" s="159" t="s">
        <v>18</v>
      </c>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552" t="s">
        <v>544</v>
      </c>
    </row>
    <row r="21" spans="1:53" ht="45">
      <c r="A21" s="813"/>
      <c r="B21" s="813"/>
      <c r="C21" s="813">
        <v>1</v>
      </c>
      <c r="D21" s="298"/>
      <c r="E21" s="298"/>
      <c r="F21" s="348"/>
      <c r="G21" s="349"/>
      <c r="H21" s="349"/>
      <c r="I21" s="219"/>
      <c r="J21" s="46"/>
      <c r="K21" s="35"/>
      <c r="L21" s="339" t="str">
        <f>mergeValue(A21) &amp;"."&amp; mergeValue(B21)&amp;"."&amp; mergeValue(C21)</f>
        <v>1.1.1</v>
      </c>
      <c r="M21" s="160" t="s">
        <v>402</v>
      </c>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552" t="s">
        <v>680</v>
      </c>
    </row>
    <row r="22" spans="1:53" ht="20.100000000000001" customHeight="1">
      <c r="A22" s="813"/>
      <c r="B22" s="813"/>
      <c r="C22" s="813"/>
      <c r="D22" s="813">
        <v>1</v>
      </c>
      <c r="E22" s="298"/>
      <c r="F22" s="348"/>
      <c r="G22" s="349"/>
      <c r="H22" s="349"/>
      <c r="I22" s="816"/>
      <c r="J22" s="817"/>
      <c r="K22" s="776"/>
      <c r="L22" s="818" t="str">
        <f>mergeValue(A22) &amp;"."&amp; mergeValue(B22)&amp;"."&amp; mergeValue(C22)&amp;"."&amp; mergeValue(D22)</f>
        <v>1.1.1.1</v>
      </c>
      <c r="M22" s="819"/>
      <c r="N22" s="779" t="s">
        <v>87</v>
      </c>
      <c r="O22" s="805"/>
      <c r="P22" s="808" t="s">
        <v>96</v>
      </c>
      <c r="Q22" s="809"/>
      <c r="R22" s="779" t="s">
        <v>88</v>
      </c>
      <c r="S22" s="805"/>
      <c r="T22" s="806">
        <v>1</v>
      </c>
      <c r="U22" s="810"/>
      <c r="V22" s="779" t="s">
        <v>88</v>
      </c>
      <c r="W22" s="805"/>
      <c r="X22" s="806">
        <v>1</v>
      </c>
      <c r="Y22" s="807"/>
      <c r="Z22" s="779" t="s">
        <v>88</v>
      </c>
      <c r="AA22" s="191"/>
      <c r="AB22" s="113">
        <v>1</v>
      </c>
      <c r="AC22" s="420"/>
      <c r="AD22" s="660"/>
      <c r="AE22" s="660"/>
      <c r="AF22" s="660"/>
      <c r="AG22" s="660"/>
      <c r="AH22" s="662"/>
      <c r="AI22" s="572" t="s">
        <v>87</v>
      </c>
      <c r="AJ22" s="662"/>
      <c r="AK22" s="590" t="s">
        <v>88</v>
      </c>
      <c r="AL22" s="282"/>
      <c r="AM22" s="775" t="s">
        <v>548</v>
      </c>
      <c r="AN22" s="298" t="str">
        <f>strCheckDateOnDP(V22:AL22,List06_9_DP)</f>
        <v/>
      </c>
      <c r="AO22" s="317" t="str">
        <f>IF(AND(COUNTIF(AP18:AP26,AP22)&gt;1,AP22&lt;&gt;""),"ErrUnique:HasDoubleConn","")</f>
        <v/>
      </c>
      <c r="AP22" s="317"/>
      <c r="AQ22" s="317"/>
      <c r="AR22" s="317"/>
      <c r="AS22" s="317"/>
      <c r="AT22" s="317"/>
    </row>
    <row r="23" spans="1:53" ht="20.100000000000001" customHeight="1">
      <c r="A23" s="813"/>
      <c r="B23" s="813"/>
      <c r="C23" s="813"/>
      <c r="D23" s="813"/>
      <c r="E23" s="298"/>
      <c r="F23" s="348"/>
      <c r="G23" s="349"/>
      <c r="H23" s="349"/>
      <c r="I23" s="816"/>
      <c r="J23" s="817"/>
      <c r="K23" s="776"/>
      <c r="L23" s="818"/>
      <c r="M23" s="819"/>
      <c r="N23" s="779"/>
      <c r="O23" s="805"/>
      <c r="P23" s="808"/>
      <c r="Q23" s="809"/>
      <c r="R23" s="779"/>
      <c r="S23" s="805"/>
      <c r="T23" s="806"/>
      <c r="U23" s="811"/>
      <c r="V23" s="779"/>
      <c r="W23" s="805"/>
      <c r="X23" s="806"/>
      <c r="Y23" s="807"/>
      <c r="Z23" s="779"/>
      <c r="AA23" s="442"/>
      <c r="AB23" s="210"/>
      <c r="AC23" s="210"/>
      <c r="AD23" s="261"/>
      <c r="AE23" s="261"/>
      <c r="AF23" s="261"/>
      <c r="AG23" s="300" t="str">
        <f>AH22 &amp; "-" &amp; AJ22</f>
        <v>-</v>
      </c>
      <c r="AH23" s="300"/>
      <c r="AI23" s="300"/>
      <c r="AJ23" s="300"/>
      <c r="AK23" s="300" t="s">
        <v>88</v>
      </c>
      <c r="AL23" s="445"/>
      <c r="AM23" s="775"/>
      <c r="AO23" s="317"/>
      <c r="AP23" s="317"/>
      <c r="AQ23" s="317"/>
      <c r="AR23" s="317"/>
      <c r="AS23" s="317"/>
      <c r="AT23" s="317"/>
    </row>
    <row r="24" spans="1:53" ht="20.100000000000001" customHeight="1">
      <c r="A24" s="813"/>
      <c r="B24" s="813"/>
      <c r="C24" s="813"/>
      <c r="D24" s="813"/>
      <c r="E24" s="298"/>
      <c r="F24" s="348"/>
      <c r="G24" s="349"/>
      <c r="H24" s="349"/>
      <c r="I24" s="816"/>
      <c r="J24" s="817"/>
      <c r="K24" s="776"/>
      <c r="L24" s="818"/>
      <c r="M24" s="819"/>
      <c r="N24" s="779"/>
      <c r="O24" s="805"/>
      <c r="P24" s="808"/>
      <c r="Q24" s="809"/>
      <c r="R24" s="779"/>
      <c r="S24" s="805"/>
      <c r="T24" s="806"/>
      <c r="U24" s="812"/>
      <c r="V24" s="779"/>
      <c r="W24" s="444"/>
      <c r="X24" s="177"/>
      <c r="Y24" s="210"/>
      <c r="Z24" s="260"/>
      <c r="AA24" s="260"/>
      <c r="AB24" s="260"/>
      <c r="AC24" s="260"/>
      <c r="AD24" s="261"/>
      <c r="AE24" s="261"/>
      <c r="AF24" s="261"/>
      <c r="AG24" s="261"/>
      <c r="AH24" s="262"/>
      <c r="AI24" s="198"/>
      <c r="AJ24" s="198"/>
      <c r="AK24" s="262"/>
      <c r="AL24" s="186"/>
      <c r="AM24" s="775"/>
      <c r="AO24" s="317"/>
      <c r="AP24" s="317"/>
      <c r="AQ24" s="317"/>
      <c r="AR24" s="317"/>
      <c r="AS24" s="317"/>
      <c r="AT24" s="317"/>
    </row>
    <row r="25" spans="1:53" ht="20.100000000000001" customHeight="1">
      <c r="A25" s="813"/>
      <c r="B25" s="813"/>
      <c r="C25" s="813"/>
      <c r="D25" s="813"/>
      <c r="E25" s="298"/>
      <c r="F25" s="348"/>
      <c r="G25" s="349"/>
      <c r="H25" s="349"/>
      <c r="I25" s="816"/>
      <c r="J25" s="817"/>
      <c r="K25" s="776"/>
      <c r="L25" s="818"/>
      <c r="M25" s="819"/>
      <c r="N25" s="779"/>
      <c r="O25" s="805"/>
      <c r="P25" s="808"/>
      <c r="Q25" s="809"/>
      <c r="R25" s="779"/>
      <c r="S25" s="263"/>
      <c r="T25" s="265"/>
      <c r="U25" s="264"/>
      <c r="V25" s="260"/>
      <c r="W25" s="260"/>
      <c r="X25" s="260"/>
      <c r="Y25" s="260"/>
      <c r="Z25" s="260"/>
      <c r="AA25" s="260"/>
      <c r="AB25" s="260"/>
      <c r="AC25" s="260"/>
      <c r="AD25" s="261"/>
      <c r="AE25" s="261"/>
      <c r="AF25" s="261"/>
      <c r="AG25" s="261"/>
      <c r="AH25" s="262"/>
      <c r="AI25" s="198"/>
      <c r="AJ25" s="198"/>
      <c r="AK25" s="262"/>
      <c r="AL25" s="186"/>
      <c r="AM25" s="775"/>
      <c r="AO25" s="317"/>
      <c r="AP25" s="317"/>
      <c r="AQ25" s="317"/>
      <c r="AR25" s="317"/>
      <c r="AS25" s="317"/>
      <c r="AT25" s="317"/>
    </row>
    <row r="26" spans="1:53" customFormat="1" ht="20.100000000000001" customHeight="1">
      <c r="A26" s="813"/>
      <c r="B26" s="813"/>
      <c r="C26" s="813"/>
      <c r="D26" s="813"/>
      <c r="E26" s="350"/>
      <c r="F26" s="351"/>
      <c r="G26" s="350"/>
      <c r="H26" s="350"/>
      <c r="I26" s="816"/>
      <c r="J26" s="817"/>
      <c r="K26" s="776"/>
      <c r="L26" s="818"/>
      <c r="M26" s="819"/>
      <c r="N26" s="779"/>
      <c r="O26" s="443"/>
      <c r="P26" s="164"/>
      <c r="Q26" s="210" t="s">
        <v>410</v>
      </c>
      <c r="R26" s="164"/>
      <c r="S26" s="164"/>
      <c r="T26" s="164"/>
      <c r="U26" s="164"/>
      <c r="V26" s="164"/>
      <c r="W26" s="164"/>
      <c r="X26" s="164"/>
      <c r="Y26" s="164"/>
      <c r="Z26" s="164"/>
      <c r="AA26" s="164"/>
      <c r="AB26" s="164"/>
      <c r="AC26" s="164"/>
      <c r="AD26" s="164"/>
      <c r="AE26" s="164"/>
      <c r="AF26" s="164"/>
      <c r="AG26" s="164"/>
      <c r="AH26" s="164"/>
      <c r="AI26" s="164"/>
      <c r="AJ26" s="164"/>
      <c r="AK26" s="164"/>
      <c r="AL26" s="266"/>
      <c r="AM26" s="775"/>
      <c r="AN26" s="307"/>
      <c r="AO26" s="307"/>
      <c r="AP26" s="318"/>
      <c r="AQ26" s="318"/>
      <c r="AR26" s="318"/>
      <c r="AS26" s="318"/>
      <c r="AT26" s="318"/>
      <c r="AU26" s="307"/>
      <c r="AV26" s="307"/>
      <c r="AW26" s="307"/>
      <c r="AX26" s="307"/>
    </row>
    <row r="27" spans="1:53" customFormat="1" ht="15" customHeight="1">
      <c r="A27" s="813"/>
      <c r="B27" s="813"/>
      <c r="C27" s="813"/>
      <c r="D27" s="350"/>
      <c r="E27" s="350"/>
      <c r="F27" s="348"/>
      <c r="G27" s="350"/>
      <c r="H27" s="350"/>
      <c r="I27" s="180"/>
      <c r="J27" s="85"/>
      <c r="K27" s="180"/>
      <c r="L27" s="328"/>
      <c r="M27" s="163" t="s">
        <v>5</v>
      </c>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86"/>
      <c r="AM27" s="775"/>
      <c r="AN27" s="307"/>
      <c r="AO27" s="307"/>
      <c r="AP27" s="318"/>
      <c r="AQ27" s="318"/>
      <c r="AR27" s="318"/>
      <c r="AS27" s="318"/>
      <c r="AT27" s="318"/>
      <c r="AU27" s="307"/>
      <c r="AV27" s="307"/>
      <c r="AW27" s="307"/>
      <c r="AX27" s="307"/>
    </row>
    <row r="28" spans="1:53" customFormat="1" ht="15" customHeight="1">
      <c r="A28" s="813"/>
      <c r="B28" s="813"/>
      <c r="C28" s="350"/>
      <c r="D28" s="350"/>
      <c r="E28" s="350"/>
      <c r="F28" s="348"/>
      <c r="G28" s="350"/>
      <c r="H28" s="350"/>
      <c r="I28" s="180"/>
      <c r="J28" s="85"/>
      <c r="K28" s="180"/>
      <c r="L28" s="112"/>
      <c r="M28" s="162" t="s">
        <v>403</v>
      </c>
      <c r="N28" s="162"/>
      <c r="O28" s="162"/>
      <c r="P28" s="162"/>
      <c r="Q28" s="162"/>
      <c r="R28" s="162"/>
      <c r="S28" s="162"/>
      <c r="T28" s="162"/>
      <c r="U28" s="162"/>
      <c r="V28" s="162"/>
      <c r="W28" s="162"/>
      <c r="X28" s="162"/>
      <c r="Y28" s="162"/>
      <c r="Z28" s="162"/>
      <c r="AA28" s="162"/>
      <c r="AB28" s="162"/>
      <c r="AC28" s="162"/>
      <c r="AD28" s="157"/>
      <c r="AE28" s="157"/>
      <c r="AF28" s="157"/>
      <c r="AG28" s="157"/>
      <c r="AH28" s="262"/>
      <c r="AI28" s="198"/>
      <c r="AJ28" s="197"/>
      <c r="AK28" s="162"/>
      <c r="AL28" s="198"/>
      <c r="AM28" s="186"/>
      <c r="AN28" s="307"/>
      <c r="AO28" s="307"/>
      <c r="AP28" s="307"/>
      <c r="AQ28" s="307"/>
      <c r="AR28" s="307"/>
      <c r="AS28" s="307"/>
      <c r="AT28" s="307"/>
      <c r="AU28" s="307"/>
      <c r="AV28" s="307"/>
      <c r="AW28" s="307"/>
      <c r="AX28" s="307"/>
    </row>
    <row r="29" spans="1:53" customFormat="1" ht="15" customHeight="1">
      <c r="A29" s="813"/>
      <c r="B29" s="350"/>
      <c r="C29" s="350"/>
      <c r="D29" s="350"/>
      <c r="E29" s="350"/>
      <c r="F29" s="348"/>
      <c r="G29" s="350"/>
      <c r="H29" s="350"/>
      <c r="I29" s="180"/>
      <c r="J29" s="85"/>
      <c r="K29" s="180"/>
      <c r="L29" s="112"/>
      <c r="M29" s="177" t="s">
        <v>21</v>
      </c>
      <c r="N29" s="177"/>
      <c r="O29" s="177"/>
      <c r="P29" s="177"/>
      <c r="Q29" s="177"/>
      <c r="R29" s="177"/>
      <c r="S29" s="177"/>
      <c r="T29" s="177"/>
      <c r="U29" s="177"/>
      <c r="V29" s="177"/>
      <c r="W29" s="177"/>
      <c r="X29" s="177"/>
      <c r="Y29" s="177"/>
      <c r="Z29" s="177"/>
      <c r="AA29" s="177"/>
      <c r="AB29" s="177"/>
      <c r="AC29" s="177"/>
      <c r="AD29" s="157"/>
      <c r="AE29" s="157"/>
      <c r="AF29" s="157"/>
      <c r="AG29" s="157"/>
      <c r="AH29" s="262"/>
      <c r="AI29" s="198"/>
      <c r="AJ29" s="197"/>
      <c r="AK29" s="162"/>
      <c r="AL29" s="198"/>
      <c r="AM29" s="186"/>
      <c r="AN29" s="307"/>
      <c r="AO29" s="307"/>
      <c r="AP29" s="307"/>
      <c r="AQ29" s="307"/>
      <c r="AR29" s="307"/>
      <c r="AS29" s="307"/>
      <c r="AT29" s="307"/>
      <c r="AU29" s="307"/>
      <c r="AV29" s="307"/>
      <c r="AW29" s="307"/>
      <c r="AX29" s="307"/>
    </row>
    <row r="30" spans="1:53" customFormat="1" ht="15" customHeight="1">
      <c r="F30" s="179"/>
      <c r="G30" s="180"/>
      <c r="H30" s="180"/>
      <c r="I30" s="220"/>
      <c r="J30" s="85"/>
      <c r="L30" s="112"/>
      <c r="M30" s="210" t="s">
        <v>312</v>
      </c>
      <c r="N30" s="210"/>
      <c r="O30" s="210"/>
      <c r="P30" s="210"/>
      <c r="Q30" s="210"/>
      <c r="R30" s="210"/>
      <c r="S30" s="210"/>
      <c r="T30" s="210"/>
      <c r="U30" s="210"/>
      <c r="V30" s="210"/>
      <c r="W30" s="210"/>
      <c r="X30" s="210"/>
      <c r="Y30" s="210"/>
      <c r="Z30" s="210"/>
      <c r="AA30" s="210"/>
      <c r="AB30" s="210"/>
      <c r="AC30" s="210"/>
      <c r="AD30" s="157"/>
      <c r="AE30" s="157"/>
      <c r="AF30" s="157"/>
      <c r="AG30" s="157"/>
      <c r="AH30" s="262"/>
      <c r="AI30" s="198"/>
      <c r="AJ30" s="197"/>
      <c r="AK30" s="162"/>
      <c r="AL30" s="198"/>
      <c r="AM30" s="186"/>
      <c r="AN30" s="307"/>
      <c r="AO30" s="307"/>
      <c r="AP30" s="307"/>
      <c r="AQ30" s="307"/>
      <c r="AR30" s="307"/>
      <c r="AS30" s="307"/>
      <c r="AT30" s="307"/>
      <c r="AU30" s="307"/>
      <c r="AV30" s="307"/>
      <c r="AW30" s="307"/>
      <c r="AX30" s="307"/>
    </row>
    <row r="31" spans="1:53" ht="3" customHeight="1"/>
    <row r="32" spans="1:53" ht="14.25" customHeight="1">
      <c r="L32" s="215"/>
      <c r="M32" s="216" t="s">
        <v>705</v>
      </c>
      <c r="N32" s="216"/>
      <c r="O32" s="216"/>
      <c r="P32" s="216"/>
      <c r="Q32" s="216"/>
      <c r="R32" s="216"/>
      <c r="S32" s="216"/>
      <c r="T32" s="216"/>
      <c r="U32" s="216"/>
      <c r="V32" s="216"/>
      <c r="W32" s="216"/>
      <c r="X32" s="216"/>
      <c r="Y32" s="216"/>
      <c r="Z32" s="216"/>
      <c r="AA32" s="216"/>
      <c r="AB32" s="216"/>
      <c r="AC32" s="216"/>
      <c r="AD32" s="213"/>
      <c r="AE32" s="213"/>
      <c r="AF32" s="213"/>
      <c r="AG32" s="213"/>
      <c r="AH32" s="213"/>
      <c r="AI32" s="213"/>
      <c r="AJ32" s="213"/>
      <c r="AK32" s="213"/>
      <c r="AL32" s="213"/>
      <c r="AM32" s="213"/>
      <c r="AN32" s="320"/>
      <c r="AO32" s="320"/>
      <c r="AP32" s="320"/>
      <c r="AQ32" s="320"/>
      <c r="AR32" s="320"/>
      <c r="AS32" s="320"/>
      <c r="AT32" s="320"/>
      <c r="AU32" s="320"/>
      <c r="AV32" s="320"/>
      <c r="AW32" s="320"/>
      <c r="AX32" s="320"/>
      <c r="AY32" s="213"/>
      <c r="AZ32" s="213"/>
      <c r="BA32" s="213"/>
    </row>
    <row r="33" spans="12:53" s="35" customFormat="1" ht="14.25" customHeight="1">
      <c r="L33" s="215"/>
      <c r="M33" s="216"/>
      <c r="N33" s="216"/>
      <c r="O33" s="216"/>
      <c r="P33" s="216"/>
      <c r="Q33" s="216"/>
      <c r="R33" s="216"/>
      <c r="S33" s="216"/>
      <c r="T33" s="216"/>
      <c r="U33" s="216"/>
      <c r="V33" s="216"/>
      <c r="W33" s="216"/>
      <c r="X33" s="216"/>
      <c r="Y33" s="216"/>
      <c r="Z33" s="216"/>
      <c r="AA33" s="216"/>
      <c r="AB33" s="216"/>
      <c r="AC33" s="216"/>
      <c r="AD33" s="214"/>
      <c r="AE33" s="214"/>
      <c r="AF33" s="214"/>
      <c r="AG33" s="214"/>
      <c r="AH33" s="214"/>
      <c r="AI33" s="214"/>
      <c r="AJ33" s="214"/>
      <c r="AK33" s="214"/>
      <c r="AL33" s="214"/>
      <c r="AM33" s="214"/>
      <c r="AN33" s="321"/>
      <c r="AO33" s="321"/>
      <c r="AP33" s="321"/>
      <c r="AQ33" s="321"/>
      <c r="AR33" s="321"/>
      <c r="AS33" s="321"/>
      <c r="AT33" s="321"/>
      <c r="AU33" s="321"/>
      <c r="AV33" s="321"/>
      <c r="AW33" s="321"/>
      <c r="AX33" s="321"/>
      <c r="AY33" s="214"/>
      <c r="AZ33" s="214"/>
      <c r="BA33" s="214"/>
    </row>
  </sheetData>
  <sheetProtection password="FA9C" sheet="1" objects="1" scenarios="1" formatColumns="0" formatRows="0"/>
  <dataConsolidate leftLabels="1"/>
  <mergeCells count="55">
    <mergeCell ref="AD13:AK13"/>
    <mergeCell ref="L15:L17"/>
    <mergeCell ref="M15:M17"/>
    <mergeCell ref="N15:Q17"/>
    <mergeCell ref="R15:U17"/>
    <mergeCell ref="V15:Y17"/>
    <mergeCell ref="Z15:AC17"/>
    <mergeCell ref="AK15:AK17"/>
    <mergeCell ref="AI17:AJ17"/>
    <mergeCell ref="AF16:AG16"/>
    <mergeCell ref="AH16:AJ16"/>
    <mergeCell ref="AD15:AJ15"/>
    <mergeCell ref="AD16:AE16"/>
    <mergeCell ref="L11:M11"/>
    <mergeCell ref="S11:X11"/>
    <mergeCell ref="L12:M12"/>
    <mergeCell ref="S12:X12"/>
    <mergeCell ref="S13:X13"/>
    <mergeCell ref="C21:C27"/>
    <mergeCell ref="D22:D26"/>
    <mergeCell ref="A19:A29"/>
    <mergeCell ref="B20:B28"/>
    <mergeCell ref="O22:O25"/>
    <mergeCell ref="N21:AL21"/>
    <mergeCell ref="N20:AL20"/>
    <mergeCell ref="N19:AL19"/>
    <mergeCell ref="I22:I26"/>
    <mergeCell ref="Z22:Z23"/>
    <mergeCell ref="J22:J26"/>
    <mergeCell ref="L22:L26"/>
    <mergeCell ref="M22:M26"/>
    <mergeCell ref="N22:N26"/>
    <mergeCell ref="K22:K26"/>
    <mergeCell ref="V22:V24"/>
    <mergeCell ref="AM22:AM27"/>
    <mergeCell ref="L14:AL14"/>
    <mergeCell ref="N18:Q18"/>
    <mergeCell ref="R18:U18"/>
    <mergeCell ref="V18:Y18"/>
    <mergeCell ref="AL15:AL17"/>
    <mergeCell ref="AM14:AM17"/>
    <mergeCell ref="W22:W23"/>
    <mergeCell ref="X22:X23"/>
    <mergeCell ref="Y22:Y23"/>
    <mergeCell ref="P22:P25"/>
    <mergeCell ref="Q22:Q25"/>
    <mergeCell ref="R22:R25"/>
    <mergeCell ref="S22:S24"/>
    <mergeCell ref="T22:T24"/>
    <mergeCell ref="U22:U24"/>
    <mergeCell ref="L5:U5"/>
    <mergeCell ref="N7:U7"/>
    <mergeCell ref="N8:U8"/>
    <mergeCell ref="N9:U9"/>
    <mergeCell ref="N10:U10"/>
  </mergeCells>
  <dataValidations count="5">
    <dataValidation type="textLength" operator="lessThanOrEqual" allowBlank="1" showInputMessage="1" showErrorMessage="1" errorTitle="Ошибка" error="Допускается ввод не более 900 символов!" sqref="M22:M26 V7:W10">
      <formula1>900</formula1>
    </dataValidation>
    <dataValidation allowBlank="1" showInputMessage="1" showErrorMessage="1" prompt="Для выбора выполните двойной щелчок левой клавиши мыши по соответствующей ячейке." sqref="AI28:AI30 AI22 N22 R22 Z22 V22 AK22"/>
    <dataValidation allowBlank="1" promptTitle="checkPeriodRange" sqref="AG23:AL23"/>
    <dataValidation type="decimal" allowBlank="1" showErrorMessage="1" errorTitle="Ошибка" error="Допускается ввод только действительных чисел!" sqref="AD22:AG22 Q22:Q25">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J22 AH22"/>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212</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4"/>
      <c r="B13" s="774"/>
      <c r="C13" s="774"/>
      <c r="D13" s="479">
        <v>1</v>
      </c>
      <c r="F13" s="469" t="str">
        <f>"4."&amp;mergeValue(A13) &amp;"."&amp;mergeValue(B13)&amp;"."&amp;mergeValue(C13)&amp;"."&amp;mergeValue(D13)</f>
        <v>4.1.1.1.1</v>
      </c>
      <c r="G13" s="557" t="s">
        <v>573</v>
      </c>
      <c r="H13" s="454"/>
      <c r="I13" s="775" t="s">
        <v>675</v>
      </c>
      <c r="J13" s="468"/>
      <c r="K13" s="319"/>
      <c r="L13" s="319"/>
      <c r="M13" s="319"/>
      <c r="N13" s="319"/>
      <c r="O13" s="319"/>
      <c r="P13" s="319"/>
      <c r="Q13" s="319"/>
      <c r="R13" s="319"/>
      <c r="S13" s="319"/>
      <c r="T13" s="319"/>
    </row>
    <row r="14" spans="1:20" s="255" customFormat="1" ht="18.75">
      <c r="A14" s="774"/>
      <c r="B14" s="774"/>
      <c r="C14" s="774"/>
      <c r="D14" s="479"/>
      <c r="F14" s="473"/>
      <c r="G14" s="163" t="s">
        <v>4</v>
      </c>
      <c r="H14" s="478"/>
      <c r="I14" s="775"/>
      <c r="J14" s="468"/>
      <c r="K14" s="319"/>
      <c r="L14" s="319"/>
      <c r="M14" s="319"/>
      <c r="N14" s="319"/>
      <c r="O14" s="319"/>
      <c r="P14" s="319"/>
      <c r="Q14" s="319"/>
      <c r="R14" s="319"/>
      <c r="S14" s="319"/>
      <c r="T14" s="319"/>
    </row>
    <row r="15" spans="1:20" s="255" customFormat="1" ht="18.75">
      <c r="A15" s="774"/>
      <c r="B15" s="774"/>
      <c r="C15" s="479"/>
      <c r="D15" s="479"/>
      <c r="F15" s="473"/>
      <c r="G15" s="162" t="s">
        <v>451</v>
      </c>
      <c r="H15" s="474"/>
      <c r="I15" s="475"/>
      <c r="J15" s="468"/>
      <c r="K15" s="319"/>
      <c r="L15" s="319"/>
      <c r="M15" s="319"/>
      <c r="N15" s="319"/>
      <c r="O15" s="319"/>
      <c r="P15" s="319"/>
      <c r="Q15" s="319"/>
      <c r="R15" s="319"/>
      <c r="S15" s="319"/>
      <c r="T15" s="319"/>
    </row>
    <row r="16" spans="1:20" s="255" customFormat="1" ht="18.75">
      <c r="A16" s="774"/>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62"/>
      <c r="G18" s="555"/>
      <c r="H18" s="556"/>
      <c r="I18" s="343"/>
      <c r="J18" s="465"/>
      <c r="K18" s="465"/>
      <c r="L18" s="465"/>
      <c r="M18" s="465"/>
      <c r="N18" s="465"/>
      <c r="O18" s="465"/>
      <c r="P18" s="465"/>
      <c r="Q18" s="465"/>
      <c r="R18" s="465"/>
      <c r="S18" s="465"/>
      <c r="T18" s="465"/>
    </row>
    <row r="19" spans="1:20" s="463" customFormat="1" ht="15" customHeight="1">
      <c r="A19" s="465"/>
      <c r="B19" s="465"/>
      <c r="C19" s="465"/>
      <c r="D19" s="465"/>
      <c r="F19" s="462"/>
      <c r="G19" s="769" t="s">
        <v>677</v>
      </c>
      <c r="H19" s="769"/>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BA33"/>
  <sheetViews>
    <sheetView showGridLines="0" topLeftCell="K4" zoomScaleNormal="100" workbookViewId="0"/>
  </sheetViews>
  <sheetFormatPr defaultColWidth="10.5703125" defaultRowHeight="14.25"/>
  <cols>
    <col min="1" max="6" width="10.5703125" style="35" hidden="1" customWidth="1"/>
    <col min="7" max="7" width="9.140625" style="96" hidden="1" customWidth="1"/>
    <col min="8" max="8" width="2" style="96" hidden="1" customWidth="1"/>
    <col min="9" max="9" width="3.7109375" style="96" hidden="1" customWidth="1"/>
    <col min="10" max="10" width="3.7109375" style="87" hidden="1" customWidth="1"/>
    <col min="11" max="11" width="3.7109375" style="87" customWidth="1"/>
    <col min="12" max="12" width="12.7109375" style="35" customWidth="1"/>
    <col min="13" max="13" width="47.42578125" style="35" customWidth="1"/>
    <col min="14" max="14" width="3.7109375" style="35" customWidth="1"/>
    <col min="15" max="15" width="4.140625" style="35" customWidth="1"/>
    <col min="16" max="16" width="18.140625" style="35" customWidth="1"/>
    <col min="17" max="19" width="3.7109375" style="35" customWidth="1"/>
    <col min="20" max="20" width="12.85546875" style="35" customWidth="1"/>
    <col min="21" max="23" width="3.7109375" style="35" customWidth="1"/>
    <col min="24" max="24" width="12.85546875" style="35" customWidth="1"/>
    <col min="25" max="27" width="3.7109375" style="35" customWidth="1"/>
    <col min="28" max="28" width="12.85546875" style="35" customWidth="1"/>
    <col min="29" max="32" width="21.42578125" style="35" customWidth="1"/>
    <col min="33" max="33" width="11.7109375" style="35" customWidth="1"/>
    <col min="34" max="34" width="3.7109375" style="35" customWidth="1"/>
    <col min="35" max="35" width="11.7109375" style="35" customWidth="1"/>
    <col min="36" max="36" width="8.5703125" style="35" hidden="1" customWidth="1"/>
    <col min="37" max="37" width="4.5703125" style="35" customWidth="1"/>
    <col min="38" max="38" width="115.7109375" style="35" customWidth="1"/>
    <col min="39" max="40" width="10.5703125" style="298"/>
    <col min="41" max="41" width="13.42578125" style="298" customWidth="1"/>
    <col min="42" max="49" width="10.5703125" style="298"/>
    <col min="50" max="16384" width="10.5703125" style="35"/>
  </cols>
  <sheetData>
    <row r="1" spans="7:49" hidden="1"/>
    <row r="2" spans="7:49" hidden="1"/>
    <row r="3" spans="7:49" hidden="1"/>
    <row r="4" spans="7:49" ht="3" customHeight="1">
      <c r="J4" s="86"/>
      <c r="K4" s="86"/>
      <c r="L4" s="36"/>
      <c r="M4" s="36"/>
      <c r="N4" s="36"/>
      <c r="O4" s="36"/>
      <c r="P4" s="36"/>
      <c r="Q4" s="36"/>
      <c r="R4" s="36"/>
      <c r="S4" s="36"/>
      <c r="T4" s="36"/>
      <c r="U4" s="36"/>
      <c r="V4" s="36"/>
      <c r="W4" s="36"/>
      <c r="X4" s="36"/>
      <c r="Y4" s="36"/>
      <c r="Z4" s="36"/>
      <c r="AA4" s="36"/>
      <c r="AB4" s="36"/>
      <c r="AC4" s="101"/>
      <c r="AD4" s="101"/>
      <c r="AE4" s="101"/>
      <c r="AF4" s="101"/>
      <c r="AG4" s="101"/>
      <c r="AH4" s="101"/>
      <c r="AI4" s="101"/>
      <c r="AJ4" s="36"/>
    </row>
    <row r="5" spans="7:49" ht="22.5">
      <c r="J5" s="86"/>
      <c r="K5" s="86"/>
      <c r="L5" s="803" t="s">
        <v>684</v>
      </c>
      <c r="M5" s="803"/>
      <c r="N5" s="803"/>
      <c r="O5" s="803"/>
      <c r="P5" s="803"/>
      <c r="Q5" s="803"/>
      <c r="R5" s="803"/>
      <c r="S5" s="803"/>
      <c r="T5" s="803"/>
      <c r="U5" s="595"/>
      <c r="V5" s="470"/>
      <c r="W5" s="470"/>
      <c r="X5" s="470"/>
      <c r="Y5" s="470"/>
      <c r="Z5" s="470"/>
      <c r="AA5" s="470"/>
      <c r="AB5" s="470"/>
      <c r="AC5" s="470"/>
      <c r="AD5" s="470"/>
      <c r="AE5" s="470"/>
      <c r="AF5" s="470"/>
      <c r="AG5" s="470"/>
      <c r="AH5" s="470"/>
      <c r="AI5" s="470"/>
      <c r="AJ5" s="283"/>
      <c r="AK5" s="101"/>
    </row>
    <row r="6" spans="7:49" ht="3" customHeight="1">
      <c r="J6" s="86"/>
      <c r="K6" s="86"/>
      <c r="L6" s="36"/>
      <c r="M6" s="36"/>
      <c r="N6" s="36"/>
      <c r="O6" s="36"/>
      <c r="P6" s="36"/>
      <c r="Q6" s="36"/>
      <c r="R6" s="83"/>
      <c r="S6" s="83"/>
      <c r="T6" s="83"/>
      <c r="U6" s="83"/>
      <c r="V6" s="83"/>
      <c r="W6" s="83"/>
      <c r="X6" s="36"/>
    </row>
    <row r="7" spans="7:49"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786" t="str">
        <f>IF(NameOrPr_ch="",IF(NameOrPr="","",NameOrPr),NameOrPr_ch)</f>
        <v xml:space="preserve">Департамента тарифной и ценовой политики Тюменской области </v>
      </c>
      <c r="O7" s="786"/>
      <c r="P7" s="786"/>
      <c r="Q7" s="786"/>
      <c r="R7" s="786"/>
      <c r="S7" s="786"/>
      <c r="T7" s="786"/>
      <c r="U7" s="665"/>
      <c r="V7" s="343"/>
      <c r="W7" s="343"/>
      <c r="X7" s="465"/>
      <c r="Y7" s="465"/>
      <c r="Z7" s="465"/>
      <c r="AA7" s="465"/>
      <c r="AB7" s="465"/>
      <c r="AC7" s="465"/>
      <c r="AD7" s="465"/>
      <c r="AE7" s="465"/>
      <c r="AF7" s="465"/>
      <c r="AG7" s="465"/>
      <c r="AH7" s="465"/>
    </row>
    <row r="8" spans="7:49"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786" t="str">
        <f>IF(datePr_ch="",IF(datePr="","",datePr),datePr_ch)</f>
        <v>16.01.2020</v>
      </c>
      <c r="O8" s="786"/>
      <c r="P8" s="786"/>
      <c r="Q8" s="786"/>
      <c r="R8" s="786"/>
      <c r="S8" s="786"/>
      <c r="T8" s="786"/>
      <c r="U8" s="665"/>
      <c r="V8" s="343"/>
      <c r="W8" s="343"/>
      <c r="X8" s="465"/>
      <c r="Y8" s="465"/>
      <c r="Z8" s="465"/>
      <c r="AA8" s="465"/>
      <c r="AB8" s="465"/>
      <c r="AC8" s="465"/>
      <c r="AD8" s="465"/>
      <c r="AE8" s="465"/>
      <c r="AF8" s="465"/>
      <c r="AG8" s="465"/>
      <c r="AH8" s="465"/>
    </row>
    <row r="9" spans="7:49"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786" t="str">
        <f>IF(numberPr_ch="",IF(numberPr="","",numberPr),numberPr_ch)</f>
        <v>01/01-21</v>
      </c>
      <c r="O9" s="786"/>
      <c r="P9" s="786"/>
      <c r="Q9" s="786"/>
      <c r="R9" s="786"/>
      <c r="S9" s="786"/>
      <c r="T9" s="786"/>
      <c r="U9" s="665"/>
      <c r="V9" s="343"/>
      <c r="W9" s="343"/>
      <c r="X9" s="465"/>
      <c r="Y9" s="465"/>
      <c r="Z9" s="465"/>
      <c r="AA9" s="465"/>
      <c r="AB9" s="465"/>
      <c r="AC9" s="465"/>
      <c r="AD9" s="465"/>
      <c r="AE9" s="465"/>
      <c r="AF9" s="465"/>
      <c r="AG9" s="465"/>
      <c r="AH9" s="465"/>
    </row>
    <row r="10" spans="7:49" s="463" customFormat="1" ht="18.75">
      <c r="G10" s="464"/>
      <c r="H10" s="464"/>
      <c r="L10" s="462"/>
      <c r="M10" s="656" t="s">
        <v>576</v>
      </c>
      <c r="N10" s="786" t="str">
        <f>IF(IstPub_ch="",IF(IstPub="","",IstPub),IstPub_ch)</f>
        <v>Официальный портал органов государственной власти Тюменской области</v>
      </c>
      <c r="O10" s="786"/>
      <c r="P10" s="786"/>
      <c r="Q10" s="786"/>
      <c r="R10" s="786"/>
      <c r="S10" s="786"/>
      <c r="T10" s="786"/>
      <c r="U10" s="665"/>
      <c r="V10" s="343"/>
      <c r="W10" s="343"/>
      <c r="X10" s="465"/>
      <c r="Y10" s="465"/>
      <c r="Z10" s="465"/>
      <c r="AA10" s="465"/>
      <c r="AB10" s="465"/>
      <c r="AC10" s="465"/>
      <c r="AD10" s="465"/>
      <c r="AE10" s="465"/>
      <c r="AF10" s="465"/>
      <c r="AG10" s="465"/>
      <c r="AH10" s="465"/>
    </row>
    <row r="11" spans="7:49" s="255" customFormat="1" ht="11.25" hidden="1">
      <c r="G11" s="254"/>
      <c r="H11" s="254"/>
      <c r="L11" s="764"/>
      <c r="M11" s="764"/>
      <c r="N11" s="211"/>
      <c r="O11" s="211"/>
      <c r="P11" s="211"/>
      <c r="Q11" s="211"/>
      <c r="R11" s="822"/>
      <c r="S11" s="822"/>
      <c r="T11" s="822"/>
      <c r="U11" s="822"/>
      <c r="V11" s="822"/>
      <c r="W11" s="822"/>
      <c r="X11" s="120"/>
      <c r="AC11" s="319" t="s">
        <v>438</v>
      </c>
      <c r="AD11" s="319" t="s">
        <v>439</v>
      </c>
      <c r="AE11" s="319" t="s">
        <v>438</v>
      </c>
      <c r="AF11" s="319" t="s">
        <v>439</v>
      </c>
      <c r="AM11" s="319"/>
      <c r="AN11" s="319"/>
      <c r="AO11" s="319"/>
      <c r="AP11" s="319"/>
      <c r="AQ11" s="319"/>
      <c r="AR11" s="319"/>
      <c r="AS11" s="319"/>
      <c r="AT11" s="319"/>
      <c r="AU11" s="319"/>
      <c r="AV11" s="319"/>
      <c r="AW11" s="319"/>
    </row>
    <row r="12" spans="7:49" s="255" customFormat="1" ht="11.25" hidden="1">
      <c r="G12" s="254"/>
      <c r="H12" s="254"/>
      <c r="L12" s="764"/>
      <c r="M12" s="764"/>
      <c r="N12" s="211"/>
      <c r="O12" s="211"/>
      <c r="P12" s="211"/>
      <c r="Q12" s="211"/>
      <c r="R12" s="822"/>
      <c r="S12" s="822"/>
      <c r="T12" s="822"/>
      <c r="U12" s="822"/>
      <c r="V12" s="822"/>
      <c r="W12" s="822"/>
      <c r="X12" s="120"/>
      <c r="AJ12" s="315" t="s">
        <v>382</v>
      </c>
      <c r="AM12" s="319"/>
      <c r="AN12" s="319"/>
      <c r="AO12" s="319"/>
      <c r="AP12" s="319"/>
      <c r="AQ12" s="319"/>
      <c r="AR12" s="319"/>
      <c r="AS12" s="319"/>
      <c r="AT12" s="319"/>
      <c r="AU12" s="319"/>
      <c r="AV12" s="319"/>
      <c r="AW12" s="319"/>
    </row>
    <row r="13" spans="7:49">
      <c r="J13" s="86"/>
      <c r="K13" s="86"/>
      <c r="L13" s="36"/>
      <c r="M13" s="36"/>
      <c r="N13" s="36"/>
      <c r="O13" s="36"/>
      <c r="P13" s="36"/>
      <c r="Q13" s="36"/>
      <c r="R13" s="823"/>
      <c r="S13" s="823"/>
      <c r="T13" s="823"/>
      <c r="U13" s="823"/>
      <c r="V13" s="823"/>
      <c r="W13" s="823"/>
      <c r="X13" s="417"/>
      <c r="AC13" s="823"/>
      <c r="AD13" s="823"/>
      <c r="AE13" s="823"/>
      <c r="AF13" s="823"/>
      <c r="AG13" s="823"/>
      <c r="AH13" s="823"/>
      <c r="AI13" s="823"/>
      <c r="AJ13" s="823"/>
    </row>
    <row r="14" spans="7:49" ht="14.25" customHeight="1">
      <c r="J14" s="86"/>
      <c r="K14" s="86"/>
      <c r="L14" s="804" t="s">
        <v>510</v>
      </c>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724" t="s">
        <v>511</v>
      </c>
    </row>
    <row r="15" spans="7:49" ht="14.25" customHeight="1">
      <c r="J15" s="86"/>
      <c r="K15" s="86"/>
      <c r="L15" s="804" t="s">
        <v>95</v>
      </c>
      <c r="M15" s="804" t="s">
        <v>547</v>
      </c>
      <c r="N15" s="804" t="s">
        <v>434</v>
      </c>
      <c r="O15" s="804"/>
      <c r="P15" s="804"/>
      <c r="Q15" s="824" t="s">
        <v>406</v>
      </c>
      <c r="R15" s="824"/>
      <c r="S15" s="824"/>
      <c r="T15" s="824"/>
      <c r="U15" s="824" t="s">
        <v>435</v>
      </c>
      <c r="V15" s="824"/>
      <c r="W15" s="824"/>
      <c r="X15" s="824"/>
      <c r="Y15" s="824" t="s">
        <v>409</v>
      </c>
      <c r="Z15" s="824"/>
      <c r="AA15" s="824"/>
      <c r="AB15" s="824"/>
      <c r="AC15" s="824" t="s">
        <v>534</v>
      </c>
      <c r="AD15" s="824"/>
      <c r="AE15" s="824"/>
      <c r="AF15" s="824"/>
      <c r="AG15" s="824"/>
      <c r="AH15" s="824"/>
      <c r="AI15" s="824"/>
      <c r="AJ15" s="804" t="s">
        <v>344</v>
      </c>
      <c r="AK15" s="790" t="s">
        <v>278</v>
      </c>
      <c r="AL15" s="724"/>
    </row>
    <row r="16" spans="7:49" ht="27.95" customHeight="1">
      <c r="J16" s="86"/>
      <c r="K16" s="86"/>
      <c r="L16" s="804"/>
      <c r="M16" s="804"/>
      <c r="N16" s="804"/>
      <c r="O16" s="804"/>
      <c r="P16" s="804"/>
      <c r="Q16" s="824"/>
      <c r="R16" s="824"/>
      <c r="S16" s="824"/>
      <c r="T16" s="824"/>
      <c r="U16" s="824"/>
      <c r="V16" s="824"/>
      <c r="W16" s="824"/>
      <c r="X16" s="824"/>
      <c r="Y16" s="824"/>
      <c r="Z16" s="824"/>
      <c r="AA16" s="824"/>
      <c r="AB16" s="824"/>
      <c r="AC16" s="824" t="s">
        <v>436</v>
      </c>
      <c r="AD16" s="824"/>
      <c r="AE16" s="724" t="s">
        <v>437</v>
      </c>
      <c r="AF16" s="724"/>
      <c r="AG16" s="826" t="s">
        <v>536</v>
      </c>
      <c r="AH16" s="826"/>
      <c r="AI16" s="826"/>
      <c r="AJ16" s="804"/>
      <c r="AK16" s="790"/>
      <c r="AL16" s="724"/>
    </row>
    <row r="17" spans="1:53" ht="14.25" customHeight="1">
      <c r="J17" s="86"/>
      <c r="K17" s="86"/>
      <c r="L17" s="804"/>
      <c r="M17" s="804"/>
      <c r="N17" s="804"/>
      <c r="O17" s="804"/>
      <c r="P17" s="804"/>
      <c r="Q17" s="824"/>
      <c r="R17" s="824"/>
      <c r="S17" s="824"/>
      <c r="T17" s="824"/>
      <c r="U17" s="824"/>
      <c r="V17" s="824"/>
      <c r="W17" s="824"/>
      <c r="X17" s="824"/>
      <c r="Y17" s="824"/>
      <c r="Z17" s="824"/>
      <c r="AA17" s="824"/>
      <c r="AB17" s="824"/>
      <c r="AC17" s="411" t="s">
        <v>348</v>
      </c>
      <c r="AD17" s="411" t="s">
        <v>347</v>
      </c>
      <c r="AE17" s="411" t="s">
        <v>348</v>
      </c>
      <c r="AF17" s="411" t="s">
        <v>347</v>
      </c>
      <c r="AG17" s="106" t="s">
        <v>407</v>
      </c>
      <c r="AH17" s="825" t="s">
        <v>408</v>
      </c>
      <c r="AI17" s="825"/>
      <c r="AJ17" s="804"/>
      <c r="AK17" s="790"/>
      <c r="AL17" s="724"/>
    </row>
    <row r="18" spans="1:53" ht="12" customHeight="1">
      <c r="J18" s="86"/>
      <c r="K18" s="248">
        <v>1</v>
      </c>
      <c r="L18" s="579" t="s">
        <v>96</v>
      </c>
      <c r="M18" s="579" t="s">
        <v>52</v>
      </c>
      <c r="N18" s="785">
        <f ca="1">OFFSET(N18,0,-1)+1</f>
        <v>3</v>
      </c>
      <c r="O18" s="785"/>
      <c r="P18" s="785"/>
      <c r="Q18" s="785">
        <f ca="1">OFFSET(Q18,0,-3)+1</f>
        <v>4</v>
      </c>
      <c r="R18" s="785"/>
      <c r="S18" s="785"/>
      <c r="T18" s="785"/>
      <c r="U18" s="785">
        <f ca="1">OFFSET(U18,0,-4)+1</f>
        <v>5</v>
      </c>
      <c r="V18" s="785"/>
      <c r="W18" s="785"/>
      <c r="X18" s="785"/>
      <c r="Y18" s="581"/>
      <c r="Z18" s="581"/>
      <c r="AA18" s="581">
        <f ca="1">OFFSET(U18,0,0)+1</f>
        <v>6</v>
      </c>
      <c r="AB18" s="582">
        <f ca="1">AA18</f>
        <v>6</v>
      </c>
      <c r="AC18" s="580">
        <f t="shared" ref="AC18:AJ18" ca="1" si="0">OFFSET(AC18,0,-1)+1</f>
        <v>7</v>
      </c>
      <c r="AD18" s="580">
        <f t="shared" ca="1" si="0"/>
        <v>8</v>
      </c>
      <c r="AE18" s="580">
        <f t="shared" ca="1" si="0"/>
        <v>9</v>
      </c>
      <c r="AF18" s="580">
        <f t="shared" ca="1" si="0"/>
        <v>10</v>
      </c>
      <c r="AG18" s="580">
        <f t="shared" ca="1" si="0"/>
        <v>11</v>
      </c>
      <c r="AH18" s="580">
        <f t="shared" ca="1" si="0"/>
        <v>12</v>
      </c>
      <c r="AI18" s="580">
        <f t="shared" ca="1" si="0"/>
        <v>13</v>
      </c>
      <c r="AJ18" s="580">
        <f t="shared" ca="1" si="0"/>
        <v>14</v>
      </c>
      <c r="AK18" s="583"/>
      <c r="AL18" s="580">
        <v>15</v>
      </c>
    </row>
    <row r="19" spans="1:53" ht="22.5">
      <c r="A19" s="813">
        <v>1</v>
      </c>
      <c r="B19" s="298"/>
      <c r="C19" s="298"/>
      <c r="D19" s="298"/>
      <c r="E19" s="298"/>
      <c r="F19" s="320"/>
      <c r="G19" s="320"/>
      <c r="H19" s="320"/>
      <c r="J19" s="86"/>
      <c r="K19" s="86"/>
      <c r="L19" s="339">
        <f>mergeValue(A19)</f>
        <v>1</v>
      </c>
      <c r="M19" s="209" t="s">
        <v>23</v>
      </c>
      <c r="N19" s="837"/>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618" t="s">
        <v>543</v>
      </c>
    </row>
    <row r="20" spans="1:53" ht="22.5">
      <c r="A20" s="813"/>
      <c r="B20" s="813">
        <v>1</v>
      </c>
      <c r="C20" s="298"/>
      <c r="D20" s="298"/>
      <c r="E20" s="298"/>
      <c r="F20" s="348"/>
      <c r="G20" s="349"/>
      <c r="H20" s="349"/>
      <c r="I20" s="219"/>
      <c r="J20" s="46"/>
      <c r="K20" s="35"/>
      <c r="L20" s="339" t="str">
        <f>mergeValue(A20) &amp;"."&amp; mergeValue(B20)</f>
        <v>1.1</v>
      </c>
      <c r="M20" s="159" t="s">
        <v>18</v>
      </c>
      <c r="N20" s="833"/>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617" t="s">
        <v>544</v>
      </c>
    </row>
    <row r="21" spans="1:53" ht="45">
      <c r="A21" s="813"/>
      <c r="B21" s="813"/>
      <c r="C21" s="813">
        <v>1</v>
      </c>
      <c r="D21" s="298"/>
      <c r="E21" s="298"/>
      <c r="F21" s="348"/>
      <c r="G21" s="349"/>
      <c r="H21" s="349"/>
      <c r="I21" s="219"/>
      <c r="J21" s="46"/>
      <c r="K21" s="35"/>
      <c r="L21" s="339" t="str">
        <f>mergeValue(A21) &amp;"."&amp; mergeValue(B21)&amp;"."&amp; mergeValue(C21)</f>
        <v>1.1.1</v>
      </c>
      <c r="M21" s="160" t="s">
        <v>402</v>
      </c>
      <c r="N21" s="833"/>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617" t="s">
        <v>680</v>
      </c>
    </row>
    <row r="22" spans="1:53" ht="20.100000000000001" customHeight="1">
      <c r="A22" s="813"/>
      <c r="B22" s="813"/>
      <c r="C22" s="813"/>
      <c r="D22" s="813">
        <v>1</v>
      </c>
      <c r="E22" s="298"/>
      <c r="F22" s="348"/>
      <c r="G22" s="349"/>
      <c r="H22" s="349"/>
      <c r="I22" s="816"/>
      <c r="J22" s="817"/>
      <c r="K22" s="776"/>
      <c r="L22" s="834" t="str">
        <f>mergeValue(A22) &amp;"."&amp; mergeValue(B22)&amp;"."&amp; mergeValue(C22)&amp;"."&amp; mergeValue(D22)</f>
        <v>1.1.1.1</v>
      </c>
      <c r="M22" s="827"/>
      <c r="N22" s="829"/>
      <c r="O22" s="808" t="s">
        <v>96</v>
      </c>
      <c r="P22" s="809"/>
      <c r="Q22" s="779" t="s">
        <v>88</v>
      </c>
      <c r="R22" s="805"/>
      <c r="S22" s="806">
        <v>1</v>
      </c>
      <c r="T22" s="830"/>
      <c r="U22" s="779" t="s">
        <v>88</v>
      </c>
      <c r="V22" s="805"/>
      <c r="W22" s="806" t="s">
        <v>96</v>
      </c>
      <c r="X22" s="835"/>
      <c r="Y22" s="779" t="s">
        <v>88</v>
      </c>
      <c r="Z22" s="191"/>
      <c r="AA22" s="113">
        <v>1</v>
      </c>
      <c r="AB22" s="598"/>
      <c r="AC22" s="660"/>
      <c r="AD22" s="660"/>
      <c r="AE22" s="661"/>
      <c r="AF22" s="660"/>
      <c r="AG22" s="662"/>
      <c r="AH22" s="572" t="s">
        <v>87</v>
      </c>
      <c r="AI22" s="662"/>
      <c r="AJ22" s="590" t="s">
        <v>88</v>
      </c>
      <c r="AK22" s="282"/>
      <c r="AL22" s="775" t="s">
        <v>548</v>
      </c>
      <c r="AM22" s="298" t="str">
        <f>strCheckDateOnDP(AC22:AK22,List06_10_DP)</f>
        <v/>
      </c>
      <c r="AN22" s="317" t="str">
        <f>IF(AND(COUNTIF(AO18:AO26,AO22)&gt;1,AO22&lt;&gt;""),"ErrUnique:HasDoubleConn","")</f>
        <v/>
      </c>
      <c r="AO22" s="317"/>
      <c r="AP22" s="317"/>
      <c r="AQ22" s="317"/>
      <c r="AR22" s="317"/>
      <c r="AS22" s="317"/>
    </row>
    <row r="23" spans="1:53" ht="20.100000000000001" customHeight="1">
      <c r="A23" s="813"/>
      <c r="B23" s="813"/>
      <c r="C23" s="813"/>
      <c r="D23" s="813"/>
      <c r="E23" s="298"/>
      <c r="F23" s="348"/>
      <c r="G23" s="349"/>
      <c r="H23" s="349"/>
      <c r="I23" s="816"/>
      <c r="J23" s="817"/>
      <c r="K23" s="776"/>
      <c r="L23" s="818"/>
      <c r="M23" s="828"/>
      <c r="N23" s="829"/>
      <c r="O23" s="808"/>
      <c r="P23" s="809"/>
      <c r="Q23" s="779"/>
      <c r="R23" s="805"/>
      <c r="S23" s="806"/>
      <c r="T23" s="831"/>
      <c r="U23" s="779"/>
      <c r="V23" s="805"/>
      <c r="W23" s="806"/>
      <c r="X23" s="836"/>
      <c r="Y23" s="779"/>
      <c r="Z23" s="442"/>
      <c r="AA23" s="210"/>
      <c r="AB23" s="210"/>
      <c r="AC23" s="261"/>
      <c r="AD23" s="261"/>
      <c r="AE23" s="261"/>
      <c r="AF23" s="300" t="str">
        <f>AG22 &amp; "-" &amp; AI22</f>
        <v>-</v>
      </c>
      <c r="AG23" s="300"/>
      <c r="AH23" s="300"/>
      <c r="AI23" s="300"/>
      <c r="AJ23" s="300" t="s">
        <v>88</v>
      </c>
      <c r="AK23" s="445"/>
      <c r="AL23" s="775"/>
      <c r="AN23" s="317"/>
      <c r="AO23" s="317"/>
      <c r="AP23" s="317"/>
      <c r="AQ23" s="317"/>
      <c r="AR23" s="317"/>
      <c r="AS23" s="317"/>
    </row>
    <row r="24" spans="1:53" ht="20.100000000000001" customHeight="1">
      <c r="A24" s="813"/>
      <c r="B24" s="813"/>
      <c r="C24" s="813"/>
      <c r="D24" s="813"/>
      <c r="E24" s="298"/>
      <c r="F24" s="348"/>
      <c r="G24" s="349"/>
      <c r="H24" s="349"/>
      <c r="I24" s="816"/>
      <c r="J24" s="817"/>
      <c r="K24" s="776"/>
      <c r="L24" s="818"/>
      <c r="M24" s="828"/>
      <c r="N24" s="829"/>
      <c r="O24" s="808"/>
      <c r="P24" s="809"/>
      <c r="Q24" s="779"/>
      <c r="R24" s="805"/>
      <c r="S24" s="806"/>
      <c r="T24" s="832"/>
      <c r="U24" s="779"/>
      <c r="V24" s="444"/>
      <c r="W24" s="177"/>
      <c r="X24" s="210"/>
      <c r="Y24" s="260"/>
      <c r="Z24" s="260"/>
      <c r="AA24" s="260"/>
      <c r="AB24" s="260"/>
      <c r="AC24" s="261"/>
      <c r="AD24" s="261"/>
      <c r="AE24" s="261"/>
      <c r="AF24" s="261"/>
      <c r="AG24" s="262"/>
      <c r="AH24" s="198"/>
      <c r="AI24" s="198"/>
      <c r="AJ24" s="262"/>
      <c r="AK24" s="186"/>
      <c r="AL24" s="775"/>
      <c r="AN24" s="317"/>
      <c r="AO24" s="317"/>
      <c r="AP24" s="317"/>
      <c r="AQ24" s="317"/>
      <c r="AR24" s="317"/>
      <c r="AS24" s="317"/>
    </row>
    <row r="25" spans="1:53" ht="20.100000000000001" customHeight="1">
      <c r="A25" s="813"/>
      <c r="B25" s="813"/>
      <c r="C25" s="813"/>
      <c r="D25" s="813"/>
      <c r="E25" s="298"/>
      <c r="F25" s="348"/>
      <c r="G25" s="349"/>
      <c r="H25" s="349"/>
      <c r="I25" s="816"/>
      <c r="J25" s="817"/>
      <c r="K25" s="776"/>
      <c r="L25" s="818"/>
      <c r="M25" s="828"/>
      <c r="N25" s="829"/>
      <c r="O25" s="808"/>
      <c r="P25" s="809"/>
      <c r="Q25" s="779"/>
      <c r="R25" s="263"/>
      <c r="S25" s="265"/>
      <c r="T25" s="264"/>
      <c r="U25" s="260"/>
      <c r="V25" s="260"/>
      <c r="W25" s="260"/>
      <c r="X25" s="260"/>
      <c r="Y25" s="260"/>
      <c r="Z25" s="260"/>
      <c r="AA25" s="260"/>
      <c r="AB25" s="260"/>
      <c r="AC25" s="261"/>
      <c r="AD25" s="261"/>
      <c r="AE25" s="261"/>
      <c r="AF25" s="261"/>
      <c r="AG25" s="262"/>
      <c r="AH25" s="198"/>
      <c r="AI25" s="198"/>
      <c r="AJ25" s="262"/>
      <c r="AK25" s="186"/>
      <c r="AL25" s="775"/>
      <c r="AN25" s="317"/>
      <c r="AO25" s="317"/>
      <c r="AP25" s="317"/>
      <c r="AQ25" s="317"/>
      <c r="AR25" s="317"/>
      <c r="AS25" s="317"/>
    </row>
    <row r="26" spans="1:53" customFormat="1" ht="20.100000000000001" customHeight="1">
      <c r="A26" s="813"/>
      <c r="B26" s="813"/>
      <c r="C26" s="813"/>
      <c r="D26" s="813"/>
      <c r="E26" s="350"/>
      <c r="F26" s="351"/>
      <c r="G26" s="350"/>
      <c r="H26" s="350"/>
      <c r="I26" s="816"/>
      <c r="J26" s="817"/>
      <c r="K26" s="776"/>
      <c r="L26" s="818"/>
      <c r="M26" s="828"/>
      <c r="N26" s="443"/>
      <c r="O26" s="164"/>
      <c r="P26" s="210" t="s">
        <v>410</v>
      </c>
      <c r="Q26" s="164"/>
      <c r="R26" s="164"/>
      <c r="S26" s="164"/>
      <c r="T26" s="164"/>
      <c r="U26" s="164"/>
      <c r="V26" s="164"/>
      <c r="W26" s="164"/>
      <c r="X26" s="164"/>
      <c r="Y26" s="164"/>
      <c r="Z26" s="164"/>
      <c r="AA26" s="164"/>
      <c r="AB26" s="164"/>
      <c r="AC26" s="164"/>
      <c r="AD26" s="164"/>
      <c r="AE26" s="164"/>
      <c r="AF26" s="164"/>
      <c r="AG26" s="164"/>
      <c r="AH26" s="164"/>
      <c r="AI26" s="164"/>
      <c r="AJ26" s="164"/>
      <c r="AK26" s="266"/>
      <c r="AL26" s="775"/>
      <c r="AM26" s="307"/>
      <c r="AN26" s="307"/>
      <c r="AO26" s="318"/>
      <c r="AP26" s="318"/>
      <c r="AQ26" s="318"/>
      <c r="AR26" s="318"/>
      <c r="AS26" s="318"/>
      <c r="AT26" s="307"/>
      <c r="AU26" s="307"/>
      <c r="AV26" s="307"/>
      <c r="AW26" s="307"/>
    </row>
    <row r="27" spans="1:53" customFormat="1" ht="15" customHeight="1">
      <c r="A27" s="813"/>
      <c r="B27" s="813"/>
      <c r="C27" s="813"/>
      <c r="D27" s="350"/>
      <c r="E27" s="350"/>
      <c r="F27" s="348"/>
      <c r="G27" s="350"/>
      <c r="H27" s="350"/>
      <c r="I27" s="180"/>
      <c r="J27" s="85"/>
      <c r="K27" s="180"/>
      <c r="L27" s="328"/>
      <c r="M27" s="163" t="s">
        <v>5</v>
      </c>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86"/>
      <c r="AL27" s="775"/>
      <c r="AM27" s="307"/>
      <c r="AN27" s="307"/>
      <c r="AO27" s="318"/>
      <c r="AP27" s="318"/>
      <c r="AQ27" s="318"/>
      <c r="AR27" s="318"/>
      <c r="AS27" s="318"/>
      <c r="AT27" s="307"/>
      <c r="AU27" s="307"/>
      <c r="AV27" s="307"/>
      <c r="AW27" s="307"/>
    </row>
    <row r="28" spans="1:53" customFormat="1" ht="15" customHeight="1">
      <c r="A28" s="813"/>
      <c r="B28" s="813"/>
      <c r="C28" s="350"/>
      <c r="D28" s="350"/>
      <c r="E28" s="350"/>
      <c r="F28" s="348"/>
      <c r="G28" s="350"/>
      <c r="H28" s="350"/>
      <c r="I28" s="180"/>
      <c r="J28" s="85"/>
      <c r="K28" s="180"/>
      <c r="L28" s="112"/>
      <c r="M28" s="162" t="s">
        <v>403</v>
      </c>
      <c r="N28" s="162"/>
      <c r="O28" s="162"/>
      <c r="P28" s="162"/>
      <c r="Q28" s="162"/>
      <c r="R28" s="162"/>
      <c r="S28" s="162"/>
      <c r="T28" s="162"/>
      <c r="U28" s="162"/>
      <c r="V28" s="162"/>
      <c r="W28" s="162"/>
      <c r="X28" s="162"/>
      <c r="Y28" s="162"/>
      <c r="Z28" s="162"/>
      <c r="AA28" s="162"/>
      <c r="AB28" s="162"/>
      <c r="AC28" s="157"/>
      <c r="AD28" s="157"/>
      <c r="AE28" s="157"/>
      <c r="AF28" s="157"/>
      <c r="AG28" s="262"/>
      <c r="AH28" s="163"/>
      <c r="AI28" s="197"/>
      <c r="AJ28" s="162"/>
      <c r="AK28" s="198"/>
      <c r="AL28" s="186"/>
      <c r="AM28" s="307"/>
      <c r="AN28" s="307"/>
      <c r="AO28" s="307"/>
      <c r="AP28" s="307"/>
      <c r="AQ28" s="307"/>
      <c r="AR28" s="307"/>
      <c r="AS28" s="307"/>
      <c r="AT28" s="307"/>
      <c r="AU28" s="307"/>
      <c r="AV28" s="307"/>
      <c r="AW28" s="307"/>
    </row>
    <row r="29" spans="1:53" customFormat="1" ht="15" customHeight="1">
      <c r="A29" s="813"/>
      <c r="B29" s="350"/>
      <c r="C29" s="350"/>
      <c r="D29" s="350"/>
      <c r="E29" s="350"/>
      <c r="F29" s="348"/>
      <c r="G29" s="350"/>
      <c r="H29" s="350"/>
      <c r="I29" s="180"/>
      <c r="J29" s="85"/>
      <c r="K29" s="180"/>
      <c r="L29" s="112"/>
      <c r="M29" s="177" t="s">
        <v>21</v>
      </c>
      <c r="N29" s="177"/>
      <c r="O29" s="177"/>
      <c r="P29" s="177"/>
      <c r="Q29" s="177"/>
      <c r="R29" s="177"/>
      <c r="S29" s="177"/>
      <c r="T29" s="177"/>
      <c r="U29" s="177"/>
      <c r="V29" s="177"/>
      <c r="W29" s="177"/>
      <c r="X29" s="177"/>
      <c r="Y29" s="177"/>
      <c r="Z29" s="177"/>
      <c r="AA29" s="177"/>
      <c r="AB29" s="177"/>
      <c r="AC29" s="157"/>
      <c r="AD29" s="157"/>
      <c r="AE29" s="157"/>
      <c r="AF29" s="157"/>
      <c r="AG29" s="262"/>
      <c r="AH29" s="163"/>
      <c r="AI29" s="197"/>
      <c r="AJ29" s="162"/>
      <c r="AK29" s="198"/>
      <c r="AL29" s="186"/>
      <c r="AM29" s="307"/>
      <c r="AN29" s="307"/>
      <c r="AO29" s="307"/>
      <c r="AP29" s="307"/>
      <c r="AQ29" s="307"/>
      <c r="AR29" s="307"/>
      <c r="AS29" s="307"/>
      <c r="AT29" s="307"/>
      <c r="AU29" s="307"/>
      <c r="AV29" s="307"/>
      <c r="AW29" s="307"/>
    </row>
    <row r="30" spans="1:53" customFormat="1" ht="15" customHeight="1">
      <c r="F30" s="179"/>
      <c r="G30" s="180"/>
      <c r="H30" s="180"/>
      <c r="I30" s="220"/>
      <c r="J30" s="85"/>
      <c r="L30" s="112"/>
      <c r="M30" s="210" t="s">
        <v>312</v>
      </c>
      <c r="N30" s="210"/>
      <c r="O30" s="210"/>
      <c r="P30" s="210"/>
      <c r="Q30" s="210"/>
      <c r="R30" s="210"/>
      <c r="S30" s="210"/>
      <c r="T30" s="210"/>
      <c r="U30" s="210"/>
      <c r="V30" s="210"/>
      <c r="W30" s="210"/>
      <c r="X30" s="210"/>
      <c r="Y30" s="210"/>
      <c r="Z30" s="210"/>
      <c r="AA30" s="210"/>
      <c r="AB30" s="210"/>
      <c r="AC30" s="157"/>
      <c r="AD30" s="157"/>
      <c r="AE30" s="157"/>
      <c r="AF30" s="157"/>
      <c r="AG30" s="262"/>
      <c r="AH30" s="163"/>
      <c r="AI30" s="197"/>
      <c r="AJ30" s="162"/>
      <c r="AK30" s="198"/>
      <c r="AL30" s="186"/>
      <c r="AM30" s="307"/>
      <c r="AN30" s="307"/>
      <c r="AO30" s="307"/>
      <c r="AP30" s="307"/>
      <c r="AQ30" s="307"/>
      <c r="AR30" s="307"/>
      <c r="AS30" s="307"/>
      <c r="AT30" s="307"/>
      <c r="AU30" s="307"/>
      <c r="AV30" s="307"/>
      <c r="AW30" s="307"/>
    </row>
    <row r="31" spans="1:53" ht="3" customHeight="1">
      <c r="AM31" s="35"/>
      <c r="AX31" s="298"/>
    </row>
    <row r="32" spans="1:53" ht="14.25" customHeight="1">
      <c r="L32" s="215"/>
      <c r="M32" s="216" t="s">
        <v>705</v>
      </c>
      <c r="N32" s="216"/>
      <c r="O32" s="216"/>
      <c r="P32" s="216"/>
      <c r="Q32" s="216"/>
      <c r="R32" s="216"/>
      <c r="S32" s="216"/>
      <c r="T32" s="216"/>
      <c r="U32" s="216"/>
      <c r="V32" s="216"/>
      <c r="W32" s="216"/>
      <c r="X32" s="216"/>
      <c r="Y32" s="216"/>
      <c r="Z32" s="216"/>
      <c r="AA32" s="216"/>
      <c r="AB32" s="216"/>
      <c r="AC32" s="216"/>
      <c r="AD32" s="213"/>
      <c r="AE32" s="213"/>
      <c r="AF32" s="213"/>
      <c r="AG32" s="213"/>
      <c r="AH32" s="213"/>
      <c r="AI32" s="213"/>
      <c r="AJ32" s="213"/>
      <c r="AK32" s="213"/>
      <c r="AL32" s="213"/>
      <c r="AM32" s="213"/>
      <c r="AN32" s="320"/>
      <c r="AO32" s="320"/>
      <c r="AP32" s="320"/>
      <c r="AQ32" s="320"/>
      <c r="AR32" s="320"/>
      <c r="AS32" s="320"/>
      <c r="AT32" s="320"/>
      <c r="AU32" s="320"/>
      <c r="AV32" s="320"/>
      <c r="AW32" s="320"/>
      <c r="AX32" s="320"/>
      <c r="AY32" s="213"/>
      <c r="AZ32" s="213"/>
      <c r="BA32" s="213"/>
    </row>
    <row r="33" spans="12:52" s="35" customFormat="1" ht="14.25" customHeight="1">
      <c r="L33" s="215"/>
      <c r="M33" s="216"/>
      <c r="N33" s="216"/>
      <c r="O33" s="216"/>
      <c r="P33" s="216"/>
      <c r="Q33" s="216"/>
      <c r="R33" s="216"/>
      <c r="S33" s="216"/>
      <c r="T33" s="216"/>
      <c r="U33" s="216"/>
      <c r="V33" s="216"/>
      <c r="W33" s="216"/>
      <c r="X33" s="216"/>
      <c r="Y33" s="216"/>
      <c r="Z33" s="216"/>
      <c r="AA33" s="216"/>
      <c r="AB33" s="216"/>
      <c r="AC33" s="214"/>
      <c r="AD33" s="214"/>
      <c r="AE33" s="214"/>
      <c r="AF33" s="214"/>
      <c r="AG33" s="214"/>
      <c r="AH33" s="214"/>
      <c r="AI33" s="214"/>
      <c r="AJ33" s="214"/>
      <c r="AK33" s="214"/>
      <c r="AL33" s="214"/>
      <c r="AM33" s="321"/>
      <c r="AN33" s="321"/>
      <c r="AO33" s="321"/>
      <c r="AP33" s="321"/>
      <c r="AQ33" s="321"/>
      <c r="AR33" s="321"/>
      <c r="AS33" s="321"/>
      <c r="AT33" s="321"/>
      <c r="AU33" s="321"/>
      <c r="AV33" s="321"/>
      <c r="AW33" s="321"/>
      <c r="AX33" s="214"/>
      <c r="AY33" s="214"/>
      <c r="AZ33" s="214"/>
    </row>
  </sheetData>
  <sheetProtection password="FA9C" sheet="1" objects="1" scenarios="1" formatColumns="0" formatRows="0"/>
  <dataConsolidate leftLabels="1"/>
  <mergeCells count="54">
    <mergeCell ref="AL14:AL17"/>
    <mergeCell ref="AL22:AL27"/>
    <mergeCell ref="AK15:AK17"/>
    <mergeCell ref="Q15:T17"/>
    <mergeCell ref="U15:X17"/>
    <mergeCell ref="S22:S24"/>
    <mergeCell ref="W22:W23"/>
    <mergeCell ref="Q22:Q25"/>
    <mergeCell ref="AC15:AI15"/>
    <mergeCell ref="AJ15:AJ17"/>
    <mergeCell ref="X22:X23"/>
    <mergeCell ref="AC16:AD16"/>
    <mergeCell ref="AG16:AI16"/>
    <mergeCell ref="N19:AK19"/>
    <mergeCell ref="AH17:AI17"/>
    <mergeCell ref="AE16:AF16"/>
    <mergeCell ref="L22:L26"/>
    <mergeCell ref="R22:R24"/>
    <mergeCell ref="U22:U24"/>
    <mergeCell ref="N20:AK20"/>
    <mergeCell ref="Y22:Y23"/>
    <mergeCell ref="A19:A29"/>
    <mergeCell ref="B20:B28"/>
    <mergeCell ref="C21:C27"/>
    <mergeCell ref="D22:D26"/>
    <mergeCell ref="K22:K26"/>
    <mergeCell ref="I22:I26"/>
    <mergeCell ref="J22:J26"/>
    <mergeCell ref="U18:X18"/>
    <mergeCell ref="Q18:T18"/>
    <mergeCell ref="N18:P18"/>
    <mergeCell ref="M22:M26"/>
    <mergeCell ref="P22:P25"/>
    <mergeCell ref="N22:N25"/>
    <mergeCell ref="T22:T24"/>
    <mergeCell ref="N21:AK21"/>
    <mergeCell ref="V22:V23"/>
    <mergeCell ref="O22:O25"/>
    <mergeCell ref="AC13:AJ13"/>
    <mergeCell ref="M15:M17"/>
    <mergeCell ref="L15:L17"/>
    <mergeCell ref="L5:T5"/>
    <mergeCell ref="N7:T7"/>
    <mergeCell ref="N8:T8"/>
    <mergeCell ref="N9:T9"/>
    <mergeCell ref="N10:T10"/>
    <mergeCell ref="R13:W13"/>
    <mergeCell ref="R12:W12"/>
    <mergeCell ref="R11:W11"/>
    <mergeCell ref="L11:M11"/>
    <mergeCell ref="L12:M12"/>
    <mergeCell ref="Y15:AB17"/>
    <mergeCell ref="L14:AK14"/>
    <mergeCell ref="N15:P17"/>
  </mergeCells>
  <dataValidations xWindow="818" yWindow="619" count="5">
    <dataValidation type="textLength" operator="lessThanOrEqual" allowBlank="1" showInputMessage="1" showErrorMessage="1" errorTitle="Ошибка" error="Допускается ввод не более 900 символов!" sqref="M22 U7:W10">
      <formula1>900</formula1>
    </dataValidation>
    <dataValidation allowBlank="1" promptTitle="checkPeriodRange" sqref="AF23:AK23"/>
    <dataValidation allowBlank="1" showInputMessage="1" showErrorMessage="1" prompt="Для выбора выполните двойной щелчок левой клавиши мыши по соответствующей ячейке." sqref="Y22 Q22 U22 AH22 AJ22"/>
    <dataValidation type="decimal" allowBlank="1" showErrorMessage="1" errorTitle="Ошибка" error="Допускается ввод только действительных чисел!" sqref="AC22:AF22 P22">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G22 AI22"/>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81"/>
  <sheetViews>
    <sheetView showGridLines="0" topLeftCell="E1" zoomScaleNormal="100" workbookViewId="0">
      <selection activeCell="G107" sqref="G107"/>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213</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469" t="str">
        <f>"2." &amp;mergeValue(A8)</f>
        <v>2.1</v>
      </c>
      <c r="G8" s="554" t="s">
        <v>569</v>
      </c>
      <c r="H8" s="454" t="str">
        <f>IF('Перечень тарифов'!R21="","наименование отсутствует","" &amp; 'Перечень тарифов'!R21 &amp; "")</f>
        <v>наименование отсутствует</v>
      </c>
      <c r="I8" s="286" t="s">
        <v>674</v>
      </c>
      <c r="J8" s="468"/>
      <c r="K8" s="319"/>
      <c r="L8" s="319"/>
      <c r="M8" s="319"/>
      <c r="N8" s="319"/>
      <c r="O8" s="319"/>
      <c r="P8" s="319"/>
      <c r="Q8" s="319"/>
      <c r="R8" s="319"/>
      <c r="S8" s="319"/>
      <c r="T8" s="319"/>
    </row>
    <row r="9" spans="1:20" s="255" customFormat="1" ht="22.5">
      <c r="A9" s="774"/>
      <c r="B9" s="319"/>
      <c r="C9" s="319"/>
      <c r="D9" s="319"/>
      <c r="F9" s="469" t="str">
        <f>"3." &amp;mergeValue(A9)</f>
        <v>3.1</v>
      </c>
      <c r="G9" s="554" t="s">
        <v>570</v>
      </c>
      <c r="H9" s="454" t="str">
        <f>IF('Перечень тарифов'!F21="","наименование отсутствует","" &amp; 'Перечень тарифов'!F21 &amp; "")</f>
        <v>Холодное водоснабжение. Питьевая вода</v>
      </c>
      <c r="I9" s="286" t="s">
        <v>672</v>
      </c>
      <c r="J9" s="468"/>
      <c r="K9" s="319"/>
      <c r="L9" s="319"/>
      <c r="M9" s="319"/>
      <c r="N9" s="319"/>
      <c r="O9" s="319"/>
      <c r="P9" s="319"/>
      <c r="Q9" s="319"/>
      <c r="R9" s="319"/>
      <c r="S9" s="319"/>
      <c r="T9" s="319"/>
    </row>
    <row r="10" spans="1:20" s="255" customFormat="1" ht="22.5">
      <c r="A10" s="774"/>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4"/>
      <c r="B11" s="774">
        <v>1</v>
      </c>
      <c r="C11" s="601"/>
      <c r="D11" s="601"/>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601"/>
      <c r="F12" s="469" t="str">
        <f>"4."&amp;mergeValue(A12) &amp;"."&amp;mergeValue(B12)&amp;"."&amp;mergeValue(C12)</f>
        <v>4.1.1.1</v>
      </c>
      <c r="G12" s="476" t="s">
        <v>572</v>
      </c>
      <c r="H12" s="454" t="str">
        <f>IF(Территории!H13="","","" &amp; Территории!H13 &amp; "")</f>
        <v>Тюменский муниципальный район</v>
      </c>
      <c r="I12" s="286" t="s">
        <v>575</v>
      </c>
      <c r="J12" s="468"/>
      <c r="K12" s="319"/>
      <c r="L12" s="319"/>
      <c r="M12" s="319"/>
      <c r="N12" s="319"/>
      <c r="O12" s="319"/>
      <c r="P12" s="319"/>
      <c r="Q12" s="319"/>
      <c r="R12" s="319"/>
      <c r="S12" s="319"/>
      <c r="T12" s="319"/>
    </row>
    <row r="13" spans="1:20" s="255" customFormat="1" ht="56.25">
      <c r="A13" s="774"/>
      <c r="B13" s="774"/>
      <c r="C13" s="774"/>
      <c r="D13" s="601">
        <v>1</v>
      </c>
      <c r="F13" s="469" t="str">
        <f>"4."&amp;mergeValue(A13) &amp;"."&amp;mergeValue(B13)&amp;"."&amp;mergeValue(C13)&amp;"."&amp;mergeValue(D13)</f>
        <v>4.1.1.1.1</v>
      </c>
      <c r="G13" s="557" t="s">
        <v>573</v>
      </c>
      <c r="H13" s="454" t="str">
        <f>IF(Территории!R14="","","" &amp; Территории!R14 &amp; "")</f>
        <v>Андреевское (71644405)</v>
      </c>
      <c r="I13" s="674" t="s">
        <v>675</v>
      </c>
      <c r="J13" s="468"/>
      <c r="K13" s="319"/>
      <c r="L13" s="319"/>
      <c r="M13" s="319"/>
      <c r="N13" s="319"/>
      <c r="O13" s="319"/>
      <c r="P13" s="319"/>
      <c r="Q13" s="319"/>
      <c r="R13" s="319"/>
      <c r="S13" s="319"/>
      <c r="T13" s="319"/>
    </row>
    <row r="14" spans="1:20" s="255" customFormat="1" ht="45">
      <c r="A14" s="774">
        <v>2</v>
      </c>
      <c r="B14" s="319"/>
      <c r="C14" s="319"/>
      <c r="D14" s="319"/>
      <c r="F14" s="687" t="str">
        <f>"2." &amp;mergeValue(A14)</f>
        <v>2.2</v>
      </c>
      <c r="G14" s="554" t="s">
        <v>569</v>
      </c>
      <c r="H14" s="676" t="str">
        <f>IF('Перечень тарифов'!R23="","наименование отсутствует","" &amp; 'Перечень тарифов'!R23 &amp; "")</f>
        <v>наименование отсутствует</v>
      </c>
      <c r="I14" s="286" t="s">
        <v>674</v>
      </c>
      <c r="J14" s="468"/>
      <c r="K14" s="319"/>
      <c r="L14" s="319"/>
      <c r="M14" s="319"/>
      <c r="N14" s="319"/>
      <c r="O14" s="319"/>
      <c r="P14" s="319"/>
      <c r="Q14" s="319"/>
      <c r="R14" s="319"/>
      <c r="S14" s="319"/>
      <c r="T14" s="319"/>
    </row>
    <row r="15" spans="1:20" s="255" customFormat="1" ht="22.5">
      <c r="A15" s="774"/>
      <c r="B15" s="319"/>
      <c r="C15" s="319"/>
      <c r="D15" s="319"/>
      <c r="F15" s="687" t="str">
        <f>"3." &amp;mergeValue(A15)</f>
        <v>3.2</v>
      </c>
      <c r="G15" s="554" t="s">
        <v>570</v>
      </c>
      <c r="H15" s="676" t="str">
        <f>IF('Перечень тарифов'!F21="","наименование отсутствует","" &amp; 'Перечень тарифов'!F21 &amp; "")</f>
        <v>Холодное водоснабжение. Питьевая вода</v>
      </c>
      <c r="I15" s="286" t="s">
        <v>672</v>
      </c>
      <c r="J15" s="468"/>
      <c r="K15" s="319"/>
      <c r="L15" s="319"/>
      <c r="M15" s="319"/>
      <c r="N15" s="319"/>
      <c r="O15" s="319"/>
      <c r="P15" s="319"/>
      <c r="Q15" s="319"/>
      <c r="R15" s="319"/>
      <c r="S15" s="319"/>
      <c r="T15" s="319"/>
    </row>
    <row r="16" spans="1:20" s="255" customFormat="1" ht="22.5">
      <c r="A16" s="774"/>
      <c r="B16" s="319"/>
      <c r="C16" s="319"/>
      <c r="D16" s="319"/>
      <c r="F16" s="687" t="str">
        <f>"4."&amp;mergeValue(A16)</f>
        <v>4.2</v>
      </c>
      <c r="G16" s="554" t="s">
        <v>571</v>
      </c>
      <c r="H16" s="684" t="s">
        <v>515</v>
      </c>
      <c r="I16" s="286"/>
      <c r="J16" s="468"/>
      <c r="K16" s="319"/>
      <c r="L16" s="319"/>
      <c r="M16" s="319"/>
      <c r="N16" s="319"/>
      <c r="O16" s="319"/>
      <c r="P16" s="319"/>
      <c r="Q16" s="319"/>
      <c r="R16" s="319"/>
      <c r="S16" s="319"/>
      <c r="T16" s="319"/>
    </row>
    <row r="17" spans="1:20" s="255" customFormat="1" ht="18.75">
      <c r="A17" s="774"/>
      <c r="B17" s="774">
        <v>1</v>
      </c>
      <c r="C17" s="673"/>
      <c r="D17" s="673"/>
      <c r="F17" s="687" t="str">
        <f>"4."&amp;mergeValue(A17) &amp;"."&amp;mergeValue(B17)</f>
        <v>4.2.1</v>
      </c>
      <c r="G17" s="461" t="s">
        <v>676</v>
      </c>
      <c r="H17" s="676" t="str">
        <f>IF(region_name="","",region_name)</f>
        <v>Тюменская область</v>
      </c>
      <c r="I17" s="286" t="s">
        <v>574</v>
      </c>
      <c r="J17" s="468"/>
      <c r="K17" s="319"/>
      <c r="L17" s="319"/>
      <c r="M17" s="319"/>
      <c r="N17" s="319"/>
      <c r="O17" s="319"/>
      <c r="P17" s="319"/>
      <c r="Q17" s="319"/>
      <c r="R17" s="319"/>
      <c r="S17" s="319"/>
      <c r="T17" s="319"/>
    </row>
    <row r="18" spans="1:20" s="255" customFormat="1" ht="22.5">
      <c r="A18" s="774"/>
      <c r="B18" s="774"/>
      <c r="C18" s="774">
        <v>1</v>
      </c>
      <c r="D18" s="673"/>
      <c r="F18" s="687" t="str">
        <f>"4."&amp;mergeValue(A18) &amp;"."&amp;mergeValue(B18)&amp;"."&amp;mergeValue(C18)</f>
        <v>4.2.1.1</v>
      </c>
      <c r="G18" s="476" t="s">
        <v>572</v>
      </c>
      <c r="H18" s="676" t="str">
        <f>IF(Территории!H16="","","" &amp; Территории!H16 &amp; "")</f>
        <v>Тюменский муниципальный район</v>
      </c>
      <c r="I18" s="286" t="s">
        <v>575</v>
      </c>
      <c r="J18" s="468"/>
      <c r="K18" s="319"/>
      <c r="L18" s="319"/>
      <c r="M18" s="319"/>
      <c r="N18" s="319"/>
      <c r="O18" s="319"/>
      <c r="P18" s="319"/>
      <c r="Q18" s="319"/>
      <c r="R18" s="319"/>
      <c r="S18" s="319"/>
      <c r="T18" s="319"/>
    </row>
    <row r="19" spans="1:20" s="255" customFormat="1" ht="56.25">
      <c r="A19" s="774"/>
      <c r="B19" s="774"/>
      <c r="C19" s="774"/>
      <c r="D19" s="673">
        <v>1</v>
      </c>
      <c r="F19" s="687" t="str">
        <f>"4."&amp;mergeValue(A19) &amp;"."&amp;mergeValue(B19)&amp;"."&amp;mergeValue(C19)&amp;"."&amp;mergeValue(D19)</f>
        <v>4.2.1.1.1</v>
      </c>
      <c r="G19" s="557" t="s">
        <v>573</v>
      </c>
      <c r="H19" s="676" t="str">
        <f>IF(Территории!R17="","","" &amp; Территории!R17 &amp; "")</f>
        <v>поселок Боровский (71644412)</v>
      </c>
      <c r="I19" s="674" t="s">
        <v>675</v>
      </c>
      <c r="J19" s="468"/>
      <c r="K19" s="319"/>
      <c r="L19" s="319"/>
      <c r="M19" s="319"/>
      <c r="N19" s="319"/>
      <c r="O19" s="319"/>
      <c r="P19" s="319"/>
      <c r="Q19" s="319"/>
      <c r="R19" s="319"/>
      <c r="S19" s="319"/>
      <c r="T19" s="319"/>
    </row>
    <row r="20" spans="1:20" s="255" customFormat="1" ht="45">
      <c r="A20" s="774">
        <v>3</v>
      </c>
      <c r="B20" s="319"/>
      <c r="C20" s="319"/>
      <c r="D20" s="319"/>
      <c r="F20" s="687" t="str">
        <f>"2." &amp;mergeValue(A20)</f>
        <v>2.3</v>
      </c>
      <c r="G20" s="554" t="s">
        <v>569</v>
      </c>
      <c r="H20" s="676" t="str">
        <f>IF('Перечень тарифов'!R25="","наименование отсутствует","" &amp; 'Перечень тарифов'!R25 &amp; "")</f>
        <v>наименование отсутствует</v>
      </c>
      <c r="I20" s="286" t="s">
        <v>674</v>
      </c>
      <c r="J20" s="468"/>
      <c r="K20" s="319"/>
      <c r="L20" s="319"/>
      <c r="M20" s="319"/>
      <c r="N20" s="319"/>
      <c r="O20" s="319"/>
      <c r="P20" s="319"/>
      <c r="Q20" s="319"/>
      <c r="R20" s="319"/>
      <c r="S20" s="319"/>
      <c r="T20" s="319"/>
    </row>
    <row r="21" spans="1:20" s="255" customFormat="1" ht="22.5">
      <c r="A21" s="774"/>
      <c r="B21" s="319"/>
      <c r="C21" s="319"/>
      <c r="D21" s="319"/>
      <c r="F21" s="687" t="str">
        <f>"3." &amp;mergeValue(A21)</f>
        <v>3.3</v>
      </c>
      <c r="G21" s="554" t="s">
        <v>570</v>
      </c>
      <c r="H21" s="676" t="str">
        <f>IF('Перечень тарифов'!F21="","наименование отсутствует","" &amp; 'Перечень тарифов'!F21 &amp; "")</f>
        <v>Холодное водоснабжение. Питьевая вода</v>
      </c>
      <c r="I21" s="286" t="s">
        <v>672</v>
      </c>
      <c r="J21" s="468"/>
      <c r="K21" s="319"/>
      <c r="L21" s="319"/>
      <c r="M21" s="319"/>
      <c r="N21" s="319"/>
      <c r="O21" s="319"/>
      <c r="P21" s="319"/>
      <c r="Q21" s="319"/>
      <c r="R21" s="319"/>
      <c r="S21" s="319"/>
      <c r="T21" s="319"/>
    </row>
    <row r="22" spans="1:20" s="255" customFormat="1" ht="22.5">
      <c r="A22" s="774"/>
      <c r="B22" s="319"/>
      <c r="C22" s="319"/>
      <c r="D22" s="319"/>
      <c r="F22" s="687" t="str">
        <f>"4."&amp;mergeValue(A22)</f>
        <v>4.3</v>
      </c>
      <c r="G22" s="554" t="s">
        <v>571</v>
      </c>
      <c r="H22" s="684" t="s">
        <v>515</v>
      </c>
      <c r="I22" s="286"/>
      <c r="J22" s="468"/>
      <c r="K22" s="319"/>
      <c r="L22" s="319"/>
      <c r="M22" s="319"/>
      <c r="N22" s="319"/>
      <c r="O22" s="319"/>
      <c r="P22" s="319"/>
      <c r="Q22" s="319"/>
      <c r="R22" s="319"/>
      <c r="S22" s="319"/>
      <c r="T22" s="319"/>
    </row>
    <row r="23" spans="1:20" s="255" customFormat="1" ht="18.75">
      <c r="A23" s="774"/>
      <c r="B23" s="774">
        <v>1</v>
      </c>
      <c r="C23" s="673"/>
      <c r="D23" s="673"/>
      <c r="F23" s="687" t="str">
        <f>"4."&amp;mergeValue(A23) &amp;"."&amp;mergeValue(B23)</f>
        <v>4.3.1</v>
      </c>
      <c r="G23" s="461" t="s">
        <v>676</v>
      </c>
      <c r="H23" s="676" t="str">
        <f>IF(region_name="","",region_name)</f>
        <v>Тюменская область</v>
      </c>
      <c r="I23" s="286" t="s">
        <v>574</v>
      </c>
      <c r="J23" s="468"/>
      <c r="K23" s="319"/>
      <c r="L23" s="319"/>
      <c r="M23" s="319"/>
      <c r="N23" s="319"/>
      <c r="O23" s="319"/>
      <c r="P23" s="319"/>
      <c r="Q23" s="319"/>
      <c r="R23" s="319"/>
      <c r="S23" s="319"/>
      <c r="T23" s="319"/>
    </row>
    <row r="24" spans="1:20" s="255" customFormat="1" ht="22.5">
      <c r="A24" s="774"/>
      <c r="B24" s="774"/>
      <c r="C24" s="774">
        <v>1</v>
      </c>
      <c r="D24" s="673"/>
      <c r="F24" s="687" t="str">
        <f>"4."&amp;mergeValue(A24) &amp;"."&amp;mergeValue(B24)&amp;"."&amp;mergeValue(C24)</f>
        <v>4.3.1.1</v>
      </c>
      <c r="G24" s="476" t="s">
        <v>572</v>
      </c>
      <c r="H24" s="676" t="str">
        <f>IF(Территории!H19="","","" &amp; Территории!H19 &amp; "")</f>
        <v>Тюменский муниципальный район</v>
      </c>
      <c r="I24" s="286" t="s">
        <v>575</v>
      </c>
      <c r="J24" s="468"/>
      <c r="K24" s="319"/>
      <c r="L24" s="319"/>
      <c r="M24" s="319"/>
      <c r="N24" s="319"/>
      <c r="O24" s="319"/>
      <c r="P24" s="319"/>
      <c r="Q24" s="319"/>
      <c r="R24" s="319"/>
      <c r="S24" s="319"/>
      <c r="T24" s="319"/>
    </row>
    <row r="25" spans="1:20" s="255" customFormat="1" ht="56.25">
      <c r="A25" s="774"/>
      <c r="B25" s="774"/>
      <c r="C25" s="774"/>
      <c r="D25" s="673">
        <v>1</v>
      </c>
      <c r="F25" s="687" t="str">
        <f>"4."&amp;mergeValue(A25) &amp;"."&amp;mergeValue(B25)&amp;"."&amp;mergeValue(C25)&amp;"."&amp;mergeValue(D25)</f>
        <v>4.3.1.1.1</v>
      </c>
      <c r="G25" s="557" t="s">
        <v>573</v>
      </c>
      <c r="H25" s="676" t="str">
        <f>IF(Территории!R20="","","" &amp; Территории!R20 &amp; "")</f>
        <v>Горьковское (71644417)</v>
      </c>
      <c r="I25" s="674" t="s">
        <v>675</v>
      </c>
      <c r="J25" s="468"/>
      <c r="K25" s="319"/>
      <c r="L25" s="319"/>
      <c r="M25" s="319"/>
      <c r="N25" s="319"/>
      <c r="O25" s="319"/>
      <c r="P25" s="319"/>
      <c r="Q25" s="319"/>
      <c r="R25" s="319"/>
      <c r="S25" s="319"/>
      <c r="T25" s="319"/>
    </row>
    <row r="26" spans="1:20" s="255" customFormat="1" ht="45">
      <c r="A26" s="774">
        <v>4</v>
      </c>
      <c r="B26" s="319"/>
      <c r="C26" s="319"/>
      <c r="D26" s="319"/>
      <c r="F26" s="687" t="str">
        <f>"2." &amp;mergeValue(A26)</f>
        <v>2.4</v>
      </c>
      <c r="G26" s="554" t="s">
        <v>569</v>
      </c>
      <c r="H26" s="676" t="str">
        <f>IF('Перечень тарифов'!R27="","наименование отсутствует","" &amp; 'Перечень тарифов'!R27 &amp; "")</f>
        <v>наименование отсутствует</v>
      </c>
      <c r="I26" s="286" t="s">
        <v>674</v>
      </c>
      <c r="J26" s="468"/>
      <c r="K26" s="319"/>
      <c r="L26" s="319"/>
      <c r="M26" s="319"/>
      <c r="N26" s="319"/>
      <c r="O26" s="319"/>
      <c r="P26" s="319"/>
      <c r="Q26" s="319"/>
      <c r="R26" s="319"/>
      <c r="S26" s="319"/>
      <c r="T26" s="319"/>
    </row>
    <row r="27" spans="1:20" s="255" customFormat="1" ht="22.5">
      <c r="A27" s="774"/>
      <c r="B27" s="319"/>
      <c r="C27" s="319"/>
      <c r="D27" s="319"/>
      <c r="F27" s="687" t="str">
        <f>"3." &amp;mergeValue(A27)</f>
        <v>3.4</v>
      </c>
      <c r="G27" s="554" t="s">
        <v>570</v>
      </c>
      <c r="H27" s="676" t="str">
        <f>IF('Перечень тарифов'!F21="","наименование отсутствует","" &amp; 'Перечень тарифов'!F21 &amp; "")</f>
        <v>Холодное водоснабжение. Питьевая вода</v>
      </c>
      <c r="I27" s="286" t="s">
        <v>672</v>
      </c>
      <c r="J27" s="468"/>
      <c r="K27" s="319"/>
      <c r="L27" s="319"/>
      <c r="M27" s="319"/>
      <c r="N27" s="319"/>
      <c r="O27" s="319"/>
      <c r="P27" s="319"/>
      <c r="Q27" s="319"/>
      <c r="R27" s="319"/>
      <c r="S27" s="319"/>
      <c r="T27" s="319"/>
    </row>
    <row r="28" spans="1:20" s="255" customFormat="1" ht="22.5">
      <c r="A28" s="774"/>
      <c r="B28" s="319"/>
      <c r="C28" s="319"/>
      <c r="D28" s="319"/>
      <c r="F28" s="687" t="str">
        <f>"4."&amp;mergeValue(A28)</f>
        <v>4.4</v>
      </c>
      <c r="G28" s="554" t="s">
        <v>571</v>
      </c>
      <c r="H28" s="684" t="s">
        <v>515</v>
      </c>
      <c r="I28" s="286"/>
      <c r="J28" s="468"/>
      <c r="K28" s="319"/>
      <c r="L28" s="319"/>
      <c r="M28" s="319"/>
      <c r="N28" s="319"/>
      <c r="O28" s="319"/>
      <c r="P28" s="319"/>
      <c r="Q28" s="319"/>
      <c r="R28" s="319"/>
      <c r="S28" s="319"/>
      <c r="T28" s="319"/>
    </row>
    <row r="29" spans="1:20" s="255" customFormat="1" ht="18.75">
      <c r="A29" s="774"/>
      <c r="B29" s="774">
        <v>1</v>
      </c>
      <c r="C29" s="673"/>
      <c r="D29" s="673"/>
      <c r="F29" s="687" t="str">
        <f>"4."&amp;mergeValue(A29) &amp;"."&amp;mergeValue(B29)</f>
        <v>4.4.1</v>
      </c>
      <c r="G29" s="461" t="s">
        <v>676</v>
      </c>
      <c r="H29" s="676" t="str">
        <f>IF(region_name="","",region_name)</f>
        <v>Тюменская область</v>
      </c>
      <c r="I29" s="286" t="s">
        <v>574</v>
      </c>
      <c r="J29" s="468"/>
      <c r="K29" s="319"/>
      <c r="L29" s="319"/>
      <c r="M29" s="319"/>
      <c r="N29" s="319"/>
      <c r="O29" s="319"/>
      <c r="P29" s="319"/>
      <c r="Q29" s="319"/>
      <c r="R29" s="319"/>
      <c r="S29" s="319"/>
      <c r="T29" s="319"/>
    </row>
    <row r="30" spans="1:20" s="255" customFormat="1" ht="22.5">
      <c r="A30" s="774"/>
      <c r="B30" s="774"/>
      <c r="C30" s="774">
        <v>1</v>
      </c>
      <c r="D30" s="673"/>
      <c r="F30" s="687" t="str">
        <f>"4."&amp;mergeValue(A30) &amp;"."&amp;mergeValue(B30)&amp;"."&amp;mergeValue(C30)</f>
        <v>4.4.1.1</v>
      </c>
      <c r="G30" s="476" t="s">
        <v>572</v>
      </c>
      <c r="H30" s="676" t="str">
        <f>IF(Территории!H22="","","" &amp; Территории!H22 &amp; "")</f>
        <v>Тюменский муниципальный район</v>
      </c>
      <c r="I30" s="286" t="s">
        <v>575</v>
      </c>
      <c r="J30" s="468"/>
      <c r="K30" s="319"/>
      <c r="L30" s="319"/>
      <c r="M30" s="319"/>
      <c r="N30" s="319"/>
      <c r="O30" s="319"/>
      <c r="P30" s="319"/>
      <c r="Q30" s="319"/>
      <c r="R30" s="319"/>
      <c r="S30" s="319"/>
      <c r="T30" s="319"/>
    </row>
    <row r="31" spans="1:20" s="255" customFormat="1" ht="56.25">
      <c r="A31" s="774"/>
      <c r="B31" s="774"/>
      <c r="C31" s="774"/>
      <c r="D31" s="673">
        <v>1</v>
      </c>
      <c r="F31" s="687" t="str">
        <f>"4."&amp;mergeValue(A31) &amp;"."&amp;mergeValue(B31)&amp;"."&amp;mergeValue(C31)&amp;"."&amp;mergeValue(D31)</f>
        <v>4.4.1.1.1</v>
      </c>
      <c r="G31" s="557" t="s">
        <v>573</v>
      </c>
      <c r="H31" s="676" t="str">
        <f>IF(Территории!R23="","","" &amp; Территории!R23 &amp; "")</f>
        <v>Ембаевское (71644420)</v>
      </c>
      <c r="I31" s="674" t="s">
        <v>675</v>
      </c>
      <c r="J31" s="468"/>
      <c r="K31" s="319"/>
      <c r="L31" s="319"/>
      <c r="M31" s="319"/>
      <c r="N31" s="319"/>
      <c r="O31" s="319"/>
      <c r="P31" s="319"/>
      <c r="Q31" s="319"/>
      <c r="R31" s="319"/>
      <c r="S31" s="319"/>
      <c r="T31" s="319"/>
    </row>
    <row r="32" spans="1:20" s="255" customFormat="1" ht="45">
      <c r="A32" s="774">
        <v>5</v>
      </c>
      <c r="B32" s="319"/>
      <c r="C32" s="319"/>
      <c r="D32" s="319"/>
      <c r="F32" s="687" t="str">
        <f>"2." &amp;mergeValue(A32)</f>
        <v>2.5</v>
      </c>
      <c r="G32" s="554" t="s">
        <v>569</v>
      </c>
      <c r="H32" s="676" t="str">
        <f>IF('Перечень тарифов'!R29="","наименование отсутствует","" &amp; 'Перечень тарифов'!R29 &amp; "")</f>
        <v>наименование отсутствует</v>
      </c>
      <c r="I32" s="286" t="s">
        <v>674</v>
      </c>
      <c r="J32" s="468"/>
      <c r="K32" s="319"/>
      <c r="L32" s="319"/>
      <c r="M32" s="319"/>
      <c r="N32" s="319"/>
      <c r="O32" s="319"/>
      <c r="P32" s="319"/>
      <c r="Q32" s="319"/>
      <c r="R32" s="319"/>
      <c r="S32" s="319"/>
      <c r="T32" s="319"/>
    </row>
    <row r="33" spans="1:20" s="255" customFormat="1" ht="22.5">
      <c r="A33" s="774"/>
      <c r="B33" s="319"/>
      <c r="C33" s="319"/>
      <c r="D33" s="319"/>
      <c r="F33" s="687" t="str">
        <f>"3." &amp;mergeValue(A33)</f>
        <v>3.5</v>
      </c>
      <c r="G33" s="554" t="s">
        <v>570</v>
      </c>
      <c r="H33" s="676" t="str">
        <f>IF('Перечень тарифов'!F21="","наименование отсутствует","" &amp; 'Перечень тарифов'!F21 &amp; "")</f>
        <v>Холодное водоснабжение. Питьевая вода</v>
      </c>
      <c r="I33" s="286" t="s">
        <v>672</v>
      </c>
      <c r="J33" s="468"/>
      <c r="K33" s="319"/>
      <c r="L33" s="319"/>
      <c r="M33" s="319"/>
      <c r="N33" s="319"/>
      <c r="O33" s="319"/>
      <c r="P33" s="319"/>
      <c r="Q33" s="319"/>
      <c r="R33" s="319"/>
      <c r="S33" s="319"/>
      <c r="T33" s="319"/>
    </row>
    <row r="34" spans="1:20" s="255" customFormat="1" ht="22.5">
      <c r="A34" s="774"/>
      <c r="B34" s="319"/>
      <c r="C34" s="319"/>
      <c r="D34" s="319"/>
      <c r="F34" s="687" t="str">
        <f>"4."&amp;mergeValue(A34)</f>
        <v>4.5</v>
      </c>
      <c r="G34" s="554" t="s">
        <v>571</v>
      </c>
      <c r="H34" s="684" t="s">
        <v>515</v>
      </c>
      <c r="I34" s="286"/>
      <c r="J34" s="468"/>
      <c r="K34" s="319"/>
      <c r="L34" s="319"/>
      <c r="M34" s="319"/>
      <c r="N34" s="319"/>
      <c r="O34" s="319"/>
      <c r="P34" s="319"/>
      <c r="Q34" s="319"/>
      <c r="R34" s="319"/>
      <c r="S34" s="319"/>
      <c r="T34" s="319"/>
    </row>
    <row r="35" spans="1:20" s="255" customFormat="1" ht="18.75">
      <c r="A35" s="774"/>
      <c r="B35" s="774">
        <v>1</v>
      </c>
      <c r="C35" s="673"/>
      <c r="D35" s="673"/>
      <c r="F35" s="687" t="str">
        <f>"4."&amp;mergeValue(A35) &amp;"."&amp;mergeValue(B35)</f>
        <v>4.5.1</v>
      </c>
      <c r="G35" s="461" t="s">
        <v>676</v>
      </c>
      <c r="H35" s="676" t="str">
        <f>IF(region_name="","",region_name)</f>
        <v>Тюменская область</v>
      </c>
      <c r="I35" s="286" t="s">
        <v>574</v>
      </c>
      <c r="J35" s="468"/>
      <c r="K35" s="319"/>
      <c r="L35" s="319"/>
      <c r="M35" s="319"/>
      <c r="N35" s="319"/>
      <c r="O35" s="319"/>
      <c r="P35" s="319"/>
      <c r="Q35" s="319"/>
      <c r="R35" s="319"/>
      <c r="S35" s="319"/>
      <c r="T35" s="319"/>
    </row>
    <row r="36" spans="1:20" s="255" customFormat="1" ht="22.5">
      <c r="A36" s="774"/>
      <c r="B36" s="774"/>
      <c r="C36" s="774">
        <v>1</v>
      </c>
      <c r="D36" s="673"/>
      <c r="F36" s="687" t="str">
        <f>"4."&amp;mergeValue(A36) &amp;"."&amp;mergeValue(B36)&amp;"."&amp;mergeValue(C36)</f>
        <v>4.5.1.1</v>
      </c>
      <c r="G36" s="476" t="s">
        <v>572</v>
      </c>
      <c r="H36" s="676" t="str">
        <f>IF(Территории!H25="","","" &amp; Территории!H25 &amp; "")</f>
        <v>Тюменский муниципальный район</v>
      </c>
      <c r="I36" s="286" t="s">
        <v>575</v>
      </c>
      <c r="J36" s="468"/>
      <c r="K36" s="319"/>
      <c r="L36" s="319"/>
      <c r="M36" s="319"/>
      <c r="N36" s="319"/>
      <c r="O36" s="319"/>
      <c r="P36" s="319"/>
      <c r="Q36" s="319"/>
      <c r="R36" s="319"/>
      <c r="S36" s="319"/>
      <c r="T36" s="319"/>
    </row>
    <row r="37" spans="1:20" s="255" customFormat="1" ht="56.25">
      <c r="A37" s="774"/>
      <c r="B37" s="774"/>
      <c r="C37" s="774"/>
      <c r="D37" s="673">
        <v>1</v>
      </c>
      <c r="F37" s="687" t="str">
        <f>"4."&amp;mergeValue(A37) &amp;"."&amp;mergeValue(B37)&amp;"."&amp;mergeValue(C37)&amp;"."&amp;mergeValue(D37)</f>
        <v>4.5.1.1.1</v>
      </c>
      <c r="G37" s="557" t="s">
        <v>573</v>
      </c>
      <c r="H37" s="676" t="str">
        <f>IF(Территории!R26="","","" &amp; Территории!R26 &amp; "")</f>
        <v>Каменское (71644425)</v>
      </c>
      <c r="I37" s="674" t="s">
        <v>675</v>
      </c>
      <c r="J37" s="468"/>
      <c r="K37" s="319"/>
      <c r="L37" s="319"/>
      <c r="M37" s="319"/>
      <c r="N37" s="319"/>
      <c r="O37" s="319"/>
      <c r="P37" s="319"/>
      <c r="Q37" s="319"/>
      <c r="R37" s="319"/>
      <c r="S37" s="319"/>
      <c r="T37" s="319"/>
    </row>
    <row r="38" spans="1:20" s="255" customFormat="1" ht="45">
      <c r="A38" s="774">
        <v>6</v>
      </c>
      <c r="B38" s="319"/>
      <c r="C38" s="319"/>
      <c r="D38" s="319"/>
      <c r="F38" s="687" t="str">
        <f>"2." &amp;mergeValue(A38)</f>
        <v>2.6</v>
      </c>
      <c r="G38" s="554" t="s">
        <v>569</v>
      </c>
      <c r="H38" s="676" t="str">
        <f>IF('Перечень тарифов'!R31="","наименование отсутствует","" &amp; 'Перечень тарифов'!R31 &amp; "")</f>
        <v>наименование отсутствует</v>
      </c>
      <c r="I38" s="286" t="s">
        <v>674</v>
      </c>
      <c r="J38" s="468"/>
      <c r="K38" s="319"/>
      <c r="L38" s="319"/>
      <c r="M38" s="319"/>
      <c r="N38" s="319"/>
      <c r="O38" s="319"/>
      <c r="P38" s="319"/>
      <c r="Q38" s="319"/>
      <c r="R38" s="319"/>
      <c r="S38" s="319"/>
      <c r="T38" s="319"/>
    </row>
    <row r="39" spans="1:20" s="255" customFormat="1" ht="22.5">
      <c r="A39" s="774"/>
      <c r="B39" s="319"/>
      <c r="C39" s="319"/>
      <c r="D39" s="319"/>
      <c r="F39" s="687" t="str">
        <f>"3." &amp;mergeValue(A39)</f>
        <v>3.6</v>
      </c>
      <c r="G39" s="554" t="s">
        <v>570</v>
      </c>
      <c r="H39" s="676" t="str">
        <f>IF('Перечень тарифов'!F21="","наименование отсутствует","" &amp; 'Перечень тарифов'!F21 &amp; "")</f>
        <v>Холодное водоснабжение. Питьевая вода</v>
      </c>
      <c r="I39" s="286" t="s">
        <v>672</v>
      </c>
      <c r="J39" s="468"/>
      <c r="K39" s="319"/>
      <c r="L39" s="319"/>
      <c r="M39" s="319"/>
      <c r="N39" s="319"/>
      <c r="O39" s="319"/>
      <c r="P39" s="319"/>
      <c r="Q39" s="319"/>
      <c r="R39" s="319"/>
      <c r="S39" s="319"/>
      <c r="T39" s="319"/>
    </row>
    <row r="40" spans="1:20" s="255" customFormat="1" ht="22.5">
      <c r="A40" s="774"/>
      <c r="B40" s="319"/>
      <c r="C40" s="319"/>
      <c r="D40" s="319"/>
      <c r="F40" s="687" t="str">
        <f>"4."&amp;mergeValue(A40)</f>
        <v>4.6</v>
      </c>
      <c r="G40" s="554" t="s">
        <v>571</v>
      </c>
      <c r="H40" s="684" t="s">
        <v>515</v>
      </c>
      <c r="I40" s="286"/>
      <c r="J40" s="468"/>
      <c r="K40" s="319"/>
      <c r="L40" s="319"/>
      <c r="M40" s="319"/>
      <c r="N40" s="319"/>
      <c r="O40" s="319"/>
      <c r="P40" s="319"/>
      <c r="Q40" s="319"/>
      <c r="R40" s="319"/>
      <c r="S40" s="319"/>
      <c r="T40" s="319"/>
    </row>
    <row r="41" spans="1:20" s="255" customFormat="1" ht="18.75">
      <c r="A41" s="774"/>
      <c r="B41" s="774">
        <v>1</v>
      </c>
      <c r="C41" s="673"/>
      <c r="D41" s="673"/>
      <c r="F41" s="687" t="str">
        <f>"4."&amp;mergeValue(A41) &amp;"."&amp;mergeValue(B41)</f>
        <v>4.6.1</v>
      </c>
      <c r="G41" s="461" t="s">
        <v>676</v>
      </c>
      <c r="H41" s="676" t="str">
        <f>IF(region_name="","",region_name)</f>
        <v>Тюменская область</v>
      </c>
      <c r="I41" s="286" t="s">
        <v>574</v>
      </c>
      <c r="J41" s="468"/>
      <c r="K41" s="319"/>
      <c r="L41" s="319"/>
      <c r="M41" s="319"/>
      <c r="N41" s="319"/>
      <c r="O41" s="319"/>
      <c r="P41" s="319"/>
      <c r="Q41" s="319"/>
      <c r="R41" s="319"/>
      <c r="S41" s="319"/>
      <c r="T41" s="319"/>
    </row>
    <row r="42" spans="1:20" s="255" customFormat="1" ht="22.5">
      <c r="A42" s="774"/>
      <c r="B42" s="774"/>
      <c r="C42" s="774">
        <v>1</v>
      </c>
      <c r="D42" s="673"/>
      <c r="F42" s="687" t="str">
        <f>"4."&amp;mergeValue(A42) &amp;"."&amp;mergeValue(B42)&amp;"."&amp;mergeValue(C42)</f>
        <v>4.6.1.1</v>
      </c>
      <c r="G42" s="476" t="s">
        <v>572</v>
      </c>
      <c r="H42" s="676" t="str">
        <f>IF(Территории!H28="","","" &amp; Территории!H28 &amp; "")</f>
        <v>Тюменский муниципальный район</v>
      </c>
      <c r="I42" s="286" t="s">
        <v>575</v>
      </c>
      <c r="J42" s="468"/>
      <c r="K42" s="319"/>
      <c r="L42" s="319"/>
      <c r="M42" s="319"/>
      <c r="N42" s="319"/>
      <c r="O42" s="319"/>
      <c r="P42" s="319"/>
      <c r="Q42" s="319"/>
      <c r="R42" s="319"/>
      <c r="S42" s="319"/>
      <c r="T42" s="319"/>
    </row>
    <row r="43" spans="1:20" s="255" customFormat="1" ht="56.25">
      <c r="A43" s="774"/>
      <c r="B43" s="774"/>
      <c r="C43" s="774"/>
      <c r="D43" s="673">
        <v>1</v>
      </c>
      <c r="F43" s="687" t="str">
        <f>"4."&amp;mergeValue(A43) &amp;"."&amp;mergeValue(B43)&amp;"."&amp;mergeValue(C43)&amp;"."&amp;mergeValue(D43)</f>
        <v>4.6.1.1.1</v>
      </c>
      <c r="G43" s="557" t="s">
        <v>573</v>
      </c>
      <c r="H43" s="676" t="str">
        <f>IF(Территории!R29="","","" &amp; Территории!R29 &amp; "")</f>
        <v>Каскаринское (71644430)</v>
      </c>
      <c r="I43" s="674" t="s">
        <v>675</v>
      </c>
      <c r="J43" s="468"/>
      <c r="K43" s="319"/>
      <c r="L43" s="319"/>
      <c r="M43" s="319"/>
      <c r="N43" s="319"/>
      <c r="O43" s="319"/>
      <c r="P43" s="319"/>
      <c r="Q43" s="319"/>
      <c r="R43" s="319"/>
      <c r="S43" s="319"/>
      <c r="T43" s="319"/>
    </row>
    <row r="44" spans="1:20" s="255" customFormat="1" ht="45">
      <c r="A44" s="774">
        <v>7</v>
      </c>
      <c r="B44" s="319"/>
      <c r="C44" s="319"/>
      <c r="D44" s="319"/>
      <c r="F44" s="687" t="str">
        <f>"2." &amp;mergeValue(A44)</f>
        <v>2.7</v>
      </c>
      <c r="G44" s="554" t="s">
        <v>569</v>
      </c>
      <c r="H44" s="676" t="str">
        <f>IF('Перечень тарифов'!R33="","наименование отсутствует","" &amp; 'Перечень тарифов'!R33 &amp; "")</f>
        <v>наименование отсутствует</v>
      </c>
      <c r="I44" s="286" t="s">
        <v>674</v>
      </c>
      <c r="J44" s="468"/>
      <c r="K44" s="319"/>
      <c r="L44" s="319"/>
      <c r="M44" s="319"/>
      <c r="N44" s="319"/>
      <c r="O44" s="319"/>
      <c r="P44" s="319"/>
      <c r="Q44" s="319"/>
      <c r="R44" s="319"/>
      <c r="S44" s="319"/>
      <c r="T44" s="319"/>
    </row>
    <row r="45" spans="1:20" s="255" customFormat="1" ht="22.5">
      <c r="A45" s="774"/>
      <c r="B45" s="319"/>
      <c r="C45" s="319"/>
      <c r="D45" s="319"/>
      <c r="F45" s="687" t="str">
        <f>"3." &amp;mergeValue(A45)</f>
        <v>3.7</v>
      </c>
      <c r="G45" s="554" t="s">
        <v>570</v>
      </c>
      <c r="H45" s="676" t="str">
        <f>IF('Перечень тарифов'!F21="","наименование отсутствует","" &amp; 'Перечень тарифов'!F21 &amp; "")</f>
        <v>Холодное водоснабжение. Питьевая вода</v>
      </c>
      <c r="I45" s="286" t="s">
        <v>672</v>
      </c>
      <c r="J45" s="468"/>
      <c r="K45" s="319"/>
      <c r="L45" s="319"/>
      <c r="M45" s="319"/>
      <c r="N45" s="319"/>
      <c r="O45" s="319"/>
      <c r="P45" s="319"/>
      <c r="Q45" s="319"/>
      <c r="R45" s="319"/>
      <c r="S45" s="319"/>
      <c r="T45" s="319"/>
    </row>
    <row r="46" spans="1:20" s="255" customFormat="1" ht="22.5">
      <c r="A46" s="774"/>
      <c r="B46" s="319"/>
      <c r="C46" s="319"/>
      <c r="D46" s="319"/>
      <c r="F46" s="687" t="str">
        <f>"4."&amp;mergeValue(A46)</f>
        <v>4.7</v>
      </c>
      <c r="G46" s="554" t="s">
        <v>571</v>
      </c>
      <c r="H46" s="684" t="s">
        <v>515</v>
      </c>
      <c r="I46" s="286"/>
      <c r="J46" s="468"/>
      <c r="K46" s="319"/>
      <c r="L46" s="319"/>
      <c r="M46" s="319"/>
      <c r="N46" s="319"/>
      <c r="O46" s="319"/>
      <c r="P46" s="319"/>
      <c r="Q46" s="319"/>
      <c r="R46" s="319"/>
      <c r="S46" s="319"/>
      <c r="T46" s="319"/>
    </row>
    <row r="47" spans="1:20" s="255" customFormat="1" ht="18.75">
      <c r="A47" s="774"/>
      <c r="B47" s="774">
        <v>1</v>
      </c>
      <c r="C47" s="673"/>
      <c r="D47" s="673"/>
      <c r="F47" s="687" t="str">
        <f>"4."&amp;mergeValue(A47) &amp;"."&amp;mergeValue(B47)</f>
        <v>4.7.1</v>
      </c>
      <c r="G47" s="461" t="s">
        <v>676</v>
      </c>
      <c r="H47" s="676" t="str">
        <f>IF(region_name="","",region_name)</f>
        <v>Тюменская область</v>
      </c>
      <c r="I47" s="286" t="s">
        <v>574</v>
      </c>
      <c r="J47" s="468"/>
      <c r="K47" s="319"/>
      <c r="L47" s="319"/>
      <c r="M47" s="319"/>
      <c r="N47" s="319"/>
      <c r="O47" s="319"/>
      <c r="P47" s="319"/>
      <c r="Q47" s="319"/>
      <c r="R47" s="319"/>
      <c r="S47" s="319"/>
      <c r="T47" s="319"/>
    </row>
    <row r="48" spans="1:20" s="255" customFormat="1" ht="22.5">
      <c r="A48" s="774"/>
      <c r="B48" s="774"/>
      <c r="C48" s="774">
        <v>1</v>
      </c>
      <c r="D48" s="673"/>
      <c r="F48" s="687" t="str">
        <f>"4."&amp;mergeValue(A48) &amp;"."&amp;mergeValue(B48)&amp;"."&amp;mergeValue(C48)</f>
        <v>4.7.1.1</v>
      </c>
      <c r="G48" s="476" t="s">
        <v>572</v>
      </c>
      <c r="H48" s="676" t="str">
        <f>IF(Территории!H31="","","" &amp; Территории!H31 &amp; "")</f>
        <v>Тюменский муниципальный район</v>
      </c>
      <c r="I48" s="286" t="s">
        <v>575</v>
      </c>
      <c r="J48" s="468"/>
      <c r="K48" s="319"/>
      <c r="L48" s="319"/>
      <c r="M48" s="319"/>
      <c r="N48" s="319"/>
      <c r="O48" s="319"/>
      <c r="P48" s="319"/>
      <c r="Q48" s="319"/>
      <c r="R48" s="319"/>
      <c r="S48" s="319"/>
      <c r="T48" s="319"/>
    </row>
    <row r="49" spans="1:20" s="255" customFormat="1" ht="56.25">
      <c r="A49" s="774"/>
      <c r="B49" s="774"/>
      <c r="C49" s="774"/>
      <c r="D49" s="673">
        <v>1</v>
      </c>
      <c r="F49" s="687" t="str">
        <f>"4."&amp;mergeValue(A49) &amp;"."&amp;mergeValue(B49)&amp;"."&amp;mergeValue(C49)&amp;"."&amp;mergeValue(D49)</f>
        <v>4.7.1.1.1</v>
      </c>
      <c r="G49" s="557" t="s">
        <v>573</v>
      </c>
      <c r="H49" s="676" t="str">
        <f>IF(Территории!R32="","","" &amp; Территории!R32 &amp; "")</f>
        <v>Кулаковское (71644440)</v>
      </c>
      <c r="I49" s="674" t="s">
        <v>675</v>
      </c>
      <c r="J49" s="468"/>
      <c r="K49" s="319"/>
      <c r="L49" s="319"/>
      <c r="M49" s="319"/>
      <c r="N49" s="319"/>
      <c r="O49" s="319"/>
      <c r="P49" s="319"/>
      <c r="Q49" s="319"/>
      <c r="R49" s="319"/>
      <c r="S49" s="319"/>
      <c r="T49" s="319"/>
    </row>
    <row r="50" spans="1:20" s="255" customFormat="1" ht="45">
      <c r="A50" s="774">
        <v>8</v>
      </c>
      <c r="B50" s="319"/>
      <c r="C50" s="319"/>
      <c r="D50" s="319"/>
      <c r="F50" s="687" t="str">
        <f>"2." &amp;mergeValue(A50)</f>
        <v>2.8</v>
      </c>
      <c r="G50" s="554" t="s">
        <v>569</v>
      </c>
      <c r="H50" s="676" t="str">
        <f>IF('Перечень тарифов'!R35="","наименование отсутствует","" &amp; 'Перечень тарифов'!R35 &amp; "")</f>
        <v>наименование отсутствует</v>
      </c>
      <c r="I50" s="286" t="s">
        <v>674</v>
      </c>
      <c r="J50" s="468"/>
      <c r="K50" s="319"/>
      <c r="L50" s="319"/>
      <c r="M50" s="319"/>
      <c r="N50" s="319"/>
      <c r="O50" s="319"/>
      <c r="P50" s="319"/>
      <c r="Q50" s="319"/>
      <c r="R50" s="319"/>
      <c r="S50" s="319"/>
      <c r="T50" s="319"/>
    </row>
    <row r="51" spans="1:20" s="255" customFormat="1" ht="22.5">
      <c r="A51" s="774"/>
      <c r="B51" s="319"/>
      <c r="C51" s="319"/>
      <c r="D51" s="319"/>
      <c r="F51" s="687" t="str">
        <f>"3." &amp;mergeValue(A51)</f>
        <v>3.8</v>
      </c>
      <c r="G51" s="554" t="s">
        <v>570</v>
      </c>
      <c r="H51" s="676" t="str">
        <f>IF('Перечень тарифов'!F21="","наименование отсутствует","" &amp; 'Перечень тарифов'!F21 &amp; "")</f>
        <v>Холодное водоснабжение. Питьевая вода</v>
      </c>
      <c r="I51" s="286" t="s">
        <v>672</v>
      </c>
      <c r="J51" s="468"/>
      <c r="K51" s="319"/>
      <c r="L51" s="319"/>
      <c r="M51" s="319"/>
      <c r="N51" s="319"/>
      <c r="O51" s="319"/>
      <c r="P51" s="319"/>
      <c r="Q51" s="319"/>
      <c r="R51" s="319"/>
      <c r="S51" s="319"/>
      <c r="T51" s="319"/>
    </row>
    <row r="52" spans="1:20" s="255" customFormat="1" ht="22.5">
      <c r="A52" s="774"/>
      <c r="B52" s="319"/>
      <c r="C52" s="319"/>
      <c r="D52" s="319"/>
      <c r="F52" s="687" t="str">
        <f>"4."&amp;mergeValue(A52)</f>
        <v>4.8</v>
      </c>
      <c r="G52" s="554" t="s">
        <v>571</v>
      </c>
      <c r="H52" s="684" t="s">
        <v>515</v>
      </c>
      <c r="I52" s="286"/>
      <c r="J52" s="468"/>
      <c r="K52" s="319"/>
      <c r="L52" s="319"/>
      <c r="M52" s="319"/>
      <c r="N52" s="319"/>
      <c r="O52" s="319"/>
      <c r="P52" s="319"/>
      <c r="Q52" s="319"/>
      <c r="R52" s="319"/>
      <c r="S52" s="319"/>
      <c r="T52" s="319"/>
    </row>
    <row r="53" spans="1:20" s="255" customFormat="1" ht="18.75">
      <c r="A53" s="774"/>
      <c r="B53" s="774">
        <v>1</v>
      </c>
      <c r="C53" s="673"/>
      <c r="D53" s="673"/>
      <c r="F53" s="687" t="str">
        <f>"4."&amp;mergeValue(A53) &amp;"."&amp;mergeValue(B53)</f>
        <v>4.8.1</v>
      </c>
      <c r="G53" s="461" t="s">
        <v>676</v>
      </c>
      <c r="H53" s="676" t="str">
        <f>IF(region_name="","",region_name)</f>
        <v>Тюменская область</v>
      </c>
      <c r="I53" s="286" t="s">
        <v>574</v>
      </c>
      <c r="J53" s="468"/>
      <c r="K53" s="319"/>
      <c r="L53" s="319"/>
      <c r="M53" s="319"/>
      <c r="N53" s="319"/>
      <c r="O53" s="319"/>
      <c r="P53" s="319"/>
      <c r="Q53" s="319"/>
      <c r="R53" s="319"/>
      <c r="S53" s="319"/>
      <c r="T53" s="319"/>
    </row>
    <row r="54" spans="1:20" s="255" customFormat="1" ht="22.5">
      <c r="A54" s="774"/>
      <c r="B54" s="774"/>
      <c r="C54" s="774">
        <v>1</v>
      </c>
      <c r="D54" s="673"/>
      <c r="F54" s="687" t="str">
        <f>"4."&amp;mergeValue(A54) &amp;"."&amp;mergeValue(B54)&amp;"."&amp;mergeValue(C54)</f>
        <v>4.8.1.1</v>
      </c>
      <c r="G54" s="476" t="s">
        <v>572</v>
      </c>
      <c r="H54" s="676" t="str">
        <f>IF(Территории!H34="","","" &amp; Территории!H34 &amp; "")</f>
        <v>Тюменский муниципальный район</v>
      </c>
      <c r="I54" s="286" t="s">
        <v>575</v>
      </c>
      <c r="J54" s="468"/>
      <c r="K54" s="319"/>
      <c r="L54" s="319"/>
      <c r="M54" s="319"/>
      <c r="N54" s="319"/>
      <c r="O54" s="319"/>
      <c r="P54" s="319"/>
      <c r="Q54" s="319"/>
      <c r="R54" s="319"/>
      <c r="S54" s="319"/>
      <c r="T54" s="319"/>
    </row>
    <row r="55" spans="1:20" s="255" customFormat="1" ht="56.25">
      <c r="A55" s="774"/>
      <c r="B55" s="774"/>
      <c r="C55" s="774"/>
      <c r="D55" s="673">
        <v>1</v>
      </c>
      <c r="F55" s="687" t="str">
        <f>"4."&amp;mergeValue(A55) &amp;"."&amp;mergeValue(B55)&amp;"."&amp;mergeValue(C55)&amp;"."&amp;mergeValue(D55)</f>
        <v>4.8.1.1.1</v>
      </c>
      <c r="G55" s="557" t="s">
        <v>573</v>
      </c>
      <c r="H55" s="676" t="str">
        <f>IF(Территории!R35="","","" &amp; Территории!R35 &amp; "")</f>
        <v>Мальковское (71644445)</v>
      </c>
      <c r="I55" s="674" t="s">
        <v>675</v>
      </c>
      <c r="J55" s="468"/>
      <c r="K55" s="319"/>
      <c r="L55" s="319"/>
      <c r="M55" s="319"/>
      <c r="N55" s="319"/>
      <c r="O55" s="319"/>
      <c r="P55" s="319"/>
      <c r="Q55" s="319"/>
      <c r="R55" s="319"/>
      <c r="S55" s="319"/>
      <c r="T55" s="319"/>
    </row>
    <row r="56" spans="1:20" s="255" customFormat="1" ht="45">
      <c r="A56" s="774">
        <v>9</v>
      </c>
      <c r="B56" s="319"/>
      <c r="C56" s="319"/>
      <c r="D56" s="319"/>
      <c r="F56" s="687" t="str">
        <f>"2." &amp;mergeValue(A56)</f>
        <v>2.9</v>
      </c>
      <c r="G56" s="554" t="s">
        <v>569</v>
      </c>
      <c r="H56" s="676" t="str">
        <f>IF('Перечень тарифов'!R37="","наименование отсутствует","" &amp; 'Перечень тарифов'!R37 &amp; "")</f>
        <v>наименование отсутствует</v>
      </c>
      <c r="I56" s="286" t="s">
        <v>674</v>
      </c>
      <c r="J56" s="468"/>
      <c r="K56" s="319"/>
      <c r="L56" s="319"/>
      <c r="M56" s="319"/>
      <c r="N56" s="319"/>
      <c r="O56" s="319"/>
      <c r="P56" s="319"/>
      <c r="Q56" s="319"/>
      <c r="R56" s="319"/>
      <c r="S56" s="319"/>
      <c r="T56" s="319"/>
    </row>
    <row r="57" spans="1:20" s="255" customFormat="1" ht="22.5">
      <c r="A57" s="774"/>
      <c r="B57" s="319"/>
      <c r="C57" s="319"/>
      <c r="D57" s="319"/>
      <c r="F57" s="687" t="str">
        <f>"3." &amp;mergeValue(A57)</f>
        <v>3.9</v>
      </c>
      <c r="G57" s="554" t="s">
        <v>570</v>
      </c>
      <c r="H57" s="676" t="str">
        <f>IF('Перечень тарифов'!F21="","наименование отсутствует","" &amp; 'Перечень тарифов'!F21 &amp; "")</f>
        <v>Холодное водоснабжение. Питьевая вода</v>
      </c>
      <c r="I57" s="286" t="s">
        <v>672</v>
      </c>
      <c r="J57" s="468"/>
      <c r="K57" s="319"/>
      <c r="L57" s="319"/>
      <c r="M57" s="319"/>
      <c r="N57" s="319"/>
      <c r="O57" s="319"/>
      <c r="P57" s="319"/>
      <c r="Q57" s="319"/>
      <c r="R57" s="319"/>
      <c r="S57" s="319"/>
      <c r="T57" s="319"/>
    </row>
    <row r="58" spans="1:20" s="255" customFormat="1" ht="22.5">
      <c r="A58" s="774"/>
      <c r="B58" s="319"/>
      <c r="C58" s="319"/>
      <c r="D58" s="319"/>
      <c r="F58" s="687" t="str">
        <f>"4."&amp;mergeValue(A58)</f>
        <v>4.9</v>
      </c>
      <c r="G58" s="554" t="s">
        <v>571</v>
      </c>
      <c r="H58" s="684" t="s">
        <v>515</v>
      </c>
      <c r="I58" s="286"/>
      <c r="J58" s="468"/>
      <c r="K58" s="319"/>
      <c r="L58" s="319"/>
      <c r="M58" s="319"/>
      <c r="N58" s="319"/>
      <c r="O58" s="319"/>
      <c r="P58" s="319"/>
      <c r="Q58" s="319"/>
      <c r="R58" s="319"/>
      <c r="S58" s="319"/>
      <c r="T58" s="319"/>
    </row>
    <row r="59" spans="1:20" s="255" customFormat="1" ht="18.75">
      <c r="A59" s="774"/>
      <c r="B59" s="774">
        <v>1</v>
      </c>
      <c r="C59" s="673"/>
      <c r="D59" s="673"/>
      <c r="F59" s="687" t="str">
        <f>"4."&amp;mergeValue(A59) &amp;"."&amp;mergeValue(B59)</f>
        <v>4.9.1</v>
      </c>
      <c r="G59" s="461" t="s">
        <v>676</v>
      </c>
      <c r="H59" s="676" t="str">
        <f>IF(region_name="","",region_name)</f>
        <v>Тюменская область</v>
      </c>
      <c r="I59" s="286" t="s">
        <v>574</v>
      </c>
      <c r="J59" s="468"/>
      <c r="K59" s="319"/>
      <c r="L59" s="319"/>
      <c r="M59" s="319"/>
      <c r="N59" s="319"/>
      <c r="O59" s="319"/>
      <c r="P59" s="319"/>
      <c r="Q59" s="319"/>
      <c r="R59" s="319"/>
      <c r="S59" s="319"/>
      <c r="T59" s="319"/>
    </row>
    <row r="60" spans="1:20" s="255" customFormat="1" ht="22.5">
      <c r="A60" s="774"/>
      <c r="B60" s="774"/>
      <c r="C60" s="774">
        <v>1</v>
      </c>
      <c r="D60" s="673"/>
      <c r="F60" s="687" t="str">
        <f>"4."&amp;mergeValue(A60) &amp;"."&amp;mergeValue(B60)&amp;"."&amp;mergeValue(C60)</f>
        <v>4.9.1.1</v>
      </c>
      <c r="G60" s="476" t="s">
        <v>572</v>
      </c>
      <c r="H60" s="676" t="str">
        <f>IF(Территории!H37="","","" &amp; Территории!H37 &amp; "")</f>
        <v>Тюменский муниципальный район</v>
      </c>
      <c r="I60" s="286" t="s">
        <v>575</v>
      </c>
      <c r="J60" s="468"/>
      <c r="K60" s="319"/>
      <c r="L60" s="319"/>
      <c r="M60" s="319"/>
      <c r="N60" s="319"/>
      <c r="O60" s="319"/>
      <c r="P60" s="319"/>
      <c r="Q60" s="319"/>
      <c r="R60" s="319"/>
      <c r="S60" s="319"/>
      <c r="T60" s="319"/>
    </row>
    <row r="61" spans="1:20" s="255" customFormat="1" ht="56.25">
      <c r="A61" s="774"/>
      <c r="B61" s="774"/>
      <c r="C61" s="774"/>
      <c r="D61" s="673">
        <v>1</v>
      </c>
      <c r="F61" s="687" t="str">
        <f>"4."&amp;mergeValue(A61) &amp;"."&amp;mergeValue(B61)&amp;"."&amp;mergeValue(C61)&amp;"."&amp;mergeValue(D61)</f>
        <v>4.9.1.1.1</v>
      </c>
      <c r="G61" s="557" t="s">
        <v>573</v>
      </c>
      <c r="H61" s="676" t="str">
        <f>IF(Территории!R38="","","" &amp; Территории!R38 &amp; "")</f>
        <v>Московское (71644450)</v>
      </c>
      <c r="I61" s="674" t="s">
        <v>675</v>
      </c>
      <c r="J61" s="468"/>
      <c r="K61" s="319"/>
      <c r="L61" s="319"/>
      <c r="M61" s="319"/>
      <c r="N61" s="319"/>
      <c r="O61" s="319"/>
      <c r="P61" s="319"/>
      <c r="Q61" s="319"/>
      <c r="R61" s="319"/>
      <c r="S61" s="319"/>
      <c r="T61" s="319"/>
    </row>
    <row r="62" spans="1:20" s="255" customFormat="1" ht="45">
      <c r="A62" s="774">
        <v>10</v>
      </c>
      <c r="B62" s="319"/>
      <c r="C62" s="319"/>
      <c r="D62" s="319"/>
      <c r="F62" s="687" t="str">
        <f>"2." &amp;mergeValue(A62)</f>
        <v>2.10</v>
      </c>
      <c r="G62" s="554" t="s">
        <v>569</v>
      </c>
      <c r="H62" s="676" t="str">
        <f>IF('Перечень тарифов'!R39="","наименование отсутствует","" &amp; 'Перечень тарифов'!R39 &amp; "")</f>
        <v>наименование отсутствует</v>
      </c>
      <c r="I62" s="286" t="s">
        <v>674</v>
      </c>
      <c r="J62" s="468"/>
      <c r="K62" s="319"/>
      <c r="L62" s="319"/>
      <c r="M62" s="319"/>
      <c r="N62" s="319"/>
      <c r="O62" s="319"/>
      <c r="P62" s="319"/>
      <c r="Q62" s="319"/>
      <c r="R62" s="319"/>
      <c r="S62" s="319"/>
      <c r="T62" s="319"/>
    </row>
    <row r="63" spans="1:20" s="255" customFormat="1" ht="22.5">
      <c r="A63" s="774"/>
      <c r="B63" s="319"/>
      <c r="C63" s="319"/>
      <c r="D63" s="319"/>
      <c r="F63" s="687" t="str">
        <f>"3." &amp;mergeValue(A63)</f>
        <v>3.10</v>
      </c>
      <c r="G63" s="554" t="s">
        <v>570</v>
      </c>
      <c r="H63" s="676" t="str">
        <f>IF('Перечень тарифов'!F21="","наименование отсутствует","" &amp; 'Перечень тарифов'!F21 &amp; "")</f>
        <v>Холодное водоснабжение. Питьевая вода</v>
      </c>
      <c r="I63" s="286" t="s">
        <v>672</v>
      </c>
      <c r="J63" s="468"/>
      <c r="K63" s="319"/>
      <c r="L63" s="319"/>
      <c r="M63" s="319"/>
      <c r="N63" s="319"/>
      <c r="O63" s="319"/>
      <c r="P63" s="319"/>
      <c r="Q63" s="319"/>
      <c r="R63" s="319"/>
      <c r="S63" s="319"/>
      <c r="T63" s="319"/>
    </row>
    <row r="64" spans="1:20" s="255" customFormat="1" ht="22.5">
      <c r="A64" s="774"/>
      <c r="B64" s="319"/>
      <c r="C64" s="319"/>
      <c r="D64" s="319"/>
      <c r="F64" s="687" t="str">
        <f>"4."&amp;mergeValue(A64)</f>
        <v>4.10</v>
      </c>
      <c r="G64" s="554" t="s">
        <v>571</v>
      </c>
      <c r="H64" s="684" t="s">
        <v>515</v>
      </c>
      <c r="I64" s="286"/>
      <c r="J64" s="468"/>
      <c r="K64" s="319"/>
      <c r="L64" s="319"/>
      <c r="M64" s="319"/>
      <c r="N64" s="319"/>
      <c r="O64" s="319"/>
      <c r="P64" s="319"/>
      <c r="Q64" s="319"/>
      <c r="R64" s="319"/>
      <c r="S64" s="319"/>
      <c r="T64" s="319"/>
    </row>
    <row r="65" spans="1:20" s="255" customFormat="1" ht="18.75">
      <c r="A65" s="774"/>
      <c r="B65" s="774">
        <v>1</v>
      </c>
      <c r="C65" s="673"/>
      <c r="D65" s="673"/>
      <c r="F65" s="687" t="str">
        <f>"4."&amp;mergeValue(A65) &amp;"."&amp;mergeValue(B65)</f>
        <v>4.10.1</v>
      </c>
      <c r="G65" s="461" t="s">
        <v>676</v>
      </c>
      <c r="H65" s="676" t="str">
        <f>IF(region_name="","",region_name)</f>
        <v>Тюменская область</v>
      </c>
      <c r="I65" s="286" t="s">
        <v>574</v>
      </c>
      <c r="J65" s="468"/>
      <c r="K65" s="319"/>
      <c r="L65" s="319"/>
      <c r="M65" s="319"/>
      <c r="N65" s="319"/>
      <c r="O65" s="319"/>
      <c r="P65" s="319"/>
      <c r="Q65" s="319"/>
      <c r="R65" s="319"/>
      <c r="S65" s="319"/>
      <c r="T65" s="319"/>
    </row>
    <row r="66" spans="1:20" s="255" customFormat="1" ht="22.5">
      <c r="A66" s="774"/>
      <c r="B66" s="774"/>
      <c r="C66" s="774">
        <v>1</v>
      </c>
      <c r="D66" s="673"/>
      <c r="F66" s="687" t="str">
        <f>"4."&amp;mergeValue(A66) &amp;"."&amp;mergeValue(B66)&amp;"."&amp;mergeValue(C66)</f>
        <v>4.10.1.1</v>
      </c>
      <c r="G66" s="476" t="s">
        <v>572</v>
      </c>
      <c r="H66" s="676" t="str">
        <f>IF(Территории!H40="","","" &amp; Территории!H40 &amp; "")</f>
        <v>Тюменский муниципальный район</v>
      </c>
      <c r="I66" s="286" t="s">
        <v>575</v>
      </c>
      <c r="J66" s="468"/>
      <c r="K66" s="319"/>
      <c r="L66" s="319"/>
      <c r="M66" s="319"/>
      <c r="N66" s="319"/>
      <c r="O66" s="319"/>
      <c r="P66" s="319"/>
      <c r="Q66" s="319"/>
      <c r="R66" s="319"/>
      <c r="S66" s="319"/>
      <c r="T66" s="319"/>
    </row>
    <row r="67" spans="1:20" s="255" customFormat="1" ht="56.25">
      <c r="A67" s="774"/>
      <c r="B67" s="774"/>
      <c r="C67" s="774"/>
      <c r="D67" s="673">
        <v>1</v>
      </c>
      <c r="F67" s="687" t="str">
        <f>"4."&amp;mergeValue(A67) &amp;"."&amp;mergeValue(B67)&amp;"."&amp;mergeValue(C67)&amp;"."&amp;mergeValue(D67)</f>
        <v>4.10.1.1.1</v>
      </c>
      <c r="G67" s="557" t="s">
        <v>573</v>
      </c>
      <c r="H67" s="676" t="str">
        <f>IF(Территории!R41="","","" &amp; Территории!R41 &amp; "")</f>
        <v>Онохинское (71644458)</v>
      </c>
      <c r="I67" s="674" t="s">
        <v>675</v>
      </c>
      <c r="J67" s="468"/>
      <c r="K67" s="319"/>
      <c r="L67" s="319"/>
      <c r="M67" s="319"/>
      <c r="N67" s="319"/>
      <c r="O67" s="319"/>
      <c r="P67" s="319"/>
      <c r="Q67" s="319"/>
      <c r="R67" s="319"/>
      <c r="S67" s="319"/>
      <c r="T67" s="319"/>
    </row>
    <row r="68" spans="1:20" s="255" customFormat="1" ht="45">
      <c r="A68" s="774">
        <v>11</v>
      </c>
      <c r="B68" s="319"/>
      <c r="C68" s="319"/>
      <c r="D68" s="319"/>
      <c r="F68" s="687" t="str">
        <f>"2." &amp;mergeValue(A68)</f>
        <v>2.11</v>
      </c>
      <c r="G68" s="554" t="s">
        <v>569</v>
      </c>
      <c r="H68" s="676" t="str">
        <f>IF('Перечень тарифов'!R41="","наименование отсутствует","" &amp; 'Перечень тарифов'!R41 &amp; "")</f>
        <v>наименование отсутствует</v>
      </c>
      <c r="I68" s="286" t="s">
        <v>674</v>
      </c>
      <c r="J68" s="468"/>
      <c r="K68" s="319"/>
      <c r="L68" s="319"/>
      <c r="M68" s="319"/>
      <c r="N68" s="319"/>
      <c r="O68" s="319"/>
      <c r="P68" s="319"/>
      <c r="Q68" s="319"/>
      <c r="R68" s="319"/>
      <c r="S68" s="319"/>
      <c r="T68" s="319"/>
    </row>
    <row r="69" spans="1:20" s="255" customFormat="1" ht="22.5">
      <c r="A69" s="774"/>
      <c r="B69" s="319"/>
      <c r="C69" s="319"/>
      <c r="D69" s="319"/>
      <c r="F69" s="687" t="str">
        <f>"3." &amp;mergeValue(A69)</f>
        <v>3.11</v>
      </c>
      <c r="G69" s="554" t="s">
        <v>570</v>
      </c>
      <c r="H69" s="676" t="str">
        <f>IF('Перечень тарифов'!F21="","наименование отсутствует","" &amp; 'Перечень тарифов'!F21 &amp; "")</f>
        <v>Холодное водоснабжение. Питьевая вода</v>
      </c>
      <c r="I69" s="286" t="s">
        <v>672</v>
      </c>
      <c r="J69" s="468"/>
      <c r="K69" s="319"/>
      <c r="L69" s="319"/>
      <c r="M69" s="319"/>
      <c r="N69" s="319"/>
      <c r="O69" s="319"/>
      <c r="P69" s="319"/>
      <c r="Q69" s="319"/>
      <c r="R69" s="319"/>
      <c r="S69" s="319"/>
      <c r="T69" s="319"/>
    </row>
    <row r="70" spans="1:20" s="255" customFormat="1" ht="22.5">
      <c r="A70" s="774"/>
      <c r="B70" s="319"/>
      <c r="C70" s="319"/>
      <c r="D70" s="319"/>
      <c r="F70" s="687" t="str">
        <f>"4."&amp;mergeValue(A70)</f>
        <v>4.11</v>
      </c>
      <c r="G70" s="554" t="s">
        <v>571</v>
      </c>
      <c r="H70" s="684" t="s">
        <v>515</v>
      </c>
      <c r="I70" s="286"/>
      <c r="J70" s="468"/>
      <c r="K70" s="319"/>
      <c r="L70" s="319"/>
      <c r="M70" s="319"/>
      <c r="N70" s="319"/>
      <c r="O70" s="319"/>
      <c r="P70" s="319"/>
      <c r="Q70" s="319"/>
      <c r="R70" s="319"/>
      <c r="S70" s="319"/>
      <c r="T70" s="319"/>
    </row>
    <row r="71" spans="1:20" s="255" customFormat="1" ht="18.75">
      <c r="A71" s="774"/>
      <c r="B71" s="774">
        <v>1</v>
      </c>
      <c r="C71" s="673"/>
      <c r="D71" s="673"/>
      <c r="F71" s="687" t="str">
        <f>"4."&amp;mergeValue(A71) &amp;"."&amp;mergeValue(B71)</f>
        <v>4.11.1</v>
      </c>
      <c r="G71" s="461" t="s">
        <v>676</v>
      </c>
      <c r="H71" s="676" t="str">
        <f>IF(region_name="","",region_name)</f>
        <v>Тюменская область</v>
      </c>
      <c r="I71" s="286" t="s">
        <v>574</v>
      </c>
      <c r="J71" s="468"/>
      <c r="K71" s="319"/>
      <c r="L71" s="319"/>
      <c r="M71" s="319"/>
      <c r="N71" s="319"/>
      <c r="O71" s="319"/>
      <c r="P71" s="319"/>
      <c r="Q71" s="319"/>
      <c r="R71" s="319"/>
      <c r="S71" s="319"/>
      <c r="T71" s="319"/>
    </row>
    <row r="72" spans="1:20" s="255" customFormat="1" ht="22.5">
      <c r="A72" s="774"/>
      <c r="B72" s="774"/>
      <c r="C72" s="774">
        <v>1</v>
      </c>
      <c r="D72" s="673"/>
      <c r="F72" s="687" t="str">
        <f>"4."&amp;mergeValue(A72) &amp;"."&amp;mergeValue(B72)&amp;"."&amp;mergeValue(C72)</f>
        <v>4.11.1.1</v>
      </c>
      <c r="G72" s="476" t="s">
        <v>572</v>
      </c>
      <c r="H72" s="676" t="str">
        <f>IF(Территории!H43="","","" &amp; Территории!H43 &amp; "")</f>
        <v>Тюменский муниципальный район</v>
      </c>
      <c r="I72" s="286" t="s">
        <v>575</v>
      </c>
      <c r="J72" s="468"/>
      <c r="K72" s="319"/>
      <c r="L72" s="319"/>
      <c r="M72" s="319"/>
      <c r="N72" s="319"/>
      <c r="O72" s="319"/>
      <c r="P72" s="319"/>
      <c r="Q72" s="319"/>
      <c r="R72" s="319"/>
      <c r="S72" s="319"/>
      <c r="T72" s="319"/>
    </row>
    <row r="73" spans="1:20" s="255" customFormat="1" ht="56.25">
      <c r="A73" s="774"/>
      <c r="B73" s="774"/>
      <c r="C73" s="774"/>
      <c r="D73" s="673">
        <v>1</v>
      </c>
      <c r="F73" s="687" t="str">
        <f>"4."&amp;mergeValue(A73) &amp;"."&amp;mergeValue(B73)&amp;"."&amp;mergeValue(C73)&amp;"."&amp;mergeValue(D73)</f>
        <v>4.11.1.1.1</v>
      </c>
      <c r="G73" s="557" t="s">
        <v>573</v>
      </c>
      <c r="H73" s="676" t="str">
        <f>IF(Территории!R44="","","" &amp; Территории!R44 &amp; "")</f>
        <v>Переваловское (71644460)</v>
      </c>
      <c r="I73" s="674" t="s">
        <v>675</v>
      </c>
      <c r="J73" s="468"/>
      <c r="K73" s="319"/>
      <c r="L73" s="319"/>
      <c r="M73" s="319"/>
      <c r="N73" s="319"/>
      <c r="O73" s="319"/>
      <c r="P73" s="319"/>
      <c r="Q73" s="319"/>
      <c r="R73" s="319"/>
      <c r="S73" s="319"/>
      <c r="T73" s="319"/>
    </row>
    <row r="74" spans="1:20" s="255" customFormat="1" ht="45">
      <c r="A74" s="774">
        <v>12</v>
      </c>
      <c r="B74" s="319"/>
      <c r="C74" s="319"/>
      <c r="D74" s="319"/>
      <c r="F74" s="687" t="str">
        <f>"2." &amp;mergeValue(A74)</f>
        <v>2.12</v>
      </c>
      <c r="G74" s="554" t="s">
        <v>569</v>
      </c>
      <c r="H74" s="676" t="str">
        <f>IF('Перечень тарифов'!R43="","наименование отсутствует","" &amp; 'Перечень тарифов'!R43 &amp; "")</f>
        <v>наименование отсутствует</v>
      </c>
      <c r="I74" s="286" t="s">
        <v>674</v>
      </c>
      <c r="J74" s="468"/>
      <c r="K74" s="319"/>
      <c r="L74" s="319"/>
      <c r="M74" s="319"/>
      <c r="N74" s="319"/>
      <c r="O74" s="319"/>
      <c r="P74" s="319"/>
      <c r="Q74" s="319"/>
      <c r="R74" s="319"/>
      <c r="S74" s="319"/>
      <c r="T74" s="319"/>
    </row>
    <row r="75" spans="1:20" s="255" customFormat="1" ht="22.5">
      <c r="A75" s="774"/>
      <c r="B75" s="319"/>
      <c r="C75" s="319"/>
      <c r="D75" s="319"/>
      <c r="F75" s="687" t="str">
        <f>"3." &amp;mergeValue(A75)</f>
        <v>3.12</v>
      </c>
      <c r="G75" s="554" t="s">
        <v>570</v>
      </c>
      <c r="H75" s="676" t="str">
        <f>IF('Перечень тарифов'!F21="","наименование отсутствует","" &amp; 'Перечень тарифов'!F21 &amp; "")</f>
        <v>Холодное водоснабжение. Питьевая вода</v>
      </c>
      <c r="I75" s="286" t="s">
        <v>672</v>
      </c>
      <c r="J75" s="468"/>
      <c r="K75" s="319"/>
      <c r="L75" s="319"/>
      <c r="M75" s="319"/>
      <c r="N75" s="319"/>
      <c r="O75" s="319"/>
      <c r="P75" s="319"/>
      <c r="Q75" s="319"/>
      <c r="R75" s="319"/>
      <c r="S75" s="319"/>
      <c r="T75" s="319"/>
    </row>
    <row r="76" spans="1:20" s="255" customFormat="1" ht="22.5">
      <c r="A76" s="774"/>
      <c r="B76" s="319"/>
      <c r="C76" s="319"/>
      <c r="D76" s="319"/>
      <c r="F76" s="687" t="str">
        <f>"4."&amp;mergeValue(A76)</f>
        <v>4.12</v>
      </c>
      <c r="G76" s="554" t="s">
        <v>571</v>
      </c>
      <c r="H76" s="684" t="s">
        <v>515</v>
      </c>
      <c r="I76" s="286"/>
      <c r="J76" s="468"/>
      <c r="K76" s="319"/>
      <c r="L76" s="319"/>
      <c r="M76" s="319"/>
      <c r="N76" s="319"/>
      <c r="O76" s="319"/>
      <c r="P76" s="319"/>
      <c r="Q76" s="319"/>
      <c r="R76" s="319"/>
      <c r="S76" s="319"/>
      <c r="T76" s="319"/>
    </row>
    <row r="77" spans="1:20" s="255" customFormat="1" ht="18.75">
      <c r="A77" s="774"/>
      <c r="B77" s="774">
        <v>1</v>
      </c>
      <c r="C77" s="673"/>
      <c r="D77" s="673"/>
      <c r="F77" s="687" t="str">
        <f>"4."&amp;mergeValue(A77) &amp;"."&amp;mergeValue(B77)</f>
        <v>4.12.1</v>
      </c>
      <c r="G77" s="461" t="s">
        <v>676</v>
      </c>
      <c r="H77" s="676" t="str">
        <f>IF(region_name="","",region_name)</f>
        <v>Тюменская область</v>
      </c>
      <c r="I77" s="286" t="s">
        <v>574</v>
      </c>
      <c r="J77" s="468"/>
      <c r="K77" s="319"/>
      <c r="L77" s="319"/>
      <c r="M77" s="319"/>
      <c r="N77" s="319"/>
      <c r="O77" s="319"/>
      <c r="P77" s="319"/>
      <c r="Q77" s="319"/>
      <c r="R77" s="319"/>
      <c r="S77" s="319"/>
      <c r="T77" s="319"/>
    </row>
    <row r="78" spans="1:20" s="255" customFormat="1" ht="22.5">
      <c r="A78" s="774"/>
      <c r="B78" s="774"/>
      <c r="C78" s="774">
        <v>1</v>
      </c>
      <c r="D78" s="673"/>
      <c r="F78" s="687" t="str">
        <f>"4."&amp;mergeValue(A78) &amp;"."&amp;mergeValue(B78)&amp;"."&amp;mergeValue(C78)</f>
        <v>4.12.1.1</v>
      </c>
      <c r="G78" s="476" t="s">
        <v>572</v>
      </c>
      <c r="H78" s="676" t="str">
        <f>IF(Территории!H46="","","" &amp; Территории!H46 &amp; "")</f>
        <v>Тюменский муниципальный район</v>
      </c>
      <c r="I78" s="286" t="s">
        <v>575</v>
      </c>
      <c r="J78" s="468"/>
      <c r="K78" s="319"/>
      <c r="L78" s="319"/>
      <c r="M78" s="319"/>
      <c r="N78" s="319"/>
      <c r="O78" s="319"/>
      <c r="P78" s="319"/>
      <c r="Q78" s="319"/>
      <c r="R78" s="319"/>
      <c r="S78" s="319"/>
      <c r="T78" s="319"/>
    </row>
    <row r="79" spans="1:20" s="255" customFormat="1" ht="56.25">
      <c r="A79" s="774"/>
      <c r="B79" s="774"/>
      <c r="C79" s="774"/>
      <c r="D79" s="673">
        <v>1</v>
      </c>
      <c r="F79" s="687" t="str">
        <f>"4."&amp;mergeValue(A79) &amp;"."&amp;mergeValue(B79)&amp;"."&amp;mergeValue(C79)&amp;"."&amp;mergeValue(D79)</f>
        <v>4.12.1.1.1</v>
      </c>
      <c r="G79" s="557" t="s">
        <v>573</v>
      </c>
      <c r="H79" s="676" t="str">
        <f>IF(Территории!R47="","","" &amp; Территории!R47 &amp; "")</f>
        <v>Червишевское (71644480)</v>
      </c>
      <c r="I79" s="674" t="s">
        <v>675</v>
      </c>
      <c r="J79" s="468"/>
      <c r="K79" s="319"/>
      <c r="L79" s="319"/>
      <c r="M79" s="319"/>
      <c r="N79" s="319"/>
      <c r="O79" s="319"/>
      <c r="P79" s="319"/>
      <c r="Q79" s="319"/>
      <c r="R79" s="319"/>
      <c r="S79" s="319"/>
      <c r="T79" s="319"/>
    </row>
    <row r="80" spans="1:20" s="463" customFormat="1" ht="3" customHeight="1">
      <c r="A80" s="465"/>
      <c r="B80" s="465"/>
      <c r="C80" s="465"/>
      <c r="D80" s="465"/>
      <c r="F80" s="462"/>
      <c r="G80" s="555"/>
      <c r="H80" s="556"/>
      <c r="I80" s="343"/>
      <c r="J80" s="465"/>
      <c r="K80" s="465"/>
      <c r="L80" s="465"/>
      <c r="M80" s="465"/>
      <c r="N80" s="465"/>
      <c r="O80" s="465"/>
      <c r="P80" s="465"/>
      <c r="Q80" s="465"/>
      <c r="R80" s="465"/>
      <c r="S80" s="465"/>
      <c r="T80" s="465"/>
    </row>
    <row r="81" spans="1:20" s="463" customFormat="1" ht="15" customHeight="1">
      <c r="A81" s="465"/>
      <c r="B81" s="465"/>
      <c r="C81" s="465"/>
      <c r="D81" s="465"/>
      <c r="F81" s="462"/>
      <c r="G81" s="769" t="s">
        <v>677</v>
      </c>
      <c r="H81" s="769"/>
      <c r="I81" s="343"/>
      <c r="J81" s="465"/>
      <c r="K81" s="465"/>
      <c r="L81" s="465"/>
      <c r="M81" s="465"/>
      <c r="N81" s="465"/>
      <c r="O81" s="465"/>
      <c r="P81" s="465"/>
      <c r="Q81" s="465"/>
      <c r="R81" s="465"/>
      <c r="S81" s="465"/>
      <c r="T81" s="465"/>
    </row>
  </sheetData>
  <sheetProtection password="FA9C" sheet="1" objects="1" scenarios="1" formatColumns="0" formatRows="0"/>
  <mergeCells count="40">
    <mergeCell ref="G81:H81"/>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A38:A43"/>
    <mergeCell ref="B41:B43"/>
    <mergeCell ref="C42:C43"/>
    <mergeCell ref="A44:A49"/>
    <mergeCell ref="B47:B49"/>
    <mergeCell ref="C48:C49"/>
    <mergeCell ref="A50:A55"/>
    <mergeCell ref="B53:B55"/>
    <mergeCell ref="C54:C55"/>
    <mergeCell ref="A56:A61"/>
    <mergeCell ref="B59:B61"/>
    <mergeCell ref="C60:C61"/>
    <mergeCell ref="A74:A79"/>
    <mergeCell ref="B77:B79"/>
    <mergeCell ref="C78:C79"/>
    <mergeCell ref="A62:A67"/>
    <mergeCell ref="B65:B67"/>
    <mergeCell ref="C66:C67"/>
    <mergeCell ref="A68:A73"/>
    <mergeCell ref="B71:B73"/>
    <mergeCell ref="C72:C73"/>
  </mergeCells>
  <dataValidations count="1">
    <dataValidation type="textLength" operator="lessThanOrEqual" allowBlank="1" showInputMessage="1" showErrorMessage="1" errorTitle="Ошибка" error="Допускается ввод не более 900 символов!" sqref="I80:I81">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16"/>
  <sheetViews>
    <sheetView showGridLines="0" topLeftCell="C4" zoomScaleNormal="100" workbookViewId="0">
      <selection activeCell="F26" sqref="F26"/>
    </sheetView>
  </sheetViews>
  <sheetFormatPr defaultColWidth="10.5703125" defaultRowHeight="14.25"/>
  <cols>
    <col min="1" max="1" width="9.140625" style="96" hidden="1" customWidth="1"/>
    <col min="2" max="2" width="9.140625" style="249" hidden="1" customWidth="1"/>
    <col min="3" max="3" width="3.7109375" style="87" customWidth="1"/>
    <col min="4" max="4" width="6.28515625" style="35" bestFit="1" customWidth="1"/>
    <col min="5" max="6" width="64.140625" style="35" customWidth="1"/>
    <col min="7" max="7" width="115.7109375" style="35" customWidth="1"/>
    <col min="8" max="8" width="10.5703125" style="35"/>
    <col min="9" max="10" width="10.5703125" style="317"/>
    <col min="11" max="16384" width="10.5703125" style="35"/>
  </cols>
  <sheetData>
    <row r="1" spans="1:16" hidden="1">
      <c r="M1" s="549"/>
      <c r="N1" s="549"/>
      <c r="P1" s="549"/>
    </row>
    <row r="2" spans="1:16" hidden="1"/>
    <row r="3" spans="1:16" hidden="1"/>
    <row r="4" spans="1:16" ht="3" customHeight="1">
      <c r="C4" s="86"/>
      <c r="D4" s="36"/>
      <c r="E4" s="36"/>
      <c r="F4" s="37"/>
      <c r="G4" s="37"/>
    </row>
    <row r="5" spans="1:16" ht="22.5">
      <c r="C5" s="86"/>
      <c r="D5" s="803" t="s">
        <v>509</v>
      </c>
      <c r="E5" s="803"/>
      <c r="F5" s="803"/>
      <c r="G5" s="595"/>
    </row>
    <row r="6" spans="1:16" ht="3" customHeight="1">
      <c r="C6" s="86"/>
      <c r="D6" s="36"/>
      <c r="E6" s="84"/>
      <c r="F6" s="83"/>
      <c r="G6" s="413"/>
    </row>
    <row r="7" spans="1:16">
      <c r="C7" s="86"/>
      <c r="D7" s="804" t="s">
        <v>510</v>
      </c>
      <c r="E7" s="804"/>
      <c r="F7" s="804"/>
      <c r="G7" s="839" t="s">
        <v>511</v>
      </c>
    </row>
    <row r="8" spans="1:16">
      <c r="C8" s="86"/>
      <c r="D8" s="104" t="s">
        <v>95</v>
      </c>
      <c r="E8" s="116" t="s">
        <v>513</v>
      </c>
      <c r="F8" s="116" t="s">
        <v>512</v>
      </c>
      <c r="G8" s="839"/>
    </row>
    <row r="9" spans="1:16" ht="12" customHeight="1">
      <c r="C9" s="86"/>
      <c r="D9" s="41" t="s">
        <v>96</v>
      </c>
      <c r="E9" s="41" t="s">
        <v>52</v>
      </c>
      <c r="F9" s="41" t="s">
        <v>53</v>
      </c>
      <c r="G9" s="41" t="s">
        <v>54</v>
      </c>
    </row>
    <row r="10" spans="1:16" ht="33.75">
      <c r="A10" s="412"/>
      <c r="C10" s="86"/>
      <c r="D10" s="250">
        <v>1</v>
      </c>
      <c r="E10" s="421" t="s">
        <v>514</v>
      </c>
      <c r="F10" s="422" t="s">
        <v>515</v>
      </c>
      <c r="G10" s="286"/>
    </row>
    <row r="11" spans="1:16" ht="22.5">
      <c r="A11" s="412"/>
      <c r="C11" s="86"/>
      <c r="D11" s="250" t="s">
        <v>298</v>
      </c>
      <c r="E11" s="414" t="s">
        <v>516</v>
      </c>
      <c r="F11" s="422" t="s">
        <v>515</v>
      </c>
      <c r="G11" s="286"/>
    </row>
    <row r="12" spans="1:16" ht="20.100000000000001" customHeight="1">
      <c r="A12" s="412"/>
      <c r="C12" s="86"/>
      <c r="D12" s="250" t="s">
        <v>8</v>
      </c>
      <c r="E12" s="648" t="s">
        <v>1670</v>
      </c>
      <c r="F12" s="647" t="s">
        <v>1671</v>
      </c>
      <c r="G12" s="840" t="s">
        <v>685</v>
      </c>
    </row>
    <row r="13" spans="1:16" ht="15" customHeight="1">
      <c r="A13" s="412"/>
      <c r="C13" s="86"/>
      <c r="D13" s="117"/>
      <c r="E13" s="428" t="s">
        <v>331</v>
      </c>
      <c r="F13" s="425"/>
      <c r="G13" s="841"/>
    </row>
    <row r="14" spans="1:16" ht="22.5">
      <c r="A14" s="412"/>
      <c r="C14" s="86"/>
      <c r="D14" s="250" t="s">
        <v>332</v>
      </c>
      <c r="E14" s="414" t="s">
        <v>517</v>
      </c>
      <c r="F14" s="422" t="s">
        <v>515</v>
      </c>
      <c r="G14" s="286"/>
    </row>
    <row r="15" spans="1:16" ht="42.95" customHeight="1">
      <c r="A15" s="412"/>
      <c r="C15" s="86"/>
      <c r="D15" s="250" t="s">
        <v>497</v>
      </c>
      <c r="E15" s="691"/>
      <c r="F15" s="692"/>
      <c r="G15" s="840" t="s">
        <v>686</v>
      </c>
    </row>
    <row r="16" spans="1:16" ht="15" customHeight="1">
      <c r="A16" s="412"/>
      <c r="C16" s="86"/>
      <c r="D16" s="117"/>
      <c r="E16" s="428" t="s">
        <v>331</v>
      </c>
      <c r="F16" s="425"/>
      <c r="G16" s="841"/>
    </row>
  </sheetData>
  <sheetProtection password="FA9C" sheet="1" objects="1" scenarios="1" formatColumns="0" formatRows="0"/>
  <dataConsolidate leftLabels="1"/>
  <mergeCells count="5">
    <mergeCell ref="D7:F7"/>
    <mergeCell ref="G7:G8"/>
    <mergeCell ref="G12:G13"/>
    <mergeCell ref="G15:G16"/>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
      <formula1>900</formula1>
    </dataValidation>
    <dataValidation type="textLength" operator="lessThanOrEqual" allowBlank="1" showInputMessage="1" showErrorMessage="1" errorTitle="Ошибка" error="Допускается ввод не более 900 символов!" sqref="E15 E12 G12 G15">
      <formula1>900</formula1>
    </dataValidation>
  </dataValidations>
  <hyperlinks>
    <hyperlink ref="F12" location="'Форма 2.11'!$F$12" tooltip="Кликните по гиперссылке, чтобы перейти по ссылке на обосновывающие документы или отредактировать её" display="https://portal.eias.ru/Portal/DownloadPage.aspx?type=12&amp;guid=b1e8270e-8065-4fc5-b7f4-5a633fb11ad2"/>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AC34"/>
  <sheetViews>
    <sheetView showGridLines="0" topLeftCell="C4" zoomScaleNormal="100" workbookViewId="0"/>
  </sheetViews>
  <sheetFormatPr defaultColWidth="10.5703125" defaultRowHeight="14.25"/>
  <cols>
    <col min="1" max="1" width="9.140625" style="96" hidden="1" customWidth="1"/>
    <col min="2" max="2" width="9.140625" style="249" hidden="1" customWidth="1"/>
    <col min="3" max="3" width="3.7109375" style="87" customWidth="1"/>
    <col min="4" max="4" width="6.28515625" style="35" bestFit="1" customWidth="1"/>
    <col min="5" max="5" width="63.42578125" style="35" customWidth="1"/>
    <col min="6" max="6" width="1.7109375" style="35" hidden="1" customWidth="1"/>
    <col min="7" max="8" width="35.7109375" style="35" customWidth="1"/>
    <col min="9" max="9" width="91.5703125" style="35" customWidth="1"/>
    <col min="10" max="10" width="10.5703125" style="35"/>
    <col min="11" max="12" width="10.5703125" style="317"/>
    <col min="13" max="16384" width="10.5703125" style="35"/>
  </cols>
  <sheetData>
    <row r="1" spans="1:29" hidden="1">
      <c r="P1" s="496"/>
      <c r="AC1" s="549"/>
    </row>
    <row r="2" spans="1:29" hidden="1"/>
    <row r="3" spans="1:29" hidden="1"/>
    <row r="4" spans="1:29" ht="3" customHeight="1">
      <c r="C4" s="86"/>
      <c r="D4" s="36"/>
      <c r="E4" s="36"/>
      <c r="F4" s="36"/>
      <c r="G4" s="36"/>
      <c r="H4" s="37"/>
      <c r="I4" s="37"/>
    </row>
    <row r="5" spans="1:29" ht="26.1" customHeight="1">
      <c r="C5" s="86"/>
      <c r="D5" s="803" t="s">
        <v>518</v>
      </c>
      <c r="E5" s="803"/>
      <c r="F5" s="803"/>
      <c r="G5" s="803"/>
      <c r="H5" s="803"/>
      <c r="I5" s="470"/>
    </row>
    <row r="6" spans="1:29" ht="3" customHeight="1">
      <c r="C6" s="86"/>
      <c r="D6" s="36"/>
      <c r="E6" s="84"/>
      <c r="F6" s="84"/>
      <c r="G6" s="84"/>
      <c r="H6" s="83"/>
      <c r="I6" s="413"/>
    </row>
    <row r="7" spans="1:29" ht="21" customHeight="1">
      <c r="C7" s="86"/>
      <c r="D7" s="804" t="s">
        <v>510</v>
      </c>
      <c r="E7" s="804"/>
      <c r="F7" s="804"/>
      <c r="G7" s="804"/>
      <c r="H7" s="804"/>
      <c r="I7" s="839" t="s">
        <v>511</v>
      </c>
    </row>
    <row r="8" spans="1:29" ht="21" customHeight="1">
      <c r="C8" s="86"/>
      <c r="D8" s="104" t="s">
        <v>95</v>
      </c>
      <c r="E8" s="116" t="s">
        <v>513</v>
      </c>
      <c r="F8" s="116"/>
      <c r="G8" s="116" t="s">
        <v>494</v>
      </c>
      <c r="H8" s="116" t="s">
        <v>512</v>
      </c>
      <c r="I8" s="839"/>
    </row>
    <row r="9" spans="1:29" ht="12" customHeight="1">
      <c r="C9" s="86"/>
      <c r="D9" s="41" t="s">
        <v>96</v>
      </c>
      <c r="E9" s="41" t="s">
        <v>52</v>
      </c>
      <c r="F9" s="41"/>
      <c r="G9" s="41" t="s">
        <v>53</v>
      </c>
      <c r="H9" s="41" t="s">
        <v>54</v>
      </c>
      <c r="I9" s="41" t="s">
        <v>71</v>
      </c>
    </row>
    <row r="10" spans="1:29">
      <c r="A10" s="412"/>
      <c r="C10" s="86"/>
      <c r="D10" s="250">
        <v>1</v>
      </c>
      <c r="E10" s="844" t="s">
        <v>519</v>
      </c>
      <c r="F10" s="844"/>
      <c r="G10" s="844"/>
      <c r="H10" s="844"/>
      <c r="I10" s="434"/>
    </row>
    <row r="11" spans="1:29" ht="20.100000000000001" customHeight="1">
      <c r="A11" s="412"/>
      <c r="C11" s="86"/>
      <c r="D11" s="250" t="s">
        <v>298</v>
      </c>
      <c r="E11" s="414" t="s">
        <v>520</v>
      </c>
      <c r="F11" s="422"/>
      <c r="G11" s="659"/>
      <c r="H11" s="422" t="s">
        <v>515</v>
      </c>
      <c r="I11" s="286" t="s">
        <v>521</v>
      </c>
    </row>
    <row r="12" spans="1:29" ht="45">
      <c r="A12" s="412"/>
      <c r="C12" s="86"/>
      <c r="D12" s="250" t="s">
        <v>332</v>
      </c>
      <c r="E12" s="414" t="s">
        <v>522</v>
      </c>
      <c r="F12" s="422"/>
      <c r="G12" s="658"/>
      <c r="H12" s="651"/>
      <c r="I12" s="552" t="s">
        <v>555</v>
      </c>
    </row>
    <row r="13" spans="1:29" ht="22.5">
      <c r="A13" s="412"/>
      <c r="B13" s="249">
        <v>3</v>
      </c>
      <c r="C13" s="86"/>
      <c r="D13" s="250">
        <v>2</v>
      </c>
      <c r="E13" s="488" t="s">
        <v>523</v>
      </c>
      <c r="F13" s="422"/>
      <c r="G13" s="422" t="s">
        <v>515</v>
      </c>
      <c r="H13" s="651"/>
      <c r="I13" s="553" t="s">
        <v>524</v>
      </c>
    </row>
    <row r="14" spans="1:29" ht="39" customHeight="1">
      <c r="A14" s="412"/>
      <c r="C14" s="86"/>
      <c r="D14" s="250">
        <v>3</v>
      </c>
      <c r="E14" s="842" t="s">
        <v>687</v>
      </c>
      <c r="F14" s="842"/>
      <c r="G14" s="842"/>
      <c r="H14" s="842"/>
      <c r="I14" s="550"/>
    </row>
    <row r="15" spans="1:29" ht="20.100000000000001" customHeight="1">
      <c r="A15" s="412"/>
      <c r="C15" s="86"/>
      <c r="D15" s="250" t="s">
        <v>498</v>
      </c>
      <c r="E15" s="649"/>
      <c r="F15" s="422"/>
      <c r="G15" s="422" t="s">
        <v>515</v>
      </c>
      <c r="H15" s="651"/>
      <c r="I15" s="840" t="s">
        <v>554</v>
      </c>
    </row>
    <row r="16" spans="1:29" ht="15" customHeight="1">
      <c r="A16" s="412"/>
      <c r="C16" s="86"/>
      <c r="D16" s="117"/>
      <c r="E16" s="427" t="s">
        <v>331</v>
      </c>
      <c r="F16" s="428"/>
      <c r="G16" s="428"/>
      <c r="H16" s="425"/>
      <c r="I16" s="841"/>
    </row>
    <row r="17" spans="1:12" ht="69" customHeight="1">
      <c r="A17" s="412"/>
      <c r="B17" s="249">
        <v>3</v>
      </c>
      <c r="C17" s="86"/>
      <c r="D17" s="250">
        <v>4</v>
      </c>
      <c r="E17" s="842" t="s">
        <v>688</v>
      </c>
      <c r="F17" s="842"/>
      <c r="G17" s="842"/>
      <c r="H17" s="842"/>
      <c r="I17" s="550"/>
    </row>
    <row r="18" spans="1:12" ht="20.100000000000001" customHeight="1">
      <c r="A18" s="412"/>
      <c r="C18" s="86"/>
      <c r="D18" s="250" t="s">
        <v>499</v>
      </c>
      <c r="E18" s="429" t="s">
        <v>525</v>
      </c>
      <c r="F18" s="422"/>
      <c r="G18" s="658"/>
      <c r="H18" s="422" t="s">
        <v>515</v>
      </c>
      <c r="I18" s="775" t="s">
        <v>556</v>
      </c>
    </row>
    <row r="19" spans="1:12" ht="15" customHeight="1">
      <c r="A19" s="412"/>
      <c r="C19" s="86"/>
      <c r="D19" s="117"/>
      <c r="E19" s="427" t="s">
        <v>331</v>
      </c>
      <c r="F19" s="428"/>
      <c r="G19" s="428"/>
      <c r="H19" s="425"/>
      <c r="I19" s="775"/>
    </row>
    <row r="20" spans="1:12" ht="30" customHeight="1">
      <c r="A20" s="412"/>
      <c r="B20" s="249">
        <v>3</v>
      </c>
      <c r="C20" s="86"/>
      <c r="D20" s="250">
        <v>5</v>
      </c>
      <c r="E20" s="842" t="s">
        <v>500</v>
      </c>
      <c r="F20" s="842"/>
      <c r="G20" s="842"/>
      <c r="H20" s="842"/>
      <c r="I20" s="550"/>
    </row>
    <row r="21" spans="1:12" ht="26.1" customHeight="1">
      <c r="A21" s="412"/>
      <c r="C21" s="86"/>
      <c r="D21" s="250" t="s">
        <v>501</v>
      </c>
      <c r="E21" s="843" t="s">
        <v>526</v>
      </c>
      <c r="F21" s="843"/>
      <c r="G21" s="843"/>
      <c r="H21" s="843"/>
      <c r="I21" s="550"/>
    </row>
    <row r="22" spans="1:12" ht="32.1" customHeight="1">
      <c r="A22" s="412"/>
      <c r="C22" s="86"/>
      <c r="D22" s="250" t="s">
        <v>502</v>
      </c>
      <c r="E22" s="430" t="s">
        <v>527</v>
      </c>
      <c r="F22" s="422"/>
      <c r="G22" s="658"/>
      <c r="H22" s="422" t="s">
        <v>515</v>
      </c>
      <c r="I22" s="775" t="s">
        <v>552</v>
      </c>
    </row>
    <row r="23" spans="1:12" ht="15" customHeight="1">
      <c r="A23" s="412"/>
      <c r="C23" s="86"/>
      <c r="D23" s="117"/>
      <c r="E23" s="428" t="s">
        <v>331</v>
      </c>
      <c r="F23" s="424"/>
      <c r="G23" s="424"/>
      <c r="H23" s="425"/>
      <c r="I23" s="775"/>
    </row>
    <row r="24" spans="1:12" ht="14.25" customHeight="1">
      <c r="A24" s="412"/>
      <c r="C24" s="86"/>
      <c r="D24" s="250" t="s">
        <v>503</v>
      </c>
      <c r="E24" s="843" t="s">
        <v>690</v>
      </c>
      <c r="F24" s="843"/>
      <c r="G24" s="843"/>
      <c r="H24" s="843"/>
      <c r="I24" s="550"/>
    </row>
    <row r="25" spans="1:12" ht="54.95" customHeight="1">
      <c r="A25" s="412"/>
      <c r="C25" s="86"/>
      <c r="D25" s="250" t="s">
        <v>504</v>
      </c>
      <c r="E25" s="430" t="s">
        <v>529</v>
      </c>
      <c r="F25" s="422"/>
      <c r="G25" s="658"/>
      <c r="H25" s="422" t="s">
        <v>515</v>
      </c>
      <c r="I25" s="775" t="s">
        <v>691</v>
      </c>
    </row>
    <row r="26" spans="1:12" ht="15" customHeight="1">
      <c r="A26" s="412"/>
      <c r="C26" s="86"/>
      <c r="D26" s="117"/>
      <c r="E26" s="428" t="s">
        <v>331</v>
      </c>
      <c r="F26" s="424"/>
      <c r="G26" s="424"/>
      <c r="H26" s="425"/>
      <c r="I26" s="775"/>
    </row>
    <row r="27" spans="1:12" ht="26.1" customHeight="1">
      <c r="A27" s="412"/>
      <c r="C27" s="86"/>
      <c r="D27" s="250" t="s">
        <v>505</v>
      </c>
      <c r="E27" s="843" t="s">
        <v>692</v>
      </c>
      <c r="F27" s="843"/>
      <c r="G27" s="843"/>
      <c r="H27" s="843"/>
      <c r="I27" s="550"/>
    </row>
    <row r="28" spans="1:12" ht="32.1" customHeight="1">
      <c r="A28" s="412"/>
      <c r="C28" s="86"/>
      <c r="D28" s="250" t="s">
        <v>506</v>
      </c>
      <c r="E28" s="430" t="s">
        <v>528</v>
      </c>
      <c r="F28" s="422"/>
      <c r="G28" s="433"/>
      <c r="H28" s="422" t="s">
        <v>515</v>
      </c>
      <c r="I28" s="775" t="s">
        <v>553</v>
      </c>
      <c r="L28" s="317" t="s">
        <v>651</v>
      </c>
    </row>
    <row r="29" spans="1:12" ht="15" customHeight="1">
      <c r="A29" s="412"/>
      <c r="C29" s="86"/>
      <c r="D29" s="117"/>
      <c r="E29" s="428" t="s">
        <v>331</v>
      </c>
      <c r="F29" s="424"/>
      <c r="G29" s="424"/>
      <c r="H29" s="425"/>
      <c r="I29" s="775"/>
    </row>
    <row r="30" spans="1:12" ht="59.25" customHeight="1">
      <c r="A30" s="412"/>
      <c r="B30" s="249">
        <v>3</v>
      </c>
      <c r="C30" s="86"/>
      <c r="D30" s="250" t="s">
        <v>72</v>
      </c>
      <c r="E30" s="842" t="s">
        <v>693</v>
      </c>
      <c r="F30" s="842"/>
      <c r="G30" s="842"/>
      <c r="H30" s="842"/>
      <c r="I30" s="550"/>
    </row>
    <row r="31" spans="1:12" ht="20.100000000000001" customHeight="1">
      <c r="A31" s="412"/>
      <c r="C31" s="86"/>
      <c r="D31" s="250" t="s">
        <v>507</v>
      </c>
      <c r="E31" s="649"/>
      <c r="F31" s="422"/>
      <c r="G31" s="422" t="s">
        <v>515</v>
      </c>
      <c r="H31" s="651"/>
      <c r="I31" s="775" t="s">
        <v>554</v>
      </c>
    </row>
    <row r="32" spans="1:12" ht="15" customHeight="1">
      <c r="A32" s="412"/>
      <c r="C32" s="86"/>
      <c r="D32" s="117"/>
      <c r="E32" s="427" t="s">
        <v>331</v>
      </c>
      <c r="F32" s="424"/>
      <c r="G32" s="424"/>
      <c r="H32" s="425"/>
      <c r="I32" s="775"/>
    </row>
    <row r="33" spans="1:12" s="229" customFormat="1" ht="3" customHeight="1">
      <c r="A33" s="412"/>
      <c r="K33" s="416"/>
      <c r="L33" s="416"/>
    </row>
    <row r="34" spans="1:12" ht="24.75" customHeight="1">
      <c r="D34" s="426">
        <v>1</v>
      </c>
      <c r="E34" s="769" t="s">
        <v>689</v>
      </c>
      <c r="F34" s="769"/>
      <c r="G34" s="769"/>
      <c r="H34" s="769"/>
      <c r="I34" s="769"/>
    </row>
  </sheetData>
  <sheetProtection password="FA9C"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E22 I25 I28 E15 E18 G22 G25 G18 E28 E25 I31 E31 G12 I22 I18 E12 I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33" hidden="1" customWidth="1"/>
    <col min="2" max="2" width="9.140625" style="134" hidden="1" customWidth="1"/>
    <col min="3" max="3" width="3.7109375" style="135" customWidth="1"/>
    <col min="4" max="4" width="7" style="136" bestFit="1" customWidth="1"/>
    <col min="5" max="5" width="11.28515625" style="136" customWidth="1"/>
    <col min="6" max="6" width="41" style="136" customWidth="1"/>
    <col min="7" max="7" width="18" style="136" customWidth="1"/>
    <col min="8" max="8" width="13.140625" style="136" customWidth="1"/>
    <col min="9" max="9" width="11.42578125" style="136" customWidth="1"/>
    <col min="10" max="10" width="42.140625" style="136" customWidth="1"/>
    <col min="11" max="11" width="115.7109375" style="136" customWidth="1"/>
    <col min="12" max="12" width="3.7109375" style="136" customWidth="1"/>
    <col min="13" max="16384" width="9.140625" style="136"/>
  </cols>
  <sheetData>
    <row r="1" spans="1:14" hidden="1"/>
    <row r="2" spans="1:14" hidden="1"/>
    <row r="3" spans="1:14" hidden="1"/>
    <row r="4" spans="1:14" ht="3" customHeight="1"/>
    <row r="5" spans="1:14" s="35" customFormat="1" ht="22.5">
      <c r="A5" s="130"/>
      <c r="C5" s="46"/>
      <c r="D5" s="845" t="s">
        <v>549</v>
      </c>
      <c r="E5" s="845"/>
      <c r="F5" s="845"/>
      <c r="G5" s="845"/>
      <c r="H5" s="845"/>
      <c r="I5" s="845"/>
      <c r="J5" s="845"/>
      <c r="K5" s="594"/>
    </row>
    <row r="6" spans="1:14" ht="3" hidden="1" customHeight="1">
      <c r="D6" s="137"/>
      <c r="E6" s="137"/>
      <c r="G6" s="137"/>
      <c r="H6" s="137"/>
      <c r="I6" s="137"/>
      <c r="J6" s="137"/>
      <c r="K6" s="137"/>
    </row>
    <row r="7" spans="1:14" s="133" customFormat="1" ht="3" customHeight="1">
      <c r="B7" s="134"/>
      <c r="C7" s="135"/>
      <c r="D7" s="138"/>
      <c r="E7" s="138"/>
      <c r="G7" s="138"/>
      <c r="H7" s="138"/>
      <c r="I7" s="138"/>
      <c r="J7" s="138"/>
      <c r="K7" s="138"/>
      <c r="L7" s="139"/>
    </row>
    <row r="8" spans="1:14">
      <c r="D8" s="847" t="s">
        <v>510</v>
      </c>
      <c r="E8" s="847"/>
      <c r="F8" s="847"/>
      <c r="G8" s="847"/>
      <c r="H8" s="847"/>
      <c r="I8" s="847"/>
      <c r="J8" s="847"/>
      <c r="K8" s="847" t="s">
        <v>511</v>
      </c>
    </row>
    <row r="9" spans="1:14">
      <c r="D9" s="847" t="s">
        <v>95</v>
      </c>
      <c r="E9" s="847" t="s">
        <v>557</v>
      </c>
      <c r="F9" s="847"/>
      <c r="G9" s="847" t="s">
        <v>558</v>
      </c>
      <c r="H9" s="847"/>
      <c r="I9" s="847"/>
      <c r="J9" s="847"/>
      <c r="K9" s="847"/>
    </row>
    <row r="10" spans="1:14" ht="22.5">
      <c r="D10" s="847"/>
      <c r="E10" s="142" t="s">
        <v>559</v>
      </c>
      <c r="F10" s="142" t="s">
        <v>448</v>
      </c>
      <c r="G10" s="142" t="s">
        <v>448</v>
      </c>
      <c r="H10" s="142" t="s">
        <v>559</v>
      </c>
      <c r="I10" s="142" t="s">
        <v>560</v>
      </c>
      <c r="J10" s="142" t="s">
        <v>512</v>
      </c>
      <c r="K10" s="847"/>
    </row>
    <row r="11" spans="1:14" ht="12" customHeight="1">
      <c r="D11" s="41" t="s">
        <v>96</v>
      </c>
      <c r="E11" s="41" t="s">
        <v>52</v>
      </c>
      <c r="F11" s="41" t="s">
        <v>53</v>
      </c>
      <c r="G11" s="41" t="s">
        <v>54</v>
      </c>
      <c r="H11" s="41" t="s">
        <v>71</v>
      </c>
      <c r="I11" s="41" t="s">
        <v>72</v>
      </c>
      <c r="J11" s="41" t="s">
        <v>186</v>
      </c>
      <c r="K11" s="41" t="s">
        <v>187</v>
      </c>
    </row>
    <row r="12" spans="1:14" s="132" customFormat="1" ht="57" customHeight="1">
      <c r="A12" s="243" t="s">
        <v>53</v>
      </c>
      <c r="B12" s="140" t="s">
        <v>256</v>
      </c>
      <c r="C12" s="141"/>
      <c r="D12" s="143" t="s">
        <v>96</v>
      </c>
      <c r="E12" s="663"/>
      <c r="F12" s="650"/>
      <c r="G12" s="650"/>
      <c r="H12" s="650"/>
      <c r="I12" s="667"/>
      <c r="J12" s="651"/>
      <c r="K12" s="840" t="s">
        <v>561</v>
      </c>
      <c r="M12" s="613" t="str">
        <f>IF(ISERROR(INDEX(kind_of_nameforms,MATCH(E12,kind_of_forms,0),1)),"",INDEX(kind_of_nameforms,MATCH(E12,kind_of_forms,0),1))</f>
        <v/>
      </c>
      <c r="N12" s="614"/>
    </row>
    <row r="13" spans="1:14" ht="15" customHeight="1">
      <c r="A13" s="136"/>
      <c r="B13" s="136"/>
      <c r="C13" s="136"/>
      <c r="D13" s="117"/>
      <c r="E13" s="145" t="s">
        <v>5</v>
      </c>
      <c r="F13" s="144"/>
      <c r="G13" s="144"/>
      <c r="H13" s="144"/>
      <c r="I13" s="144"/>
      <c r="J13" s="452"/>
      <c r="K13" s="841"/>
    </row>
    <row r="14" spans="1:14" ht="3" customHeight="1">
      <c r="A14" s="136"/>
      <c r="B14" s="136"/>
      <c r="C14" s="136"/>
    </row>
    <row r="15" spans="1:14" ht="27.75" customHeight="1">
      <c r="E15" s="846" t="s">
        <v>678</v>
      </c>
      <c r="F15" s="846"/>
      <c r="G15" s="846"/>
      <c r="H15" s="846"/>
      <c r="I15" s="846"/>
      <c r="J15" s="846"/>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2" hidden="1" customWidth="1"/>
    <col min="3" max="3" width="3.7109375" style="48" bestFit="1" customWidth="1"/>
    <col min="4" max="4" width="6.28515625" style="12" bestFit="1" customWidth="1"/>
    <col min="5" max="5" width="94.85546875" style="12" customWidth="1"/>
    <col min="6" max="16384" width="9.140625" style="12"/>
  </cols>
  <sheetData>
    <row r="1" spans="3:9" hidden="1"/>
    <row r="2" spans="3:9" hidden="1"/>
    <row r="3" spans="3:9" hidden="1"/>
    <row r="4" spans="3:9" hidden="1"/>
    <row r="5" spans="3:9" hidden="1"/>
    <row r="6" spans="3:9" ht="3" customHeight="1">
      <c r="C6" s="49"/>
      <c r="D6" s="13"/>
      <c r="E6" s="13"/>
    </row>
    <row r="7" spans="3:9" ht="22.5">
      <c r="C7" s="49"/>
      <c r="D7" s="733" t="s">
        <v>317</v>
      </c>
      <c r="E7" s="735"/>
      <c r="F7" s="596"/>
    </row>
    <row r="8" spans="3:9" ht="3" customHeight="1">
      <c r="C8" s="49"/>
      <c r="D8" s="13"/>
      <c r="E8" s="13"/>
    </row>
    <row r="9" spans="3:9" ht="15.95" customHeight="1">
      <c r="C9" s="49"/>
      <c r="D9" s="104" t="s">
        <v>95</v>
      </c>
      <c r="E9" s="564" t="s">
        <v>316</v>
      </c>
    </row>
    <row r="10" spans="3:9" ht="12" customHeight="1">
      <c r="C10" s="49"/>
      <c r="D10" s="41" t="s">
        <v>96</v>
      </c>
      <c r="E10" s="41" t="s">
        <v>52</v>
      </c>
    </row>
    <row r="11" spans="3:9" ht="11.25" hidden="1" customHeight="1">
      <c r="C11" s="49"/>
      <c r="D11" s="259">
        <v>0</v>
      </c>
      <c r="E11" s="565"/>
    </row>
    <row r="12" spans="3:9" ht="15" customHeight="1">
      <c r="C12" s="221"/>
      <c r="D12" s="128">
        <v>1</v>
      </c>
      <c r="E12" s="222"/>
    </row>
    <row r="13" spans="3:9" ht="12" customHeight="1">
      <c r="C13" s="49"/>
      <c r="D13" s="566"/>
      <c r="E13" s="567" t="s">
        <v>180</v>
      </c>
    </row>
    <row r="14" spans="3:9" ht="3" customHeight="1"/>
    <row r="15" spans="3:9" ht="22.5" customHeight="1">
      <c r="C15" s="223"/>
      <c r="D15" s="848" t="s">
        <v>318</v>
      </c>
      <c r="E15" s="848"/>
      <c r="F15" s="224"/>
      <c r="G15" s="224"/>
      <c r="H15" s="224"/>
      <c r="I15" s="224"/>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81"/>
  <sheetViews>
    <sheetView showGridLines="0" topLeftCell="E1" zoomScaleNormal="100" workbookViewId="0">
      <selection activeCell="G107" sqref="G107"/>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213</v>
      </c>
    </row>
    <row r="2" spans="1:20" ht="22.5">
      <c r="F2" s="770" t="s">
        <v>566</v>
      </c>
      <c r="G2" s="771"/>
      <c r="H2" s="772"/>
      <c r="I2" s="593"/>
    </row>
    <row r="3" spans="1:20" ht="3" customHeight="1"/>
    <row r="4" spans="1:20" s="255" customFormat="1" ht="11.25">
      <c r="A4" s="319"/>
      <c r="B4" s="319"/>
      <c r="C4" s="319"/>
      <c r="D4" s="319"/>
      <c r="F4" s="724" t="s">
        <v>510</v>
      </c>
      <c r="G4" s="724"/>
      <c r="H4" s="724"/>
      <c r="I4" s="773" t="s">
        <v>511</v>
      </c>
      <c r="J4" s="319"/>
      <c r="K4" s="319"/>
      <c r="L4" s="319"/>
      <c r="M4" s="319"/>
      <c r="N4" s="319"/>
      <c r="O4" s="319"/>
      <c r="P4" s="319"/>
      <c r="Q4" s="319"/>
      <c r="R4" s="319"/>
      <c r="S4" s="319"/>
      <c r="T4" s="319"/>
    </row>
    <row r="5" spans="1:20" s="255" customFormat="1" ht="11.25" customHeight="1">
      <c r="A5" s="319"/>
      <c r="B5" s="319"/>
      <c r="C5" s="319"/>
      <c r="D5" s="319"/>
      <c r="F5" s="672" t="s">
        <v>95</v>
      </c>
      <c r="G5" s="472" t="s">
        <v>513</v>
      </c>
      <c r="H5" s="684" t="s">
        <v>494</v>
      </c>
      <c r="I5" s="773"/>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687">
        <v>1</v>
      </c>
      <c r="G7" s="554" t="s">
        <v>567</v>
      </c>
      <c r="H7" s="676" t="str">
        <f>IF(dateCh="","",dateCh)</f>
        <v>20.01.2020</v>
      </c>
      <c r="I7" s="286" t="s">
        <v>568</v>
      </c>
      <c r="J7" s="468"/>
      <c r="K7" s="319"/>
      <c r="L7" s="319"/>
      <c r="M7" s="319"/>
      <c r="N7" s="319"/>
      <c r="O7" s="319"/>
      <c r="P7" s="319"/>
      <c r="Q7" s="319"/>
      <c r="R7" s="319"/>
      <c r="S7" s="319"/>
      <c r="T7" s="319"/>
    </row>
    <row r="8" spans="1:20" s="255" customFormat="1" ht="45">
      <c r="A8" s="774">
        <v>1</v>
      </c>
      <c r="B8" s="319"/>
      <c r="C8" s="319"/>
      <c r="D8" s="319"/>
      <c r="F8" s="687" t="str">
        <f>"2." &amp;mergeValue(A8)</f>
        <v>2.1</v>
      </c>
      <c r="G8" s="554" t="s">
        <v>569</v>
      </c>
      <c r="H8" s="676" t="str">
        <f>IF('Перечень тарифов'!R21="","наименование отсутствует","" &amp; 'Перечень тарифов'!R21 &amp; "")</f>
        <v>наименование отсутствует</v>
      </c>
      <c r="I8" s="286" t="s">
        <v>674</v>
      </c>
      <c r="J8" s="468"/>
      <c r="K8" s="319"/>
      <c r="L8" s="319"/>
      <c r="M8" s="319"/>
      <c r="N8" s="319"/>
      <c r="O8" s="319"/>
      <c r="P8" s="319"/>
      <c r="Q8" s="319"/>
      <c r="R8" s="319"/>
      <c r="S8" s="319"/>
      <c r="T8" s="319"/>
    </row>
    <row r="9" spans="1:20" s="255" customFormat="1" ht="22.5">
      <c r="A9" s="774"/>
      <c r="B9" s="319"/>
      <c r="C9" s="319"/>
      <c r="D9" s="319"/>
      <c r="F9" s="687" t="str">
        <f>"3." &amp;mergeValue(A9)</f>
        <v>3.1</v>
      </c>
      <c r="G9" s="554" t="s">
        <v>570</v>
      </c>
      <c r="H9" s="676" t="str">
        <f>IF('Перечень тарифов'!F21="","наименование отсутствует","" &amp; 'Перечень тарифов'!F21 &amp; "")</f>
        <v>Холодное водоснабжение. Питьевая вода</v>
      </c>
      <c r="I9" s="286" t="s">
        <v>672</v>
      </c>
      <c r="J9" s="468"/>
      <c r="K9" s="319"/>
      <c r="L9" s="319"/>
      <c r="M9" s="319"/>
      <c r="N9" s="319"/>
      <c r="O9" s="319"/>
      <c r="P9" s="319"/>
      <c r="Q9" s="319"/>
      <c r="R9" s="319"/>
      <c r="S9" s="319"/>
      <c r="T9" s="319"/>
    </row>
    <row r="10" spans="1:20" s="255" customFormat="1" ht="22.5">
      <c r="A10" s="774"/>
      <c r="B10" s="319"/>
      <c r="C10" s="319"/>
      <c r="D10" s="319"/>
      <c r="F10" s="687" t="str">
        <f>"4."&amp;mergeValue(A10)</f>
        <v>4.1</v>
      </c>
      <c r="G10" s="554" t="s">
        <v>571</v>
      </c>
      <c r="H10" s="684" t="s">
        <v>515</v>
      </c>
      <c r="I10" s="286"/>
      <c r="J10" s="468"/>
      <c r="K10" s="319"/>
      <c r="L10" s="319"/>
      <c r="M10" s="319"/>
      <c r="N10" s="319"/>
      <c r="O10" s="319"/>
      <c r="P10" s="319"/>
      <c r="Q10" s="319"/>
      <c r="R10" s="319"/>
      <c r="S10" s="319"/>
      <c r="T10" s="319"/>
    </row>
    <row r="11" spans="1:20" s="255" customFormat="1" ht="18.75">
      <c r="A11" s="774"/>
      <c r="B11" s="774">
        <v>1</v>
      </c>
      <c r="C11" s="673"/>
      <c r="D11" s="673"/>
      <c r="F11" s="687" t="str">
        <f>"4."&amp;mergeValue(A11) &amp;"."&amp;mergeValue(B11)</f>
        <v>4.1.1</v>
      </c>
      <c r="G11" s="461" t="s">
        <v>676</v>
      </c>
      <c r="H11" s="676"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4"/>
      <c r="B12" s="774"/>
      <c r="C12" s="774">
        <v>1</v>
      </c>
      <c r="D12" s="673"/>
      <c r="F12" s="687" t="str">
        <f>"4."&amp;mergeValue(A12) &amp;"."&amp;mergeValue(B12)&amp;"."&amp;mergeValue(C12)</f>
        <v>4.1.1.1</v>
      </c>
      <c r="G12" s="476" t="s">
        <v>572</v>
      </c>
      <c r="H12" s="676" t="str">
        <f>IF(Территории!H13="","","" &amp; Территории!H13 &amp; "")</f>
        <v>Тюменский муниципальный район</v>
      </c>
      <c r="I12" s="286" t="s">
        <v>575</v>
      </c>
      <c r="J12" s="468"/>
      <c r="K12" s="319"/>
      <c r="L12" s="319"/>
      <c r="M12" s="319"/>
      <c r="N12" s="319"/>
      <c r="O12" s="319"/>
      <c r="P12" s="319"/>
      <c r="Q12" s="319"/>
      <c r="R12" s="319"/>
      <c r="S12" s="319"/>
      <c r="T12" s="319"/>
    </row>
    <row r="13" spans="1:20" s="255" customFormat="1" ht="56.25">
      <c r="A13" s="774"/>
      <c r="B13" s="774"/>
      <c r="C13" s="774"/>
      <c r="D13" s="673">
        <v>1</v>
      </c>
      <c r="F13" s="687" t="str">
        <f>"4."&amp;mergeValue(A13) &amp;"."&amp;mergeValue(B13)&amp;"."&amp;mergeValue(C13)&amp;"."&amp;mergeValue(D13)</f>
        <v>4.1.1.1.1</v>
      </c>
      <c r="G13" s="557" t="s">
        <v>573</v>
      </c>
      <c r="H13" s="676" t="str">
        <f>IF(Территории!R14="","","" &amp; Территории!R14 &amp; "")</f>
        <v>Андреевское (71644405)</v>
      </c>
      <c r="I13" s="674" t="s">
        <v>675</v>
      </c>
      <c r="J13" s="468"/>
      <c r="K13" s="319"/>
      <c r="L13" s="319"/>
      <c r="M13" s="319"/>
      <c r="N13" s="319"/>
      <c r="O13" s="319"/>
      <c r="P13" s="319"/>
      <c r="Q13" s="319"/>
      <c r="R13" s="319"/>
      <c r="S13" s="319"/>
      <c r="T13" s="319"/>
    </row>
    <row r="14" spans="1:20" s="255" customFormat="1" ht="45">
      <c r="A14" s="774">
        <v>2</v>
      </c>
      <c r="B14" s="319"/>
      <c r="C14" s="319"/>
      <c r="D14" s="319"/>
      <c r="F14" s="687" t="str">
        <f>"2." &amp;mergeValue(A14)</f>
        <v>2.2</v>
      </c>
      <c r="G14" s="554" t="s">
        <v>569</v>
      </c>
      <c r="H14" s="676" t="str">
        <f>IF('Перечень тарифов'!R23="","наименование отсутствует","" &amp; 'Перечень тарифов'!R23 &amp; "")</f>
        <v>наименование отсутствует</v>
      </c>
      <c r="I14" s="286" t="s">
        <v>674</v>
      </c>
      <c r="J14" s="468"/>
      <c r="K14" s="319"/>
      <c r="L14" s="319"/>
      <c r="M14" s="319"/>
      <c r="N14" s="319"/>
      <c r="O14" s="319"/>
      <c r="P14" s="319"/>
      <c r="Q14" s="319"/>
      <c r="R14" s="319"/>
      <c r="S14" s="319"/>
      <c r="T14" s="319"/>
    </row>
    <row r="15" spans="1:20" s="255" customFormat="1" ht="22.5">
      <c r="A15" s="774"/>
      <c r="B15" s="319"/>
      <c r="C15" s="319"/>
      <c r="D15" s="319"/>
      <c r="F15" s="687" t="str">
        <f>"3." &amp;mergeValue(A15)</f>
        <v>3.2</v>
      </c>
      <c r="G15" s="554" t="s">
        <v>570</v>
      </c>
      <c r="H15" s="676" t="str">
        <f>IF('Перечень тарифов'!F21="","наименование отсутствует","" &amp; 'Перечень тарифов'!F21 &amp; "")</f>
        <v>Холодное водоснабжение. Питьевая вода</v>
      </c>
      <c r="I15" s="286" t="s">
        <v>672</v>
      </c>
      <c r="J15" s="468"/>
      <c r="K15" s="319"/>
      <c r="L15" s="319"/>
      <c r="M15" s="319"/>
      <c r="N15" s="319"/>
      <c r="O15" s="319"/>
      <c r="P15" s="319"/>
      <c r="Q15" s="319"/>
      <c r="R15" s="319"/>
      <c r="S15" s="319"/>
      <c r="T15" s="319"/>
    </row>
    <row r="16" spans="1:20" s="255" customFormat="1" ht="22.5">
      <c r="A16" s="774"/>
      <c r="B16" s="319"/>
      <c r="C16" s="319"/>
      <c r="D16" s="319"/>
      <c r="F16" s="687" t="str">
        <f>"4."&amp;mergeValue(A16)</f>
        <v>4.2</v>
      </c>
      <c r="G16" s="554" t="s">
        <v>571</v>
      </c>
      <c r="H16" s="684" t="s">
        <v>515</v>
      </c>
      <c r="I16" s="286"/>
      <c r="J16" s="468"/>
      <c r="K16" s="319"/>
      <c r="L16" s="319"/>
      <c r="M16" s="319"/>
      <c r="N16" s="319"/>
      <c r="O16" s="319"/>
      <c r="P16" s="319"/>
      <c r="Q16" s="319"/>
      <c r="R16" s="319"/>
      <c r="S16" s="319"/>
      <c r="T16" s="319"/>
    </row>
    <row r="17" spans="1:20" s="255" customFormat="1" ht="18.75">
      <c r="A17" s="774"/>
      <c r="B17" s="774">
        <v>1</v>
      </c>
      <c r="C17" s="673"/>
      <c r="D17" s="673"/>
      <c r="F17" s="687" t="str">
        <f>"4."&amp;mergeValue(A17) &amp;"."&amp;mergeValue(B17)</f>
        <v>4.2.1</v>
      </c>
      <c r="G17" s="461" t="s">
        <v>676</v>
      </c>
      <c r="H17" s="676" t="str">
        <f>IF(region_name="","",region_name)</f>
        <v>Тюменская область</v>
      </c>
      <c r="I17" s="286" t="s">
        <v>574</v>
      </c>
      <c r="J17" s="468"/>
      <c r="K17" s="319"/>
      <c r="L17" s="319"/>
      <c r="M17" s="319"/>
      <c r="N17" s="319"/>
      <c r="O17" s="319"/>
      <c r="P17" s="319"/>
      <c r="Q17" s="319"/>
      <c r="R17" s="319"/>
      <c r="S17" s="319"/>
      <c r="T17" s="319"/>
    </row>
    <row r="18" spans="1:20" s="255" customFormat="1" ht="22.5">
      <c r="A18" s="774"/>
      <c r="B18" s="774"/>
      <c r="C18" s="774">
        <v>1</v>
      </c>
      <c r="D18" s="673"/>
      <c r="F18" s="687" t="str">
        <f>"4."&amp;mergeValue(A18) &amp;"."&amp;mergeValue(B18)&amp;"."&amp;mergeValue(C18)</f>
        <v>4.2.1.1</v>
      </c>
      <c r="G18" s="476" t="s">
        <v>572</v>
      </c>
      <c r="H18" s="676" t="str">
        <f>IF(Территории!H16="","","" &amp; Территории!H16 &amp; "")</f>
        <v>Тюменский муниципальный район</v>
      </c>
      <c r="I18" s="286" t="s">
        <v>575</v>
      </c>
      <c r="J18" s="468"/>
      <c r="K18" s="319"/>
      <c r="L18" s="319"/>
      <c r="M18" s="319"/>
      <c r="N18" s="319"/>
      <c r="O18" s="319"/>
      <c r="P18" s="319"/>
      <c r="Q18" s="319"/>
      <c r="R18" s="319"/>
      <c r="S18" s="319"/>
      <c r="T18" s="319"/>
    </row>
    <row r="19" spans="1:20" s="255" customFormat="1" ht="56.25">
      <c r="A19" s="774"/>
      <c r="B19" s="774"/>
      <c r="C19" s="774"/>
      <c r="D19" s="673">
        <v>1</v>
      </c>
      <c r="F19" s="687" t="str">
        <f>"4."&amp;mergeValue(A19) &amp;"."&amp;mergeValue(B19)&amp;"."&amp;mergeValue(C19)&amp;"."&amp;mergeValue(D19)</f>
        <v>4.2.1.1.1</v>
      </c>
      <c r="G19" s="557" t="s">
        <v>573</v>
      </c>
      <c r="H19" s="676" t="str">
        <f>IF(Территории!R17="","","" &amp; Территории!R17 &amp; "")</f>
        <v>поселок Боровский (71644412)</v>
      </c>
      <c r="I19" s="674" t="s">
        <v>675</v>
      </c>
      <c r="J19" s="468"/>
      <c r="K19" s="319"/>
      <c r="L19" s="319"/>
      <c r="M19" s="319"/>
      <c r="N19" s="319"/>
      <c r="O19" s="319"/>
      <c r="P19" s="319"/>
      <c r="Q19" s="319"/>
      <c r="R19" s="319"/>
      <c r="S19" s="319"/>
      <c r="T19" s="319"/>
    </row>
    <row r="20" spans="1:20" s="255" customFormat="1" ht="45">
      <c r="A20" s="774">
        <v>3</v>
      </c>
      <c r="B20" s="319"/>
      <c r="C20" s="319"/>
      <c r="D20" s="319"/>
      <c r="F20" s="687" t="str">
        <f>"2." &amp;mergeValue(A20)</f>
        <v>2.3</v>
      </c>
      <c r="G20" s="554" t="s">
        <v>569</v>
      </c>
      <c r="H20" s="676" t="str">
        <f>IF('Перечень тарифов'!R25="","наименование отсутствует","" &amp; 'Перечень тарифов'!R25 &amp; "")</f>
        <v>наименование отсутствует</v>
      </c>
      <c r="I20" s="286" t="s">
        <v>674</v>
      </c>
      <c r="J20" s="468"/>
      <c r="K20" s="319"/>
      <c r="L20" s="319"/>
      <c r="M20" s="319"/>
      <c r="N20" s="319"/>
      <c r="O20" s="319"/>
      <c r="P20" s="319"/>
      <c r="Q20" s="319"/>
      <c r="R20" s="319"/>
      <c r="S20" s="319"/>
      <c r="T20" s="319"/>
    </row>
    <row r="21" spans="1:20" s="255" customFormat="1" ht="22.5">
      <c r="A21" s="774"/>
      <c r="B21" s="319"/>
      <c r="C21" s="319"/>
      <c r="D21" s="319"/>
      <c r="F21" s="687" t="str">
        <f>"3." &amp;mergeValue(A21)</f>
        <v>3.3</v>
      </c>
      <c r="G21" s="554" t="s">
        <v>570</v>
      </c>
      <c r="H21" s="676" t="str">
        <f>IF('Перечень тарифов'!F21="","наименование отсутствует","" &amp; 'Перечень тарифов'!F21 &amp; "")</f>
        <v>Холодное водоснабжение. Питьевая вода</v>
      </c>
      <c r="I21" s="286" t="s">
        <v>672</v>
      </c>
      <c r="J21" s="468"/>
      <c r="K21" s="319"/>
      <c r="L21" s="319"/>
      <c r="M21" s="319"/>
      <c r="N21" s="319"/>
      <c r="O21" s="319"/>
      <c r="P21" s="319"/>
      <c r="Q21" s="319"/>
      <c r="R21" s="319"/>
      <c r="S21" s="319"/>
      <c r="T21" s="319"/>
    </row>
    <row r="22" spans="1:20" s="255" customFormat="1" ht="22.5">
      <c r="A22" s="774"/>
      <c r="B22" s="319"/>
      <c r="C22" s="319"/>
      <c r="D22" s="319"/>
      <c r="F22" s="687" t="str">
        <f>"4."&amp;mergeValue(A22)</f>
        <v>4.3</v>
      </c>
      <c r="G22" s="554" t="s">
        <v>571</v>
      </c>
      <c r="H22" s="684" t="s">
        <v>515</v>
      </c>
      <c r="I22" s="286"/>
      <c r="J22" s="468"/>
      <c r="K22" s="319"/>
      <c r="L22" s="319"/>
      <c r="M22" s="319"/>
      <c r="N22" s="319"/>
      <c r="O22" s="319"/>
      <c r="P22" s="319"/>
      <c r="Q22" s="319"/>
      <c r="R22" s="319"/>
      <c r="S22" s="319"/>
      <c r="T22" s="319"/>
    </row>
    <row r="23" spans="1:20" s="255" customFormat="1" ht="18.75">
      <c r="A23" s="774"/>
      <c r="B23" s="774">
        <v>1</v>
      </c>
      <c r="C23" s="673"/>
      <c r="D23" s="673"/>
      <c r="F23" s="687" t="str">
        <f>"4."&amp;mergeValue(A23) &amp;"."&amp;mergeValue(B23)</f>
        <v>4.3.1</v>
      </c>
      <c r="G23" s="461" t="s">
        <v>676</v>
      </c>
      <c r="H23" s="676" t="str">
        <f>IF(region_name="","",region_name)</f>
        <v>Тюменская область</v>
      </c>
      <c r="I23" s="286" t="s">
        <v>574</v>
      </c>
      <c r="J23" s="468"/>
      <c r="K23" s="319"/>
      <c r="L23" s="319"/>
      <c r="M23" s="319"/>
      <c r="N23" s="319"/>
      <c r="O23" s="319"/>
      <c r="P23" s="319"/>
      <c r="Q23" s="319"/>
      <c r="R23" s="319"/>
      <c r="S23" s="319"/>
      <c r="T23" s="319"/>
    </row>
    <row r="24" spans="1:20" s="255" customFormat="1" ht="22.5">
      <c r="A24" s="774"/>
      <c r="B24" s="774"/>
      <c r="C24" s="774">
        <v>1</v>
      </c>
      <c r="D24" s="673"/>
      <c r="F24" s="687" t="str">
        <f>"4."&amp;mergeValue(A24) &amp;"."&amp;mergeValue(B24)&amp;"."&amp;mergeValue(C24)</f>
        <v>4.3.1.1</v>
      </c>
      <c r="G24" s="476" t="s">
        <v>572</v>
      </c>
      <c r="H24" s="676" t="str">
        <f>IF(Территории!H19="","","" &amp; Территории!H19 &amp; "")</f>
        <v>Тюменский муниципальный район</v>
      </c>
      <c r="I24" s="286" t="s">
        <v>575</v>
      </c>
      <c r="J24" s="468"/>
      <c r="K24" s="319"/>
      <c r="L24" s="319"/>
      <c r="M24" s="319"/>
      <c r="N24" s="319"/>
      <c r="O24" s="319"/>
      <c r="P24" s="319"/>
      <c r="Q24" s="319"/>
      <c r="R24" s="319"/>
      <c r="S24" s="319"/>
      <c r="T24" s="319"/>
    </row>
    <row r="25" spans="1:20" s="255" customFormat="1" ht="56.25">
      <c r="A25" s="774"/>
      <c r="B25" s="774"/>
      <c r="C25" s="774"/>
      <c r="D25" s="673">
        <v>1</v>
      </c>
      <c r="F25" s="687" t="str">
        <f>"4."&amp;mergeValue(A25) &amp;"."&amp;mergeValue(B25)&amp;"."&amp;mergeValue(C25)&amp;"."&amp;mergeValue(D25)</f>
        <v>4.3.1.1.1</v>
      </c>
      <c r="G25" s="557" t="s">
        <v>573</v>
      </c>
      <c r="H25" s="676" t="str">
        <f>IF(Территории!R20="","","" &amp; Территории!R20 &amp; "")</f>
        <v>Горьковское (71644417)</v>
      </c>
      <c r="I25" s="674" t="s">
        <v>675</v>
      </c>
      <c r="J25" s="468"/>
      <c r="K25" s="319"/>
      <c r="L25" s="319"/>
      <c r="M25" s="319"/>
      <c r="N25" s="319"/>
      <c r="O25" s="319"/>
      <c r="P25" s="319"/>
      <c r="Q25" s="319"/>
      <c r="R25" s="319"/>
      <c r="S25" s="319"/>
      <c r="T25" s="319"/>
    </row>
    <row r="26" spans="1:20" s="255" customFormat="1" ht="45">
      <c r="A26" s="774">
        <v>4</v>
      </c>
      <c r="B26" s="319"/>
      <c r="C26" s="319"/>
      <c r="D26" s="319"/>
      <c r="F26" s="687" t="str">
        <f>"2." &amp;mergeValue(A26)</f>
        <v>2.4</v>
      </c>
      <c r="G26" s="554" t="s">
        <v>569</v>
      </c>
      <c r="H26" s="676" t="str">
        <f>IF('Перечень тарифов'!R27="","наименование отсутствует","" &amp; 'Перечень тарифов'!R27 &amp; "")</f>
        <v>наименование отсутствует</v>
      </c>
      <c r="I26" s="286" t="s">
        <v>674</v>
      </c>
      <c r="J26" s="468"/>
      <c r="K26" s="319"/>
      <c r="L26" s="319"/>
      <c r="M26" s="319"/>
      <c r="N26" s="319"/>
      <c r="O26" s="319"/>
      <c r="P26" s="319"/>
      <c r="Q26" s="319"/>
      <c r="R26" s="319"/>
      <c r="S26" s="319"/>
      <c r="T26" s="319"/>
    </row>
    <row r="27" spans="1:20" s="255" customFormat="1" ht="22.5">
      <c r="A27" s="774"/>
      <c r="B27" s="319"/>
      <c r="C27" s="319"/>
      <c r="D27" s="319"/>
      <c r="F27" s="687" t="str">
        <f>"3." &amp;mergeValue(A27)</f>
        <v>3.4</v>
      </c>
      <c r="G27" s="554" t="s">
        <v>570</v>
      </c>
      <c r="H27" s="676" t="str">
        <f>IF('Перечень тарифов'!F21="","наименование отсутствует","" &amp; 'Перечень тарифов'!F21 &amp; "")</f>
        <v>Холодное водоснабжение. Питьевая вода</v>
      </c>
      <c r="I27" s="286" t="s">
        <v>672</v>
      </c>
      <c r="J27" s="468"/>
      <c r="K27" s="319"/>
      <c r="L27" s="319"/>
      <c r="M27" s="319"/>
      <c r="N27" s="319"/>
      <c r="O27" s="319"/>
      <c r="P27" s="319"/>
      <c r="Q27" s="319"/>
      <c r="R27" s="319"/>
      <c r="S27" s="319"/>
      <c r="T27" s="319"/>
    </row>
    <row r="28" spans="1:20" s="255" customFormat="1" ht="22.5">
      <c r="A28" s="774"/>
      <c r="B28" s="319"/>
      <c r="C28" s="319"/>
      <c r="D28" s="319"/>
      <c r="F28" s="687" t="str">
        <f>"4."&amp;mergeValue(A28)</f>
        <v>4.4</v>
      </c>
      <c r="G28" s="554" t="s">
        <v>571</v>
      </c>
      <c r="H28" s="684" t="s">
        <v>515</v>
      </c>
      <c r="I28" s="286"/>
      <c r="J28" s="468"/>
      <c r="K28" s="319"/>
      <c r="L28" s="319"/>
      <c r="M28" s="319"/>
      <c r="N28" s="319"/>
      <c r="O28" s="319"/>
      <c r="P28" s="319"/>
      <c r="Q28" s="319"/>
      <c r="R28" s="319"/>
      <c r="S28" s="319"/>
      <c r="T28" s="319"/>
    </row>
    <row r="29" spans="1:20" s="255" customFormat="1" ht="18.75">
      <c r="A29" s="774"/>
      <c r="B29" s="774">
        <v>1</v>
      </c>
      <c r="C29" s="673"/>
      <c r="D29" s="673"/>
      <c r="F29" s="687" t="str">
        <f>"4."&amp;mergeValue(A29) &amp;"."&amp;mergeValue(B29)</f>
        <v>4.4.1</v>
      </c>
      <c r="G29" s="461" t="s">
        <v>676</v>
      </c>
      <c r="H29" s="676" t="str">
        <f>IF(region_name="","",region_name)</f>
        <v>Тюменская область</v>
      </c>
      <c r="I29" s="286" t="s">
        <v>574</v>
      </c>
      <c r="J29" s="468"/>
      <c r="K29" s="319"/>
      <c r="L29" s="319"/>
      <c r="M29" s="319"/>
      <c r="N29" s="319"/>
      <c r="O29" s="319"/>
      <c r="P29" s="319"/>
      <c r="Q29" s="319"/>
      <c r="R29" s="319"/>
      <c r="S29" s="319"/>
      <c r="T29" s="319"/>
    </row>
    <row r="30" spans="1:20" s="255" customFormat="1" ht="22.5">
      <c r="A30" s="774"/>
      <c r="B30" s="774"/>
      <c r="C30" s="774">
        <v>1</v>
      </c>
      <c r="D30" s="673"/>
      <c r="F30" s="687" t="str">
        <f>"4."&amp;mergeValue(A30) &amp;"."&amp;mergeValue(B30)&amp;"."&amp;mergeValue(C30)</f>
        <v>4.4.1.1</v>
      </c>
      <c r="G30" s="476" t="s">
        <v>572</v>
      </c>
      <c r="H30" s="676" t="str">
        <f>IF(Территории!H22="","","" &amp; Территории!H22 &amp; "")</f>
        <v>Тюменский муниципальный район</v>
      </c>
      <c r="I30" s="286" t="s">
        <v>575</v>
      </c>
      <c r="J30" s="468"/>
      <c r="K30" s="319"/>
      <c r="L30" s="319"/>
      <c r="M30" s="319"/>
      <c r="N30" s="319"/>
      <c r="O30" s="319"/>
      <c r="P30" s="319"/>
      <c r="Q30" s="319"/>
      <c r="R30" s="319"/>
      <c r="S30" s="319"/>
      <c r="T30" s="319"/>
    </row>
    <row r="31" spans="1:20" s="255" customFormat="1" ht="56.25">
      <c r="A31" s="774"/>
      <c r="B31" s="774"/>
      <c r="C31" s="774"/>
      <c r="D31" s="673">
        <v>1</v>
      </c>
      <c r="F31" s="687" t="str">
        <f>"4."&amp;mergeValue(A31) &amp;"."&amp;mergeValue(B31)&amp;"."&amp;mergeValue(C31)&amp;"."&amp;mergeValue(D31)</f>
        <v>4.4.1.1.1</v>
      </c>
      <c r="G31" s="557" t="s">
        <v>573</v>
      </c>
      <c r="H31" s="676" t="str">
        <f>IF(Территории!R23="","","" &amp; Территории!R23 &amp; "")</f>
        <v>Ембаевское (71644420)</v>
      </c>
      <c r="I31" s="674" t="s">
        <v>675</v>
      </c>
      <c r="J31" s="468"/>
      <c r="K31" s="319"/>
      <c r="L31" s="319"/>
      <c r="M31" s="319"/>
      <c r="N31" s="319"/>
      <c r="O31" s="319"/>
      <c r="P31" s="319"/>
      <c r="Q31" s="319"/>
      <c r="R31" s="319"/>
      <c r="S31" s="319"/>
      <c r="T31" s="319"/>
    </row>
    <row r="32" spans="1:20" s="255" customFormat="1" ht="45">
      <c r="A32" s="774">
        <v>5</v>
      </c>
      <c r="B32" s="319"/>
      <c r="C32" s="319"/>
      <c r="D32" s="319"/>
      <c r="F32" s="687" t="str">
        <f>"2." &amp;mergeValue(A32)</f>
        <v>2.5</v>
      </c>
      <c r="G32" s="554" t="s">
        <v>569</v>
      </c>
      <c r="H32" s="676" t="str">
        <f>IF('Перечень тарифов'!R29="","наименование отсутствует","" &amp; 'Перечень тарифов'!R29 &amp; "")</f>
        <v>наименование отсутствует</v>
      </c>
      <c r="I32" s="286" t="s">
        <v>674</v>
      </c>
      <c r="J32" s="468"/>
      <c r="K32" s="319"/>
      <c r="L32" s="319"/>
      <c r="M32" s="319"/>
      <c r="N32" s="319"/>
      <c r="O32" s="319"/>
      <c r="P32" s="319"/>
      <c r="Q32" s="319"/>
      <c r="R32" s="319"/>
      <c r="S32" s="319"/>
      <c r="T32" s="319"/>
    </row>
    <row r="33" spans="1:20" s="255" customFormat="1" ht="22.5">
      <c r="A33" s="774"/>
      <c r="B33" s="319"/>
      <c r="C33" s="319"/>
      <c r="D33" s="319"/>
      <c r="F33" s="687" t="str">
        <f>"3." &amp;mergeValue(A33)</f>
        <v>3.5</v>
      </c>
      <c r="G33" s="554" t="s">
        <v>570</v>
      </c>
      <c r="H33" s="676" t="str">
        <f>IF('Перечень тарифов'!F21="","наименование отсутствует","" &amp; 'Перечень тарифов'!F21 &amp; "")</f>
        <v>Холодное водоснабжение. Питьевая вода</v>
      </c>
      <c r="I33" s="286" t="s">
        <v>672</v>
      </c>
      <c r="J33" s="468"/>
      <c r="K33" s="319"/>
      <c r="L33" s="319"/>
      <c r="M33" s="319"/>
      <c r="N33" s="319"/>
      <c r="O33" s="319"/>
      <c r="P33" s="319"/>
      <c r="Q33" s="319"/>
      <c r="R33" s="319"/>
      <c r="S33" s="319"/>
      <c r="T33" s="319"/>
    </row>
    <row r="34" spans="1:20" s="255" customFormat="1" ht="22.5">
      <c r="A34" s="774"/>
      <c r="B34" s="319"/>
      <c r="C34" s="319"/>
      <c r="D34" s="319"/>
      <c r="F34" s="687" t="str">
        <f>"4."&amp;mergeValue(A34)</f>
        <v>4.5</v>
      </c>
      <c r="G34" s="554" t="s">
        <v>571</v>
      </c>
      <c r="H34" s="684" t="s">
        <v>515</v>
      </c>
      <c r="I34" s="286"/>
      <c r="J34" s="468"/>
      <c r="K34" s="319"/>
      <c r="L34" s="319"/>
      <c r="M34" s="319"/>
      <c r="N34" s="319"/>
      <c r="O34" s="319"/>
      <c r="P34" s="319"/>
      <c r="Q34" s="319"/>
      <c r="R34" s="319"/>
      <c r="S34" s="319"/>
      <c r="T34" s="319"/>
    </row>
    <row r="35" spans="1:20" s="255" customFormat="1" ht="18.75">
      <c r="A35" s="774"/>
      <c r="B35" s="774">
        <v>1</v>
      </c>
      <c r="C35" s="673"/>
      <c r="D35" s="673"/>
      <c r="F35" s="687" t="str">
        <f>"4."&amp;mergeValue(A35) &amp;"."&amp;mergeValue(B35)</f>
        <v>4.5.1</v>
      </c>
      <c r="G35" s="461" t="s">
        <v>676</v>
      </c>
      <c r="H35" s="676" t="str">
        <f>IF(region_name="","",region_name)</f>
        <v>Тюменская область</v>
      </c>
      <c r="I35" s="286" t="s">
        <v>574</v>
      </c>
      <c r="J35" s="468"/>
      <c r="K35" s="319"/>
      <c r="L35" s="319"/>
      <c r="M35" s="319"/>
      <c r="N35" s="319"/>
      <c r="O35" s="319"/>
      <c r="P35" s="319"/>
      <c r="Q35" s="319"/>
      <c r="R35" s="319"/>
      <c r="S35" s="319"/>
      <c r="T35" s="319"/>
    </row>
    <row r="36" spans="1:20" s="255" customFormat="1" ht="22.5">
      <c r="A36" s="774"/>
      <c r="B36" s="774"/>
      <c r="C36" s="774">
        <v>1</v>
      </c>
      <c r="D36" s="673"/>
      <c r="F36" s="687" t="str">
        <f>"4."&amp;mergeValue(A36) &amp;"."&amp;mergeValue(B36)&amp;"."&amp;mergeValue(C36)</f>
        <v>4.5.1.1</v>
      </c>
      <c r="G36" s="476" t="s">
        <v>572</v>
      </c>
      <c r="H36" s="676" t="str">
        <f>IF(Территории!H25="","","" &amp; Территории!H25 &amp; "")</f>
        <v>Тюменский муниципальный район</v>
      </c>
      <c r="I36" s="286" t="s">
        <v>575</v>
      </c>
      <c r="J36" s="468"/>
      <c r="K36" s="319"/>
      <c r="L36" s="319"/>
      <c r="M36" s="319"/>
      <c r="N36" s="319"/>
      <c r="O36" s="319"/>
      <c r="P36" s="319"/>
      <c r="Q36" s="319"/>
      <c r="R36" s="319"/>
      <c r="S36" s="319"/>
      <c r="T36" s="319"/>
    </row>
    <row r="37" spans="1:20" s="255" customFormat="1" ht="56.25">
      <c r="A37" s="774"/>
      <c r="B37" s="774"/>
      <c r="C37" s="774"/>
      <c r="D37" s="673">
        <v>1</v>
      </c>
      <c r="F37" s="687" t="str">
        <f>"4."&amp;mergeValue(A37) &amp;"."&amp;mergeValue(B37)&amp;"."&amp;mergeValue(C37)&amp;"."&amp;mergeValue(D37)</f>
        <v>4.5.1.1.1</v>
      </c>
      <c r="G37" s="557" t="s">
        <v>573</v>
      </c>
      <c r="H37" s="676" t="str">
        <f>IF(Территории!R26="","","" &amp; Территории!R26 &amp; "")</f>
        <v>Каменское (71644425)</v>
      </c>
      <c r="I37" s="674" t="s">
        <v>675</v>
      </c>
      <c r="J37" s="468"/>
      <c r="K37" s="319"/>
      <c r="L37" s="319"/>
      <c r="M37" s="319"/>
      <c r="N37" s="319"/>
      <c r="O37" s="319"/>
      <c r="P37" s="319"/>
      <c r="Q37" s="319"/>
      <c r="R37" s="319"/>
      <c r="S37" s="319"/>
      <c r="T37" s="319"/>
    </row>
    <row r="38" spans="1:20" s="255" customFormat="1" ht="45">
      <c r="A38" s="774">
        <v>6</v>
      </c>
      <c r="B38" s="319"/>
      <c r="C38" s="319"/>
      <c r="D38" s="319"/>
      <c r="F38" s="687" t="str">
        <f>"2." &amp;mergeValue(A38)</f>
        <v>2.6</v>
      </c>
      <c r="G38" s="554" t="s">
        <v>569</v>
      </c>
      <c r="H38" s="676" t="str">
        <f>IF('Перечень тарифов'!R31="","наименование отсутствует","" &amp; 'Перечень тарифов'!R31 &amp; "")</f>
        <v>наименование отсутствует</v>
      </c>
      <c r="I38" s="286" t="s">
        <v>674</v>
      </c>
      <c r="J38" s="468"/>
      <c r="K38" s="319"/>
      <c r="L38" s="319"/>
      <c r="M38" s="319"/>
      <c r="N38" s="319"/>
      <c r="O38" s="319"/>
      <c r="P38" s="319"/>
      <c r="Q38" s="319"/>
      <c r="R38" s="319"/>
      <c r="S38" s="319"/>
      <c r="T38" s="319"/>
    </row>
    <row r="39" spans="1:20" s="255" customFormat="1" ht="22.5">
      <c r="A39" s="774"/>
      <c r="B39" s="319"/>
      <c r="C39" s="319"/>
      <c r="D39" s="319"/>
      <c r="F39" s="687" t="str">
        <f>"3." &amp;mergeValue(A39)</f>
        <v>3.6</v>
      </c>
      <c r="G39" s="554" t="s">
        <v>570</v>
      </c>
      <c r="H39" s="676" t="str">
        <f>IF('Перечень тарифов'!F21="","наименование отсутствует","" &amp; 'Перечень тарифов'!F21 &amp; "")</f>
        <v>Холодное водоснабжение. Питьевая вода</v>
      </c>
      <c r="I39" s="286" t="s">
        <v>672</v>
      </c>
      <c r="J39" s="468"/>
      <c r="K39" s="319"/>
      <c r="L39" s="319"/>
      <c r="M39" s="319"/>
      <c r="N39" s="319"/>
      <c r="O39" s="319"/>
      <c r="P39" s="319"/>
      <c r="Q39" s="319"/>
      <c r="R39" s="319"/>
      <c r="S39" s="319"/>
      <c r="T39" s="319"/>
    </row>
    <row r="40" spans="1:20" s="255" customFormat="1" ht="22.5">
      <c r="A40" s="774"/>
      <c r="B40" s="319"/>
      <c r="C40" s="319"/>
      <c r="D40" s="319"/>
      <c r="F40" s="687" t="str">
        <f>"4."&amp;mergeValue(A40)</f>
        <v>4.6</v>
      </c>
      <c r="G40" s="554" t="s">
        <v>571</v>
      </c>
      <c r="H40" s="684" t="s">
        <v>515</v>
      </c>
      <c r="I40" s="286"/>
      <c r="J40" s="468"/>
      <c r="K40" s="319"/>
      <c r="L40" s="319"/>
      <c r="M40" s="319"/>
      <c r="N40" s="319"/>
      <c r="O40" s="319"/>
      <c r="P40" s="319"/>
      <c r="Q40" s="319"/>
      <c r="R40" s="319"/>
      <c r="S40" s="319"/>
      <c r="T40" s="319"/>
    </row>
    <row r="41" spans="1:20" s="255" customFormat="1" ht="18.75">
      <c r="A41" s="774"/>
      <c r="B41" s="774">
        <v>1</v>
      </c>
      <c r="C41" s="673"/>
      <c r="D41" s="673"/>
      <c r="F41" s="687" t="str">
        <f>"4."&amp;mergeValue(A41) &amp;"."&amp;mergeValue(B41)</f>
        <v>4.6.1</v>
      </c>
      <c r="G41" s="461" t="s">
        <v>676</v>
      </c>
      <c r="H41" s="676" t="str">
        <f>IF(region_name="","",region_name)</f>
        <v>Тюменская область</v>
      </c>
      <c r="I41" s="286" t="s">
        <v>574</v>
      </c>
      <c r="J41" s="468"/>
      <c r="K41" s="319"/>
      <c r="L41" s="319"/>
      <c r="M41" s="319"/>
      <c r="N41" s="319"/>
      <c r="O41" s="319"/>
      <c r="P41" s="319"/>
      <c r="Q41" s="319"/>
      <c r="R41" s="319"/>
      <c r="S41" s="319"/>
      <c r="T41" s="319"/>
    </row>
    <row r="42" spans="1:20" s="255" customFormat="1" ht="22.5">
      <c r="A42" s="774"/>
      <c r="B42" s="774"/>
      <c r="C42" s="774">
        <v>1</v>
      </c>
      <c r="D42" s="673"/>
      <c r="F42" s="687" t="str">
        <f>"4."&amp;mergeValue(A42) &amp;"."&amp;mergeValue(B42)&amp;"."&amp;mergeValue(C42)</f>
        <v>4.6.1.1</v>
      </c>
      <c r="G42" s="476" t="s">
        <v>572</v>
      </c>
      <c r="H42" s="676" t="str">
        <f>IF(Территории!H28="","","" &amp; Территории!H28 &amp; "")</f>
        <v>Тюменский муниципальный район</v>
      </c>
      <c r="I42" s="286" t="s">
        <v>575</v>
      </c>
      <c r="J42" s="468"/>
      <c r="K42" s="319"/>
      <c r="L42" s="319"/>
      <c r="M42" s="319"/>
      <c r="N42" s="319"/>
      <c r="O42" s="319"/>
      <c r="P42" s="319"/>
      <c r="Q42" s="319"/>
      <c r="R42" s="319"/>
      <c r="S42" s="319"/>
      <c r="T42" s="319"/>
    </row>
    <row r="43" spans="1:20" s="255" customFormat="1" ht="56.25">
      <c r="A43" s="774"/>
      <c r="B43" s="774"/>
      <c r="C43" s="774"/>
      <c r="D43" s="673">
        <v>1</v>
      </c>
      <c r="F43" s="687" t="str">
        <f>"4."&amp;mergeValue(A43) &amp;"."&amp;mergeValue(B43)&amp;"."&amp;mergeValue(C43)&amp;"."&amp;mergeValue(D43)</f>
        <v>4.6.1.1.1</v>
      </c>
      <c r="G43" s="557" t="s">
        <v>573</v>
      </c>
      <c r="H43" s="676" t="str">
        <f>IF(Территории!R29="","","" &amp; Территории!R29 &amp; "")</f>
        <v>Каскаринское (71644430)</v>
      </c>
      <c r="I43" s="674" t="s">
        <v>675</v>
      </c>
      <c r="J43" s="468"/>
      <c r="K43" s="319"/>
      <c r="L43" s="319"/>
      <c r="M43" s="319"/>
      <c r="N43" s="319"/>
      <c r="O43" s="319"/>
      <c r="P43" s="319"/>
      <c r="Q43" s="319"/>
      <c r="R43" s="319"/>
      <c r="S43" s="319"/>
      <c r="T43" s="319"/>
    </row>
    <row r="44" spans="1:20" s="255" customFormat="1" ht="45">
      <c r="A44" s="774">
        <v>7</v>
      </c>
      <c r="B44" s="319"/>
      <c r="C44" s="319"/>
      <c r="D44" s="319"/>
      <c r="F44" s="687" t="str">
        <f>"2." &amp;mergeValue(A44)</f>
        <v>2.7</v>
      </c>
      <c r="G44" s="554" t="s">
        <v>569</v>
      </c>
      <c r="H44" s="676" t="str">
        <f>IF('Перечень тарифов'!R33="","наименование отсутствует","" &amp; 'Перечень тарифов'!R33 &amp; "")</f>
        <v>наименование отсутствует</v>
      </c>
      <c r="I44" s="286" t="s">
        <v>674</v>
      </c>
      <c r="J44" s="468"/>
      <c r="K44" s="319"/>
      <c r="L44" s="319"/>
      <c r="M44" s="319"/>
      <c r="N44" s="319"/>
      <c r="O44" s="319"/>
      <c r="P44" s="319"/>
      <c r="Q44" s="319"/>
      <c r="R44" s="319"/>
      <c r="S44" s="319"/>
      <c r="T44" s="319"/>
    </row>
    <row r="45" spans="1:20" s="255" customFormat="1" ht="22.5">
      <c r="A45" s="774"/>
      <c r="B45" s="319"/>
      <c r="C45" s="319"/>
      <c r="D45" s="319"/>
      <c r="F45" s="687" t="str">
        <f>"3." &amp;mergeValue(A45)</f>
        <v>3.7</v>
      </c>
      <c r="G45" s="554" t="s">
        <v>570</v>
      </c>
      <c r="H45" s="676" t="str">
        <f>IF('Перечень тарифов'!F21="","наименование отсутствует","" &amp; 'Перечень тарифов'!F21 &amp; "")</f>
        <v>Холодное водоснабжение. Питьевая вода</v>
      </c>
      <c r="I45" s="286" t="s">
        <v>672</v>
      </c>
      <c r="J45" s="468"/>
      <c r="K45" s="319"/>
      <c r="L45" s="319"/>
      <c r="M45" s="319"/>
      <c r="N45" s="319"/>
      <c r="O45" s="319"/>
      <c r="P45" s="319"/>
      <c r="Q45" s="319"/>
      <c r="R45" s="319"/>
      <c r="S45" s="319"/>
      <c r="T45" s="319"/>
    </row>
    <row r="46" spans="1:20" s="255" customFormat="1" ht="22.5">
      <c r="A46" s="774"/>
      <c r="B46" s="319"/>
      <c r="C46" s="319"/>
      <c r="D46" s="319"/>
      <c r="F46" s="687" t="str">
        <f>"4."&amp;mergeValue(A46)</f>
        <v>4.7</v>
      </c>
      <c r="G46" s="554" t="s">
        <v>571</v>
      </c>
      <c r="H46" s="684" t="s">
        <v>515</v>
      </c>
      <c r="I46" s="286"/>
      <c r="J46" s="468"/>
      <c r="K46" s="319"/>
      <c r="L46" s="319"/>
      <c r="M46" s="319"/>
      <c r="N46" s="319"/>
      <c r="O46" s="319"/>
      <c r="P46" s="319"/>
      <c r="Q46" s="319"/>
      <c r="R46" s="319"/>
      <c r="S46" s="319"/>
      <c r="T46" s="319"/>
    </row>
    <row r="47" spans="1:20" s="255" customFormat="1" ht="18.75">
      <c r="A47" s="774"/>
      <c r="B47" s="774">
        <v>1</v>
      </c>
      <c r="C47" s="673"/>
      <c r="D47" s="673"/>
      <c r="F47" s="687" t="str">
        <f>"4."&amp;mergeValue(A47) &amp;"."&amp;mergeValue(B47)</f>
        <v>4.7.1</v>
      </c>
      <c r="G47" s="461" t="s">
        <v>676</v>
      </c>
      <c r="H47" s="676" t="str">
        <f>IF(region_name="","",region_name)</f>
        <v>Тюменская область</v>
      </c>
      <c r="I47" s="286" t="s">
        <v>574</v>
      </c>
      <c r="J47" s="468"/>
      <c r="K47" s="319"/>
      <c r="L47" s="319"/>
      <c r="M47" s="319"/>
      <c r="N47" s="319"/>
      <c r="O47" s="319"/>
      <c r="P47" s="319"/>
      <c r="Q47" s="319"/>
      <c r="R47" s="319"/>
      <c r="S47" s="319"/>
      <c r="T47" s="319"/>
    </row>
    <row r="48" spans="1:20" s="255" customFormat="1" ht="22.5">
      <c r="A48" s="774"/>
      <c r="B48" s="774"/>
      <c r="C48" s="774">
        <v>1</v>
      </c>
      <c r="D48" s="673"/>
      <c r="F48" s="687" t="str">
        <f>"4."&amp;mergeValue(A48) &amp;"."&amp;mergeValue(B48)&amp;"."&amp;mergeValue(C48)</f>
        <v>4.7.1.1</v>
      </c>
      <c r="G48" s="476" t="s">
        <v>572</v>
      </c>
      <c r="H48" s="676" t="str">
        <f>IF(Территории!H31="","","" &amp; Территории!H31 &amp; "")</f>
        <v>Тюменский муниципальный район</v>
      </c>
      <c r="I48" s="286" t="s">
        <v>575</v>
      </c>
      <c r="J48" s="468"/>
      <c r="K48" s="319"/>
      <c r="L48" s="319"/>
      <c r="M48" s="319"/>
      <c r="N48" s="319"/>
      <c r="O48" s="319"/>
      <c r="P48" s="319"/>
      <c r="Q48" s="319"/>
      <c r="R48" s="319"/>
      <c r="S48" s="319"/>
      <c r="T48" s="319"/>
    </row>
    <row r="49" spans="1:20" s="255" customFormat="1" ht="56.25">
      <c r="A49" s="774"/>
      <c r="B49" s="774"/>
      <c r="C49" s="774"/>
      <c r="D49" s="673">
        <v>1</v>
      </c>
      <c r="F49" s="687" t="str">
        <f>"4."&amp;mergeValue(A49) &amp;"."&amp;mergeValue(B49)&amp;"."&amp;mergeValue(C49)&amp;"."&amp;mergeValue(D49)</f>
        <v>4.7.1.1.1</v>
      </c>
      <c r="G49" s="557" t="s">
        <v>573</v>
      </c>
      <c r="H49" s="676" t="str">
        <f>IF(Территории!R32="","","" &amp; Территории!R32 &amp; "")</f>
        <v>Кулаковское (71644440)</v>
      </c>
      <c r="I49" s="674" t="s">
        <v>675</v>
      </c>
      <c r="J49" s="468"/>
      <c r="K49" s="319"/>
      <c r="L49" s="319"/>
      <c r="M49" s="319"/>
      <c r="N49" s="319"/>
      <c r="O49" s="319"/>
      <c r="P49" s="319"/>
      <c r="Q49" s="319"/>
      <c r="R49" s="319"/>
      <c r="S49" s="319"/>
      <c r="T49" s="319"/>
    </row>
    <row r="50" spans="1:20" s="255" customFormat="1" ht="45">
      <c r="A50" s="774">
        <v>8</v>
      </c>
      <c r="B50" s="319"/>
      <c r="C50" s="319"/>
      <c r="D50" s="319"/>
      <c r="F50" s="687" t="str">
        <f>"2." &amp;mergeValue(A50)</f>
        <v>2.8</v>
      </c>
      <c r="G50" s="554" t="s">
        <v>569</v>
      </c>
      <c r="H50" s="676" t="str">
        <f>IF('Перечень тарифов'!R35="","наименование отсутствует","" &amp; 'Перечень тарифов'!R35 &amp; "")</f>
        <v>наименование отсутствует</v>
      </c>
      <c r="I50" s="286" t="s">
        <v>674</v>
      </c>
      <c r="J50" s="468"/>
      <c r="K50" s="319"/>
      <c r="L50" s="319"/>
      <c r="M50" s="319"/>
      <c r="N50" s="319"/>
      <c r="O50" s="319"/>
      <c r="P50" s="319"/>
      <c r="Q50" s="319"/>
      <c r="R50" s="319"/>
      <c r="S50" s="319"/>
      <c r="T50" s="319"/>
    </row>
    <row r="51" spans="1:20" s="255" customFormat="1" ht="22.5">
      <c r="A51" s="774"/>
      <c r="B51" s="319"/>
      <c r="C51" s="319"/>
      <c r="D51" s="319"/>
      <c r="F51" s="687" t="str">
        <f>"3." &amp;mergeValue(A51)</f>
        <v>3.8</v>
      </c>
      <c r="G51" s="554" t="s">
        <v>570</v>
      </c>
      <c r="H51" s="676" t="str">
        <f>IF('Перечень тарифов'!F21="","наименование отсутствует","" &amp; 'Перечень тарифов'!F21 &amp; "")</f>
        <v>Холодное водоснабжение. Питьевая вода</v>
      </c>
      <c r="I51" s="286" t="s">
        <v>672</v>
      </c>
      <c r="J51" s="468"/>
      <c r="K51" s="319"/>
      <c r="L51" s="319"/>
      <c r="M51" s="319"/>
      <c r="N51" s="319"/>
      <c r="O51" s="319"/>
      <c r="P51" s="319"/>
      <c r="Q51" s="319"/>
      <c r="R51" s="319"/>
      <c r="S51" s="319"/>
      <c r="T51" s="319"/>
    </row>
    <row r="52" spans="1:20" s="255" customFormat="1" ht="22.5">
      <c r="A52" s="774"/>
      <c r="B52" s="319"/>
      <c r="C52" s="319"/>
      <c r="D52" s="319"/>
      <c r="F52" s="687" t="str">
        <f>"4."&amp;mergeValue(A52)</f>
        <v>4.8</v>
      </c>
      <c r="G52" s="554" t="s">
        <v>571</v>
      </c>
      <c r="H52" s="684" t="s">
        <v>515</v>
      </c>
      <c r="I52" s="286"/>
      <c r="J52" s="468"/>
      <c r="K52" s="319"/>
      <c r="L52" s="319"/>
      <c r="M52" s="319"/>
      <c r="N52" s="319"/>
      <c r="O52" s="319"/>
      <c r="P52" s="319"/>
      <c r="Q52" s="319"/>
      <c r="R52" s="319"/>
      <c r="S52" s="319"/>
      <c r="T52" s="319"/>
    </row>
    <row r="53" spans="1:20" s="255" customFormat="1" ht="18.75">
      <c r="A53" s="774"/>
      <c r="B53" s="774">
        <v>1</v>
      </c>
      <c r="C53" s="673"/>
      <c r="D53" s="673"/>
      <c r="F53" s="687" t="str">
        <f>"4."&amp;mergeValue(A53) &amp;"."&amp;mergeValue(B53)</f>
        <v>4.8.1</v>
      </c>
      <c r="G53" s="461" t="s">
        <v>676</v>
      </c>
      <c r="H53" s="676" t="str">
        <f>IF(region_name="","",region_name)</f>
        <v>Тюменская область</v>
      </c>
      <c r="I53" s="286" t="s">
        <v>574</v>
      </c>
      <c r="J53" s="468"/>
      <c r="K53" s="319"/>
      <c r="L53" s="319"/>
      <c r="M53" s="319"/>
      <c r="N53" s="319"/>
      <c r="O53" s="319"/>
      <c r="P53" s="319"/>
      <c r="Q53" s="319"/>
      <c r="R53" s="319"/>
      <c r="S53" s="319"/>
      <c r="T53" s="319"/>
    </row>
    <row r="54" spans="1:20" s="255" customFormat="1" ht="22.5">
      <c r="A54" s="774"/>
      <c r="B54" s="774"/>
      <c r="C54" s="774">
        <v>1</v>
      </c>
      <c r="D54" s="673"/>
      <c r="F54" s="687" t="str">
        <f>"4."&amp;mergeValue(A54) &amp;"."&amp;mergeValue(B54)&amp;"."&amp;mergeValue(C54)</f>
        <v>4.8.1.1</v>
      </c>
      <c r="G54" s="476" t="s">
        <v>572</v>
      </c>
      <c r="H54" s="676" t="str">
        <f>IF(Территории!H34="","","" &amp; Территории!H34 &amp; "")</f>
        <v>Тюменский муниципальный район</v>
      </c>
      <c r="I54" s="286" t="s">
        <v>575</v>
      </c>
      <c r="J54" s="468"/>
      <c r="K54" s="319"/>
      <c r="L54" s="319"/>
      <c r="M54" s="319"/>
      <c r="N54" s="319"/>
      <c r="O54" s="319"/>
      <c r="P54" s="319"/>
      <c r="Q54" s="319"/>
      <c r="R54" s="319"/>
      <c r="S54" s="319"/>
      <c r="T54" s="319"/>
    </row>
    <row r="55" spans="1:20" s="255" customFormat="1" ht="56.25">
      <c r="A55" s="774"/>
      <c r="B55" s="774"/>
      <c r="C55" s="774"/>
      <c r="D55" s="673">
        <v>1</v>
      </c>
      <c r="F55" s="687" t="str">
        <f>"4."&amp;mergeValue(A55) &amp;"."&amp;mergeValue(B55)&amp;"."&amp;mergeValue(C55)&amp;"."&amp;mergeValue(D55)</f>
        <v>4.8.1.1.1</v>
      </c>
      <c r="G55" s="557" t="s">
        <v>573</v>
      </c>
      <c r="H55" s="676" t="str">
        <f>IF(Территории!R35="","","" &amp; Территории!R35 &amp; "")</f>
        <v>Мальковское (71644445)</v>
      </c>
      <c r="I55" s="674" t="s">
        <v>675</v>
      </c>
      <c r="J55" s="468"/>
      <c r="K55" s="319"/>
      <c r="L55" s="319"/>
      <c r="M55" s="319"/>
      <c r="N55" s="319"/>
      <c r="O55" s="319"/>
      <c r="P55" s="319"/>
      <c r="Q55" s="319"/>
      <c r="R55" s="319"/>
      <c r="S55" s="319"/>
      <c r="T55" s="319"/>
    </row>
    <row r="56" spans="1:20" s="255" customFormat="1" ht="45">
      <c r="A56" s="774">
        <v>9</v>
      </c>
      <c r="B56" s="319"/>
      <c r="C56" s="319"/>
      <c r="D56" s="319"/>
      <c r="F56" s="687" t="str">
        <f>"2." &amp;mergeValue(A56)</f>
        <v>2.9</v>
      </c>
      <c r="G56" s="554" t="s">
        <v>569</v>
      </c>
      <c r="H56" s="676" t="str">
        <f>IF('Перечень тарифов'!R37="","наименование отсутствует","" &amp; 'Перечень тарифов'!R37 &amp; "")</f>
        <v>наименование отсутствует</v>
      </c>
      <c r="I56" s="286" t="s">
        <v>674</v>
      </c>
      <c r="J56" s="468"/>
      <c r="K56" s="319"/>
      <c r="L56" s="319"/>
      <c r="M56" s="319"/>
      <c r="N56" s="319"/>
      <c r="O56" s="319"/>
      <c r="P56" s="319"/>
      <c r="Q56" s="319"/>
      <c r="R56" s="319"/>
      <c r="S56" s="319"/>
      <c r="T56" s="319"/>
    </row>
    <row r="57" spans="1:20" s="255" customFormat="1" ht="22.5">
      <c r="A57" s="774"/>
      <c r="B57" s="319"/>
      <c r="C57" s="319"/>
      <c r="D57" s="319"/>
      <c r="F57" s="687" t="str">
        <f>"3." &amp;mergeValue(A57)</f>
        <v>3.9</v>
      </c>
      <c r="G57" s="554" t="s">
        <v>570</v>
      </c>
      <c r="H57" s="676" t="str">
        <f>IF('Перечень тарифов'!F21="","наименование отсутствует","" &amp; 'Перечень тарифов'!F21 &amp; "")</f>
        <v>Холодное водоснабжение. Питьевая вода</v>
      </c>
      <c r="I57" s="286" t="s">
        <v>672</v>
      </c>
      <c r="J57" s="468"/>
      <c r="K57" s="319"/>
      <c r="L57" s="319"/>
      <c r="M57" s="319"/>
      <c r="N57" s="319"/>
      <c r="O57" s="319"/>
      <c r="P57" s="319"/>
      <c r="Q57" s="319"/>
      <c r="R57" s="319"/>
      <c r="S57" s="319"/>
      <c r="T57" s="319"/>
    </row>
    <row r="58" spans="1:20" s="255" customFormat="1" ht="22.5">
      <c r="A58" s="774"/>
      <c r="B58" s="319"/>
      <c r="C58" s="319"/>
      <c r="D58" s="319"/>
      <c r="F58" s="687" t="str">
        <f>"4."&amp;mergeValue(A58)</f>
        <v>4.9</v>
      </c>
      <c r="G58" s="554" t="s">
        <v>571</v>
      </c>
      <c r="H58" s="684" t="s">
        <v>515</v>
      </c>
      <c r="I58" s="286"/>
      <c r="J58" s="468"/>
      <c r="K58" s="319"/>
      <c r="L58" s="319"/>
      <c r="M58" s="319"/>
      <c r="N58" s="319"/>
      <c r="O58" s="319"/>
      <c r="P58" s="319"/>
      <c r="Q58" s="319"/>
      <c r="R58" s="319"/>
      <c r="S58" s="319"/>
      <c r="T58" s="319"/>
    </row>
    <row r="59" spans="1:20" s="255" customFormat="1" ht="18.75">
      <c r="A59" s="774"/>
      <c r="B59" s="774">
        <v>1</v>
      </c>
      <c r="C59" s="673"/>
      <c r="D59" s="673"/>
      <c r="F59" s="687" t="str">
        <f>"4."&amp;mergeValue(A59) &amp;"."&amp;mergeValue(B59)</f>
        <v>4.9.1</v>
      </c>
      <c r="G59" s="461" t="s">
        <v>676</v>
      </c>
      <c r="H59" s="676" t="str">
        <f>IF(region_name="","",region_name)</f>
        <v>Тюменская область</v>
      </c>
      <c r="I59" s="286" t="s">
        <v>574</v>
      </c>
      <c r="J59" s="468"/>
      <c r="K59" s="319"/>
      <c r="L59" s="319"/>
      <c r="M59" s="319"/>
      <c r="N59" s="319"/>
      <c r="O59" s="319"/>
      <c r="P59" s="319"/>
      <c r="Q59" s="319"/>
      <c r="R59" s="319"/>
      <c r="S59" s="319"/>
      <c r="T59" s="319"/>
    </row>
    <row r="60" spans="1:20" s="255" customFormat="1" ht="22.5">
      <c r="A60" s="774"/>
      <c r="B60" s="774"/>
      <c r="C60" s="774">
        <v>1</v>
      </c>
      <c r="D60" s="673"/>
      <c r="F60" s="687" t="str">
        <f>"4."&amp;mergeValue(A60) &amp;"."&amp;mergeValue(B60)&amp;"."&amp;mergeValue(C60)</f>
        <v>4.9.1.1</v>
      </c>
      <c r="G60" s="476" t="s">
        <v>572</v>
      </c>
      <c r="H60" s="676" t="str">
        <f>IF(Территории!H37="","","" &amp; Территории!H37 &amp; "")</f>
        <v>Тюменский муниципальный район</v>
      </c>
      <c r="I60" s="286" t="s">
        <v>575</v>
      </c>
      <c r="J60" s="468"/>
      <c r="K60" s="319"/>
      <c r="L60" s="319"/>
      <c r="M60" s="319"/>
      <c r="N60" s="319"/>
      <c r="O60" s="319"/>
      <c r="P60" s="319"/>
      <c r="Q60" s="319"/>
      <c r="R60" s="319"/>
      <c r="S60" s="319"/>
      <c r="T60" s="319"/>
    </row>
    <row r="61" spans="1:20" s="255" customFormat="1" ht="56.25">
      <c r="A61" s="774"/>
      <c r="B61" s="774"/>
      <c r="C61" s="774"/>
      <c r="D61" s="673">
        <v>1</v>
      </c>
      <c r="F61" s="687" t="str">
        <f>"4."&amp;mergeValue(A61) &amp;"."&amp;mergeValue(B61)&amp;"."&amp;mergeValue(C61)&amp;"."&amp;mergeValue(D61)</f>
        <v>4.9.1.1.1</v>
      </c>
      <c r="G61" s="557" t="s">
        <v>573</v>
      </c>
      <c r="H61" s="676" t="str">
        <f>IF(Территории!R38="","","" &amp; Территории!R38 &amp; "")</f>
        <v>Московское (71644450)</v>
      </c>
      <c r="I61" s="674" t="s">
        <v>675</v>
      </c>
      <c r="J61" s="468"/>
      <c r="K61" s="319"/>
      <c r="L61" s="319"/>
      <c r="M61" s="319"/>
      <c r="N61" s="319"/>
      <c r="O61" s="319"/>
      <c r="P61" s="319"/>
      <c r="Q61" s="319"/>
      <c r="R61" s="319"/>
      <c r="S61" s="319"/>
      <c r="T61" s="319"/>
    </row>
    <row r="62" spans="1:20" s="255" customFormat="1" ht="45">
      <c r="A62" s="774">
        <v>10</v>
      </c>
      <c r="B62" s="319"/>
      <c r="C62" s="319"/>
      <c r="D62" s="319"/>
      <c r="F62" s="687" t="str">
        <f>"2." &amp;mergeValue(A62)</f>
        <v>2.10</v>
      </c>
      <c r="G62" s="554" t="s">
        <v>569</v>
      </c>
      <c r="H62" s="676" t="str">
        <f>IF('Перечень тарифов'!R39="","наименование отсутствует","" &amp; 'Перечень тарифов'!R39 &amp; "")</f>
        <v>наименование отсутствует</v>
      </c>
      <c r="I62" s="286" t="s">
        <v>674</v>
      </c>
      <c r="J62" s="468"/>
      <c r="K62" s="319"/>
      <c r="L62" s="319"/>
      <c r="M62" s="319"/>
      <c r="N62" s="319"/>
      <c r="O62" s="319"/>
      <c r="P62" s="319"/>
      <c r="Q62" s="319"/>
      <c r="R62" s="319"/>
      <c r="S62" s="319"/>
      <c r="T62" s="319"/>
    </row>
    <row r="63" spans="1:20" s="255" customFormat="1" ht="22.5">
      <c r="A63" s="774"/>
      <c r="B63" s="319"/>
      <c r="C63" s="319"/>
      <c r="D63" s="319"/>
      <c r="F63" s="687" t="str">
        <f>"3." &amp;mergeValue(A63)</f>
        <v>3.10</v>
      </c>
      <c r="G63" s="554" t="s">
        <v>570</v>
      </c>
      <c r="H63" s="676" t="str">
        <f>IF('Перечень тарифов'!F21="","наименование отсутствует","" &amp; 'Перечень тарифов'!F21 &amp; "")</f>
        <v>Холодное водоснабжение. Питьевая вода</v>
      </c>
      <c r="I63" s="286" t="s">
        <v>672</v>
      </c>
      <c r="J63" s="468"/>
      <c r="K63" s="319"/>
      <c r="L63" s="319"/>
      <c r="M63" s="319"/>
      <c r="N63" s="319"/>
      <c r="O63" s="319"/>
      <c r="P63" s="319"/>
      <c r="Q63" s="319"/>
      <c r="R63" s="319"/>
      <c r="S63" s="319"/>
      <c r="T63" s="319"/>
    </row>
    <row r="64" spans="1:20" s="255" customFormat="1" ht="22.5">
      <c r="A64" s="774"/>
      <c r="B64" s="319"/>
      <c r="C64" s="319"/>
      <c r="D64" s="319"/>
      <c r="F64" s="687" t="str">
        <f>"4."&amp;mergeValue(A64)</f>
        <v>4.10</v>
      </c>
      <c r="G64" s="554" t="s">
        <v>571</v>
      </c>
      <c r="H64" s="684" t="s">
        <v>515</v>
      </c>
      <c r="I64" s="286"/>
      <c r="J64" s="468"/>
      <c r="K64" s="319"/>
      <c r="L64" s="319"/>
      <c r="M64" s="319"/>
      <c r="N64" s="319"/>
      <c r="O64" s="319"/>
      <c r="P64" s="319"/>
      <c r="Q64" s="319"/>
      <c r="R64" s="319"/>
      <c r="S64" s="319"/>
      <c r="T64" s="319"/>
    </row>
    <row r="65" spans="1:20" s="255" customFormat="1" ht="18.75">
      <c r="A65" s="774"/>
      <c r="B65" s="774">
        <v>1</v>
      </c>
      <c r="C65" s="673"/>
      <c r="D65" s="673"/>
      <c r="F65" s="687" t="str">
        <f>"4."&amp;mergeValue(A65) &amp;"."&amp;mergeValue(B65)</f>
        <v>4.10.1</v>
      </c>
      <c r="G65" s="461" t="s">
        <v>676</v>
      </c>
      <c r="H65" s="676" t="str">
        <f>IF(region_name="","",region_name)</f>
        <v>Тюменская область</v>
      </c>
      <c r="I65" s="286" t="s">
        <v>574</v>
      </c>
      <c r="J65" s="468"/>
      <c r="K65" s="319"/>
      <c r="L65" s="319"/>
      <c r="M65" s="319"/>
      <c r="N65" s="319"/>
      <c r="O65" s="319"/>
      <c r="P65" s="319"/>
      <c r="Q65" s="319"/>
      <c r="R65" s="319"/>
      <c r="S65" s="319"/>
      <c r="T65" s="319"/>
    </row>
    <row r="66" spans="1:20" s="255" customFormat="1" ht="22.5">
      <c r="A66" s="774"/>
      <c r="B66" s="774"/>
      <c r="C66" s="774">
        <v>1</v>
      </c>
      <c r="D66" s="673"/>
      <c r="F66" s="687" t="str">
        <f>"4."&amp;mergeValue(A66) &amp;"."&amp;mergeValue(B66)&amp;"."&amp;mergeValue(C66)</f>
        <v>4.10.1.1</v>
      </c>
      <c r="G66" s="476" t="s">
        <v>572</v>
      </c>
      <c r="H66" s="676" t="str">
        <f>IF(Территории!H40="","","" &amp; Территории!H40 &amp; "")</f>
        <v>Тюменский муниципальный район</v>
      </c>
      <c r="I66" s="286" t="s">
        <v>575</v>
      </c>
      <c r="J66" s="468"/>
      <c r="K66" s="319"/>
      <c r="L66" s="319"/>
      <c r="M66" s="319"/>
      <c r="N66" s="319"/>
      <c r="O66" s="319"/>
      <c r="P66" s="319"/>
      <c r="Q66" s="319"/>
      <c r="R66" s="319"/>
      <c r="S66" s="319"/>
      <c r="T66" s="319"/>
    </row>
    <row r="67" spans="1:20" s="255" customFormat="1" ht="56.25">
      <c r="A67" s="774"/>
      <c r="B67" s="774"/>
      <c r="C67" s="774"/>
      <c r="D67" s="673">
        <v>1</v>
      </c>
      <c r="F67" s="687" t="str">
        <f>"4."&amp;mergeValue(A67) &amp;"."&amp;mergeValue(B67)&amp;"."&amp;mergeValue(C67)&amp;"."&amp;mergeValue(D67)</f>
        <v>4.10.1.1.1</v>
      </c>
      <c r="G67" s="557" t="s">
        <v>573</v>
      </c>
      <c r="H67" s="676" t="str">
        <f>IF(Территории!R41="","","" &amp; Территории!R41 &amp; "")</f>
        <v>Онохинское (71644458)</v>
      </c>
      <c r="I67" s="674" t="s">
        <v>675</v>
      </c>
      <c r="J67" s="468"/>
      <c r="K67" s="319"/>
      <c r="L67" s="319"/>
      <c r="M67" s="319"/>
      <c r="N67" s="319"/>
      <c r="O67" s="319"/>
      <c r="P67" s="319"/>
      <c r="Q67" s="319"/>
      <c r="R67" s="319"/>
      <c r="S67" s="319"/>
      <c r="T67" s="319"/>
    </row>
    <row r="68" spans="1:20" s="255" customFormat="1" ht="45">
      <c r="A68" s="774">
        <v>11</v>
      </c>
      <c r="B68" s="319"/>
      <c r="C68" s="319"/>
      <c r="D68" s="319"/>
      <c r="F68" s="687" t="str">
        <f>"2." &amp;mergeValue(A68)</f>
        <v>2.11</v>
      </c>
      <c r="G68" s="554" t="s">
        <v>569</v>
      </c>
      <c r="H68" s="676" t="str">
        <f>IF('Перечень тарифов'!R41="","наименование отсутствует","" &amp; 'Перечень тарифов'!R41 &amp; "")</f>
        <v>наименование отсутствует</v>
      </c>
      <c r="I68" s="286" t="s">
        <v>674</v>
      </c>
      <c r="J68" s="468"/>
      <c r="K68" s="319"/>
      <c r="L68" s="319"/>
      <c r="M68" s="319"/>
      <c r="N68" s="319"/>
      <c r="O68" s="319"/>
      <c r="P68" s="319"/>
      <c r="Q68" s="319"/>
      <c r="R68" s="319"/>
      <c r="S68" s="319"/>
      <c r="T68" s="319"/>
    </row>
    <row r="69" spans="1:20" s="255" customFormat="1" ht="22.5">
      <c r="A69" s="774"/>
      <c r="B69" s="319"/>
      <c r="C69" s="319"/>
      <c r="D69" s="319"/>
      <c r="F69" s="687" t="str">
        <f>"3." &amp;mergeValue(A69)</f>
        <v>3.11</v>
      </c>
      <c r="G69" s="554" t="s">
        <v>570</v>
      </c>
      <c r="H69" s="676" t="str">
        <f>IF('Перечень тарифов'!F21="","наименование отсутствует","" &amp; 'Перечень тарифов'!F21 &amp; "")</f>
        <v>Холодное водоснабжение. Питьевая вода</v>
      </c>
      <c r="I69" s="286" t="s">
        <v>672</v>
      </c>
      <c r="J69" s="468"/>
      <c r="K69" s="319"/>
      <c r="L69" s="319"/>
      <c r="M69" s="319"/>
      <c r="N69" s="319"/>
      <c r="O69" s="319"/>
      <c r="P69" s="319"/>
      <c r="Q69" s="319"/>
      <c r="R69" s="319"/>
      <c r="S69" s="319"/>
      <c r="T69" s="319"/>
    </row>
    <row r="70" spans="1:20" s="255" customFormat="1" ht="22.5">
      <c r="A70" s="774"/>
      <c r="B70" s="319"/>
      <c r="C70" s="319"/>
      <c r="D70" s="319"/>
      <c r="F70" s="687" t="str">
        <f>"4."&amp;mergeValue(A70)</f>
        <v>4.11</v>
      </c>
      <c r="G70" s="554" t="s">
        <v>571</v>
      </c>
      <c r="H70" s="684" t="s">
        <v>515</v>
      </c>
      <c r="I70" s="286"/>
      <c r="J70" s="468"/>
      <c r="K70" s="319"/>
      <c r="L70" s="319"/>
      <c r="M70" s="319"/>
      <c r="N70" s="319"/>
      <c r="O70" s="319"/>
      <c r="P70" s="319"/>
      <c r="Q70" s="319"/>
      <c r="R70" s="319"/>
      <c r="S70" s="319"/>
      <c r="T70" s="319"/>
    </row>
    <row r="71" spans="1:20" s="255" customFormat="1" ht="18.75">
      <c r="A71" s="774"/>
      <c r="B71" s="774">
        <v>1</v>
      </c>
      <c r="C71" s="673"/>
      <c r="D71" s="673"/>
      <c r="F71" s="687" t="str">
        <f>"4."&amp;mergeValue(A71) &amp;"."&amp;mergeValue(B71)</f>
        <v>4.11.1</v>
      </c>
      <c r="G71" s="461" t="s">
        <v>676</v>
      </c>
      <c r="H71" s="676" t="str">
        <f>IF(region_name="","",region_name)</f>
        <v>Тюменская область</v>
      </c>
      <c r="I71" s="286" t="s">
        <v>574</v>
      </c>
      <c r="J71" s="468"/>
      <c r="K71" s="319"/>
      <c r="L71" s="319"/>
      <c r="M71" s="319"/>
      <c r="N71" s="319"/>
      <c r="O71" s="319"/>
      <c r="P71" s="319"/>
      <c r="Q71" s="319"/>
      <c r="R71" s="319"/>
      <c r="S71" s="319"/>
      <c r="T71" s="319"/>
    </row>
    <row r="72" spans="1:20" s="255" customFormat="1" ht="22.5">
      <c r="A72" s="774"/>
      <c r="B72" s="774"/>
      <c r="C72" s="774">
        <v>1</v>
      </c>
      <c r="D72" s="673"/>
      <c r="F72" s="687" t="str">
        <f>"4."&amp;mergeValue(A72) &amp;"."&amp;mergeValue(B72)&amp;"."&amp;mergeValue(C72)</f>
        <v>4.11.1.1</v>
      </c>
      <c r="G72" s="476" t="s">
        <v>572</v>
      </c>
      <c r="H72" s="676" t="str">
        <f>IF(Территории!H43="","","" &amp; Территории!H43 &amp; "")</f>
        <v>Тюменский муниципальный район</v>
      </c>
      <c r="I72" s="286" t="s">
        <v>575</v>
      </c>
      <c r="J72" s="468"/>
      <c r="K72" s="319"/>
      <c r="L72" s="319"/>
      <c r="M72" s="319"/>
      <c r="N72" s="319"/>
      <c r="O72" s="319"/>
      <c r="P72" s="319"/>
      <c r="Q72" s="319"/>
      <c r="R72" s="319"/>
      <c r="S72" s="319"/>
      <c r="T72" s="319"/>
    </row>
    <row r="73" spans="1:20" s="255" customFormat="1" ht="56.25">
      <c r="A73" s="774"/>
      <c r="B73" s="774"/>
      <c r="C73" s="774"/>
      <c r="D73" s="673">
        <v>1</v>
      </c>
      <c r="F73" s="687" t="str">
        <f>"4."&amp;mergeValue(A73) &amp;"."&amp;mergeValue(B73)&amp;"."&amp;mergeValue(C73)&amp;"."&amp;mergeValue(D73)</f>
        <v>4.11.1.1.1</v>
      </c>
      <c r="G73" s="557" t="s">
        <v>573</v>
      </c>
      <c r="H73" s="676" t="str">
        <f>IF(Территории!R44="","","" &amp; Территории!R44 &amp; "")</f>
        <v>Переваловское (71644460)</v>
      </c>
      <c r="I73" s="674" t="s">
        <v>675</v>
      </c>
      <c r="J73" s="468"/>
      <c r="K73" s="319"/>
      <c r="L73" s="319"/>
      <c r="M73" s="319"/>
      <c r="N73" s="319"/>
      <c r="O73" s="319"/>
      <c r="P73" s="319"/>
      <c r="Q73" s="319"/>
      <c r="R73" s="319"/>
      <c r="S73" s="319"/>
      <c r="T73" s="319"/>
    </row>
    <row r="74" spans="1:20" s="255" customFormat="1" ht="45">
      <c r="A74" s="774">
        <v>12</v>
      </c>
      <c r="B74" s="319"/>
      <c r="C74" s="319"/>
      <c r="D74" s="319"/>
      <c r="F74" s="687" t="str">
        <f>"2." &amp;mergeValue(A74)</f>
        <v>2.12</v>
      </c>
      <c r="G74" s="554" t="s">
        <v>569</v>
      </c>
      <c r="H74" s="676" t="str">
        <f>IF('Перечень тарифов'!R43="","наименование отсутствует","" &amp; 'Перечень тарифов'!R43 &amp; "")</f>
        <v>наименование отсутствует</v>
      </c>
      <c r="I74" s="286" t="s">
        <v>674</v>
      </c>
      <c r="J74" s="468"/>
      <c r="K74" s="319"/>
      <c r="L74" s="319"/>
      <c r="M74" s="319"/>
      <c r="N74" s="319"/>
      <c r="O74" s="319"/>
      <c r="P74" s="319"/>
      <c r="Q74" s="319"/>
      <c r="R74" s="319"/>
      <c r="S74" s="319"/>
      <c r="T74" s="319"/>
    </row>
    <row r="75" spans="1:20" s="255" customFormat="1" ht="22.5">
      <c r="A75" s="774"/>
      <c r="B75" s="319"/>
      <c r="C75" s="319"/>
      <c r="D75" s="319"/>
      <c r="F75" s="687" t="str">
        <f>"3." &amp;mergeValue(A75)</f>
        <v>3.12</v>
      </c>
      <c r="G75" s="554" t="s">
        <v>570</v>
      </c>
      <c r="H75" s="676" t="str">
        <f>IF('Перечень тарифов'!F21="","наименование отсутствует","" &amp; 'Перечень тарифов'!F21 &amp; "")</f>
        <v>Холодное водоснабжение. Питьевая вода</v>
      </c>
      <c r="I75" s="286" t="s">
        <v>672</v>
      </c>
      <c r="J75" s="468"/>
      <c r="K75" s="319"/>
      <c r="L75" s="319"/>
      <c r="M75" s="319"/>
      <c r="N75" s="319"/>
      <c r="O75" s="319"/>
      <c r="P75" s="319"/>
      <c r="Q75" s="319"/>
      <c r="R75" s="319"/>
      <c r="S75" s="319"/>
      <c r="T75" s="319"/>
    </row>
    <row r="76" spans="1:20" s="255" customFormat="1" ht="22.5">
      <c r="A76" s="774"/>
      <c r="B76" s="319"/>
      <c r="C76" s="319"/>
      <c r="D76" s="319"/>
      <c r="F76" s="687" t="str">
        <f>"4."&amp;mergeValue(A76)</f>
        <v>4.12</v>
      </c>
      <c r="G76" s="554" t="s">
        <v>571</v>
      </c>
      <c r="H76" s="684" t="s">
        <v>515</v>
      </c>
      <c r="I76" s="286"/>
      <c r="J76" s="468"/>
      <c r="K76" s="319"/>
      <c r="L76" s="319"/>
      <c r="M76" s="319"/>
      <c r="N76" s="319"/>
      <c r="O76" s="319"/>
      <c r="P76" s="319"/>
      <c r="Q76" s="319"/>
      <c r="R76" s="319"/>
      <c r="S76" s="319"/>
      <c r="T76" s="319"/>
    </row>
    <row r="77" spans="1:20" s="255" customFormat="1" ht="18.75">
      <c r="A77" s="774"/>
      <c r="B77" s="774">
        <v>1</v>
      </c>
      <c r="C77" s="673"/>
      <c r="D77" s="673"/>
      <c r="F77" s="687" t="str">
        <f>"4."&amp;mergeValue(A77) &amp;"."&amp;mergeValue(B77)</f>
        <v>4.12.1</v>
      </c>
      <c r="G77" s="461" t="s">
        <v>676</v>
      </c>
      <c r="H77" s="676" t="str">
        <f>IF(region_name="","",region_name)</f>
        <v>Тюменская область</v>
      </c>
      <c r="I77" s="286" t="s">
        <v>574</v>
      </c>
      <c r="J77" s="468"/>
      <c r="K77" s="319"/>
      <c r="L77" s="319"/>
      <c r="M77" s="319"/>
      <c r="N77" s="319"/>
      <c r="O77" s="319"/>
      <c r="P77" s="319"/>
      <c r="Q77" s="319"/>
      <c r="R77" s="319"/>
      <c r="S77" s="319"/>
      <c r="T77" s="319"/>
    </row>
    <row r="78" spans="1:20" s="255" customFormat="1" ht="22.5">
      <c r="A78" s="774"/>
      <c r="B78" s="774"/>
      <c r="C78" s="774">
        <v>1</v>
      </c>
      <c r="D78" s="673"/>
      <c r="F78" s="687" t="str">
        <f>"4."&amp;mergeValue(A78) &amp;"."&amp;mergeValue(B78)&amp;"."&amp;mergeValue(C78)</f>
        <v>4.12.1.1</v>
      </c>
      <c r="G78" s="476" t="s">
        <v>572</v>
      </c>
      <c r="H78" s="676" t="str">
        <f>IF(Территории!H46="","","" &amp; Территории!H46 &amp; "")</f>
        <v>Тюменский муниципальный район</v>
      </c>
      <c r="I78" s="286" t="s">
        <v>575</v>
      </c>
      <c r="J78" s="468"/>
      <c r="K78" s="319"/>
      <c r="L78" s="319"/>
      <c r="M78" s="319"/>
      <c r="N78" s="319"/>
      <c r="O78" s="319"/>
      <c r="P78" s="319"/>
      <c r="Q78" s="319"/>
      <c r="R78" s="319"/>
      <c r="S78" s="319"/>
      <c r="T78" s="319"/>
    </row>
    <row r="79" spans="1:20" s="255" customFormat="1" ht="56.25">
      <c r="A79" s="774"/>
      <c r="B79" s="774"/>
      <c r="C79" s="774"/>
      <c r="D79" s="673">
        <v>1</v>
      </c>
      <c r="F79" s="687" t="str">
        <f>"4."&amp;mergeValue(A79) &amp;"."&amp;mergeValue(B79)&amp;"."&amp;mergeValue(C79)&amp;"."&amp;mergeValue(D79)</f>
        <v>4.12.1.1.1</v>
      </c>
      <c r="G79" s="557" t="s">
        <v>573</v>
      </c>
      <c r="H79" s="676" t="str">
        <f>IF(Территории!R47="","","" &amp; Территории!R47 &amp; "")</f>
        <v>Червишевское (71644480)</v>
      </c>
      <c r="I79" s="674" t="s">
        <v>675</v>
      </c>
      <c r="J79" s="468"/>
      <c r="K79" s="319"/>
      <c r="L79" s="319"/>
      <c r="M79" s="319"/>
      <c r="N79" s="319"/>
      <c r="O79" s="319"/>
      <c r="P79" s="319"/>
      <c r="Q79" s="319"/>
      <c r="R79" s="319"/>
      <c r="S79" s="319"/>
      <c r="T79" s="319"/>
    </row>
    <row r="80" spans="1:20" s="463" customFormat="1" ht="3" customHeight="1">
      <c r="A80" s="465"/>
      <c r="B80" s="465"/>
      <c r="C80" s="465"/>
      <c r="D80" s="465"/>
      <c r="F80" s="462"/>
      <c r="G80" s="555"/>
      <c r="H80" s="556"/>
      <c r="I80" s="343"/>
      <c r="J80" s="465"/>
      <c r="K80" s="465"/>
      <c r="L80" s="465"/>
      <c r="M80" s="465"/>
      <c r="N80" s="465"/>
      <c r="O80" s="465"/>
      <c r="P80" s="465"/>
      <c r="Q80" s="465"/>
      <c r="R80" s="465"/>
      <c r="S80" s="465"/>
      <c r="T80" s="465"/>
    </row>
    <row r="81" spans="1:20" s="463" customFormat="1" ht="15" customHeight="1">
      <c r="A81" s="465"/>
      <c r="B81" s="465"/>
      <c r="C81" s="465"/>
      <c r="D81" s="465"/>
      <c r="F81" s="462"/>
      <c r="G81" s="769" t="s">
        <v>677</v>
      </c>
      <c r="H81" s="769"/>
      <c r="I81" s="343"/>
      <c r="J81" s="465"/>
      <c r="K81" s="465"/>
      <c r="L81" s="465"/>
      <c r="M81" s="465"/>
      <c r="N81" s="465"/>
      <c r="O81" s="465"/>
      <c r="P81" s="465"/>
      <c r="Q81" s="465"/>
      <c r="R81" s="465"/>
      <c r="S81" s="465"/>
      <c r="T81" s="465"/>
    </row>
  </sheetData>
  <sheetProtection password="FA9C" sheet="1" objects="1" scenarios="1" formatColumns="0" formatRows="0"/>
  <mergeCells count="40">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A38:A43"/>
    <mergeCell ref="B41:B43"/>
    <mergeCell ref="C42:C43"/>
    <mergeCell ref="A44:A49"/>
    <mergeCell ref="B47:B49"/>
    <mergeCell ref="C48:C49"/>
    <mergeCell ref="A50:A55"/>
    <mergeCell ref="B53:B55"/>
    <mergeCell ref="C54:C55"/>
    <mergeCell ref="A56:A61"/>
    <mergeCell ref="B59:B61"/>
    <mergeCell ref="C60:C61"/>
    <mergeCell ref="A74:A79"/>
    <mergeCell ref="B77:B79"/>
    <mergeCell ref="C78:C79"/>
    <mergeCell ref="G81:H81"/>
    <mergeCell ref="A62:A67"/>
    <mergeCell ref="B65:B67"/>
    <mergeCell ref="C66:C67"/>
    <mergeCell ref="A68:A73"/>
    <mergeCell ref="B71:B73"/>
    <mergeCell ref="C72:C73"/>
  </mergeCells>
  <dataValidations count="1">
    <dataValidation type="textLength" operator="lessThanOrEqual" allowBlank="1" showInputMessage="1" showErrorMessage="1" errorTitle="Ошибка" error="Допускается ввод не более 900 символов!" sqref="I80:I81">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3"/>
  <sheetViews>
    <sheetView showGridLines="0" topLeftCell="C6" zoomScaleNormal="100" workbookViewId="0">
      <selection activeCell="E12" sqref="E12"/>
    </sheetView>
  </sheetViews>
  <sheetFormatPr defaultRowHeight="14.25"/>
  <cols>
    <col min="1" max="2" width="9.140625" style="12" hidden="1" customWidth="1"/>
    <col min="3" max="3" width="3.7109375" style="48" customWidth="1"/>
    <col min="4" max="4" width="6.28515625" style="12" customWidth="1"/>
    <col min="5" max="5" width="94.85546875" style="12" customWidth="1"/>
    <col min="6" max="16384" width="9.140625" style="12"/>
  </cols>
  <sheetData>
    <row r="1" spans="3:12" hidden="1">
      <c r="L1" s="568"/>
    </row>
    <row r="2" spans="3:12" hidden="1"/>
    <row r="3" spans="3:12" hidden="1"/>
    <row r="4" spans="3:12" hidden="1"/>
    <row r="5" spans="3:12" hidden="1"/>
    <row r="6" spans="3:12" ht="3" customHeight="1">
      <c r="C6" s="49"/>
      <c r="D6" s="13"/>
      <c r="E6" s="13"/>
    </row>
    <row r="7" spans="3:12" ht="22.5">
      <c r="C7" s="49"/>
      <c r="D7" s="845" t="s">
        <v>58</v>
      </c>
      <c r="E7" s="845"/>
      <c r="F7" s="596"/>
    </row>
    <row r="8" spans="3:12" ht="3" customHeight="1">
      <c r="C8" s="49"/>
      <c r="D8" s="13"/>
      <c r="E8" s="13"/>
    </row>
    <row r="9" spans="3:12" ht="15.95" customHeight="1">
      <c r="C9" s="49"/>
      <c r="D9" s="104" t="s">
        <v>95</v>
      </c>
      <c r="E9" s="116" t="s">
        <v>179</v>
      </c>
    </row>
    <row r="10" spans="3:12" ht="12" customHeight="1">
      <c r="C10" s="49"/>
      <c r="D10" s="41" t="s">
        <v>96</v>
      </c>
      <c r="E10" s="41" t="s">
        <v>52</v>
      </c>
    </row>
    <row r="11" spans="3:12" ht="15" hidden="1" customHeight="1">
      <c r="C11" s="49"/>
      <c r="D11" s="128">
        <v>0</v>
      </c>
      <c r="E11" s="258"/>
    </row>
    <row r="12" spans="3:12" ht="17.100000000000001" customHeight="1">
      <c r="C12" s="221" t="s">
        <v>1636</v>
      </c>
      <c r="D12" s="128">
        <v>1</v>
      </c>
      <c r="E12" s="129" t="s">
        <v>1676</v>
      </c>
    </row>
    <row r="13" spans="3:12">
      <c r="C13" s="49"/>
      <c r="D13" s="117"/>
      <c r="E13" s="115" t="s">
        <v>180</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5" customWidth="1"/>
    <col min="2" max="2" width="34.5703125" style="45" customWidth="1"/>
    <col min="3" max="3" width="85.5703125" style="45" customWidth="1"/>
    <col min="4" max="4" width="17.7109375" style="45" customWidth="1"/>
    <col min="5" max="16384" width="9.140625" style="45"/>
  </cols>
  <sheetData>
    <row r="1" spans="2:5" ht="3" customHeight="1"/>
    <row r="2" spans="2:5" ht="22.5">
      <c r="B2" s="849" t="s">
        <v>59</v>
      </c>
      <c r="C2" s="849"/>
      <c r="D2" s="849"/>
      <c r="E2" s="597"/>
    </row>
    <row r="3" spans="2:5" ht="3" customHeight="1"/>
    <row r="4" spans="2:5" ht="21.75" customHeight="1" thickBot="1">
      <c r="B4" s="696" t="s">
        <v>1</v>
      </c>
      <c r="C4" s="696" t="s">
        <v>94</v>
      </c>
      <c r="D4" s="696" t="s">
        <v>75</v>
      </c>
    </row>
    <row r="5" spans="2:5" ht="12"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2499"/>
  <sheetViews>
    <sheetView showGridLines="0" workbookViewId="0"/>
  </sheetViews>
  <sheetFormatPr defaultRowHeight="11.25"/>
  <sheetData>
    <row r="1" spans="1:1">
      <c r="A1" s="666">
        <f>IF('Форма 2.2 | Т-тех'!$O$22="",1,0)</f>
        <v>1</v>
      </c>
    </row>
    <row r="2" spans="1:1">
      <c r="A2" s="666">
        <f>IF('Форма 2.2 | Т-тех'!$R$23="",1,0)</f>
        <v>1</v>
      </c>
    </row>
    <row r="3" spans="1:1">
      <c r="A3" s="666">
        <f>IF('Форма 2.2 | Т-тех'!$T$23="",1,0)</f>
        <v>1</v>
      </c>
    </row>
    <row r="4" spans="1:1">
      <c r="A4" s="666">
        <f>IF('Форма 2.2 | Т-тех'!$S$23="",1,0)</f>
        <v>0</v>
      </c>
    </row>
    <row r="5" spans="1:1">
      <c r="A5" s="666">
        <f>IF('Форма 2.2 | Т-тех'!$U$23="",1,0)</f>
        <v>0</v>
      </c>
    </row>
    <row r="6" spans="1:1">
      <c r="A6" s="666">
        <f>IF('Форма 2.2 | Т-транс'!$O$22="",1,0)</f>
        <v>1</v>
      </c>
    </row>
    <row r="7" spans="1:1">
      <c r="A7" s="666">
        <f>IF('Форма 2.2 | Т-транс'!$R$23="",1,0)</f>
        <v>1</v>
      </c>
    </row>
    <row r="8" spans="1:1">
      <c r="A8" s="666">
        <f>IF('Форма 2.2 | Т-транс'!$T$23="",1,0)</f>
        <v>1</v>
      </c>
    </row>
    <row r="9" spans="1:1">
      <c r="A9" s="666">
        <f>IF('Форма 2.2 | Т-транс'!$S$23="",1,0)</f>
        <v>0</v>
      </c>
    </row>
    <row r="10" spans="1:1">
      <c r="A10" s="666">
        <f>IF('Форма 2.2 | Т-транс'!$U$23="",1,0)</f>
        <v>0</v>
      </c>
    </row>
    <row r="11" spans="1:1">
      <c r="A11" s="666">
        <f>IF('Форма 2.2 | Т-подвоз'!$O$22="",1,0)</f>
        <v>1</v>
      </c>
    </row>
    <row r="12" spans="1:1">
      <c r="A12" s="666">
        <f>IF('Форма 2.2 | Т-подвоз'!$R$23="",1,0)</f>
        <v>1</v>
      </c>
    </row>
    <row r="13" spans="1:1">
      <c r="A13" s="666">
        <f>IF('Форма 2.2 | Т-подвоз'!$T$23="",1,0)</f>
        <v>1</v>
      </c>
    </row>
    <row r="14" spans="1:1">
      <c r="A14" s="666">
        <f>IF('Форма 2.2 | Т-подвоз'!$S$23="",1,0)</f>
        <v>0</v>
      </c>
    </row>
    <row r="15" spans="1:1">
      <c r="A15" s="666">
        <f>IF('Форма 2.2 | Т-подвоз'!$U$23="",1,0)</f>
        <v>0</v>
      </c>
    </row>
    <row r="16" spans="1:1">
      <c r="A16" s="666">
        <f>IF('Форма 2.2 | Т-пит'!$O$22="",1,0)</f>
        <v>0</v>
      </c>
    </row>
    <row r="17" spans="1:1">
      <c r="A17" s="666">
        <f>IF('Форма 2.2 | Т-пит'!$R$23="",1,0)</f>
        <v>0</v>
      </c>
    </row>
    <row r="18" spans="1:1">
      <c r="A18" s="666">
        <f>IF('Форма 2.2 | Т-пит'!$T$23="",1,0)</f>
        <v>0</v>
      </c>
    </row>
    <row r="19" spans="1:1">
      <c r="A19" s="666">
        <f>IF('Форма 2.2 | Т-пит'!$S$23="",1,0)</f>
        <v>0</v>
      </c>
    </row>
    <row r="20" spans="1:1">
      <c r="A20" s="666">
        <f>IF('Форма 2.2 | Т-пит'!$U$23="",1,0)</f>
        <v>0</v>
      </c>
    </row>
    <row r="21" spans="1:1">
      <c r="A21" s="666">
        <f>IF('Форма 2.3 | Т-подкл(инд)'!$M$22="",1,0)</f>
        <v>1</v>
      </c>
    </row>
    <row r="22" spans="1:1">
      <c r="A22" s="666">
        <f>IF('Форма 2.3 | Т-подкл(инд)'!$Q$22="",1,0)</f>
        <v>1</v>
      </c>
    </row>
    <row r="23" spans="1:1">
      <c r="A23" s="666">
        <f>IF('Форма 2.3 | Т-подкл(инд)'!$AD$22="",1,0)</f>
        <v>1</v>
      </c>
    </row>
    <row r="24" spans="1:1">
      <c r="A24" s="666">
        <f>IF('Форма 2.3 | Т-подкл(инд)'!$AE$22="",1,0)</f>
        <v>1</v>
      </c>
    </row>
    <row r="25" spans="1:1">
      <c r="A25" s="666">
        <f>IF('Форма 2.3 | Т-подкл(инд)'!$AF$22="",1,0)</f>
        <v>1</v>
      </c>
    </row>
    <row r="26" spans="1:1">
      <c r="A26" s="666">
        <f>IF('Форма 2.3 | Т-подкл(инд)'!$AG$22="",1,0)</f>
        <v>1</v>
      </c>
    </row>
    <row r="27" spans="1:1">
      <c r="A27" s="666">
        <f>IF('Форма 2.3 | Т-подкл(инд)'!$AH$22="",1,0)</f>
        <v>1</v>
      </c>
    </row>
    <row r="28" spans="1:1">
      <c r="A28" s="666">
        <f>IF('Форма 2.3 | Т-подкл(инд)'!$AJ$22="",1,0)</f>
        <v>1</v>
      </c>
    </row>
    <row r="29" spans="1:1">
      <c r="A29" s="666">
        <f>IF('Форма 2.3 | Т-подкл(инд)'!$N$22="",1,0)</f>
        <v>0</v>
      </c>
    </row>
    <row r="30" spans="1:1">
      <c r="A30" s="666">
        <f>IF('Форма 2.3 | Т-подкл(инд)'!$R$22="",1,0)</f>
        <v>0</v>
      </c>
    </row>
    <row r="31" spans="1:1">
      <c r="A31" s="666">
        <f>IF('Форма 2.3 | Т-подкл(инд)'!$V$22="",1,0)</f>
        <v>0</v>
      </c>
    </row>
    <row r="32" spans="1:1">
      <c r="A32" s="666">
        <f>IF('Форма 2.3 | Т-подкл(инд)'!$Z$22="",1,0)</f>
        <v>0</v>
      </c>
    </row>
    <row r="33" spans="1:1">
      <c r="A33" s="666">
        <f>IF('Форма 2.3 | Т-подкл(инд)'!$AI$22="",1,0)</f>
        <v>0</v>
      </c>
    </row>
    <row r="34" spans="1:1">
      <c r="A34" s="666">
        <f>IF('Форма 2.3 | Т-подкл(инд)'!$AK$22="",1,0)</f>
        <v>0</v>
      </c>
    </row>
    <row r="35" spans="1:1">
      <c r="A35" s="666">
        <f>IF('Форма 2.3 | Т-подкл'!$P$22="",1,0)</f>
        <v>1</v>
      </c>
    </row>
    <row r="36" spans="1:1">
      <c r="A36" s="666">
        <f>IF('Форма 2.3 | Т-подкл'!$AC$22="",1,0)</f>
        <v>1</v>
      </c>
    </row>
    <row r="37" spans="1:1">
      <c r="A37" s="666">
        <f>IF('Форма 2.3 | Т-подкл'!$AD$22="",1,0)</f>
        <v>1</v>
      </c>
    </row>
    <row r="38" spans="1:1">
      <c r="A38" s="666">
        <f>IF('Форма 2.3 | Т-подкл'!$AE$22="",1,0)</f>
        <v>1</v>
      </c>
    </row>
    <row r="39" spans="1:1">
      <c r="A39" s="666">
        <f>IF('Форма 2.3 | Т-подкл'!$AF$22="",1,0)</f>
        <v>1</v>
      </c>
    </row>
    <row r="40" spans="1:1">
      <c r="A40" s="666">
        <f>IF('Форма 2.3 | Т-подкл'!$AG$22="",1,0)</f>
        <v>1</v>
      </c>
    </row>
    <row r="41" spans="1:1">
      <c r="A41" s="666">
        <f>IF('Форма 2.3 | Т-подкл'!$AI$22="",1,0)</f>
        <v>1</v>
      </c>
    </row>
    <row r="42" spans="1:1">
      <c r="A42" s="666">
        <f>IF('Форма 2.3 | Т-подкл'!$Q$22="",1,0)</f>
        <v>0</v>
      </c>
    </row>
    <row r="43" spans="1:1">
      <c r="A43" s="666">
        <f>IF('Форма 2.3 | Т-подкл'!$U$22="",1,0)</f>
        <v>0</v>
      </c>
    </row>
    <row r="44" spans="1:1">
      <c r="A44" s="666">
        <f>IF('Форма 2.3 | Т-подкл'!$Y$22="",1,0)</f>
        <v>0</v>
      </c>
    </row>
    <row r="45" spans="1:1">
      <c r="A45" s="666">
        <f>IF('Форма 2.3 | Т-подкл'!$AH$22="",1,0)</f>
        <v>0</v>
      </c>
    </row>
    <row r="46" spans="1:1">
      <c r="A46" s="666">
        <f>IF('Форма 2.3 | Т-подкл'!$AJ$22="",1,0)</f>
        <v>0</v>
      </c>
    </row>
    <row r="47" spans="1:1">
      <c r="A47" s="666">
        <f>IF('Форма 2.11'!$E$12="",1,0)</f>
        <v>0</v>
      </c>
    </row>
    <row r="48" spans="1:1">
      <c r="A48" s="666">
        <f>IF('Форма 2.11'!$F$12="",1,0)</f>
        <v>0</v>
      </c>
    </row>
    <row r="49" spans="1:1">
      <c r="A49" s="666">
        <f>IF('Форма 2.12'!$G$11="",1,0)</f>
        <v>1</v>
      </c>
    </row>
    <row r="50" spans="1:1">
      <c r="A50" s="666">
        <f>IF('Форма 2.12'!$G$12="",1,0)</f>
        <v>1</v>
      </c>
    </row>
    <row r="51" spans="1:1">
      <c r="A51" s="666">
        <f>IF('Форма 2.12'!$H$12="",1,0)</f>
        <v>1</v>
      </c>
    </row>
    <row r="52" spans="1:1">
      <c r="A52" s="666">
        <f>IF('Форма 2.12'!$H$13="",1,0)</f>
        <v>1</v>
      </c>
    </row>
    <row r="53" spans="1:1">
      <c r="A53" s="666">
        <f>IF('Форма 2.12'!$E$15="",1,0)</f>
        <v>1</v>
      </c>
    </row>
    <row r="54" spans="1:1">
      <c r="A54" s="666">
        <f>IF('Форма 2.12'!$H$15="",1,0)</f>
        <v>1</v>
      </c>
    </row>
    <row r="55" spans="1:1">
      <c r="A55" s="666">
        <f>IF('Форма 2.12'!$G$18="",1,0)</f>
        <v>1</v>
      </c>
    </row>
    <row r="56" spans="1:1">
      <c r="A56" s="666">
        <f>IF('Форма 2.12'!$G$22="",1,0)</f>
        <v>1</v>
      </c>
    </row>
    <row r="57" spans="1:1">
      <c r="A57" s="666">
        <f>IF('Форма 2.12'!$G$25="",1,0)</f>
        <v>1</v>
      </c>
    </row>
    <row r="58" spans="1:1">
      <c r="A58" s="666">
        <f>IF('Форма 2.12'!$E$31="",1,0)</f>
        <v>1</v>
      </c>
    </row>
    <row r="59" spans="1:1">
      <c r="A59" s="666">
        <f>IF('Форма 2.12'!$H$31="",1,0)</f>
        <v>1</v>
      </c>
    </row>
    <row r="60" spans="1:1">
      <c r="A60" s="666">
        <f>IF('Форма 2.12'!$G$28="",1,0)</f>
        <v>1</v>
      </c>
    </row>
    <row r="61" spans="1:1">
      <c r="A61" s="666">
        <f>IF('Форма 1.0.2'!$E$12="",1,0)</f>
        <v>1</v>
      </c>
    </row>
    <row r="62" spans="1:1">
      <c r="A62" s="666">
        <f>IF('Форма 1.0.2'!$F$12="",1,0)</f>
        <v>1</v>
      </c>
    </row>
    <row r="63" spans="1:1">
      <c r="A63" s="666">
        <f>IF('Форма 1.0.2'!$G$12="",1,0)</f>
        <v>1</v>
      </c>
    </row>
    <row r="64" spans="1:1">
      <c r="A64" s="666">
        <f>IF('Форма 1.0.2'!$H$12="",1,0)</f>
        <v>1</v>
      </c>
    </row>
    <row r="65" spans="1:1">
      <c r="A65" s="666">
        <f>IF('Форма 1.0.2'!$I$12="",1,0)</f>
        <v>1</v>
      </c>
    </row>
    <row r="66" spans="1:1">
      <c r="A66" s="666">
        <f>IF('Форма 1.0.2'!$J$12="",1,0)</f>
        <v>1</v>
      </c>
    </row>
    <row r="67" spans="1:1">
      <c r="A67" s="666">
        <f>IF('Сведения об изменении'!$E$12="",1,0)</f>
        <v>1</v>
      </c>
    </row>
    <row r="68" spans="1:1">
      <c r="A68" s="668">
        <f>IF(Территории!$E$12="",1,0)</f>
        <v>0</v>
      </c>
    </row>
    <row r="69" spans="1:1">
      <c r="A69" s="668">
        <f>IF(Территории!$E$15="",1,0)</f>
        <v>0</v>
      </c>
    </row>
    <row r="70" spans="1:1">
      <c r="A70" s="668">
        <f>IF(Территории!$E$18="",1,0)</f>
        <v>0</v>
      </c>
    </row>
    <row r="71" spans="1:1">
      <c r="A71" s="668">
        <f>IF(Территории!$E$21="",1,0)</f>
        <v>0</v>
      </c>
    </row>
    <row r="72" spans="1:1">
      <c r="A72" s="668">
        <f>IF(Территории!$E$24="",1,0)</f>
        <v>0</v>
      </c>
    </row>
    <row r="73" spans="1:1">
      <c r="A73" s="668">
        <f>IF(Территории!$E$27="",1,0)</f>
        <v>0</v>
      </c>
    </row>
    <row r="74" spans="1:1">
      <c r="A74" s="668">
        <f>IF(Территории!$E$30="",1,0)</f>
        <v>0</v>
      </c>
    </row>
    <row r="75" spans="1:1">
      <c r="A75" s="668">
        <f>IF(Территории!$E$33="",1,0)</f>
        <v>0</v>
      </c>
    </row>
    <row r="76" spans="1:1">
      <c r="A76" s="668">
        <f>IF(Территории!$E$36="",1,0)</f>
        <v>0</v>
      </c>
    </row>
    <row r="77" spans="1:1">
      <c r="A77" s="668">
        <f>IF(Территории!$E$39="",1,0)</f>
        <v>0</v>
      </c>
    </row>
    <row r="78" spans="1:1">
      <c r="A78" s="668">
        <f>IF(Территории!$E$42="",1,0)</f>
        <v>0</v>
      </c>
    </row>
    <row r="79" spans="1:1">
      <c r="A79" s="668">
        <f>IF(Территории!$E$45="",1,0)</f>
        <v>0</v>
      </c>
    </row>
    <row r="80" spans="1:1">
      <c r="A80" s="668">
        <f>IF('Перечень тарифов'!$E$21="",1,0)</f>
        <v>0</v>
      </c>
    </row>
    <row r="81" spans="1:1">
      <c r="A81" s="668">
        <f>IF('Перечень тарифов'!$F$21="",1,0)</f>
        <v>0</v>
      </c>
    </row>
    <row r="82" spans="1:1">
      <c r="A82" s="668">
        <f>IF('Перечень тарифов'!$G$21="",1,0)</f>
        <v>0</v>
      </c>
    </row>
    <row r="83" spans="1:1">
      <c r="A83" s="668">
        <f>IF('Перечень тарифов'!$K$21="",1,0)</f>
        <v>0</v>
      </c>
    </row>
    <row r="84" spans="1:1">
      <c r="A84" s="668">
        <f>IF('Перечень тарифов'!$O$21="",1,0)</f>
        <v>0</v>
      </c>
    </row>
    <row r="85" spans="1:1">
      <c r="A85" s="668">
        <f>IF('Перечень тарифов'!$N$21="",1,0)</f>
        <v>0</v>
      </c>
    </row>
    <row r="86" spans="1:1">
      <c r="A86" s="668">
        <f>IF('Перечень тарифов'!$N$23="",1,0)</f>
        <v>0</v>
      </c>
    </row>
    <row r="87" spans="1:1">
      <c r="A87" s="668">
        <f>IF('Перечень тарифов'!$O$23="",1,0)</f>
        <v>0</v>
      </c>
    </row>
    <row r="88" spans="1:1">
      <c r="A88" s="668">
        <f>IF('Перечень тарифов'!$N$25="",1,0)</f>
        <v>0</v>
      </c>
    </row>
    <row r="89" spans="1:1">
      <c r="A89" s="668">
        <f>IF('Перечень тарифов'!$O$25="",1,0)</f>
        <v>0</v>
      </c>
    </row>
    <row r="90" spans="1:1">
      <c r="A90" s="668">
        <f>IF('Перечень тарифов'!$N$27="",1,0)</f>
        <v>0</v>
      </c>
    </row>
    <row r="91" spans="1:1">
      <c r="A91" s="668">
        <f>IF('Перечень тарифов'!$O$27="",1,0)</f>
        <v>0</v>
      </c>
    </row>
    <row r="92" spans="1:1">
      <c r="A92" s="668">
        <f>IF('Перечень тарифов'!$N$29="",1,0)</f>
        <v>0</v>
      </c>
    </row>
    <row r="93" spans="1:1">
      <c r="A93" s="668">
        <f>IF('Перечень тарифов'!$O$29="",1,0)</f>
        <v>0</v>
      </c>
    </row>
    <row r="94" spans="1:1">
      <c r="A94" s="668">
        <f>IF('Перечень тарифов'!$N$31="",1,0)</f>
        <v>0</v>
      </c>
    </row>
    <row r="95" spans="1:1">
      <c r="A95" s="668">
        <f>IF('Перечень тарифов'!$O$31="",1,0)</f>
        <v>0</v>
      </c>
    </row>
    <row r="96" spans="1:1">
      <c r="A96" s="668">
        <f>IF('Перечень тарифов'!$N$33="",1,0)</f>
        <v>0</v>
      </c>
    </row>
    <row r="97" spans="1:1">
      <c r="A97" s="668">
        <f>IF('Перечень тарифов'!$O$33="",1,0)</f>
        <v>0</v>
      </c>
    </row>
    <row r="98" spans="1:1">
      <c r="A98" s="668">
        <f>IF('Перечень тарифов'!$N$35="",1,0)</f>
        <v>0</v>
      </c>
    </row>
    <row r="99" spans="1:1">
      <c r="A99" s="668">
        <f>IF('Перечень тарифов'!$O$35="",1,0)</f>
        <v>0</v>
      </c>
    </row>
    <row r="100" spans="1:1">
      <c r="A100" s="668">
        <f>IF('Перечень тарифов'!$N$37="",1,0)</f>
        <v>0</v>
      </c>
    </row>
    <row r="101" spans="1:1">
      <c r="A101" s="668">
        <f>IF('Перечень тарифов'!$O$37="",1,0)</f>
        <v>0</v>
      </c>
    </row>
    <row r="102" spans="1:1">
      <c r="A102" s="668">
        <f>IF('Перечень тарифов'!$N$39="",1,0)</f>
        <v>0</v>
      </c>
    </row>
    <row r="103" spans="1:1">
      <c r="A103" s="668">
        <f>IF('Перечень тарифов'!$O$39="",1,0)</f>
        <v>0</v>
      </c>
    </row>
    <row r="104" spans="1:1">
      <c r="A104" s="668">
        <f>IF('Перечень тарифов'!$N$41="",1,0)</f>
        <v>0</v>
      </c>
    </row>
    <row r="105" spans="1:1">
      <c r="A105" s="668">
        <f>IF('Перечень тарифов'!$O$41="",1,0)</f>
        <v>0</v>
      </c>
    </row>
    <row r="106" spans="1:1">
      <c r="A106" s="668">
        <f>IF('Перечень тарифов'!$N$43="",1,0)</f>
        <v>0</v>
      </c>
    </row>
    <row r="107" spans="1:1">
      <c r="A107" s="668">
        <f>IF('Перечень тарифов'!$O$43="",1,0)</f>
        <v>0</v>
      </c>
    </row>
    <row r="108" spans="1:1">
      <c r="A108" s="668">
        <f>IF('Форма 2.2 | Т-пит'!$O$23="",1,0)</f>
        <v>0</v>
      </c>
    </row>
    <row r="109" spans="1:1">
      <c r="A109" s="668">
        <f>IF('Форма 2.2 | Т-пит'!$O$39="",1,0)</f>
        <v>0</v>
      </c>
    </row>
    <row r="110" spans="1:1">
      <c r="A110" s="668">
        <f>IF('Форма 2.2 | Т-пит'!$O$40="",1,0)</f>
        <v>0</v>
      </c>
    </row>
    <row r="111" spans="1:1">
      <c r="A111" s="668">
        <f>IF('Форма 2.2 | Т-пит'!$R$40="",1,0)</f>
        <v>0</v>
      </c>
    </row>
    <row r="112" spans="1:1">
      <c r="A112" s="668">
        <f>IF('Форма 2.2 | Т-пит'!$T$40="",1,0)</f>
        <v>0</v>
      </c>
    </row>
    <row r="113" spans="1:1">
      <c r="A113" s="668">
        <f>IF('Форма 2.2 | Т-пит'!$S$40="",1,0)</f>
        <v>0</v>
      </c>
    </row>
    <row r="114" spans="1:1">
      <c r="A114" s="668">
        <f>IF('Форма 2.2 | Т-пит'!$U$40="",1,0)</f>
        <v>0</v>
      </c>
    </row>
    <row r="115" spans="1:1">
      <c r="A115" s="668">
        <f>IF('Форма 2.2 | Т-пит'!$O$56="",1,0)</f>
        <v>0</v>
      </c>
    </row>
    <row r="116" spans="1:1">
      <c r="A116" s="668">
        <f>IF('Форма 2.2 | Т-пит'!$O$57="",1,0)</f>
        <v>0</v>
      </c>
    </row>
    <row r="117" spans="1:1">
      <c r="A117" s="668">
        <f>IF('Форма 2.2 | Т-пит'!$R$57="",1,0)</f>
        <v>0</v>
      </c>
    </row>
    <row r="118" spans="1:1">
      <c r="A118" s="668">
        <f>IF('Форма 2.2 | Т-пит'!$T$57="",1,0)</f>
        <v>0</v>
      </c>
    </row>
    <row r="119" spans="1:1">
      <c r="A119" s="668">
        <f>IF('Форма 2.2 | Т-пит'!$S$57="",1,0)</f>
        <v>0</v>
      </c>
    </row>
    <row r="120" spans="1:1">
      <c r="A120" s="668">
        <f>IF('Форма 2.2 | Т-пит'!$U$57="",1,0)</f>
        <v>0</v>
      </c>
    </row>
    <row r="121" spans="1:1">
      <c r="A121" s="668">
        <f>IF('Форма 2.2 | Т-пит'!$O$83="",1,0)</f>
        <v>0</v>
      </c>
    </row>
    <row r="122" spans="1:1">
      <c r="A122" s="668">
        <f>IF('Форма 2.2 | Т-пит'!$O$84="",1,0)</f>
        <v>0</v>
      </c>
    </row>
    <row r="123" spans="1:1">
      <c r="A123" s="668">
        <f>IF('Форма 2.2 | Т-пит'!$R$84="",1,0)</f>
        <v>0</v>
      </c>
    </row>
    <row r="124" spans="1:1">
      <c r="A124" s="668">
        <f>IF('Форма 2.2 | Т-пит'!$T$84="",1,0)</f>
        <v>0</v>
      </c>
    </row>
    <row r="125" spans="1:1">
      <c r="A125" s="668">
        <f>IF('Форма 2.2 | Т-пит'!$S$84="",1,0)</f>
        <v>0</v>
      </c>
    </row>
    <row r="126" spans="1:1">
      <c r="A126" s="668">
        <f>IF('Форма 2.2 | Т-пит'!$U$84="",1,0)</f>
        <v>0</v>
      </c>
    </row>
    <row r="127" spans="1:1">
      <c r="A127" s="668">
        <f>IF('Форма 2.2 | Т-пит'!$O$100="",1,0)</f>
        <v>0</v>
      </c>
    </row>
    <row r="128" spans="1:1">
      <c r="A128" s="668">
        <f>IF('Форма 2.2 | Т-пит'!$O$101="",1,0)</f>
        <v>0</v>
      </c>
    </row>
    <row r="129" spans="1:1">
      <c r="A129" s="668">
        <f>IF('Форма 2.2 | Т-пит'!$R$101="",1,0)</f>
        <v>0</v>
      </c>
    </row>
    <row r="130" spans="1:1">
      <c r="A130" s="668">
        <f>IF('Форма 2.2 | Т-пит'!$T$101="",1,0)</f>
        <v>0</v>
      </c>
    </row>
    <row r="131" spans="1:1">
      <c r="A131" s="668">
        <f>IF('Форма 2.2 | Т-пит'!$S$101="",1,0)</f>
        <v>0</v>
      </c>
    </row>
    <row r="132" spans="1:1">
      <c r="A132" s="668">
        <f>IF('Форма 2.2 | Т-пит'!$U$101="",1,0)</f>
        <v>0</v>
      </c>
    </row>
    <row r="133" spans="1:1">
      <c r="A133" s="668">
        <f>IF('Форма 2.2 | Т-пит'!$O$117="",1,0)</f>
        <v>0</v>
      </c>
    </row>
    <row r="134" spans="1:1">
      <c r="A134" s="668">
        <f>IF('Форма 2.2 | Т-пит'!$O$118="",1,0)</f>
        <v>0</v>
      </c>
    </row>
    <row r="135" spans="1:1">
      <c r="A135" s="668">
        <f>IF('Форма 2.2 | Т-пит'!$R$118="",1,0)</f>
        <v>0</v>
      </c>
    </row>
    <row r="136" spans="1:1">
      <c r="A136" s="668">
        <f>IF('Форма 2.2 | Т-пит'!$T$118="",1,0)</f>
        <v>0</v>
      </c>
    </row>
    <row r="137" spans="1:1">
      <c r="A137" s="668">
        <f>IF('Форма 2.2 | Т-пит'!$S$118="",1,0)</f>
        <v>0</v>
      </c>
    </row>
    <row r="138" spans="1:1">
      <c r="A138" s="668">
        <f>IF('Форма 2.2 | Т-пит'!$U$118="",1,0)</f>
        <v>0</v>
      </c>
    </row>
    <row r="139" spans="1:1">
      <c r="A139" s="668">
        <f>IF('Форма 2.2 | Т-пит'!$O$134="",1,0)</f>
        <v>0</v>
      </c>
    </row>
    <row r="140" spans="1:1">
      <c r="A140" s="668">
        <f>IF('Форма 2.2 | Т-пит'!$O$135="",1,0)</f>
        <v>0</v>
      </c>
    </row>
    <row r="141" spans="1:1">
      <c r="A141" s="668">
        <f>IF('Форма 2.2 | Т-пит'!$R$135="",1,0)</f>
        <v>0</v>
      </c>
    </row>
    <row r="142" spans="1:1">
      <c r="A142" s="668">
        <f>IF('Форма 2.2 | Т-пит'!$T$135="",1,0)</f>
        <v>0</v>
      </c>
    </row>
    <row r="143" spans="1:1">
      <c r="A143" s="668">
        <f>IF('Форма 2.2 | Т-пит'!$S$135="",1,0)</f>
        <v>0</v>
      </c>
    </row>
    <row r="144" spans="1:1">
      <c r="A144" s="668">
        <f>IF('Форма 2.2 | Т-пит'!$U$135="",1,0)</f>
        <v>0</v>
      </c>
    </row>
    <row r="145" spans="1:1">
      <c r="A145" s="668">
        <f>IF('Форма 2.2 | Т-пит'!$O$165="",1,0)</f>
        <v>0</v>
      </c>
    </row>
    <row r="146" spans="1:1">
      <c r="A146" s="668">
        <f>IF('Форма 2.2 | Т-пит'!$O$166="",1,0)</f>
        <v>0</v>
      </c>
    </row>
    <row r="147" spans="1:1">
      <c r="A147" s="668">
        <f>IF('Форма 2.2 | Т-пит'!$R$166="",1,0)</f>
        <v>0</v>
      </c>
    </row>
    <row r="148" spans="1:1">
      <c r="A148" s="668">
        <f>IF('Форма 2.2 | Т-пит'!$T$166="",1,0)</f>
        <v>0</v>
      </c>
    </row>
    <row r="149" spans="1:1">
      <c r="A149" s="668">
        <f>IF('Форма 2.2 | Т-пит'!$S$166="",1,0)</f>
        <v>0</v>
      </c>
    </row>
    <row r="150" spans="1:1">
      <c r="A150" s="668">
        <f>IF('Форма 2.2 | Т-пит'!$U$166="",1,0)</f>
        <v>0</v>
      </c>
    </row>
    <row r="151" spans="1:1">
      <c r="A151" s="668">
        <f>IF('Форма 2.2 | Т-пит'!$O$182="",1,0)</f>
        <v>0</v>
      </c>
    </row>
    <row r="152" spans="1:1">
      <c r="A152" s="668">
        <f>IF('Форма 2.2 | Т-пит'!$O$183="",1,0)</f>
        <v>0</v>
      </c>
    </row>
    <row r="153" spans="1:1">
      <c r="A153" s="668">
        <f>IF('Форма 2.2 | Т-пит'!$R$183="",1,0)</f>
        <v>0</v>
      </c>
    </row>
    <row r="154" spans="1:1">
      <c r="A154" s="668">
        <f>IF('Форма 2.2 | Т-пит'!$T$183="",1,0)</f>
        <v>0</v>
      </c>
    </row>
    <row r="155" spans="1:1">
      <c r="A155" s="668">
        <f>IF('Форма 2.2 | Т-пит'!$S$183="",1,0)</f>
        <v>0</v>
      </c>
    </row>
    <row r="156" spans="1:1">
      <c r="A156" s="668">
        <f>IF('Форма 2.2 | Т-пит'!$U$183="",1,0)</f>
        <v>0</v>
      </c>
    </row>
    <row r="157" spans="1:1">
      <c r="A157" s="668">
        <f>IF('Форма 2.2 | Т-пит'!$O$213="",1,0)</f>
        <v>0</v>
      </c>
    </row>
    <row r="158" spans="1:1">
      <c r="A158" s="668">
        <f>IF('Форма 2.2 | Т-пит'!$O$214="",1,0)</f>
        <v>0</v>
      </c>
    </row>
    <row r="159" spans="1:1">
      <c r="A159" s="668">
        <f>IF('Форма 2.2 | Т-пит'!$R$214="",1,0)</f>
        <v>0</v>
      </c>
    </row>
    <row r="160" spans="1:1">
      <c r="A160" s="668">
        <f>IF('Форма 2.2 | Т-пит'!$T$214="",1,0)</f>
        <v>0</v>
      </c>
    </row>
    <row r="161" spans="1:1">
      <c r="A161" s="668">
        <f>IF('Форма 2.2 | Т-пит'!$S$214="",1,0)</f>
        <v>0</v>
      </c>
    </row>
    <row r="162" spans="1:1">
      <c r="A162" s="668">
        <f>IF('Форма 2.2 | Т-пит'!$U$214="",1,0)</f>
        <v>0</v>
      </c>
    </row>
    <row r="163" spans="1:1">
      <c r="A163" s="668">
        <f>IF('Форма 2.2 | Т-пит'!$O$230="",1,0)</f>
        <v>0</v>
      </c>
    </row>
    <row r="164" spans="1:1">
      <c r="A164" s="668">
        <f>IF('Форма 2.2 | Т-пит'!$O$231="",1,0)</f>
        <v>0</v>
      </c>
    </row>
    <row r="165" spans="1:1">
      <c r="A165" s="668">
        <f>IF('Форма 2.2 | Т-пит'!$R$231="",1,0)</f>
        <v>0</v>
      </c>
    </row>
    <row r="166" spans="1:1">
      <c r="A166" s="668">
        <f>IF('Форма 2.2 | Т-пит'!$T$231="",1,0)</f>
        <v>0</v>
      </c>
    </row>
    <row r="167" spans="1:1">
      <c r="A167" s="668">
        <f>IF('Форма 2.2 | Т-пит'!$S$231="",1,0)</f>
        <v>0</v>
      </c>
    </row>
    <row r="168" spans="1:1">
      <c r="A168" s="668">
        <f>IF('Форма 2.2 | Т-пит'!$U$231="",1,0)</f>
        <v>0</v>
      </c>
    </row>
    <row r="169" spans="1:1">
      <c r="A169" s="668">
        <f>IF('Форма 2.2 | Т-пит'!$O$261="",1,0)</f>
        <v>0</v>
      </c>
    </row>
    <row r="170" spans="1:1">
      <c r="A170" s="668">
        <f>IF('Форма 2.2 | Т-пит'!$O$262="",1,0)</f>
        <v>0</v>
      </c>
    </row>
    <row r="171" spans="1:1">
      <c r="A171" s="668">
        <f>IF('Форма 2.2 | Т-пит'!$R$262="",1,0)</f>
        <v>0</v>
      </c>
    </row>
    <row r="172" spans="1:1">
      <c r="A172" s="668">
        <f>IF('Форма 2.2 | Т-пит'!$T$262="",1,0)</f>
        <v>0</v>
      </c>
    </row>
    <row r="173" spans="1:1">
      <c r="A173" s="668">
        <f>IF('Форма 2.2 | Т-пит'!$S$262="",1,0)</f>
        <v>0</v>
      </c>
    </row>
    <row r="174" spans="1:1">
      <c r="A174" s="668">
        <f>IF('Форма 2.2 | Т-пит'!$U$262="",1,0)</f>
        <v>0</v>
      </c>
    </row>
    <row r="175" spans="1:1">
      <c r="A175" s="668">
        <f>IF('Форма 2.2 | Т-пит'!$O$26="",1,0)</f>
        <v>0</v>
      </c>
    </row>
    <row r="176" spans="1:1">
      <c r="A176" s="668">
        <f>IF('Форма 2.2 | Т-пит'!$O$27="",1,0)</f>
        <v>0</v>
      </c>
    </row>
    <row r="177" spans="1:1">
      <c r="A177" s="668">
        <f>IF('Форма 2.2 | Т-пит'!$R$27="",1,0)</f>
        <v>0</v>
      </c>
    </row>
    <row r="178" spans="1:1">
      <c r="A178" s="668">
        <f>IF('Форма 2.2 | Т-пит'!$T$27="",1,0)</f>
        <v>0</v>
      </c>
    </row>
    <row r="179" spans="1:1">
      <c r="A179" s="668">
        <f>IF('Форма 2.2 | Т-пит'!$S$27="",1,0)</f>
        <v>0</v>
      </c>
    </row>
    <row r="180" spans="1:1">
      <c r="A180" s="668">
        <f>IF('Форма 2.2 | Т-пит'!$U$27="",1,0)</f>
        <v>0</v>
      </c>
    </row>
    <row r="181" spans="1:1">
      <c r="A181" s="668">
        <f>IF('Форма 2.2 | Т-пит'!$O$30="",1,0)</f>
        <v>0</v>
      </c>
    </row>
    <row r="182" spans="1:1">
      <c r="A182" s="668">
        <f>IF('Форма 2.2 | Т-пит'!$O$31="",1,0)</f>
        <v>0</v>
      </c>
    </row>
    <row r="183" spans="1:1">
      <c r="A183" s="668">
        <f>IF('Форма 2.2 | Т-пит'!$R$31="",1,0)</f>
        <v>0</v>
      </c>
    </row>
    <row r="184" spans="1:1">
      <c r="A184" s="668">
        <f>IF('Форма 2.2 | Т-пит'!$T$31="",1,0)</f>
        <v>0</v>
      </c>
    </row>
    <row r="185" spans="1:1">
      <c r="A185" s="668">
        <f>IF('Форма 2.2 | Т-пит'!$S$31="",1,0)</f>
        <v>0</v>
      </c>
    </row>
    <row r="186" spans="1:1">
      <c r="A186" s="668">
        <f>IF('Форма 2.2 | Т-пит'!$U$31="",1,0)</f>
        <v>0</v>
      </c>
    </row>
    <row r="187" spans="1:1">
      <c r="A187" s="668">
        <f>IF('Форма 2.2 | Т-пит'!$O$60="",1,0)</f>
        <v>0</v>
      </c>
    </row>
    <row r="188" spans="1:1">
      <c r="A188" s="668">
        <f>IF('Форма 2.2 | Т-пит'!$O$61="",1,0)</f>
        <v>0</v>
      </c>
    </row>
    <row r="189" spans="1:1">
      <c r="A189" s="668">
        <f>IF('Форма 2.2 | Т-пит'!$R$61="",1,0)</f>
        <v>0</v>
      </c>
    </row>
    <row r="190" spans="1:1">
      <c r="A190" s="668">
        <f>IF('Форма 2.2 | Т-пит'!$T$61="",1,0)</f>
        <v>0</v>
      </c>
    </row>
    <row r="191" spans="1:1">
      <c r="A191" s="668">
        <f>IF('Форма 2.2 | Т-пит'!$S$61="",1,0)</f>
        <v>0</v>
      </c>
    </row>
    <row r="192" spans="1:1">
      <c r="A192" s="668">
        <f>IF('Форма 2.2 | Т-пит'!$U$61="",1,0)</f>
        <v>0</v>
      </c>
    </row>
    <row r="193" spans="1:1">
      <c r="A193" s="668">
        <f>IF('Форма 2.2 | Т-пит'!$O$64="",1,0)</f>
        <v>0</v>
      </c>
    </row>
    <row r="194" spans="1:1">
      <c r="A194" s="668">
        <f>IF('Форма 2.2 | Т-пит'!$O$65="",1,0)</f>
        <v>0</v>
      </c>
    </row>
    <row r="195" spans="1:1">
      <c r="A195" s="668">
        <f>IF('Форма 2.2 | Т-пит'!$R$65="",1,0)</f>
        <v>0</v>
      </c>
    </row>
    <row r="196" spans="1:1">
      <c r="A196" s="668">
        <f>IF('Форма 2.2 | Т-пит'!$T$65="",1,0)</f>
        <v>0</v>
      </c>
    </row>
    <row r="197" spans="1:1">
      <c r="A197" s="668">
        <f>IF('Форма 2.2 | Т-пит'!$S$65="",1,0)</f>
        <v>0</v>
      </c>
    </row>
    <row r="198" spans="1:1">
      <c r="A198" s="668">
        <f>IF('Форма 2.2 | Т-пит'!$U$65="",1,0)</f>
        <v>0</v>
      </c>
    </row>
    <row r="199" spans="1:1">
      <c r="A199" s="668">
        <f>IF('Форма 2.2 | Т-пит'!$O$43="",1,0)</f>
        <v>0</v>
      </c>
    </row>
    <row r="200" spans="1:1">
      <c r="A200" s="668">
        <f>IF('Форма 2.2 | Т-пит'!$O$44="",1,0)</f>
        <v>0</v>
      </c>
    </row>
    <row r="201" spans="1:1">
      <c r="A201" s="668">
        <f>IF('Форма 2.2 | Т-пит'!$R$44="",1,0)</f>
        <v>0</v>
      </c>
    </row>
    <row r="202" spans="1:1">
      <c r="A202" s="668">
        <f>IF('Форма 2.2 | Т-пит'!$T$44="",1,0)</f>
        <v>0</v>
      </c>
    </row>
    <row r="203" spans="1:1">
      <c r="A203" s="668">
        <f>IF('Форма 2.2 | Т-пит'!$S$44="",1,0)</f>
        <v>0</v>
      </c>
    </row>
    <row r="204" spans="1:1">
      <c r="A204" s="668">
        <f>IF('Форма 2.2 | Т-пит'!$U$44="",1,0)</f>
        <v>0</v>
      </c>
    </row>
    <row r="205" spans="1:1">
      <c r="A205" s="668">
        <f>IF('Форма 2.2 | Т-пит'!$O$47="",1,0)</f>
        <v>0</v>
      </c>
    </row>
    <row r="206" spans="1:1">
      <c r="A206" s="668">
        <f>IF('Форма 2.2 | Т-пит'!$O$48="",1,0)</f>
        <v>0</v>
      </c>
    </row>
    <row r="207" spans="1:1">
      <c r="A207" s="668">
        <f>IF('Форма 2.2 | Т-пит'!$R$48="",1,0)</f>
        <v>0</v>
      </c>
    </row>
    <row r="208" spans="1:1">
      <c r="A208" s="668">
        <f>IF('Форма 2.2 | Т-пит'!$T$48="",1,0)</f>
        <v>0</v>
      </c>
    </row>
    <row r="209" spans="1:1">
      <c r="A209" s="668">
        <f>IF('Форма 2.2 | Т-пит'!$S$48="",1,0)</f>
        <v>0</v>
      </c>
    </row>
    <row r="210" spans="1:1">
      <c r="A210" s="668">
        <f>IF('Форма 2.2 | Т-пит'!$U$48="",1,0)</f>
        <v>0</v>
      </c>
    </row>
    <row r="211" spans="1:1">
      <c r="A211" s="668">
        <f>IF('Форма 2.2 | Т-пит'!$O$70="",1,0)</f>
        <v>0</v>
      </c>
    </row>
    <row r="212" spans="1:1">
      <c r="A212" s="668">
        <f>IF('Форма 2.2 | Т-пит'!$O$71="",1,0)</f>
        <v>0</v>
      </c>
    </row>
    <row r="213" spans="1:1">
      <c r="A213" s="668">
        <f>IF('Форма 2.2 | Т-пит'!$R$71="",1,0)</f>
        <v>0</v>
      </c>
    </row>
    <row r="214" spans="1:1">
      <c r="A214" s="668">
        <f>IF('Форма 2.2 | Т-пит'!$T$71="",1,0)</f>
        <v>0</v>
      </c>
    </row>
    <row r="215" spans="1:1">
      <c r="A215" s="668">
        <f>IF('Форма 2.2 | Т-пит'!$S$71="",1,0)</f>
        <v>0</v>
      </c>
    </row>
    <row r="216" spans="1:1">
      <c r="A216" s="668">
        <f>IF('Форма 2.2 | Т-пит'!$U$71="",1,0)</f>
        <v>0</v>
      </c>
    </row>
    <row r="217" spans="1:1">
      <c r="A217" s="668">
        <f>IF('Форма 2.2 | Т-пит'!$O$74="",1,0)</f>
        <v>0</v>
      </c>
    </row>
    <row r="218" spans="1:1">
      <c r="A218" s="668">
        <f>IF('Форма 2.2 | Т-пит'!$O$75="",1,0)</f>
        <v>0</v>
      </c>
    </row>
    <row r="219" spans="1:1">
      <c r="A219" s="668">
        <f>IF('Форма 2.2 | Т-пит'!$R$75="",1,0)</f>
        <v>0</v>
      </c>
    </row>
    <row r="220" spans="1:1">
      <c r="A220" s="668">
        <f>IF('Форма 2.2 | Т-пит'!$T$75="",1,0)</f>
        <v>0</v>
      </c>
    </row>
    <row r="221" spans="1:1">
      <c r="A221" s="668">
        <f>IF('Форма 2.2 | Т-пит'!$S$75="",1,0)</f>
        <v>0</v>
      </c>
    </row>
    <row r="222" spans="1:1">
      <c r="A222" s="668">
        <f>IF('Форма 2.2 | Т-пит'!$U$75="",1,0)</f>
        <v>0</v>
      </c>
    </row>
    <row r="223" spans="1:1">
      <c r="A223" s="668">
        <f>IF('Форма 2.2 | Т-пит'!$O$244="",1,0)</f>
        <v>0</v>
      </c>
    </row>
    <row r="224" spans="1:1">
      <c r="A224" s="668">
        <f>IF('Форма 2.2 | Т-пит'!$O$245="",1,0)</f>
        <v>0</v>
      </c>
    </row>
    <row r="225" spans="1:1">
      <c r="A225" s="668">
        <f>IF('Форма 2.2 | Т-пит'!$R$245="",1,0)</f>
        <v>0</v>
      </c>
    </row>
    <row r="226" spans="1:1">
      <c r="A226" s="668">
        <f>IF('Форма 2.2 | Т-пит'!$T$245="",1,0)</f>
        <v>0</v>
      </c>
    </row>
    <row r="227" spans="1:1">
      <c r="A227" s="668">
        <f>IF('Форма 2.2 | Т-пит'!$S$245="",1,0)</f>
        <v>0</v>
      </c>
    </row>
    <row r="228" spans="1:1">
      <c r="A228" s="668">
        <f>IF('Форма 2.2 | Т-пит'!$U$245="",1,0)</f>
        <v>0</v>
      </c>
    </row>
    <row r="229" spans="1:1">
      <c r="A229" s="668">
        <f>IF('Форма 2.2 | Т-пит'!$O$196="",1,0)</f>
        <v>0</v>
      </c>
    </row>
    <row r="230" spans="1:1">
      <c r="A230" s="668">
        <f>IF('Форма 2.2 | Т-пит'!$O$197="",1,0)</f>
        <v>0</v>
      </c>
    </row>
    <row r="231" spans="1:1">
      <c r="A231" s="668">
        <f>IF('Форма 2.2 | Т-пит'!$R$197="",1,0)</f>
        <v>0</v>
      </c>
    </row>
    <row r="232" spans="1:1">
      <c r="A232" s="668">
        <f>IF('Форма 2.2 | Т-пит'!$T$197="",1,0)</f>
        <v>0</v>
      </c>
    </row>
    <row r="233" spans="1:1">
      <c r="A233" s="668">
        <f>IF('Форма 2.2 | Т-пит'!$S$197="",1,0)</f>
        <v>0</v>
      </c>
    </row>
    <row r="234" spans="1:1">
      <c r="A234" s="668">
        <f>IF('Форма 2.2 | Т-пит'!$U$197="",1,0)</f>
        <v>0</v>
      </c>
    </row>
    <row r="235" spans="1:1">
      <c r="A235" s="668">
        <f>IF('Форма 2.2 | Т-пит'!$O$148="",1,0)</f>
        <v>0</v>
      </c>
    </row>
    <row r="236" spans="1:1">
      <c r="A236" s="668">
        <f>IF('Форма 2.2 | Т-пит'!$O$149="",1,0)</f>
        <v>0</v>
      </c>
    </row>
    <row r="237" spans="1:1">
      <c r="A237" s="668">
        <f>IF('Форма 2.2 | Т-пит'!$R$149="",1,0)</f>
        <v>0</v>
      </c>
    </row>
    <row r="238" spans="1:1">
      <c r="A238" s="668">
        <f>IF('Форма 2.2 | Т-пит'!$T$149="",1,0)</f>
        <v>0</v>
      </c>
    </row>
    <row r="239" spans="1:1">
      <c r="A239" s="668">
        <f>IF('Форма 2.2 | Т-пит'!$S$149="",1,0)</f>
        <v>0</v>
      </c>
    </row>
    <row r="240" spans="1:1">
      <c r="A240" s="668">
        <f>IF('Форма 2.2 | Т-пит'!$U$149="",1,0)</f>
        <v>0</v>
      </c>
    </row>
    <row r="241" spans="1:1">
      <c r="A241" s="668">
        <f>IF('Форма 2.2 | Т-пит'!$O$87="",1,0)</f>
        <v>0</v>
      </c>
    </row>
    <row r="242" spans="1:1">
      <c r="A242" s="668">
        <f>IF('Форма 2.2 | Т-пит'!$O$88="",1,0)</f>
        <v>0</v>
      </c>
    </row>
    <row r="243" spans="1:1">
      <c r="A243" s="668">
        <f>IF('Форма 2.2 | Т-пит'!$R$88="",1,0)</f>
        <v>0</v>
      </c>
    </row>
    <row r="244" spans="1:1">
      <c r="A244" s="668">
        <f>IF('Форма 2.2 | Т-пит'!$T$88="",1,0)</f>
        <v>0</v>
      </c>
    </row>
    <row r="245" spans="1:1">
      <c r="A245" s="668">
        <f>IF('Форма 2.2 | Т-пит'!$S$88="",1,0)</f>
        <v>0</v>
      </c>
    </row>
    <row r="246" spans="1:1">
      <c r="A246" s="668">
        <f>IF('Форма 2.2 | Т-пит'!$U$88="",1,0)</f>
        <v>0</v>
      </c>
    </row>
    <row r="247" spans="1:1">
      <c r="A247" s="668">
        <f>IF('Форма 2.2 | Т-пит'!$O$91="",1,0)</f>
        <v>0</v>
      </c>
    </row>
    <row r="248" spans="1:1">
      <c r="A248" s="668">
        <f>IF('Форма 2.2 | Т-пит'!$O$92="",1,0)</f>
        <v>0</v>
      </c>
    </row>
    <row r="249" spans="1:1">
      <c r="A249" s="668">
        <f>IF('Форма 2.2 | Т-пит'!$R$92="",1,0)</f>
        <v>0</v>
      </c>
    </row>
    <row r="250" spans="1:1">
      <c r="A250" s="668">
        <f>IF('Форма 2.2 | Т-пит'!$T$92="",1,0)</f>
        <v>0</v>
      </c>
    </row>
    <row r="251" spans="1:1">
      <c r="A251" s="668">
        <f>IF('Форма 2.2 | Т-пит'!$S$92="",1,0)</f>
        <v>0</v>
      </c>
    </row>
    <row r="252" spans="1:1">
      <c r="A252" s="668">
        <f>IF('Форма 2.2 | Т-пит'!$U$92="",1,0)</f>
        <v>0</v>
      </c>
    </row>
    <row r="253" spans="1:1">
      <c r="A253" s="668">
        <f>IF('Форма 2.2 | Т-пит'!$O$104="",1,0)</f>
        <v>0</v>
      </c>
    </row>
    <row r="254" spans="1:1">
      <c r="A254" s="668">
        <f>IF('Форма 2.2 | Т-пит'!$O$105="",1,0)</f>
        <v>0</v>
      </c>
    </row>
    <row r="255" spans="1:1">
      <c r="A255" s="668">
        <f>IF('Форма 2.2 | Т-пит'!$R$105="",1,0)</f>
        <v>0</v>
      </c>
    </row>
    <row r="256" spans="1:1">
      <c r="A256" s="668">
        <f>IF('Форма 2.2 | Т-пит'!$T$105="",1,0)</f>
        <v>0</v>
      </c>
    </row>
    <row r="257" spans="1:1">
      <c r="A257" s="668">
        <f>IF('Форма 2.2 | Т-пит'!$S$105="",1,0)</f>
        <v>0</v>
      </c>
    </row>
    <row r="258" spans="1:1">
      <c r="A258" s="668">
        <f>IF('Форма 2.2 | Т-пит'!$U$105="",1,0)</f>
        <v>0</v>
      </c>
    </row>
    <row r="259" spans="1:1">
      <c r="A259" s="668">
        <f>IF('Форма 2.2 | Т-пит'!$O$108="",1,0)</f>
        <v>0</v>
      </c>
    </row>
    <row r="260" spans="1:1">
      <c r="A260" s="668">
        <f>IF('Форма 2.2 | Т-пит'!$O$109="",1,0)</f>
        <v>0</v>
      </c>
    </row>
    <row r="261" spans="1:1">
      <c r="A261" s="668">
        <f>IF('Форма 2.2 | Т-пит'!$R$109="",1,0)</f>
        <v>0</v>
      </c>
    </row>
    <row r="262" spans="1:1">
      <c r="A262" s="668">
        <f>IF('Форма 2.2 | Т-пит'!$T$109="",1,0)</f>
        <v>0</v>
      </c>
    </row>
    <row r="263" spans="1:1">
      <c r="A263" s="668">
        <f>IF('Форма 2.2 | Т-пит'!$S$109="",1,0)</f>
        <v>0</v>
      </c>
    </row>
    <row r="264" spans="1:1">
      <c r="A264" s="668">
        <f>IF('Форма 2.2 | Т-пит'!$U$109="",1,0)</f>
        <v>0</v>
      </c>
    </row>
    <row r="265" spans="1:1">
      <c r="A265" s="668">
        <f>IF('Форма 2.2 | Т-пит'!$O$121="",1,0)</f>
        <v>0</v>
      </c>
    </row>
    <row r="266" spans="1:1">
      <c r="A266" s="668">
        <f>IF('Форма 2.2 | Т-пит'!$O$122="",1,0)</f>
        <v>0</v>
      </c>
    </row>
    <row r="267" spans="1:1">
      <c r="A267" s="668">
        <f>IF('Форма 2.2 | Т-пит'!$R$122="",1,0)</f>
        <v>0</v>
      </c>
    </row>
    <row r="268" spans="1:1">
      <c r="A268" s="668">
        <f>IF('Форма 2.2 | Т-пит'!$T$122="",1,0)</f>
        <v>0</v>
      </c>
    </row>
    <row r="269" spans="1:1">
      <c r="A269" s="668">
        <f>IF('Форма 2.2 | Т-пит'!$S$122="",1,0)</f>
        <v>0</v>
      </c>
    </row>
    <row r="270" spans="1:1">
      <c r="A270" s="668">
        <f>IF('Форма 2.2 | Т-пит'!$U$122="",1,0)</f>
        <v>0</v>
      </c>
    </row>
    <row r="271" spans="1:1">
      <c r="A271" s="668">
        <f>IF('Форма 2.2 | Т-пит'!$O$125="",1,0)</f>
        <v>0</v>
      </c>
    </row>
    <row r="272" spans="1:1">
      <c r="A272" s="668">
        <f>IF('Форма 2.2 | Т-пит'!$O$126="",1,0)</f>
        <v>0</v>
      </c>
    </row>
    <row r="273" spans="1:1">
      <c r="A273" s="668">
        <f>IF('Форма 2.2 | Т-пит'!$R$126="",1,0)</f>
        <v>0</v>
      </c>
    </row>
    <row r="274" spans="1:1">
      <c r="A274" s="668">
        <f>IF('Форма 2.2 | Т-пит'!$T$126="",1,0)</f>
        <v>0</v>
      </c>
    </row>
    <row r="275" spans="1:1">
      <c r="A275" s="668">
        <f>IF('Форма 2.2 | Т-пит'!$S$126="",1,0)</f>
        <v>0</v>
      </c>
    </row>
    <row r="276" spans="1:1">
      <c r="A276" s="668">
        <f>IF('Форма 2.2 | Т-пит'!$U$126="",1,0)</f>
        <v>0</v>
      </c>
    </row>
    <row r="277" spans="1:1">
      <c r="A277" s="668">
        <f>IF('Форма 2.2 | Т-пит'!$O$138="",1,0)</f>
        <v>0</v>
      </c>
    </row>
    <row r="278" spans="1:1">
      <c r="A278" s="668">
        <f>IF('Форма 2.2 | Т-пит'!$O$139="",1,0)</f>
        <v>0</v>
      </c>
    </row>
    <row r="279" spans="1:1">
      <c r="A279" s="668">
        <f>IF('Форма 2.2 | Т-пит'!$R$139="",1,0)</f>
        <v>0</v>
      </c>
    </row>
    <row r="280" spans="1:1">
      <c r="A280" s="668">
        <f>IF('Форма 2.2 | Т-пит'!$T$139="",1,0)</f>
        <v>0</v>
      </c>
    </row>
    <row r="281" spans="1:1">
      <c r="A281" s="668">
        <f>IF('Форма 2.2 | Т-пит'!$S$139="",1,0)</f>
        <v>0</v>
      </c>
    </row>
    <row r="282" spans="1:1">
      <c r="A282" s="668">
        <f>IF('Форма 2.2 | Т-пит'!$U$139="",1,0)</f>
        <v>0</v>
      </c>
    </row>
    <row r="283" spans="1:1">
      <c r="A283" s="668">
        <f>IF('Форма 2.2 | Т-пит'!$O$142="",1,0)</f>
        <v>0</v>
      </c>
    </row>
    <row r="284" spans="1:1">
      <c r="A284" s="668">
        <f>IF('Форма 2.2 | Т-пит'!$O$143="",1,0)</f>
        <v>0</v>
      </c>
    </row>
    <row r="285" spans="1:1">
      <c r="A285" s="668">
        <f>IF('Форма 2.2 | Т-пит'!$R$143="",1,0)</f>
        <v>0</v>
      </c>
    </row>
    <row r="286" spans="1:1">
      <c r="A286" s="668">
        <f>IF('Форма 2.2 | Т-пит'!$T$143="",1,0)</f>
        <v>0</v>
      </c>
    </row>
    <row r="287" spans="1:1">
      <c r="A287" s="668">
        <f>IF('Форма 2.2 | Т-пит'!$S$143="",1,0)</f>
        <v>0</v>
      </c>
    </row>
    <row r="288" spans="1:1">
      <c r="A288" s="668">
        <f>IF('Форма 2.2 | Т-пит'!$U$143="",1,0)</f>
        <v>0</v>
      </c>
    </row>
    <row r="289" spans="1:1">
      <c r="A289" s="668">
        <f>IF('Форма 2.2 | Т-пит'!$O$152="",1,0)</f>
        <v>0</v>
      </c>
    </row>
    <row r="290" spans="1:1">
      <c r="A290" s="668">
        <f>IF('Форма 2.2 | Т-пит'!$O$153="",1,0)</f>
        <v>0</v>
      </c>
    </row>
    <row r="291" spans="1:1">
      <c r="A291" s="668">
        <f>IF('Форма 2.2 | Т-пит'!$R$153="",1,0)</f>
        <v>0</v>
      </c>
    </row>
    <row r="292" spans="1:1">
      <c r="A292" s="668">
        <f>IF('Форма 2.2 | Т-пит'!$T$153="",1,0)</f>
        <v>0</v>
      </c>
    </row>
    <row r="293" spans="1:1">
      <c r="A293" s="668">
        <f>IF('Форма 2.2 | Т-пит'!$S$153="",1,0)</f>
        <v>0</v>
      </c>
    </row>
    <row r="294" spans="1:1">
      <c r="A294" s="668">
        <f>IF('Форма 2.2 | Т-пит'!$U$153="",1,0)</f>
        <v>0</v>
      </c>
    </row>
    <row r="295" spans="1:1">
      <c r="A295" s="668">
        <f>IF('Форма 2.2 | Т-пит'!$O$156="",1,0)</f>
        <v>0</v>
      </c>
    </row>
    <row r="296" spans="1:1">
      <c r="A296" s="668">
        <f>IF('Форма 2.2 | Т-пит'!$O$157="",1,0)</f>
        <v>0</v>
      </c>
    </row>
    <row r="297" spans="1:1">
      <c r="A297" s="668">
        <f>IF('Форма 2.2 | Т-пит'!$R$157="",1,0)</f>
        <v>0</v>
      </c>
    </row>
    <row r="298" spans="1:1">
      <c r="A298" s="668">
        <f>IF('Форма 2.2 | Т-пит'!$T$157="",1,0)</f>
        <v>0</v>
      </c>
    </row>
    <row r="299" spans="1:1">
      <c r="A299" s="668">
        <f>IF('Форма 2.2 | Т-пит'!$S$157="",1,0)</f>
        <v>0</v>
      </c>
    </row>
    <row r="300" spans="1:1">
      <c r="A300" s="668">
        <f>IF('Форма 2.2 | Т-пит'!$U$157="",1,0)</f>
        <v>0</v>
      </c>
    </row>
    <row r="301" spans="1:1">
      <c r="A301" s="668">
        <f>IF('Форма 2.2 | Т-пит'!$O$169="",1,0)</f>
        <v>0</v>
      </c>
    </row>
    <row r="302" spans="1:1">
      <c r="A302" s="668">
        <f>IF('Форма 2.2 | Т-пит'!$O$170="",1,0)</f>
        <v>0</v>
      </c>
    </row>
    <row r="303" spans="1:1">
      <c r="A303" s="668">
        <f>IF('Форма 2.2 | Т-пит'!$R$170="",1,0)</f>
        <v>0</v>
      </c>
    </row>
    <row r="304" spans="1:1">
      <c r="A304" s="668">
        <f>IF('Форма 2.2 | Т-пит'!$T$170="",1,0)</f>
        <v>0</v>
      </c>
    </row>
    <row r="305" spans="1:1">
      <c r="A305" s="668">
        <f>IF('Форма 2.2 | Т-пит'!$S$170="",1,0)</f>
        <v>0</v>
      </c>
    </row>
    <row r="306" spans="1:1">
      <c r="A306" s="668">
        <f>IF('Форма 2.2 | Т-пит'!$U$170="",1,0)</f>
        <v>0</v>
      </c>
    </row>
    <row r="307" spans="1:1">
      <c r="A307" s="668">
        <f>IF('Форма 2.2 | Т-пит'!$O$173="",1,0)</f>
        <v>0</v>
      </c>
    </row>
    <row r="308" spans="1:1">
      <c r="A308" s="668">
        <f>IF('Форма 2.2 | Т-пит'!$O$174="",1,0)</f>
        <v>0</v>
      </c>
    </row>
    <row r="309" spans="1:1">
      <c r="A309" s="668">
        <f>IF('Форма 2.2 | Т-пит'!$R$174="",1,0)</f>
        <v>0</v>
      </c>
    </row>
    <row r="310" spans="1:1">
      <c r="A310" s="668">
        <f>IF('Форма 2.2 | Т-пит'!$T$174="",1,0)</f>
        <v>0</v>
      </c>
    </row>
    <row r="311" spans="1:1">
      <c r="A311" s="668">
        <f>IF('Форма 2.2 | Т-пит'!$S$174="",1,0)</f>
        <v>0</v>
      </c>
    </row>
    <row r="312" spans="1:1">
      <c r="A312" s="668">
        <f>IF('Форма 2.2 | Т-пит'!$U$174="",1,0)</f>
        <v>0</v>
      </c>
    </row>
    <row r="313" spans="1:1">
      <c r="A313" s="668">
        <f>IF('Форма 2.2 | Т-пит'!$O$186="",1,0)</f>
        <v>0</v>
      </c>
    </row>
    <row r="314" spans="1:1">
      <c r="A314" s="668">
        <f>IF('Форма 2.2 | Т-пит'!$O$187="",1,0)</f>
        <v>0</v>
      </c>
    </row>
    <row r="315" spans="1:1">
      <c r="A315" s="668">
        <f>IF('Форма 2.2 | Т-пит'!$R$187="",1,0)</f>
        <v>0</v>
      </c>
    </row>
    <row r="316" spans="1:1">
      <c r="A316" s="668">
        <f>IF('Форма 2.2 | Т-пит'!$T$187="",1,0)</f>
        <v>0</v>
      </c>
    </row>
    <row r="317" spans="1:1">
      <c r="A317" s="668">
        <f>IF('Форма 2.2 | Т-пит'!$S$187="",1,0)</f>
        <v>0</v>
      </c>
    </row>
    <row r="318" spans="1:1">
      <c r="A318" s="668">
        <f>IF('Форма 2.2 | Т-пит'!$U$187="",1,0)</f>
        <v>0</v>
      </c>
    </row>
    <row r="319" spans="1:1">
      <c r="A319" s="668">
        <f>IF('Форма 2.2 | Т-пит'!$O$190="",1,0)</f>
        <v>0</v>
      </c>
    </row>
    <row r="320" spans="1:1">
      <c r="A320" s="668">
        <f>IF('Форма 2.2 | Т-пит'!$O$191="",1,0)</f>
        <v>0</v>
      </c>
    </row>
    <row r="321" spans="1:1">
      <c r="A321" s="668">
        <f>IF('Форма 2.2 | Т-пит'!$R$191="",1,0)</f>
        <v>0</v>
      </c>
    </row>
    <row r="322" spans="1:1">
      <c r="A322" s="668">
        <f>IF('Форма 2.2 | Т-пит'!$T$191="",1,0)</f>
        <v>0</v>
      </c>
    </row>
    <row r="323" spans="1:1">
      <c r="A323" s="668">
        <f>IF('Форма 2.2 | Т-пит'!$S$191="",1,0)</f>
        <v>0</v>
      </c>
    </row>
    <row r="324" spans="1:1">
      <c r="A324" s="668">
        <f>IF('Форма 2.2 | Т-пит'!$U$191="",1,0)</f>
        <v>0</v>
      </c>
    </row>
    <row r="325" spans="1:1">
      <c r="A325" s="668">
        <f>IF('Форма 2.2 | Т-пит'!$O$200="",1,0)</f>
        <v>0</v>
      </c>
    </row>
    <row r="326" spans="1:1">
      <c r="A326" s="668">
        <f>IF('Форма 2.2 | Т-пит'!$O$201="",1,0)</f>
        <v>0</v>
      </c>
    </row>
    <row r="327" spans="1:1">
      <c r="A327" s="668">
        <f>IF('Форма 2.2 | Т-пит'!$R$201="",1,0)</f>
        <v>0</v>
      </c>
    </row>
    <row r="328" spans="1:1">
      <c r="A328" s="668">
        <f>IF('Форма 2.2 | Т-пит'!$T$201="",1,0)</f>
        <v>0</v>
      </c>
    </row>
    <row r="329" spans="1:1">
      <c r="A329" s="668">
        <f>IF('Форма 2.2 | Т-пит'!$S$201="",1,0)</f>
        <v>0</v>
      </c>
    </row>
    <row r="330" spans="1:1">
      <c r="A330" s="668">
        <f>IF('Форма 2.2 | Т-пит'!$U$201="",1,0)</f>
        <v>0</v>
      </c>
    </row>
    <row r="331" spans="1:1">
      <c r="A331" s="668">
        <f>IF('Форма 2.2 | Т-пит'!$O$204="",1,0)</f>
        <v>0</v>
      </c>
    </row>
    <row r="332" spans="1:1">
      <c r="A332" s="668">
        <f>IF('Форма 2.2 | Т-пит'!$O$205="",1,0)</f>
        <v>0</v>
      </c>
    </row>
    <row r="333" spans="1:1">
      <c r="A333" s="668">
        <f>IF('Форма 2.2 | Т-пит'!$R$205="",1,0)</f>
        <v>0</v>
      </c>
    </row>
    <row r="334" spans="1:1">
      <c r="A334" s="668">
        <f>IF('Форма 2.2 | Т-пит'!$T$205="",1,0)</f>
        <v>0</v>
      </c>
    </row>
    <row r="335" spans="1:1">
      <c r="A335" s="668">
        <f>IF('Форма 2.2 | Т-пит'!$S$205="",1,0)</f>
        <v>0</v>
      </c>
    </row>
    <row r="336" spans="1:1">
      <c r="A336" s="668">
        <f>IF('Форма 2.2 | Т-пит'!$U$205="",1,0)</f>
        <v>0</v>
      </c>
    </row>
    <row r="337" spans="1:1">
      <c r="A337" s="668">
        <f>IF('Форма 2.2 | Т-пит'!$O$217="",1,0)</f>
        <v>0</v>
      </c>
    </row>
    <row r="338" spans="1:1">
      <c r="A338" s="668">
        <f>IF('Форма 2.2 | Т-пит'!$O$218="",1,0)</f>
        <v>0</v>
      </c>
    </row>
    <row r="339" spans="1:1">
      <c r="A339" s="668">
        <f>IF('Форма 2.2 | Т-пит'!$R$218="",1,0)</f>
        <v>0</v>
      </c>
    </row>
    <row r="340" spans="1:1">
      <c r="A340" s="668">
        <f>IF('Форма 2.2 | Т-пит'!$T$218="",1,0)</f>
        <v>0</v>
      </c>
    </row>
    <row r="341" spans="1:1">
      <c r="A341" s="668">
        <f>IF('Форма 2.2 | Т-пит'!$S$218="",1,0)</f>
        <v>0</v>
      </c>
    </row>
    <row r="342" spans="1:1">
      <c r="A342" s="668">
        <f>IF('Форма 2.2 | Т-пит'!$U$218="",1,0)</f>
        <v>0</v>
      </c>
    </row>
    <row r="343" spans="1:1">
      <c r="A343" s="668">
        <f>IF('Форма 2.2 | Т-пит'!$O$221="",1,0)</f>
        <v>0</v>
      </c>
    </row>
    <row r="344" spans="1:1">
      <c r="A344" s="668">
        <f>IF('Форма 2.2 | Т-пит'!$O$222="",1,0)</f>
        <v>0</v>
      </c>
    </row>
    <row r="345" spans="1:1">
      <c r="A345" s="668">
        <f>IF('Форма 2.2 | Т-пит'!$R$222="",1,0)</f>
        <v>0</v>
      </c>
    </row>
    <row r="346" spans="1:1">
      <c r="A346" s="668">
        <f>IF('Форма 2.2 | Т-пит'!$T$222="",1,0)</f>
        <v>0</v>
      </c>
    </row>
    <row r="347" spans="1:1">
      <c r="A347" s="668">
        <f>IF('Форма 2.2 | Т-пит'!$S$222="",1,0)</f>
        <v>0</v>
      </c>
    </row>
    <row r="348" spans="1:1">
      <c r="A348" s="668">
        <f>IF('Форма 2.2 | Т-пит'!$U$222="",1,0)</f>
        <v>0</v>
      </c>
    </row>
    <row r="349" spans="1:1">
      <c r="A349" s="668">
        <f>IF('Форма 2.2 | Т-пит'!$O$234="",1,0)</f>
        <v>0</v>
      </c>
    </row>
    <row r="350" spans="1:1">
      <c r="A350" s="668">
        <f>IF('Форма 2.2 | Т-пит'!$O$235="",1,0)</f>
        <v>0</v>
      </c>
    </row>
    <row r="351" spans="1:1">
      <c r="A351" s="668">
        <f>IF('Форма 2.2 | Т-пит'!$R$235="",1,0)</f>
        <v>0</v>
      </c>
    </row>
    <row r="352" spans="1:1">
      <c r="A352" s="668">
        <f>IF('Форма 2.2 | Т-пит'!$T$235="",1,0)</f>
        <v>0</v>
      </c>
    </row>
    <row r="353" spans="1:1">
      <c r="A353" s="668">
        <f>IF('Форма 2.2 | Т-пит'!$S$235="",1,0)</f>
        <v>0</v>
      </c>
    </row>
    <row r="354" spans="1:1">
      <c r="A354" s="668">
        <f>IF('Форма 2.2 | Т-пит'!$U$235="",1,0)</f>
        <v>0</v>
      </c>
    </row>
    <row r="355" spans="1:1">
      <c r="A355" s="668">
        <f>IF('Форма 2.2 | Т-пит'!$O$238="",1,0)</f>
        <v>0</v>
      </c>
    </row>
    <row r="356" spans="1:1">
      <c r="A356" s="668">
        <f>IF('Форма 2.2 | Т-пит'!$O$239="",1,0)</f>
        <v>0</v>
      </c>
    </row>
    <row r="357" spans="1:1">
      <c r="A357" s="668">
        <f>IF('Форма 2.2 | Т-пит'!$R$239="",1,0)</f>
        <v>0</v>
      </c>
    </row>
    <row r="358" spans="1:1">
      <c r="A358" s="668">
        <f>IF('Форма 2.2 | Т-пит'!$T$239="",1,0)</f>
        <v>0</v>
      </c>
    </row>
    <row r="359" spans="1:1">
      <c r="A359" s="668">
        <f>IF('Форма 2.2 | Т-пит'!$S$239="",1,0)</f>
        <v>0</v>
      </c>
    </row>
    <row r="360" spans="1:1">
      <c r="A360" s="668">
        <f>IF('Форма 2.2 | Т-пит'!$U$239="",1,0)</f>
        <v>0</v>
      </c>
    </row>
    <row r="361" spans="1:1">
      <c r="A361" s="668">
        <f>IF('Форма 2.2 | Т-пит'!$O$248="",1,0)</f>
        <v>0</v>
      </c>
    </row>
    <row r="362" spans="1:1">
      <c r="A362" s="668">
        <f>IF('Форма 2.2 | Т-пит'!$O$249="",1,0)</f>
        <v>0</v>
      </c>
    </row>
    <row r="363" spans="1:1">
      <c r="A363" s="668">
        <f>IF('Форма 2.2 | Т-пит'!$R$249="",1,0)</f>
        <v>0</v>
      </c>
    </row>
    <row r="364" spans="1:1">
      <c r="A364" s="668">
        <f>IF('Форма 2.2 | Т-пит'!$T$249="",1,0)</f>
        <v>0</v>
      </c>
    </row>
    <row r="365" spans="1:1">
      <c r="A365" s="668">
        <f>IF('Форма 2.2 | Т-пит'!$S$249="",1,0)</f>
        <v>0</v>
      </c>
    </row>
    <row r="366" spans="1:1">
      <c r="A366" s="668">
        <f>IF('Форма 2.2 | Т-пит'!$U$249="",1,0)</f>
        <v>0</v>
      </c>
    </row>
    <row r="367" spans="1:1">
      <c r="A367" s="668">
        <f>IF('Форма 2.2 | Т-пит'!$O$252="",1,0)</f>
        <v>0</v>
      </c>
    </row>
    <row r="368" spans="1:1">
      <c r="A368" s="668">
        <f>IF('Форма 2.2 | Т-пит'!$O$253="",1,0)</f>
        <v>0</v>
      </c>
    </row>
    <row r="369" spans="1:1">
      <c r="A369" s="668">
        <f>IF('Форма 2.2 | Т-пит'!$R$253="",1,0)</f>
        <v>0</v>
      </c>
    </row>
    <row r="370" spans="1:1">
      <c r="A370" s="668">
        <f>IF('Форма 2.2 | Т-пит'!$T$253="",1,0)</f>
        <v>0</v>
      </c>
    </row>
    <row r="371" spans="1:1">
      <c r="A371" s="668">
        <f>IF('Форма 2.2 | Т-пит'!$S$253="",1,0)</f>
        <v>0</v>
      </c>
    </row>
    <row r="372" spans="1:1">
      <c r="A372" s="668">
        <f>IF('Форма 2.2 | Т-пит'!$U$253="",1,0)</f>
        <v>0</v>
      </c>
    </row>
    <row r="373" spans="1:1">
      <c r="A373" s="668">
        <f>IF('Форма 2.2 | Т-пит'!$O$265="",1,0)</f>
        <v>0</v>
      </c>
    </row>
    <row r="374" spans="1:1">
      <c r="A374" s="668">
        <f>IF('Форма 2.2 | Т-пит'!$O$266="",1,0)</f>
        <v>0</v>
      </c>
    </row>
    <row r="375" spans="1:1">
      <c r="A375" s="668">
        <f>IF('Форма 2.2 | Т-пит'!$R$266="",1,0)</f>
        <v>0</v>
      </c>
    </row>
    <row r="376" spans="1:1">
      <c r="A376" s="668">
        <f>IF('Форма 2.2 | Т-пит'!$T$266="",1,0)</f>
        <v>0</v>
      </c>
    </row>
    <row r="377" spans="1:1">
      <c r="A377" s="668">
        <f>IF('Форма 2.2 | Т-пит'!$S$266="",1,0)</f>
        <v>0</v>
      </c>
    </row>
    <row r="378" spans="1:1">
      <c r="A378" s="668">
        <f>IF('Форма 2.2 | Т-пит'!$U$266="",1,0)</f>
        <v>0</v>
      </c>
    </row>
    <row r="379" spans="1:1">
      <c r="A379" s="668">
        <f>IF('Форма 2.2 | Т-пит'!$O$269="",1,0)</f>
        <v>0</v>
      </c>
    </row>
    <row r="380" spans="1:1">
      <c r="A380" s="668">
        <f>IF('Форма 2.2 | Т-пит'!$O$270="",1,0)</f>
        <v>0</v>
      </c>
    </row>
    <row r="381" spans="1:1">
      <c r="A381" s="668">
        <f>IF('Форма 2.2 | Т-пит'!$R$270="",1,0)</f>
        <v>0</v>
      </c>
    </row>
    <row r="382" spans="1:1">
      <c r="A382" s="668">
        <f>IF('Форма 2.2 | Т-пит'!$T$270="",1,0)</f>
        <v>0</v>
      </c>
    </row>
    <row r="383" spans="1:1">
      <c r="A383" s="668">
        <f>IF('Форма 2.2 | Т-пит'!$S$270="",1,0)</f>
        <v>0</v>
      </c>
    </row>
    <row r="384" spans="1:1">
      <c r="A384" s="668">
        <f>IF('Форма 2.2 | Т-пит'!$U$270="",1,0)</f>
        <v>0</v>
      </c>
    </row>
    <row r="385" spans="1:1">
      <c r="A385" s="668">
        <f>IF('Форма 2.2 | Т-пит'!$Y$40="",1,0)</f>
        <v>0</v>
      </c>
    </row>
    <row r="386" spans="1:1">
      <c r="A386" s="668">
        <f>IF('Форма 2.2 | Т-пит'!$AA$40="",1,0)</f>
        <v>0</v>
      </c>
    </row>
    <row r="387" spans="1:1">
      <c r="A387" s="668">
        <f>IF('Форма 2.2 | Т-пит'!$V$40="",1,0)</f>
        <v>0</v>
      </c>
    </row>
    <row r="388" spans="1:1">
      <c r="A388" s="668">
        <f>IF('Форма 2.2 | Т-пит'!$Z$40="",1,0)</f>
        <v>0</v>
      </c>
    </row>
    <row r="389" spans="1:1">
      <c r="A389" s="668">
        <f>IF('Форма 2.2 | Т-пит'!$AB$40="",1,0)</f>
        <v>0</v>
      </c>
    </row>
    <row r="390" spans="1:1">
      <c r="A390" s="668">
        <f>IF('Форма 2.2 | Т-пит'!$Y$57="",1,0)</f>
        <v>0</v>
      </c>
    </row>
    <row r="391" spans="1:1">
      <c r="A391" s="668">
        <f>IF('Форма 2.2 | Т-пит'!$AA$57="",1,0)</f>
        <v>0</v>
      </c>
    </row>
    <row r="392" spans="1:1">
      <c r="A392" s="668">
        <f>IF('Форма 2.2 | Т-пит'!$V$57="",1,0)</f>
        <v>0</v>
      </c>
    </row>
    <row r="393" spans="1:1">
      <c r="A393" s="668">
        <f>IF('Форма 2.2 | Т-пит'!$Z$57="",1,0)</f>
        <v>0</v>
      </c>
    </row>
    <row r="394" spans="1:1">
      <c r="A394" s="668">
        <f>IF('Форма 2.2 | Т-пит'!$AB$57="",1,0)</f>
        <v>0</v>
      </c>
    </row>
    <row r="395" spans="1:1">
      <c r="A395" s="668">
        <f>IF('Форма 2.2 | Т-пит'!$Y$84="",1,0)</f>
        <v>0</v>
      </c>
    </row>
    <row r="396" spans="1:1">
      <c r="A396" s="668">
        <f>IF('Форма 2.2 | Т-пит'!$AA$84="",1,0)</f>
        <v>0</v>
      </c>
    </row>
    <row r="397" spans="1:1">
      <c r="A397" s="668">
        <f>IF('Форма 2.2 | Т-пит'!$V$84="",1,0)</f>
        <v>0</v>
      </c>
    </row>
    <row r="398" spans="1:1">
      <c r="A398" s="668">
        <f>IF('Форма 2.2 | Т-пит'!$Z$84="",1,0)</f>
        <v>0</v>
      </c>
    </row>
    <row r="399" spans="1:1">
      <c r="A399" s="668">
        <f>IF('Форма 2.2 | Т-пит'!$AB$84="",1,0)</f>
        <v>0</v>
      </c>
    </row>
    <row r="400" spans="1:1">
      <c r="A400" s="668">
        <f>IF('Форма 2.2 | Т-пит'!$Y$101="",1,0)</f>
        <v>0</v>
      </c>
    </row>
    <row r="401" spans="1:1">
      <c r="A401" s="668">
        <f>IF('Форма 2.2 | Т-пит'!$AA$101="",1,0)</f>
        <v>0</v>
      </c>
    </row>
    <row r="402" spans="1:1">
      <c r="A402" s="668">
        <f>IF('Форма 2.2 | Т-пит'!$V$101="",1,0)</f>
        <v>0</v>
      </c>
    </row>
    <row r="403" spans="1:1">
      <c r="A403" s="668">
        <f>IF('Форма 2.2 | Т-пит'!$Z$101="",1,0)</f>
        <v>0</v>
      </c>
    </row>
    <row r="404" spans="1:1">
      <c r="A404" s="668">
        <f>IF('Форма 2.2 | Т-пит'!$AB$101="",1,0)</f>
        <v>0</v>
      </c>
    </row>
    <row r="405" spans="1:1">
      <c r="A405" s="668">
        <f>IF('Форма 2.2 | Т-пит'!$Y$118="",1,0)</f>
        <v>0</v>
      </c>
    </row>
    <row r="406" spans="1:1">
      <c r="A406" s="668">
        <f>IF('Форма 2.2 | Т-пит'!$AA$118="",1,0)</f>
        <v>0</v>
      </c>
    </row>
    <row r="407" spans="1:1">
      <c r="A407" s="668">
        <f>IF('Форма 2.2 | Т-пит'!$V$118="",1,0)</f>
        <v>0</v>
      </c>
    </row>
    <row r="408" spans="1:1">
      <c r="A408" s="668">
        <f>IF('Форма 2.2 | Т-пит'!$Z$118="",1,0)</f>
        <v>0</v>
      </c>
    </row>
    <row r="409" spans="1:1">
      <c r="A409" s="668">
        <f>IF('Форма 2.2 | Т-пит'!$AB$118="",1,0)</f>
        <v>0</v>
      </c>
    </row>
    <row r="410" spans="1:1">
      <c r="A410" s="668">
        <f>IF('Форма 2.2 | Т-пит'!$Y$135="",1,0)</f>
        <v>0</v>
      </c>
    </row>
    <row r="411" spans="1:1">
      <c r="A411" s="668">
        <f>IF('Форма 2.2 | Т-пит'!$AA$135="",1,0)</f>
        <v>0</v>
      </c>
    </row>
    <row r="412" spans="1:1">
      <c r="A412" s="668">
        <f>IF('Форма 2.2 | Т-пит'!$V$135="",1,0)</f>
        <v>0</v>
      </c>
    </row>
    <row r="413" spans="1:1">
      <c r="A413" s="668">
        <f>IF('Форма 2.2 | Т-пит'!$Z$135="",1,0)</f>
        <v>0</v>
      </c>
    </row>
    <row r="414" spans="1:1">
      <c r="A414" s="668">
        <f>IF('Форма 2.2 | Т-пит'!$AB$135="",1,0)</f>
        <v>0</v>
      </c>
    </row>
    <row r="415" spans="1:1">
      <c r="A415" s="668">
        <f>IF('Форма 2.2 | Т-пит'!$Y$166="",1,0)</f>
        <v>0</v>
      </c>
    </row>
    <row r="416" spans="1:1">
      <c r="A416" s="668">
        <f>IF('Форма 2.2 | Т-пит'!$AA$166="",1,0)</f>
        <v>0</v>
      </c>
    </row>
    <row r="417" spans="1:1">
      <c r="A417" s="668">
        <f>IF('Форма 2.2 | Т-пит'!$V$166="",1,0)</f>
        <v>0</v>
      </c>
    </row>
    <row r="418" spans="1:1">
      <c r="A418" s="668">
        <f>IF('Форма 2.2 | Т-пит'!$Z$166="",1,0)</f>
        <v>0</v>
      </c>
    </row>
    <row r="419" spans="1:1">
      <c r="A419" s="668">
        <f>IF('Форма 2.2 | Т-пит'!$AB$166="",1,0)</f>
        <v>0</v>
      </c>
    </row>
    <row r="420" spans="1:1">
      <c r="A420" s="668">
        <f>IF('Форма 2.2 | Т-пит'!$Y$183="",1,0)</f>
        <v>0</v>
      </c>
    </row>
    <row r="421" spans="1:1">
      <c r="A421" s="668">
        <f>IF('Форма 2.2 | Т-пит'!$AA$183="",1,0)</f>
        <v>0</v>
      </c>
    </row>
    <row r="422" spans="1:1">
      <c r="A422" s="668">
        <f>IF('Форма 2.2 | Т-пит'!$V$183="",1,0)</f>
        <v>0</v>
      </c>
    </row>
    <row r="423" spans="1:1">
      <c r="A423" s="668">
        <f>IF('Форма 2.2 | Т-пит'!$Z$183="",1,0)</f>
        <v>0</v>
      </c>
    </row>
    <row r="424" spans="1:1">
      <c r="A424" s="668">
        <f>IF('Форма 2.2 | Т-пит'!$AB$183="",1,0)</f>
        <v>0</v>
      </c>
    </row>
    <row r="425" spans="1:1">
      <c r="A425" s="668">
        <f>IF('Форма 2.2 | Т-пит'!$Y$214="",1,0)</f>
        <v>0</v>
      </c>
    </row>
    <row r="426" spans="1:1">
      <c r="A426" s="668">
        <f>IF('Форма 2.2 | Т-пит'!$AA$214="",1,0)</f>
        <v>0</v>
      </c>
    </row>
    <row r="427" spans="1:1">
      <c r="A427" s="668">
        <f>IF('Форма 2.2 | Т-пит'!$V$214="",1,0)</f>
        <v>0</v>
      </c>
    </row>
    <row r="428" spans="1:1">
      <c r="A428" s="668">
        <f>IF('Форма 2.2 | Т-пит'!$Z$214="",1,0)</f>
        <v>0</v>
      </c>
    </row>
    <row r="429" spans="1:1">
      <c r="A429" s="668">
        <f>IF('Форма 2.2 | Т-пит'!$AB$214="",1,0)</f>
        <v>0</v>
      </c>
    </row>
    <row r="430" spans="1:1">
      <c r="A430" s="668">
        <f>IF('Форма 2.2 | Т-пит'!$Y$231="",1,0)</f>
        <v>0</v>
      </c>
    </row>
    <row r="431" spans="1:1">
      <c r="A431" s="668">
        <f>IF('Форма 2.2 | Т-пит'!$AA$231="",1,0)</f>
        <v>0</v>
      </c>
    </row>
    <row r="432" spans="1:1">
      <c r="A432" s="668">
        <f>IF('Форма 2.2 | Т-пит'!$V$231="",1,0)</f>
        <v>0</v>
      </c>
    </row>
    <row r="433" spans="1:1">
      <c r="A433" s="668">
        <f>IF('Форма 2.2 | Т-пит'!$Z$231="",1,0)</f>
        <v>0</v>
      </c>
    </row>
    <row r="434" spans="1:1">
      <c r="A434" s="668">
        <f>IF('Форма 2.2 | Т-пит'!$AB$231="",1,0)</f>
        <v>0</v>
      </c>
    </row>
    <row r="435" spans="1:1">
      <c r="A435" s="668">
        <f>IF('Форма 2.2 | Т-пит'!$Y$262="",1,0)</f>
        <v>0</v>
      </c>
    </row>
    <row r="436" spans="1:1">
      <c r="A436" s="668">
        <f>IF('Форма 2.2 | Т-пит'!$AA$262="",1,0)</f>
        <v>0</v>
      </c>
    </row>
    <row r="437" spans="1:1">
      <c r="A437" s="668">
        <f>IF('Форма 2.2 | Т-пит'!$V$262="",1,0)</f>
        <v>0</v>
      </c>
    </row>
    <row r="438" spans="1:1">
      <c r="A438" s="668">
        <f>IF('Форма 2.2 | Т-пит'!$Z$262="",1,0)</f>
        <v>0</v>
      </c>
    </row>
    <row r="439" spans="1:1">
      <c r="A439" s="668">
        <f>IF('Форма 2.2 | Т-пит'!$AB$262="",1,0)</f>
        <v>0</v>
      </c>
    </row>
    <row r="440" spans="1:1">
      <c r="A440" s="668">
        <f>IF('Форма 2.2 | Т-пит'!$Y$27="",1,0)</f>
        <v>0</v>
      </c>
    </row>
    <row r="441" spans="1:1">
      <c r="A441" s="668">
        <f>IF('Форма 2.2 | Т-пит'!$AA$27="",1,0)</f>
        <v>0</v>
      </c>
    </row>
    <row r="442" spans="1:1">
      <c r="A442" s="668">
        <f>IF('Форма 2.2 | Т-пит'!$V$27="",1,0)</f>
        <v>0</v>
      </c>
    </row>
    <row r="443" spans="1:1">
      <c r="A443" s="668">
        <f>IF('Форма 2.2 | Т-пит'!$Z$27="",1,0)</f>
        <v>0</v>
      </c>
    </row>
    <row r="444" spans="1:1">
      <c r="A444" s="668">
        <f>IF('Форма 2.2 | Т-пит'!$AB$27="",1,0)</f>
        <v>0</v>
      </c>
    </row>
    <row r="445" spans="1:1">
      <c r="A445" s="668">
        <f>IF('Форма 2.2 | Т-пит'!$Y$31="",1,0)</f>
        <v>0</v>
      </c>
    </row>
    <row r="446" spans="1:1">
      <c r="A446" s="668">
        <f>IF('Форма 2.2 | Т-пит'!$AA$31="",1,0)</f>
        <v>0</v>
      </c>
    </row>
    <row r="447" spans="1:1">
      <c r="A447" s="668">
        <f>IF('Форма 2.2 | Т-пит'!$V$31="",1,0)</f>
        <v>0</v>
      </c>
    </row>
    <row r="448" spans="1:1">
      <c r="A448" s="668">
        <f>IF('Форма 2.2 | Т-пит'!$Z$31="",1,0)</f>
        <v>0</v>
      </c>
    </row>
    <row r="449" spans="1:1">
      <c r="A449" s="668">
        <f>IF('Форма 2.2 | Т-пит'!$AB$31="",1,0)</f>
        <v>0</v>
      </c>
    </row>
    <row r="450" spans="1:1">
      <c r="A450" s="668">
        <f>IF('Форма 2.2 | Т-пит'!$Y$61="",1,0)</f>
        <v>0</v>
      </c>
    </row>
    <row r="451" spans="1:1">
      <c r="A451" s="668">
        <f>IF('Форма 2.2 | Т-пит'!$AA$61="",1,0)</f>
        <v>0</v>
      </c>
    </row>
    <row r="452" spans="1:1">
      <c r="A452" s="668">
        <f>IF('Форма 2.2 | Т-пит'!$V$61="",1,0)</f>
        <v>0</v>
      </c>
    </row>
    <row r="453" spans="1:1">
      <c r="A453" s="668">
        <f>IF('Форма 2.2 | Т-пит'!$Z$61="",1,0)</f>
        <v>0</v>
      </c>
    </row>
    <row r="454" spans="1:1">
      <c r="A454" s="668">
        <f>IF('Форма 2.2 | Т-пит'!$AB$61="",1,0)</f>
        <v>0</v>
      </c>
    </row>
    <row r="455" spans="1:1">
      <c r="A455" s="668">
        <f>IF('Форма 2.2 | Т-пит'!$Y$65="",1,0)</f>
        <v>0</v>
      </c>
    </row>
    <row r="456" spans="1:1">
      <c r="A456" s="668">
        <f>IF('Форма 2.2 | Т-пит'!$AA$65="",1,0)</f>
        <v>0</v>
      </c>
    </row>
    <row r="457" spans="1:1">
      <c r="A457" s="668">
        <f>IF('Форма 2.2 | Т-пит'!$V$65="",1,0)</f>
        <v>0</v>
      </c>
    </row>
    <row r="458" spans="1:1">
      <c r="A458" s="668">
        <f>IF('Форма 2.2 | Т-пит'!$Z$65="",1,0)</f>
        <v>0</v>
      </c>
    </row>
    <row r="459" spans="1:1">
      <c r="A459" s="668">
        <f>IF('Форма 2.2 | Т-пит'!$AB$65="",1,0)</f>
        <v>0</v>
      </c>
    </row>
    <row r="460" spans="1:1">
      <c r="A460" s="668">
        <f>IF('Форма 2.2 | Т-пит'!$Y$44="",1,0)</f>
        <v>0</v>
      </c>
    </row>
    <row r="461" spans="1:1">
      <c r="A461" s="668">
        <f>IF('Форма 2.2 | Т-пит'!$AA$44="",1,0)</f>
        <v>0</v>
      </c>
    </row>
    <row r="462" spans="1:1">
      <c r="A462" s="668">
        <f>IF('Форма 2.2 | Т-пит'!$V$44="",1,0)</f>
        <v>0</v>
      </c>
    </row>
    <row r="463" spans="1:1">
      <c r="A463" s="668">
        <f>IF('Форма 2.2 | Т-пит'!$Z$44="",1,0)</f>
        <v>0</v>
      </c>
    </row>
    <row r="464" spans="1:1">
      <c r="A464" s="668">
        <f>IF('Форма 2.2 | Т-пит'!$AB$44="",1,0)</f>
        <v>0</v>
      </c>
    </row>
    <row r="465" spans="1:1">
      <c r="A465" s="668">
        <f>IF('Форма 2.2 | Т-пит'!$Y$48="",1,0)</f>
        <v>0</v>
      </c>
    </row>
    <row r="466" spans="1:1">
      <c r="A466" s="668">
        <f>IF('Форма 2.2 | Т-пит'!$AA$48="",1,0)</f>
        <v>0</v>
      </c>
    </row>
    <row r="467" spans="1:1">
      <c r="A467" s="668">
        <f>IF('Форма 2.2 | Т-пит'!$V$48="",1,0)</f>
        <v>0</v>
      </c>
    </row>
    <row r="468" spans="1:1">
      <c r="A468" s="668">
        <f>IF('Форма 2.2 | Т-пит'!$Z$48="",1,0)</f>
        <v>0</v>
      </c>
    </row>
    <row r="469" spans="1:1">
      <c r="A469" s="668">
        <f>IF('Форма 2.2 | Т-пит'!$AB$48="",1,0)</f>
        <v>0</v>
      </c>
    </row>
    <row r="470" spans="1:1">
      <c r="A470" s="668">
        <f>IF('Форма 2.2 | Т-пит'!$Y$71="",1,0)</f>
        <v>0</v>
      </c>
    </row>
    <row r="471" spans="1:1">
      <c r="A471" s="668">
        <f>IF('Форма 2.2 | Т-пит'!$AA$71="",1,0)</f>
        <v>0</v>
      </c>
    </row>
    <row r="472" spans="1:1">
      <c r="A472" s="668">
        <f>IF('Форма 2.2 | Т-пит'!$V$71="",1,0)</f>
        <v>0</v>
      </c>
    </row>
    <row r="473" spans="1:1">
      <c r="A473" s="668">
        <f>IF('Форма 2.2 | Т-пит'!$Z$71="",1,0)</f>
        <v>0</v>
      </c>
    </row>
    <row r="474" spans="1:1">
      <c r="A474" s="668">
        <f>IF('Форма 2.2 | Т-пит'!$AB$71="",1,0)</f>
        <v>0</v>
      </c>
    </row>
    <row r="475" spans="1:1">
      <c r="A475" s="668">
        <f>IF('Форма 2.2 | Т-пит'!$Y$75="",1,0)</f>
        <v>0</v>
      </c>
    </row>
    <row r="476" spans="1:1">
      <c r="A476" s="668">
        <f>IF('Форма 2.2 | Т-пит'!$AA$75="",1,0)</f>
        <v>0</v>
      </c>
    </row>
    <row r="477" spans="1:1">
      <c r="A477" s="668">
        <f>IF('Форма 2.2 | Т-пит'!$V$75="",1,0)</f>
        <v>0</v>
      </c>
    </row>
    <row r="478" spans="1:1">
      <c r="A478" s="668">
        <f>IF('Форма 2.2 | Т-пит'!$Z$75="",1,0)</f>
        <v>0</v>
      </c>
    </row>
    <row r="479" spans="1:1">
      <c r="A479" s="668">
        <f>IF('Форма 2.2 | Т-пит'!$AB$75="",1,0)</f>
        <v>0</v>
      </c>
    </row>
    <row r="480" spans="1:1">
      <c r="A480" s="668">
        <f>IF('Форма 2.2 | Т-пит'!$Y$245="",1,0)</f>
        <v>0</v>
      </c>
    </row>
    <row r="481" spans="1:1">
      <c r="A481" s="668">
        <f>IF('Форма 2.2 | Т-пит'!$AA$245="",1,0)</f>
        <v>0</v>
      </c>
    </row>
    <row r="482" spans="1:1">
      <c r="A482" s="668">
        <f>IF('Форма 2.2 | Т-пит'!$V$245="",1,0)</f>
        <v>0</v>
      </c>
    </row>
    <row r="483" spans="1:1">
      <c r="A483" s="668">
        <f>IF('Форма 2.2 | Т-пит'!$Z$245="",1,0)</f>
        <v>0</v>
      </c>
    </row>
    <row r="484" spans="1:1">
      <c r="A484" s="668">
        <f>IF('Форма 2.2 | Т-пит'!$AB$245="",1,0)</f>
        <v>0</v>
      </c>
    </row>
    <row r="485" spans="1:1">
      <c r="A485" s="668">
        <f>IF('Форма 2.2 | Т-пит'!$Y$197="",1,0)</f>
        <v>0</v>
      </c>
    </row>
    <row r="486" spans="1:1">
      <c r="A486" s="668">
        <f>IF('Форма 2.2 | Т-пит'!$AA$197="",1,0)</f>
        <v>0</v>
      </c>
    </row>
    <row r="487" spans="1:1">
      <c r="A487" s="668">
        <f>IF('Форма 2.2 | Т-пит'!$V$197="",1,0)</f>
        <v>0</v>
      </c>
    </row>
    <row r="488" spans="1:1">
      <c r="A488" s="668">
        <f>IF('Форма 2.2 | Т-пит'!$Z$197="",1,0)</f>
        <v>0</v>
      </c>
    </row>
    <row r="489" spans="1:1">
      <c r="A489" s="668">
        <f>IF('Форма 2.2 | Т-пит'!$AB$197="",1,0)</f>
        <v>0</v>
      </c>
    </row>
    <row r="490" spans="1:1">
      <c r="A490" s="668">
        <f>IF('Форма 2.2 | Т-пит'!$Y$149="",1,0)</f>
        <v>0</v>
      </c>
    </row>
    <row r="491" spans="1:1">
      <c r="A491" s="668">
        <f>IF('Форма 2.2 | Т-пит'!$AA$149="",1,0)</f>
        <v>0</v>
      </c>
    </row>
    <row r="492" spans="1:1">
      <c r="A492" s="668">
        <f>IF('Форма 2.2 | Т-пит'!$V$149="",1,0)</f>
        <v>0</v>
      </c>
    </row>
    <row r="493" spans="1:1">
      <c r="A493" s="668">
        <f>IF('Форма 2.2 | Т-пит'!$Z$149="",1,0)</f>
        <v>0</v>
      </c>
    </row>
    <row r="494" spans="1:1">
      <c r="A494" s="668">
        <f>IF('Форма 2.2 | Т-пит'!$AB$149="",1,0)</f>
        <v>0</v>
      </c>
    </row>
    <row r="495" spans="1:1">
      <c r="A495" s="668">
        <f>IF('Форма 2.2 | Т-пит'!$Y$88="",1,0)</f>
        <v>0</v>
      </c>
    </row>
    <row r="496" spans="1:1">
      <c r="A496" s="668">
        <f>IF('Форма 2.2 | Т-пит'!$AA$88="",1,0)</f>
        <v>0</v>
      </c>
    </row>
    <row r="497" spans="1:1">
      <c r="A497" s="668">
        <f>IF('Форма 2.2 | Т-пит'!$V$88="",1,0)</f>
        <v>0</v>
      </c>
    </row>
    <row r="498" spans="1:1">
      <c r="A498" s="668">
        <f>IF('Форма 2.2 | Т-пит'!$Z$88="",1,0)</f>
        <v>0</v>
      </c>
    </row>
    <row r="499" spans="1:1">
      <c r="A499" s="668">
        <f>IF('Форма 2.2 | Т-пит'!$AB$88="",1,0)</f>
        <v>0</v>
      </c>
    </row>
    <row r="500" spans="1:1">
      <c r="A500" s="668">
        <f>IF('Форма 2.2 | Т-пит'!$Y$92="",1,0)</f>
        <v>0</v>
      </c>
    </row>
    <row r="501" spans="1:1">
      <c r="A501" s="668">
        <f>IF('Форма 2.2 | Т-пит'!$AA$92="",1,0)</f>
        <v>0</v>
      </c>
    </row>
    <row r="502" spans="1:1">
      <c r="A502" s="668">
        <f>IF('Форма 2.2 | Т-пит'!$V$92="",1,0)</f>
        <v>0</v>
      </c>
    </row>
    <row r="503" spans="1:1">
      <c r="A503" s="668">
        <f>IF('Форма 2.2 | Т-пит'!$Z$92="",1,0)</f>
        <v>0</v>
      </c>
    </row>
    <row r="504" spans="1:1">
      <c r="A504" s="668">
        <f>IF('Форма 2.2 | Т-пит'!$AB$92="",1,0)</f>
        <v>0</v>
      </c>
    </row>
    <row r="505" spans="1:1">
      <c r="A505" s="668">
        <f>IF('Форма 2.2 | Т-пит'!$Y$105="",1,0)</f>
        <v>0</v>
      </c>
    </row>
    <row r="506" spans="1:1">
      <c r="A506" s="668">
        <f>IF('Форма 2.2 | Т-пит'!$AA$105="",1,0)</f>
        <v>0</v>
      </c>
    </row>
    <row r="507" spans="1:1">
      <c r="A507" s="668">
        <f>IF('Форма 2.2 | Т-пит'!$V$105="",1,0)</f>
        <v>0</v>
      </c>
    </row>
    <row r="508" spans="1:1">
      <c r="A508" s="668">
        <f>IF('Форма 2.2 | Т-пит'!$Z$105="",1,0)</f>
        <v>0</v>
      </c>
    </row>
    <row r="509" spans="1:1">
      <c r="A509" s="668">
        <f>IF('Форма 2.2 | Т-пит'!$AB$105="",1,0)</f>
        <v>0</v>
      </c>
    </row>
    <row r="510" spans="1:1">
      <c r="A510" s="668">
        <f>IF('Форма 2.2 | Т-пит'!$Y$109="",1,0)</f>
        <v>0</v>
      </c>
    </row>
    <row r="511" spans="1:1">
      <c r="A511" s="668">
        <f>IF('Форма 2.2 | Т-пит'!$AA$109="",1,0)</f>
        <v>0</v>
      </c>
    </row>
    <row r="512" spans="1:1">
      <c r="A512" s="668">
        <f>IF('Форма 2.2 | Т-пит'!$V$109="",1,0)</f>
        <v>0</v>
      </c>
    </row>
    <row r="513" spans="1:1">
      <c r="A513" s="668">
        <f>IF('Форма 2.2 | Т-пит'!$Z$109="",1,0)</f>
        <v>0</v>
      </c>
    </row>
    <row r="514" spans="1:1">
      <c r="A514" s="668">
        <f>IF('Форма 2.2 | Т-пит'!$AB$109="",1,0)</f>
        <v>0</v>
      </c>
    </row>
    <row r="515" spans="1:1">
      <c r="A515" s="668">
        <f>IF('Форма 2.2 | Т-пит'!$Y$122="",1,0)</f>
        <v>0</v>
      </c>
    </row>
    <row r="516" spans="1:1">
      <c r="A516" s="668">
        <f>IF('Форма 2.2 | Т-пит'!$AA$122="",1,0)</f>
        <v>0</v>
      </c>
    </row>
    <row r="517" spans="1:1">
      <c r="A517" s="668">
        <f>IF('Форма 2.2 | Т-пит'!$V$122="",1,0)</f>
        <v>0</v>
      </c>
    </row>
    <row r="518" spans="1:1">
      <c r="A518" s="668">
        <f>IF('Форма 2.2 | Т-пит'!$Z$122="",1,0)</f>
        <v>0</v>
      </c>
    </row>
    <row r="519" spans="1:1">
      <c r="A519" s="668">
        <f>IF('Форма 2.2 | Т-пит'!$AB$122="",1,0)</f>
        <v>0</v>
      </c>
    </row>
    <row r="520" spans="1:1">
      <c r="A520" s="668">
        <f>IF('Форма 2.2 | Т-пит'!$Y$126="",1,0)</f>
        <v>0</v>
      </c>
    </row>
    <row r="521" spans="1:1">
      <c r="A521" s="668">
        <f>IF('Форма 2.2 | Т-пит'!$AA$126="",1,0)</f>
        <v>0</v>
      </c>
    </row>
    <row r="522" spans="1:1">
      <c r="A522" s="668">
        <f>IF('Форма 2.2 | Т-пит'!$V$126="",1,0)</f>
        <v>0</v>
      </c>
    </row>
    <row r="523" spans="1:1">
      <c r="A523" s="668">
        <f>IF('Форма 2.2 | Т-пит'!$Z$126="",1,0)</f>
        <v>0</v>
      </c>
    </row>
    <row r="524" spans="1:1">
      <c r="A524" s="668">
        <f>IF('Форма 2.2 | Т-пит'!$AB$126="",1,0)</f>
        <v>0</v>
      </c>
    </row>
    <row r="525" spans="1:1">
      <c r="A525" s="668">
        <f>IF('Форма 2.2 | Т-пит'!$Y$139="",1,0)</f>
        <v>0</v>
      </c>
    </row>
    <row r="526" spans="1:1">
      <c r="A526" s="668">
        <f>IF('Форма 2.2 | Т-пит'!$AA$139="",1,0)</f>
        <v>0</v>
      </c>
    </row>
    <row r="527" spans="1:1">
      <c r="A527" s="668">
        <f>IF('Форма 2.2 | Т-пит'!$V$139="",1,0)</f>
        <v>0</v>
      </c>
    </row>
    <row r="528" spans="1:1">
      <c r="A528" s="668">
        <f>IF('Форма 2.2 | Т-пит'!$Z$139="",1,0)</f>
        <v>0</v>
      </c>
    </row>
    <row r="529" spans="1:1">
      <c r="A529" s="668">
        <f>IF('Форма 2.2 | Т-пит'!$AB$139="",1,0)</f>
        <v>0</v>
      </c>
    </row>
    <row r="530" spans="1:1">
      <c r="A530" s="668">
        <f>IF('Форма 2.2 | Т-пит'!$Y$143="",1,0)</f>
        <v>0</v>
      </c>
    </row>
    <row r="531" spans="1:1">
      <c r="A531" s="668">
        <f>IF('Форма 2.2 | Т-пит'!$AA$143="",1,0)</f>
        <v>0</v>
      </c>
    </row>
    <row r="532" spans="1:1">
      <c r="A532" s="668">
        <f>IF('Форма 2.2 | Т-пит'!$V$143="",1,0)</f>
        <v>0</v>
      </c>
    </row>
    <row r="533" spans="1:1">
      <c r="A533" s="668">
        <f>IF('Форма 2.2 | Т-пит'!$Z$143="",1,0)</f>
        <v>0</v>
      </c>
    </row>
    <row r="534" spans="1:1">
      <c r="A534" s="668">
        <f>IF('Форма 2.2 | Т-пит'!$AB$143="",1,0)</f>
        <v>0</v>
      </c>
    </row>
    <row r="535" spans="1:1">
      <c r="A535" s="668">
        <f>IF('Форма 2.2 | Т-пит'!$Y$153="",1,0)</f>
        <v>0</v>
      </c>
    </row>
    <row r="536" spans="1:1">
      <c r="A536" s="668">
        <f>IF('Форма 2.2 | Т-пит'!$AA$153="",1,0)</f>
        <v>0</v>
      </c>
    </row>
    <row r="537" spans="1:1">
      <c r="A537" s="668">
        <f>IF('Форма 2.2 | Т-пит'!$V$153="",1,0)</f>
        <v>0</v>
      </c>
    </row>
    <row r="538" spans="1:1">
      <c r="A538" s="668">
        <f>IF('Форма 2.2 | Т-пит'!$Z$153="",1,0)</f>
        <v>0</v>
      </c>
    </row>
    <row r="539" spans="1:1">
      <c r="A539" s="668">
        <f>IF('Форма 2.2 | Т-пит'!$AB$153="",1,0)</f>
        <v>0</v>
      </c>
    </row>
    <row r="540" spans="1:1">
      <c r="A540" s="668">
        <f>IF('Форма 2.2 | Т-пит'!$Y$157="",1,0)</f>
        <v>0</v>
      </c>
    </row>
    <row r="541" spans="1:1">
      <c r="A541" s="668">
        <f>IF('Форма 2.2 | Т-пит'!$AA$157="",1,0)</f>
        <v>0</v>
      </c>
    </row>
    <row r="542" spans="1:1">
      <c r="A542" s="668">
        <f>IF('Форма 2.2 | Т-пит'!$V$157="",1,0)</f>
        <v>0</v>
      </c>
    </row>
    <row r="543" spans="1:1">
      <c r="A543" s="668">
        <f>IF('Форма 2.2 | Т-пит'!$Z$157="",1,0)</f>
        <v>0</v>
      </c>
    </row>
    <row r="544" spans="1:1">
      <c r="A544" s="668">
        <f>IF('Форма 2.2 | Т-пит'!$AB$157="",1,0)</f>
        <v>0</v>
      </c>
    </row>
    <row r="545" spans="1:1">
      <c r="A545" s="668">
        <f>IF('Форма 2.2 | Т-пит'!$Y$170="",1,0)</f>
        <v>0</v>
      </c>
    </row>
    <row r="546" spans="1:1">
      <c r="A546" s="668">
        <f>IF('Форма 2.2 | Т-пит'!$AA$170="",1,0)</f>
        <v>0</v>
      </c>
    </row>
    <row r="547" spans="1:1">
      <c r="A547" s="668">
        <f>IF('Форма 2.2 | Т-пит'!$V$170="",1,0)</f>
        <v>0</v>
      </c>
    </row>
    <row r="548" spans="1:1">
      <c r="A548" s="668">
        <f>IF('Форма 2.2 | Т-пит'!$Z$170="",1,0)</f>
        <v>0</v>
      </c>
    </row>
    <row r="549" spans="1:1">
      <c r="A549" s="668">
        <f>IF('Форма 2.2 | Т-пит'!$AB$170="",1,0)</f>
        <v>0</v>
      </c>
    </row>
    <row r="550" spans="1:1">
      <c r="A550" s="668">
        <f>IF('Форма 2.2 | Т-пит'!$Y$174="",1,0)</f>
        <v>0</v>
      </c>
    </row>
    <row r="551" spans="1:1">
      <c r="A551" s="668">
        <f>IF('Форма 2.2 | Т-пит'!$AA$174="",1,0)</f>
        <v>0</v>
      </c>
    </row>
    <row r="552" spans="1:1">
      <c r="A552" s="668">
        <f>IF('Форма 2.2 | Т-пит'!$V$174="",1,0)</f>
        <v>0</v>
      </c>
    </row>
    <row r="553" spans="1:1">
      <c r="A553" s="668">
        <f>IF('Форма 2.2 | Т-пит'!$Z$174="",1,0)</f>
        <v>0</v>
      </c>
    </row>
    <row r="554" spans="1:1">
      <c r="A554" s="668">
        <f>IF('Форма 2.2 | Т-пит'!$AB$174="",1,0)</f>
        <v>0</v>
      </c>
    </row>
    <row r="555" spans="1:1">
      <c r="A555" s="668">
        <f>IF('Форма 2.2 | Т-пит'!$Y$187="",1,0)</f>
        <v>0</v>
      </c>
    </row>
    <row r="556" spans="1:1">
      <c r="A556" s="668">
        <f>IF('Форма 2.2 | Т-пит'!$AA$187="",1,0)</f>
        <v>0</v>
      </c>
    </row>
    <row r="557" spans="1:1">
      <c r="A557" s="668">
        <f>IF('Форма 2.2 | Т-пит'!$V$187="",1,0)</f>
        <v>0</v>
      </c>
    </row>
    <row r="558" spans="1:1">
      <c r="A558" s="668">
        <f>IF('Форма 2.2 | Т-пит'!$Z$187="",1,0)</f>
        <v>0</v>
      </c>
    </row>
    <row r="559" spans="1:1">
      <c r="A559" s="668">
        <f>IF('Форма 2.2 | Т-пит'!$AB$187="",1,0)</f>
        <v>0</v>
      </c>
    </row>
    <row r="560" spans="1:1">
      <c r="A560" s="668">
        <f>IF('Форма 2.2 | Т-пит'!$Y$191="",1,0)</f>
        <v>0</v>
      </c>
    </row>
    <row r="561" spans="1:1">
      <c r="A561" s="668">
        <f>IF('Форма 2.2 | Т-пит'!$AA$191="",1,0)</f>
        <v>0</v>
      </c>
    </row>
    <row r="562" spans="1:1">
      <c r="A562" s="668">
        <f>IF('Форма 2.2 | Т-пит'!$V$191="",1,0)</f>
        <v>0</v>
      </c>
    </row>
    <row r="563" spans="1:1">
      <c r="A563" s="668">
        <f>IF('Форма 2.2 | Т-пит'!$Z$191="",1,0)</f>
        <v>0</v>
      </c>
    </row>
    <row r="564" spans="1:1">
      <c r="A564" s="668">
        <f>IF('Форма 2.2 | Т-пит'!$AB$191="",1,0)</f>
        <v>0</v>
      </c>
    </row>
    <row r="565" spans="1:1">
      <c r="A565" s="668">
        <f>IF('Форма 2.2 | Т-пит'!$Y$201="",1,0)</f>
        <v>0</v>
      </c>
    </row>
    <row r="566" spans="1:1">
      <c r="A566" s="668">
        <f>IF('Форма 2.2 | Т-пит'!$AA$201="",1,0)</f>
        <v>0</v>
      </c>
    </row>
    <row r="567" spans="1:1">
      <c r="A567" s="668">
        <f>IF('Форма 2.2 | Т-пит'!$V$201="",1,0)</f>
        <v>0</v>
      </c>
    </row>
    <row r="568" spans="1:1">
      <c r="A568" s="668">
        <f>IF('Форма 2.2 | Т-пит'!$Z$201="",1,0)</f>
        <v>0</v>
      </c>
    </row>
    <row r="569" spans="1:1">
      <c r="A569" s="668">
        <f>IF('Форма 2.2 | Т-пит'!$AB$201="",1,0)</f>
        <v>0</v>
      </c>
    </row>
    <row r="570" spans="1:1">
      <c r="A570" s="668">
        <f>IF('Форма 2.2 | Т-пит'!$Y$205="",1,0)</f>
        <v>0</v>
      </c>
    </row>
    <row r="571" spans="1:1">
      <c r="A571" s="668">
        <f>IF('Форма 2.2 | Т-пит'!$AA$205="",1,0)</f>
        <v>0</v>
      </c>
    </row>
    <row r="572" spans="1:1">
      <c r="A572" s="668">
        <f>IF('Форма 2.2 | Т-пит'!$V$205="",1,0)</f>
        <v>0</v>
      </c>
    </row>
    <row r="573" spans="1:1">
      <c r="A573" s="668">
        <f>IF('Форма 2.2 | Т-пит'!$Z$205="",1,0)</f>
        <v>0</v>
      </c>
    </row>
    <row r="574" spans="1:1">
      <c r="A574" s="668">
        <f>IF('Форма 2.2 | Т-пит'!$AB$205="",1,0)</f>
        <v>0</v>
      </c>
    </row>
    <row r="575" spans="1:1">
      <c r="A575" s="668">
        <f>IF('Форма 2.2 | Т-пит'!$Y$218="",1,0)</f>
        <v>0</v>
      </c>
    </row>
    <row r="576" spans="1:1">
      <c r="A576" s="668">
        <f>IF('Форма 2.2 | Т-пит'!$AA$218="",1,0)</f>
        <v>0</v>
      </c>
    </row>
    <row r="577" spans="1:1">
      <c r="A577" s="668">
        <f>IF('Форма 2.2 | Т-пит'!$V$218="",1,0)</f>
        <v>0</v>
      </c>
    </row>
    <row r="578" spans="1:1">
      <c r="A578" s="668">
        <f>IF('Форма 2.2 | Т-пит'!$Z$218="",1,0)</f>
        <v>0</v>
      </c>
    </row>
    <row r="579" spans="1:1">
      <c r="A579" s="668">
        <f>IF('Форма 2.2 | Т-пит'!$AB$218="",1,0)</f>
        <v>0</v>
      </c>
    </row>
    <row r="580" spans="1:1">
      <c r="A580" s="668">
        <f>IF('Форма 2.2 | Т-пит'!$Y$222="",1,0)</f>
        <v>0</v>
      </c>
    </row>
    <row r="581" spans="1:1">
      <c r="A581" s="668">
        <f>IF('Форма 2.2 | Т-пит'!$AA$222="",1,0)</f>
        <v>0</v>
      </c>
    </row>
    <row r="582" spans="1:1">
      <c r="A582" s="668">
        <f>IF('Форма 2.2 | Т-пит'!$V$222="",1,0)</f>
        <v>0</v>
      </c>
    </row>
    <row r="583" spans="1:1">
      <c r="A583" s="668">
        <f>IF('Форма 2.2 | Т-пит'!$Z$222="",1,0)</f>
        <v>0</v>
      </c>
    </row>
    <row r="584" spans="1:1">
      <c r="A584" s="668">
        <f>IF('Форма 2.2 | Т-пит'!$AB$222="",1,0)</f>
        <v>0</v>
      </c>
    </row>
    <row r="585" spans="1:1">
      <c r="A585" s="668">
        <f>IF('Форма 2.2 | Т-пит'!$Y$235="",1,0)</f>
        <v>0</v>
      </c>
    </row>
    <row r="586" spans="1:1">
      <c r="A586" s="668">
        <f>IF('Форма 2.2 | Т-пит'!$AA$235="",1,0)</f>
        <v>0</v>
      </c>
    </row>
    <row r="587" spans="1:1">
      <c r="A587" s="668">
        <f>IF('Форма 2.2 | Т-пит'!$V$235="",1,0)</f>
        <v>0</v>
      </c>
    </row>
    <row r="588" spans="1:1">
      <c r="A588" s="668">
        <f>IF('Форма 2.2 | Т-пит'!$Z$235="",1,0)</f>
        <v>0</v>
      </c>
    </row>
    <row r="589" spans="1:1">
      <c r="A589" s="668">
        <f>IF('Форма 2.2 | Т-пит'!$AB$235="",1,0)</f>
        <v>0</v>
      </c>
    </row>
    <row r="590" spans="1:1">
      <c r="A590" s="668">
        <f>IF('Форма 2.2 | Т-пит'!$Y$239="",1,0)</f>
        <v>0</v>
      </c>
    </row>
    <row r="591" spans="1:1">
      <c r="A591" s="668">
        <f>IF('Форма 2.2 | Т-пит'!$AA$239="",1,0)</f>
        <v>0</v>
      </c>
    </row>
    <row r="592" spans="1:1">
      <c r="A592" s="668">
        <f>IF('Форма 2.2 | Т-пит'!$V$239="",1,0)</f>
        <v>0</v>
      </c>
    </row>
    <row r="593" spans="1:1">
      <c r="A593" s="668">
        <f>IF('Форма 2.2 | Т-пит'!$Z$239="",1,0)</f>
        <v>0</v>
      </c>
    </row>
    <row r="594" spans="1:1">
      <c r="A594" s="668">
        <f>IF('Форма 2.2 | Т-пит'!$AB$239="",1,0)</f>
        <v>0</v>
      </c>
    </row>
    <row r="595" spans="1:1">
      <c r="A595" s="668">
        <f>IF('Форма 2.2 | Т-пит'!$Y$249="",1,0)</f>
        <v>0</v>
      </c>
    </row>
    <row r="596" spans="1:1">
      <c r="A596" s="668">
        <f>IF('Форма 2.2 | Т-пит'!$AA$249="",1,0)</f>
        <v>0</v>
      </c>
    </row>
    <row r="597" spans="1:1">
      <c r="A597" s="668">
        <f>IF('Форма 2.2 | Т-пит'!$V$249="",1,0)</f>
        <v>0</v>
      </c>
    </row>
    <row r="598" spans="1:1">
      <c r="A598" s="668">
        <f>IF('Форма 2.2 | Т-пит'!$Z$249="",1,0)</f>
        <v>0</v>
      </c>
    </row>
    <row r="599" spans="1:1">
      <c r="A599" s="668">
        <f>IF('Форма 2.2 | Т-пит'!$AB$249="",1,0)</f>
        <v>0</v>
      </c>
    </row>
    <row r="600" spans="1:1">
      <c r="A600" s="668">
        <f>IF('Форма 2.2 | Т-пит'!$Y$253="",1,0)</f>
        <v>0</v>
      </c>
    </row>
    <row r="601" spans="1:1">
      <c r="A601" s="668">
        <f>IF('Форма 2.2 | Т-пит'!$AA$253="",1,0)</f>
        <v>0</v>
      </c>
    </row>
    <row r="602" spans="1:1">
      <c r="A602" s="668">
        <f>IF('Форма 2.2 | Т-пит'!$V$253="",1,0)</f>
        <v>0</v>
      </c>
    </row>
    <row r="603" spans="1:1">
      <c r="A603" s="668">
        <f>IF('Форма 2.2 | Т-пит'!$Z$253="",1,0)</f>
        <v>0</v>
      </c>
    </row>
    <row r="604" spans="1:1">
      <c r="A604" s="668">
        <f>IF('Форма 2.2 | Т-пит'!$AB$253="",1,0)</f>
        <v>0</v>
      </c>
    </row>
    <row r="605" spans="1:1">
      <c r="A605" s="668">
        <f>IF('Форма 2.2 | Т-пит'!$Y$266="",1,0)</f>
        <v>0</v>
      </c>
    </row>
    <row r="606" spans="1:1">
      <c r="A606" s="668">
        <f>IF('Форма 2.2 | Т-пит'!$AA$266="",1,0)</f>
        <v>0</v>
      </c>
    </row>
    <row r="607" spans="1:1">
      <c r="A607" s="668">
        <f>IF('Форма 2.2 | Т-пит'!$V$266="",1,0)</f>
        <v>0</v>
      </c>
    </row>
    <row r="608" spans="1:1">
      <c r="A608" s="668">
        <f>IF('Форма 2.2 | Т-пит'!$Z$266="",1,0)</f>
        <v>0</v>
      </c>
    </row>
    <row r="609" spans="1:1">
      <c r="A609" s="668">
        <f>IF('Форма 2.2 | Т-пит'!$AB$266="",1,0)</f>
        <v>0</v>
      </c>
    </row>
    <row r="610" spans="1:1">
      <c r="A610" s="668">
        <f>IF('Форма 2.2 | Т-пит'!$Y$270="",1,0)</f>
        <v>0</v>
      </c>
    </row>
    <row r="611" spans="1:1">
      <c r="A611" s="668">
        <f>IF('Форма 2.2 | Т-пит'!$AA$270="",1,0)</f>
        <v>0</v>
      </c>
    </row>
    <row r="612" spans="1:1">
      <c r="A612" s="668">
        <f>IF('Форма 2.2 | Т-пит'!$V$270="",1,0)</f>
        <v>0</v>
      </c>
    </row>
    <row r="613" spans="1:1">
      <c r="A613" s="668">
        <f>IF('Форма 2.2 | Т-пит'!$Z$270="",1,0)</f>
        <v>0</v>
      </c>
    </row>
    <row r="614" spans="1:1">
      <c r="A614" s="668">
        <f>IF('Форма 2.2 | Т-пит'!$AB$270="",1,0)</f>
        <v>0</v>
      </c>
    </row>
    <row r="615" spans="1:1">
      <c r="A615" s="668">
        <f>IF('Форма 2.2 | Т-пит'!$Y$23="",1,0)</f>
        <v>0</v>
      </c>
    </row>
    <row r="616" spans="1:1">
      <c r="A616" s="668">
        <f>IF('Форма 2.2 | Т-пит'!$AA$23="",1,0)</f>
        <v>0</v>
      </c>
    </row>
    <row r="617" spans="1:1">
      <c r="A617" s="668">
        <f>IF('Форма 2.2 | Т-пит'!$V$23="",1,0)</f>
        <v>0</v>
      </c>
    </row>
    <row r="618" spans="1:1">
      <c r="A618" s="668">
        <f>IF('Форма 2.2 | Т-пит'!$Z$23="",1,0)</f>
        <v>0</v>
      </c>
    </row>
    <row r="619" spans="1:1">
      <c r="A619" s="668">
        <f>IF('Форма 2.2 | Т-пит'!$AB$23="",1,0)</f>
        <v>0</v>
      </c>
    </row>
    <row r="620" spans="1:1">
      <c r="A620" s="668">
        <f>IF('Форма 2.2 | Т-пит'!$AF$57="",1,0)</f>
        <v>0</v>
      </c>
    </row>
    <row r="621" spans="1:1">
      <c r="A621" s="668">
        <f>IF('Форма 2.2 | Т-пит'!$AH$57="",1,0)</f>
        <v>0</v>
      </c>
    </row>
    <row r="622" spans="1:1">
      <c r="A622" s="668">
        <f>IF('Форма 2.2 | Т-пит'!$AC$57="",1,0)</f>
        <v>0</v>
      </c>
    </row>
    <row r="623" spans="1:1">
      <c r="A623" s="668">
        <f>IF('Форма 2.2 | Т-пит'!$AG$57="",1,0)</f>
        <v>0</v>
      </c>
    </row>
    <row r="624" spans="1:1">
      <c r="A624" s="668">
        <f>IF('Форма 2.2 | Т-пит'!$AI$57="",1,0)</f>
        <v>0</v>
      </c>
    </row>
    <row r="625" spans="1:1">
      <c r="A625" s="668">
        <f>IF('Форма 2.2 | Т-пит'!$AF$84="",1,0)</f>
        <v>0</v>
      </c>
    </row>
    <row r="626" spans="1:1">
      <c r="A626" s="668">
        <f>IF('Форма 2.2 | Т-пит'!$AH$84="",1,0)</f>
        <v>0</v>
      </c>
    </row>
    <row r="627" spans="1:1">
      <c r="A627" s="668">
        <f>IF('Форма 2.2 | Т-пит'!$AC$84="",1,0)</f>
        <v>0</v>
      </c>
    </row>
    <row r="628" spans="1:1">
      <c r="A628" s="668">
        <f>IF('Форма 2.2 | Т-пит'!$AG$84="",1,0)</f>
        <v>0</v>
      </c>
    </row>
    <row r="629" spans="1:1">
      <c r="A629" s="668">
        <f>IF('Форма 2.2 | Т-пит'!$AI$84="",1,0)</f>
        <v>0</v>
      </c>
    </row>
    <row r="630" spans="1:1">
      <c r="A630" s="668">
        <f>IF('Форма 2.2 | Т-пит'!$AF$101="",1,0)</f>
        <v>0</v>
      </c>
    </row>
    <row r="631" spans="1:1">
      <c r="A631" s="668">
        <f>IF('Форма 2.2 | Т-пит'!$AH$101="",1,0)</f>
        <v>0</v>
      </c>
    </row>
    <row r="632" spans="1:1">
      <c r="A632" s="668">
        <f>IF('Форма 2.2 | Т-пит'!$AC$101="",1,0)</f>
        <v>0</v>
      </c>
    </row>
    <row r="633" spans="1:1">
      <c r="A633" s="668">
        <f>IF('Форма 2.2 | Т-пит'!$AG$101="",1,0)</f>
        <v>0</v>
      </c>
    </row>
    <row r="634" spans="1:1">
      <c r="A634" s="668">
        <f>IF('Форма 2.2 | Т-пит'!$AI$101="",1,0)</f>
        <v>0</v>
      </c>
    </row>
    <row r="635" spans="1:1">
      <c r="A635" s="668">
        <f>IF('Форма 2.2 | Т-пит'!$AF$118="",1,0)</f>
        <v>0</v>
      </c>
    </row>
    <row r="636" spans="1:1">
      <c r="A636" s="668">
        <f>IF('Форма 2.2 | Т-пит'!$AH$118="",1,0)</f>
        <v>0</v>
      </c>
    </row>
    <row r="637" spans="1:1">
      <c r="A637" s="668">
        <f>IF('Форма 2.2 | Т-пит'!$AC$118="",1,0)</f>
        <v>0</v>
      </c>
    </row>
    <row r="638" spans="1:1">
      <c r="A638" s="668">
        <f>IF('Форма 2.2 | Т-пит'!$AG$118="",1,0)</f>
        <v>0</v>
      </c>
    </row>
    <row r="639" spans="1:1">
      <c r="A639" s="668">
        <f>IF('Форма 2.2 | Т-пит'!$AI$118="",1,0)</f>
        <v>0</v>
      </c>
    </row>
    <row r="640" spans="1:1">
      <c r="A640" s="668">
        <f>IF('Форма 2.2 | Т-пит'!$AF$135="",1,0)</f>
        <v>0</v>
      </c>
    </row>
    <row r="641" spans="1:1">
      <c r="A641" s="668">
        <f>IF('Форма 2.2 | Т-пит'!$AH$135="",1,0)</f>
        <v>0</v>
      </c>
    </row>
    <row r="642" spans="1:1">
      <c r="A642" s="668">
        <f>IF('Форма 2.2 | Т-пит'!$AC$135="",1,0)</f>
        <v>0</v>
      </c>
    </row>
    <row r="643" spans="1:1">
      <c r="A643" s="668">
        <f>IF('Форма 2.2 | Т-пит'!$AG$135="",1,0)</f>
        <v>0</v>
      </c>
    </row>
    <row r="644" spans="1:1">
      <c r="A644" s="668">
        <f>IF('Форма 2.2 | Т-пит'!$AI$135="",1,0)</f>
        <v>0</v>
      </c>
    </row>
    <row r="645" spans="1:1">
      <c r="A645" s="668">
        <f>IF('Форма 2.2 | Т-пит'!$AF$166="",1,0)</f>
        <v>0</v>
      </c>
    </row>
    <row r="646" spans="1:1">
      <c r="A646" s="668">
        <f>IF('Форма 2.2 | Т-пит'!$AH$166="",1,0)</f>
        <v>0</v>
      </c>
    </row>
    <row r="647" spans="1:1">
      <c r="A647" s="668">
        <f>IF('Форма 2.2 | Т-пит'!$AC$166="",1,0)</f>
        <v>0</v>
      </c>
    </row>
    <row r="648" spans="1:1">
      <c r="A648" s="668">
        <f>IF('Форма 2.2 | Т-пит'!$AG$166="",1,0)</f>
        <v>0</v>
      </c>
    </row>
    <row r="649" spans="1:1">
      <c r="A649" s="668">
        <f>IF('Форма 2.2 | Т-пит'!$AI$166="",1,0)</f>
        <v>0</v>
      </c>
    </row>
    <row r="650" spans="1:1">
      <c r="A650" s="668">
        <f>IF('Форма 2.2 | Т-пит'!$AF$183="",1,0)</f>
        <v>0</v>
      </c>
    </row>
    <row r="651" spans="1:1">
      <c r="A651" s="668">
        <f>IF('Форма 2.2 | Т-пит'!$AH$183="",1,0)</f>
        <v>0</v>
      </c>
    </row>
    <row r="652" spans="1:1">
      <c r="A652" s="668">
        <f>IF('Форма 2.2 | Т-пит'!$AC$183="",1,0)</f>
        <v>0</v>
      </c>
    </row>
    <row r="653" spans="1:1">
      <c r="A653" s="668">
        <f>IF('Форма 2.2 | Т-пит'!$AG$183="",1,0)</f>
        <v>0</v>
      </c>
    </row>
    <row r="654" spans="1:1">
      <c r="A654" s="668">
        <f>IF('Форма 2.2 | Т-пит'!$AI$183="",1,0)</f>
        <v>0</v>
      </c>
    </row>
    <row r="655" spans="1:1">
      <c r="A655" s="668">
        <f>IF('Форма 2.2 | Т-пит'!$AF$214="",1,0)</f>
        <v>0</v>
      </c>
    </row>
    <row r="656" spans="1:1">
      <c r="A656" s="668">
        <f>IF('Форма 2.2 | Т-пит'!$AH$214="",1,0)</f>
        <v>0</v>
      </c>
    </row>
    <row r="657" spans="1:1">
      <c r="A657" s="668">
        <f>IF('Форма 2.2 | Т-пит'!$AC$214="",1,0)</f>
        <v>0</v>
      </c>
    </row>
    <row r="658" spans="1:1">
      <c r="A658" s="668">
        <f>IF('Форма 2.2 | Т-пит'!$AG$214="",1,0)</f>
        <v>0</v>
      </c>
    </row>
    <row r="659" spans="1:1">
      <c r="A659" s="668">
        <f>IF('Форма 2.2 | Т-пит'!$AI$214="",1,0)</f>
        <v>0</v>
      </c>
    </row>
    <row r="660" spans="1:1">
      <c r="A660" s="668">
        <f>IF('Форма 2.2 | Т-пит'!$AF$231="",1,0)</f>
        <v>0</v>
      </c>
    </row>
    <row r="661" spans="1:1">
      <c r="A661" s="668">
        <f>IF('Форма 2.2 | Т-пит'!$AH$231="",1,0)</f>
        <v>0</v>
      </c>
    </row>
    <row r="662" spans="1:1">
      <c r="A662" s="668">
        <f>IF('Форма 2.2 | Т-пит'!$AC$231="",1,0)</f>
        <v>0</v>
      </c>
    </row>
    <row r="663" spans="1:1">
      <c r="A663" s="668">
        <f>IF('Форма 2.2 | Т-пит'!$AG$231="",1,0)</f>
        <v>0</v>
      </c>
    </row>
    <row r="664" spans="1:1">
      <c r="A664" s="668">
        <f>IF('Форма 2.2 | Т-пит'!$AI$231="",1,0)</f>
        <v>0</v>
      </c>
    </row>
    <row r="665" spans="1:1">
      <c r="A665" s="668">
        <f>IF('Форма 2.2 | Т-пит'!$AF$262="",1,0)</f>
        <v>0</v>
      </c>
    </row>
    <row r="666" spans="1:1">
      <c r="A666" s="668">
        <f>IF('Форма 2.2 | Т-пит'!$AH$262="",1,0)</f>
        <v>0</v>
      </c>
    </row>
    <row r="667" spans="1:1">
      <c r="A667" s="668">
        <f>IF('Форма 2.2 | Т-пит'!$AC$262="",1,0)</f>
        <v>0</v>
      </c>
    </row>
    <row r="668" spans="1:1">
      <c r="A668" s="668">
        <f>IF('Форма 2.2 | Т-пит'!$AG$262="",1,0)</f>
        <v>0</v>
      </c>
    </row>
    <row r="669" spans="1:1">
      <c r="A669" s="668">
        <f>IF('Форма 2.2 | Т-пит'!$AI$262="",1,0)</f>
        <v>0</v>
      </c>
    </row>
    <row r="670" spans="1:1">
      <c r="A670" s="668">
        <f>IF('Форма 2.2 | Т-пит'!$AF$27="",1,0)</f>
        <v>0</v>
      </c>
    </row>
    <row r="671" spans="1:1">
      <c r="A671" s="668">
        <f>IF('Форма 2.2 | Т-пит'!$AH$27="",1,0)</f>
        <v>0</v>
      </c>
    </row>
    <row r="672" spans="1:1">
      <c r="A672" s="668">
        <f>IF('Форма 2.2 | Т-пит'!$AC$27="",1,0)</f>
        <v>0</v>
      </c>
    </row>
    <row r="673" spans="1:1">
      <c r="A673" s="668">
        <f>IF('Форма 2.2 | Т-пит'!$AG$27="",1,0)</f>
        <v>0</v>
      </c>
    </row>
    <row r="674" spans="1:1">
      <c r="A674" s="668">
        <f>IF('Форма 2.2 | Т-пит'!$AI$27="",1,0)</f>
        <v>0</v>
      </c>
    </row>
    <row r="675" spans="1:1">
      <c r="A675" s="668">
        <f>IF('Форма 2.2 | Т-пит'!$AF$31="",1,0)</f>
        <v>0</v>
      </c>
    </row>
    <row r="676" spans="1:1">
      <c r="A676" s="668">
        <f>IF('Форма 2.2 | Т-пит'!$AH$31="",1,0)</f>
        <v>0</v>
      </c>
    </row>
    <row r="677" spans="1:1">
      <c r="A677" s="668">
        <f>IF('Форма 2.2 | Т-пит'!$AC$31="",1,0)</f>
        <v>0</v>
      </c>
    </row>
    <row r="678" spans="1:1">
      <c r="A678" s="668">
        <f>IF('Форма 2.2 | Т-пит'!$AG$31="",1,0)</f>
        <v>0</v>
      </c>
    </row>
    <row r="679" spans="1:1">
      <c r="A679" s="668">
        <f>IF('Форма 2.2 | Т-пит'!$AI$31="",1,0)</f>
        <v>0</v>
      </c>
    </row>
    <row r="680" spans="1:1">
      <c r="A680" s="668">
        <f>IF('Форма 2.2 | Т-пит'!$AF$61="",1,0)</f>
        <v>0</v>
      </c>
    </row>
    <row r="681" spans="1:1">
      <c r="A681" s="668">
        <f>IF('Форма 2.2 | Т-пит'!$AH$61="",1,0)</f>
        <v>0</v>
      </c>
    </row>
    <row r="682" spans="1:1">
      <c r="A682" s="668">
        <f>IF('Форма 2.2 | Т-пит'!$AC$61="",1,0)</f>
        <v>0</v>
      </c>
    </row>
    <row r="683" spans="1:1">
      <c r="A683" s="668">
        <f>IF('Форма 2.2 | Т-пит'!$AG$61="",1,0)</f>
        <v>0</v>
      </c>
    </row>
    <row r="684" spans="1:1">
      <c r="A684" s="668">
        <f>IF('Форма 2.2 | Т-пит'!$AI$61="",1,0)</f>
        <v>0</v>
      </c>
    </row>
    <row r="685" spans="1:1">
      <c r="A685" s="668">
        <f>IF('Форма 2.2 | Т-пит'!$AF$65="",1,0)</f>
        <v>0</v>
      </c>
    </row>
    <row r="686" spans="1:1">
      <c r="A686" s="668">
        <f>IF('Форма 2.2 | Т-пит'!$AH$65="",1,0)</f>
        <v>0</v>
      </c>
    </row>
    <row r="687" spans="1:1">
      <c r="A687" s="668">
        <f>IF('Форма 2.2 | Т-пит'!$AC$65="",1,0)</f>
        <v>0</v>
      </c>
    </row>
    <row r="688" spans="1:1">
      <c r="A688" s="668">
        <f>IF('Форма 2.2 | Т-пит'!$AG$65="",1,0)</f>
        <v>0</v>
      </c>
    </row>
    <row r="689" spans="1:1">
      <c r="A689" s="668">
        <f>IF('Форма 2.2 | Т-пит'!$AI$65="",1,0)</f>
        <v>0</v>
      </c>
    </row>
    <row r="690" spans="1:1">
      <c r="A690" s="668">
        <f>IF('Форма 2.2 | Т-пит'!$AF$44="",1,0)</f>
        <v>0</v>
      </c>
    </row>
    <row r="691" spans="1:1">
      <c r="A691" s="668">
        <f>IF('Форма 2.2 | Т-пит'!$AH$44="",1,0)</f>
        <v>0</v>
      </c>
    </row>
    <row r="692" spans="1:1">
      <c r="A692" s="668">
        <f>IF('Форма 2.2 | Т-пит'!$AC$44="",1,0)</f>
        <v>0</v>
      </c>
    </row>
    <row r="693" spans="1:1">
      <c r="A693" s="668">
        <f>IF('Форма 2.2 | Т-пит'!$AG$44="",1,0)</f>
        <v>0</v>
      </c>
    </row>
    <row r="694" spans="1:1">
      <c r="A694" s="668">
        <f>IF('Форма 2.2 | Т-пит'!$AI$44="",1,0)</f>
        <v>0</v>
      </c>
    </row>
    <row r="695" spans="1:1">
      <c r="A695" s="668">
        <f>IF('Форма 2.2 | Т-пит'!$AF$48="",1,0)</f>
        <v>0</v>
      </c>
    </row>
    <row r="696" spans="1:1">
      <c r="A696" s="668">
        <f>IF('Форма 2.2 | Т-пит'!$AH$48="",1,0)</f>
        <v>0</v>
      </c>
    </row>
    <row r="697" spans="1:1">
      <c r="A697" s="668">
        <f>IF('Форма 2.2 | Т-пит'!$AC$48="",1,0)</f>
        <v>0</v>
      </c>
    </row>
    <row r="698" spans="1:1">
      <c r="A698" s="668">
        <f>IF('Форма 2.2 | Т-пит'!$AG$48="",1,0)</f>
        <v>0</v>
      </c>
    </row>
    <row r="699" spans="1:1">
      <c r="A699" s="668">
        <f>IF('Форма 2.2 | Т-пит'!$AI$48="",1,0)</f>
        <v>0</v>
      </c>
    </row>
    <row r="700" spans="1:1">
      <c r="A700" s="668">
        <f>IF('Форма 2.2 | Т-пит'!$AF$71="",1,0)</f>
        <v>0</v>
      </c>
    </row>
    <row r="701" spans="1:1">
      <c r="A701" s="668">
        <f>IF('Форма 2.2 | Т-пит'!$AH$71="",1,0)</f>
        <v>0</v>
      </c>
    </row>
    <row r="702" spans="1:1">
      <c r="A702" s="668">
        <f>IF('Форма 2.2 | Т-пит'!$AC$71="",1,0)</f>
        <v>0</v>
      </c>
    </row>
    <row r="703" spans="1:1">
      <c r="A703" s="668">
        <f>IF('Форма 2.2 | Т-пит'!$AG$71="",1,0)</f>
        <v>0</v>
      </c>
    </row>
    <row r="704" spans="1:1">
      <c r="A704" s="668">
        <f>IF('Форма 2.2 | Т-пит'!$AI$71="",1,0)</f>
        <v>0</v>
      </c>
    </row>
    <row r="705" spans="1:1">
      <c r="A705" s="668">
        <f>IF('Форма 2.2 | Т-пит'!$AF$75="",1,0)</f>
        <v>0</v>
      </c>
    </row>
    <row r="706" spans="1:1">
      <c r="A706" s="668">
        <f>IF('Форма 2.2 | Т-пит'!$AH$75="",1,0)</f>
        <v>0</v>
      </c>
    </row>
    <row r="707" spans="1:1">
      <c r="A707" s="668">
        <f>IF('Форма 2.2 | Т-пит'!$AC$75="",1,0)</f>
        <v>0</v>
      </c>
    </row>
    <row r="708" spans="1:1">
      <c r="A708" s="668">
        <f>IF('Форма 2.2 | Т-пит'!$AG$75="",1,0)</f>
        <v>0</v>
      </c>
    </row>
    <row r="709" spans="1:1">
      <c r="A709" s="668">
        <f>IF('Форма 2.2 | Т-пит'!$AI$75="",1,0)</f>
        <v>0</v>
      </c>
    </row>
    <row r="710" spans="1:1">
      <c r="A710" s="668">
        <f>IF('Форма 2.2 | Т-пит'!$AF$245="",1,0)</f>
        <v>0</v>
      </c>
    </row>
    <row r="711" spans="1:1">
      <c r="A711" s="668">
        <f>IF('Форма 2.2 | Т-пит'!$AH$245="",1,0)</f>
        <v>0</v>
      </c>
    </row>
    <row r="712" spans="1:1">
      <c r="A712" s="668">
        <f>IF('Форма 2.2 | Т-пит'!$AC$245="",1,0)</f>
        <v>0</v>
      </c>
    </row>
    <row r="713" spans="1:1">
      <c r="A713" s="668">
        <f>IF('Форма 2.2 | Т-пит'!$AG$245="",1,0)</f>
        <v>0</v>
      </c>
    </row>
    <row r="714" spans="1:1">
      <c r="A714" s="668">
        <f>IF('Форма 2.2 | Т-пит'!$AI$245="",1,0)</f>
        <v>0</v>
      </c>
    </row>
    <row r="715" spans="1:1">
      <c r="A715" s="668">
        <f>IF('Форма 2.2 | Т-пит'!$AF$197="",1,0)</f>
        <v>0</v>
      </c>
    </row>
    <row r="716" spans="1:1">
      <c r="A716" s="668">
        <f>IF('Форма 2.2 | Т-пит'!$AH$197="",1,0)</f>
        <v>0</v>
      </c>
    </row>
    <row r="717" spans="1:1">
      <c r="A717" s="668">
        <f>IF('Форма 2.2 | Т-пит'!$AC$197="",1,0)</f>
        <v>0</v>
      </c>
    </row>
    <row r="718" spans="1:1">
      <c r="A718" s="668">
        <f>IF('Форма 2.2 | Т-пит'!$AG$197="",1,0)</f>
        <v>0</v>
      </c>
    </row>
    <row r="719" spans="1:1">
      <c r="A719" s="668">
        <f>IF('Форма 2.2 | Т-пит'!$AI$197="",1,0)</f>
        <v>0</v>
      </c>
    </row>
    <row r="720" spans="1:1">
      <c r="A720" s="668">
        <f>IF('Форма 2.2 | Т-пит'!$AF$149="",1,0)</f>
        <v>0</v>
      </c>
    </row>
    <row r="721" spans="1:1">
      <c r="A721" s="668">
        <f>IF('Форма 2.2 | Т-пит'!$AH$149="",1,0)</f>
        <v>0</v>
      </c>
    </row>
    <row r="722" spans="1:1">
      <c r="A722" s="668">
        <f>IF('Форма 2.2 | Т-пит'!$AC$149="",1,0)</f>
        <v>0</v>
      </c>
    </row>
    <row r="723" spans="1:1">
      <c r="A723" s="668">
        <f>IF('Форма 2.2 | Т-пит'!$AG$149="",1,0)</f>
        <v>0</v>
      </c>
    </row>
    <row r="724" spans="1:1">
      <c r="A724" s="668">
        <f>IF('Форма 2.2 | Т-пит'!$AI$149="",1,0)</f>
        <v>0</v>
      </c>
    </row>
    <row r="725" spans="1:1">
      <c r="A725" s="668">
        <f>IF('Форма 2.2 | Т-пит'!$AF$88="",1,0)</f>
        <v>0</v>
      </c>
    </row>
    <row r="726" spans="1:1">
      <c r="A726" s="668">
        <f>IF('Форма 2.2 | Т-пит'!$AH$88="",1,0)</f>
        <v>0</v>
      </c>
    </row>
    <row r="727" spans="1:1">
      <c r="A727" s="668">
        <f>IF('Форма 2.2 | Т-пит'!$AC$88="",1,0)</f>
        <v>0</v>
      </c>
    </row>
    <row r="728" spans="1:1">
      <c r="A728" s="668">
        <f>IF('Форма 2.2 | Т-пит'!$AG$88="",1,0)</f>
        <v>0</v>
      </c>
    </row>
    <row r="729" spans="1:1">
      <c r="A729" s="668">
        <f>IF('Форма 2.2 | Т-пит'!$AI$88="",1,0)</f>
        <v>0</v>
      </c>
    </row>
    <row r="730" spans="1:1">
      <c r="A730" s="668">
        <f>IF('Форма 2.2 | Т-пит'!$AF$92="",1,0)</f>
        <v>0</v>
      </c>
    </row>
    <row r="731" spans="1:1">
      <c r="A731" s="668">
        <f>IF('Форма 2.2 | Т-пит'!$AH$92="",1,0)</f>
        <v>0</v>
      </c>
    </row>
    <row r="732" spans="1:1">
      <c r="A732" s="668">
        <f>IF('Форма 2.2 | Т-пит'!$AC$92="",1,0)</f>
        <v>0</v>
      </c>
    </row>
    <row r="733" spans="1:1">
      <c r="A733" s="668">
        <f>IF('Форма 2.2 | Т-пит'!$AG$92="",1,0)</f>
        <v>0</v>
      </c>
    </row>
    <row r="734" spans="1:1">
      <c r="A734" s="668">
        <f>IF('Форма 2.2 | Т-пит'!$AI$92="",1,0)</f>
        <v>0</v>
      </c>
    </row>
    <row r="735" spans="1:1">
      <c r="A735" s="668">
        <f>IF('Форма 2.2 | Т-пит'!$AF$105="",1,0)</f>
        <v>0</v>
      </c>
    </row>
    <row r="736" spans="1:1">
      <c r="A736" s="668">
        <f>IF('Форма 2.2 | Т-пит'!$AH$105="",1,0)</f>
        <v>0</v>
      </c>
    </row>
    <row r="737" spans="1:1">
      <c r="A737" s="668">
        <f>IF('Форма 2.2 | Т-пит'!$AC$105="",1,0)</f>
        <v>0</v>
      </c>
    </row>
    <row r="738" spans="1:1">
      <c r="A738" s="668">
        <f>IF('Форма 2.2 | Т-пит'!$AG$105="",1,0)</f>
        <v>0</v>
      </c>
    </row>
    <row r="739" spans="1:1">
      <c r="A739" s="668">
        <f>IF('Форма 2.2 | Т-пит'!$AI$105="",1,0)</f>
        <v>0</v>
      </c>
    </row>
    <row r="740" spans="1:1">
      <c r="A740" s="668">
        <f>IF('Форма 2.2 | Т-пит'!$AF$109="",1,0)</f>
        <v>0</v>
      </c>
    </row>
    <row r="741" spans="1:1">
      <c r="A741" s="668">
        <f>IF('Форма 2.2 | Т-пит'!$AH$109="",1,0)</f>
        <v>0</v>
      </c>
    </row>
    <row r="742" spans="1:1">
      <c r="A742" s="668">
        <f>IF('Форма 2.2 | Т-пит'!$AC$109="",1,0)</f>
        <v>0</v>
      </c>
    </row>
    <row r="743" spans="1:1">
      <c r="A743" s="668">
        <f>IF('Форма 2.2 | Т-пит'!$AG$109="",1,0)</f>
        <v>0</v>
      </c>
    </row>
    <row r="744" spans="1:1">
      <c r="A744" s="668">
        <f>IF('Форма 2.2 | Т-пит'!$AI$109="",1,0)</f>
        <v>0</v>
      </c>
    </row>
    <row r="745" spans="1:1">
      <c r="A745" s="668">
        <f>IF('Форма 2.2 | Т-пит'!$AF$122="",1,0)</f>
        <v>0</v>
      </c>
    </row>
    <row r="746" spans="1:1">
      <c r="A746" s="668">
        <f>IF('Форма 2.2 | Т-пит'!$AH$122="",1,0)</f>
        <v>0</v>
      </c>
    </row>
    <row r="747" spans="1:1">
      <c r="A747" s="668">
        <f>IF('Форма 2.2 | Т-пит'!$AC$122="",1,0)</f>
        <v>0</v>
      </c>
    </row>
    <row r="748" spans="1:1">
      <c r="A748" s="668">
        <f>IF('Форма 2.2 | Т-пит'!$AG$122="",1,0)</f>
        <v>0</v>
      </c>
    </row>
    <row r="749" spans="1:1">
      <c r="A749" s="668">
        <f>IF('Форма 2.2 | Т-пит'!$AI$122="",1,0)</f>
        <v>0</v>
      </c>
    </row>
    <row r="750" spans="1:1">
      <c r="A750" s="668">
        <f>IF('Форма 2.2 | Т-пит'!$AF$126="",1,0)</f>
        <v>0</v>
      </c>
    </row>
    <row r="751" spans="1:1">
      <c r="A751" s="668">
        <f>IF('Форма 2.2 | Т-пит'!$AH$126="",1,0)</f>
        <v>0</v>
      </c>
    </row>
    <row r="752" spans="1:1">
      <c r="A752" s="668">
        <f>IF('Форма 2.2 | Т-пит'!$AC$126="",1,0)</f>
        <v>0</v>
      </c>
    </row>
    <row r="753" spans="1:1">
      <c r="A753" s="668">
        <f>IF('Форма 2.2 | Т-пит'!$AG$126="",1,0)</f>
        <v>0</v>
      </c>
    </row>
    <row r="754" spans="1:1">
      <c r="A754" s="668">
        <f>IF('Форма 2.2 | Т-пит'!$AI$126="",1,0)</f>
        <v>0</v>
      </c>
    </row>
    <row r="755" spans="1:1">
      <c r="A755" s="668">
        <f>IF('Форма 2.2 | Т-пит'!$AF$139="",1,0)</f>
        <v>0</v>
      </c>
    </row>
    <row r="756" spans="1:1">
      <c r="A756" s="668">
        <f>IF('Форма 2.2 | Т-пит'!$AH$139="",1,0)</f>
        <v>0</v>
      </c>
    </row>
    <row r="757" spans="1:1">
      <c r="A757" s="668">
        <f>IF('Форма 2.2 | Т-пит'!$AC$139="",1,0)</f>
        <v>0</v>
      </c>
    </row>
    <row r="758" spans="1:1">
      <c r="A758" s="668">
        <f>IF('Форма 2.2 | Т-пит'!$AG$139="",1,0)</f>
        <v>0</v>
      </c>
    </row>
    <row r="759" spans="1:1">
      <c r="A759" s="668">
        <f>IF('Форма 2.2 | Т-пит'!$AI$139="",1,0)</f>
        <v>0</v>
      </c>
    </row>
    <row r="760" spans="1:1">
      <c r="A760" s="668">
        <f>IF('Форма 2.2 | Т-пит'!$AF$143="",1,0)</f>
        <v>0</v>
      </c>
    </row>
    <row r="761" spans="1:1">
      <c r="A761" s="668">
        <f>IF('Форма 2.2 | Т-пит'!$AH$143="",1,0)</f>
        <v>0</v>
      </c>
    </row>
    <row r="762" spans="1:1">
      <c r="A762" s="668">
        <f>IF('Форма 2.2 | Т-пит'!$AC$143="",1,0)</f>
        <v>0</v>
      </c>
    </row>
    <row r="763" spans="1:1">
      <c r="A763" s="668">
        <f>IF('Форма 2.2 | Т-пит'!$AG$143="",1,0)</f>
        <v>0</v>
      </c>
    </row>
    <row r="764" spans="1:1">
      <c r="A764" s="668">
        <f>IF('Форма 2.2 | Т-пит'!$AI$143="",1,0)</f>
        <v>0</v>
      </c>
    </row>
    <row r="765" spans="1:1">
      <c r="A765" s="668">
        <f>IF('Форма 2.2 | Т-пит'!$AF$153="",1,0)</f>
        <v>0</v>
      </c>
    </row>
    <row r="766" spans="1:1">
      <c r="A766" s="668">
        <f>IF('Форма 2.2 | Т-пит'!$AH$153="",1,0)</f>
        <v>0</v>
      </c>
    </row>
    <row r="767" spans="1:1">
      <c r="A767" s="668">
        <f>IF('Форма 2.2 | Т-пит'!$AC$153="",1,0)</f>
        <v>0</v>
      </c>
    </row>
    <row r="768" spans="1:1">
      <c r="A768" s="668">
        <f>IF('Форма 2.2 | Т-пит'!$AG$153="",1,0)</f>
        <v>0</v>
      </c>
    </row>
    <row r="769" spans="1:1">
      <c r="A769" s="668">
        <f>IF('Форма 2.2 | Т-пит'!$AI$153="",1,0)</f>
        <v>0</v>
      </c>
    </row>
    <row r="770" spans="1:1">
      <c r="A770" s="668">
        <f>IF('Форма 2.2 | Т-пит'!$AF$157="",1,0)</f>
        <v>0</v>
      </c>
    </row>
    <row r="771" spans="1:1">
      <c r="A771" s="668">
        <f>IF('Форма 2.2 | Т-пит'!$AH$157="",1,0)</f>
        <v>0</v>
      </c>
    </row>
    <row r="772" spans="1:1">
      <c r="A772" s="668">
        <f>IF('Форма 2.2 | Т-пит'!$AC$157="",1,0)</f>
        <v>0</v>
      </c>
    </row>
    <row r="773" spans="1:1">
      <c r="A773" s="668">
        <f>IF('Форма 2.2 | Т-пит'!$AG$157="",1,0)</f>
        <v>0</v>
      </c>
    </row>
    <row r="774" spans="1:1">
      <c r="A774" s="668">
        <f>IF('Форма 2.2 | Т-пит'!$AI$157="",1,0)</f>
        <v>0</v>
      </c>
    </row>
    <row r="775" spans="1:1">
      <c r="A775" s="668">
        <f>IF('Форма 2.2 | Т-пит'!$AF$170="",1,0)</f>
        <v>0</v>
      </c>
    </row>
    <row r="776" spans="1:1">
      <c r="A776" s="668">
        <f>IF('Форма 2.2 | Т-пит'!$AH$170="",1,0)</f>
        <v>0</v>
      </c>
    </row>
    <row r="777" spans="1:1">
      <c r="A777" s="668">
        <f>IF('Форма 2.2 | Т-пит'!$AC$170="",1,0)</f>
        <v>0</v>
      </c>
    </row>
    <row r="778" spans="1:1">
      <c r="A778" s="668">
        <f>IF('Форма 2.2 | Т-пит'!$AG$170="",1,0)</f>
        <v>0</v>
      </c>
    </row>
    <row r="779" spans="1:1">
      <c r="A779" s="668">
        <f>IF('Форма 2.2 | Т-пит'!$AI$170="",1,0)</f>
        <v>0</v>
      </c>
    </row>
    <row r="780" spans="1:1">
      <c r="A780" s="668">
        <f>IF('Форма 2.2 | Т-пит'!$AF$174="",1,0)</f>
        <v>0</v>
      </c>
    </row>
    <row r="781" spans="1:1">
      <c r="A781" s="668">
        <f>IF('Форма 2.2 | Т-пит'!$AH$174="",1,0)</f>
        <v>0</v>
      </c>
    </row>
    <row r="782" spans="1:1">
      <c r="A782" s="668">
        <f>IF('Форма 2.2 | Т-пит'!$AC$174="",1,0)</f>
        <v>0</v>
      </c>
    </row>
    <row r="783" spans="1:1">
      <c r="A783" s="668">
        <f>IF('Форма 2.2 | Т-пит'!$AG$174="",1,0)</f>
        <v>0</v>
      </c>
    </row>
    <row r="784" spans="1:1">
      <c r="A784" s="668">
        <f>IF('Форма 2.2 | Т-пит'!$AI$174="",1,0)</f>
        <v>0</v>
      </c>
    </row>
    <row r="785" spans="1:1">
      <c r="A785" s="668">
        <f>IF('Форма 2.2 | Т-пит'!$AF$187="",1,0)</f>
        <v>0</v>
      </c>
    </row>
    <row r="786" spans="1:1">
      <c r="A786" s="668">
        <f>IF('Форма 2.2 | Т-пит'!$AH$187="",1,0)</f>
        <v>0</v>
      </c>
    </row>
    <row r="787" spans="1:1">
      <c r="A787" s="668">
        <f>IF('Форма 2.2 | Т-пит'!$AC$187="",1,0)</f>
        <v>0</v>
      </c>
    </row>
    <row r="788" spans="1:1">
      <c r="A788" s="668">
        <f>IF('Форма 2.2 | Т-пит'!$AG$187="",1,0)</f>
        <v>0</v>
      </c>
    </row>
    <row r="789" spans="1:1">
      <c r="A789" s="668">
        <f>IF('Форма 2.2 | Т-пит'!$AI$187="",1,0)</f>
        <v>0</v>
      </c>
    </row>
    <row r="790" spans="1:1">
      <c r="A790" s="668">
        <f>IF('Форма 2.2 | Т-пит'!$AF$191="",1,0)</f>
        <v>0</v>
      </c>
    </row>
    <row r="791" spans="1:1">
      <c r="A791" s="668">
        <f>IF('Форма 2.2 | Т-пит'!$AH$191="",1,0)</f>
        <v>0</v>
      </c>
    </row>
    <row r="792" spans="1:1">
      <c r="A792" s="668">
        <f>IF('Форма 2.2 | Т-пит'!$AC$191="",1,0)</f>
        <v>0</v>
      </c>
    </row>
    <row r="793" spans="1:1">
      <c r="A793" s="668">
        <f>IF('Форма 2.2 | Т-пит'!$AG$191="",1,0)</f>
        <v>0</v>
      </c>
    </row>
    <row r="794" spans="1:1">
      <c r="A794" s="668">
        <f>IF('Форма 2.2 | Т-пит'!$AI$191="",1,0)</f>
        <v>0</v>
      </c>
    </row>
    <row r="795" spans="1:1">
      <c r="A795" s="668">
        <f>IF('Форма 2.2 | Т-пит'!$AF$201="",1,0)</f>
        <v>0</v>
      </c>
    </row>
    <row r="796" spans="1:1">
      <c r="A796" s="668">
        <f>IF('Форма 2.2 | Т-пит'!$AH$201="",1,0)</f>
        <v>0</v>
      </c>
    </row>
    <row r="797" spans="1:1">
      <c r="A797" s="668">
        <f>IF('Форма 2.2 | Т-пит'!$AC$201="",1,0)</f>
        <v>0</v>
      </c>
    </row>
    <row r="798" spans="1:1">
      <c r="A798" s="668">
        <f>IF('Форма 2.2 | Т-пит'!$AG$201="",1,0)</f>
        <v>0</v>
      </c>
    </row>
    <row r="799" spans="1:1">
      <c r="A799" s="668">
        <f>IF('Форма 2.2 | Т-пит'!$AI$201="",1,0)</f>
        <v>0</v>
      </c>
    </row>
    <row r="800" spans="1:1">
      <c r="A800" s="668">
        <f>IF('Форма 2.2 | Т-пит'!$AF$205="",1,0)</f>
        <v>0</v>
      </c>
    </row>
    <row r="801" spans="1:1">
      <c r="A801" s="668">
        <f>IF('Форма 2.2 | Т-пит'!$AH$205="",1,0)</f>
        <v>0</v>
      </c>
    </row>
    <row r="802" spans="1:1">
      <c r="A802" s="668">
        <f>IF('Форма 2.2 | Т-пит'!$AC$205="",1,0)</f>
        <v>0</v>
      </c>
    </row>
    <row r="803" spans="1:1">
      <c r="A803" s="668">
        <f>IF('Форма 2.2 | Т-пит'!$AG$205="",1,0)</f>
        <v>0</v>
      </c>
    </row>
    <row r="804" spans="1:1">
      <c r="A804" s="668">
        <f>IF('Форма 2.2 | Т-пит'!$AI$205="",1,0)</f>
        <v>0</v>
      </c>
    </row>
    <row r="805" spans="1:1">
      <c r="A805" s="668">
        <f>IF('Форма 2.2 | Т-пит'!$AF$218="",1,0)</f>
        <v>0</v>
      </c>
    </row>
    <row r="806" spans="1:1">
      <c r="A806" s="668">
        <f>IF('Форма 2.2 | Т-пит'!$AH$218="",1,0)</f>
        <v>0</v>
      </c>
    </row>
    <row r="807" spans="1:1">
      <c r="A807" s="668">
        <f>IF('Форма 2.2 | Т-пит'!$AC$218="",1,0)</f>
        <v>0</v>
      </c>
    </row>
    <row r="808" spans="1:1">
      <c r="A808" s="668">
        <f>IF('Форма 2.2 | Т-пит'!$AG$218="",1,0)</f>
        <v>0</v>
      </c>
    </row>
    <row r="809" spans="1:1">
      <c r="A809" s="668">
        <f>IF('Форма 2.2 | Т-пит'!$AI$218="",1,0)</f>
        <v>0</v>
      </c>
    </row>
    <row r="810" spans="1:1">
      <c r="A810" s="668">
        <f>IF('Форма 2.2 | Т-пит'!$AF$222="",1,0)</f>
        <v>0</v>
      </c>
    </row>
    <row r="811" spans="1:1">
      <c r="A811" s="668">
        <f>IF('Форма 2.2 | Т-пит'!$AH$222="",1,0)</f>
        <v>0</v>
      </c>
    </row>
    <row r="812" spans="1:1">
      <c r="A812" s="668">
        <f>IF('Форма 2.2 | Т-пит'!$AC$222="",1,0)</f>
        <v>0</v>
      </c>
    </row>
    <row r="813" spans="1:1">
      <c r="A813" s="668">
        <f>IF('Форма 2.2 | Т-пит'!$AG$222="",1,0)</f>
        <v>0</v>
      </c>
    </row>
    <row r="814" spans="1:1">
      <c r="A814" s="668">
        <f>IF('Форма 2.2 | Т-пит'!$AI$222="",1,0)</f>
        <v>0</v>
      </c>
    </row>
    <row r="815" spans="1:1">
      <c r="A815" s="668">
        <f>IF('Форма 2.2 | Т-пит'!$AF$235="",1,0)</f>
        <v>0</v>
      </c>
    </row>
    <row r="816" spans="1:1">
      <c r="A816" s="668">
        <f>IF('Форма 2.2 | Т-пит'!$AH$235="",1,0)</f>
        <v>0</v>
      </c>
    </row>
    <row r="817" spans="1:1">
      <c r="A817" s="668">
        <f>IF('Форма 2.2 | Т-пит'!$AC$235="",1,0)</f>
        <v>0</v>
      </c>
    </row>
    <row r="818" spans="1:1">
      <c r="A818" s="668">
        <f>IF('Форма 2.2 | Т-пит'!$AG$235="",1,0)</f>
        <v>0</v>
      </c>
    </row>
    <row r="819" spans="1:1">
      <c r="A819" s="668">
        <f>IF('Форма 2.2 | Т-пит'!$AI$235="",1,0)</f>
        <v>0</v>
      </c>
    </row>
    <row r="820" spans="1:1">
      <c r="A820" s="668">
        <f>IF('Форма 2.2 | Т-пит'!$AF$239="",1,0)</f>
        <v>0</v>
      </c>
    </row>
    <row r="821" spans="1:1">
      <c r="A821" s="668">
        <f>IF('Форма 2.2 | Т-пит'!$AH$239="",1,0)</f>
        <v>0</v>
      </c>
    </row>
    <row r="822" spans="1:1">
      <c r="A822" s="668">
        <f>IF('Форма 2.2 | Т-пит'!$AC$239="",1,0)</f>
        <v>0</v>
      </c>
    </row>
    <row r="823" spans="1:1">
      <c r="A823" s="668">
        <f>IF('Форма 2.2 | Т-пит'!$AG$239="",1,0)</f>
        <v>0</v>
      </c>
    </row>
    <row r="824" spans="1:1">
      <c r="A824" s="668">
        <f>IF('Форма 2.2 | Т-пит'!$AI$239="",1,0)</f>
        <v>0</v>
      </c>
    </row>
    <row r="825" spans="1:1">
      <c r="A825" s="668">
        <f>IF('Форма 2.2 | Т-пит'!$AF$249="",1,0)</f>
        <v>0</v>
      </c>
    </row>
    <row r="826" spans="1:1">
      <c r="A826" s="668">
        <f>IF('Форма 2.2 | Т-пит'!$AH$249="",1,0)</f>
        <v>0</v>
      </c>
    </row>
    <row r="827" spans="1:1">
      <c r="A827" s="668">
        <f>IF('Форма 2.2 | Т-пит'!$AC$249="",1,0)</f>
        <v>0</v>
      </c>
    </row>
    <row r="828" spans="1:1">
      <c r="A828" s="668">
        <f>IF('Форма 2.2 | Т-пит'!$AG$249="",1,0)</f>
        <v>0</v>
      </c>
    </row>
    <row r="829" spans="1:1">
      <c r="A829" s="668">
        <f>IF('Форма 2.2 | Т-пит'!$AI$249="",1,0)</f>
        <v>0</v>
      </c>
    </row>
    <row r="830" spans="1:1">
      <c r="A830" s="668">
        <f>IF('Форма 2.2 | Т-пит'!$AF$253="",1,0)</f>
        <v>0</v>
      </c>
    </row>
    <row r="831" spans="1:1">
      <c r="A831" s="668">
        <f>IF('Форма 2.2 | Т-пит'!$AH$253="",1,0)</f>
        <v>0</v>
      </c>
    </row>
    <row r="832" spans="1:1">
      <c r="A832" s="668">
        <f>IF('Форма 2.2 | Т-пит'!$AC$253="",1,0)</f>
        <v>0</v>
      </c>
    </row>
    <row r="833" spans="1:1">
      <c r="A833" s="668">
        <f>IF('Форма 2.2 | Т-пит'!$AG$253="",1,0)</f>
        <v>0</v>
      </c>
    </row>
    <row r="834" spans="1:1">
      <c r="A834" s="668">
        <f>IF('Форма 2.2 | Т-пит'!$AI$253="",1,0)</f>
        <v>0</v>
      </c>
    </row>
    <row r="835" spans="1:1">
      <c r="A835" s="668">
        <f>IF('Форма 2.2 | Т-пит'!$AF$266="",1,0)</f>
        <v>0</v>
      </c>
    </row>
    <row r="836" spans="1:1">
      <c r="A836" s="668">
        <f>IF('Форма 2.2 | Т-пит'!$AH$266="",1,0)</f>
        <v>0</v>
      </c>
    </row>
    <row r="837" spans="1:1">
      <c r="A837" s="668">
        <f>IF('Форма 2.2 | Т-пит'!$AC$266="",1,0)</f>
        <v>0</v>
      </c>
    </row>
    <row r="838" spans="1:1">
      <c r="A838" s="668">
        <f>IF('Форма 2.2 | Т-пит'!$AG$266="",1,0)</f>
        <v>0</v>
      </c>
    </row>
    <row r="839" spans="1:1">
      <c r="A839" s="668">
        <f>IF('Форма 2.2 | Т-пит'!$AI$266="",1,0)</f>
        <v>0</v>
      </c>
    </row>
    <row r="840" spans="1:1">
      <c r="A840" s="668">
        <f>IF('Форма 2.2 | Т-пит'!$AF$270="",1,0)</f>
        <v>0</v>
      </c>
    </row>
    <row r="841" spans="1:1">
      <c r="A841" s="668">
        <f>IF('Форма 2.2 | Т-пит'!$AH$270="",1,0)</f>
        <v>0</v>
      </c>
    </row>
    <row r="842" spans="1:1">
      <c r="A842" s="668">
        <f>IF('Форма 2.2 | Т-пит'!$AC$270="",1,0)</f>
        <v>0</v>
      </c>
    </row>
    <row r="843" spans="1:1">
      <c r="A843" s="668">
        <f>IF('Форма 2.2 | Т-пит'!$AG$270="",1,0)</f>
        <v>0</v>
      </c>
    </row>
    <row r="844" spans="1:1">
      <c r="A844" s="668">
        <f>IF('Форма 2.2 | Т-пит'!$AI$270="",1,0)</f>
        <v>0</v>
      </c>
    </row>
    <row r="845" spans="1:1">
      <c r="A845" s="668">
        <f>IF('Форма 2.2 | Т-пит'!$AF$23="",1,0)</f>
        <v>0</v>
      </c>
    </row>
    <row r="846" spans="1:1">
      <c r="A846" s="668">
        <f>IF('Форма 2.2 | Т-пит'!$AH$23="",1,0)</f>
        <v>0</v>
      </c>
    </row>
    <row r="847" spans="1:1">
      <c r="A847" s="668">
        <f>IF('Форма 2.2 | Т-пит'!$AC$23="",1,0)</f>
        <v>0</v>
      </c>
    </row>
    <row r="848" spans="1:1">
      <c r="A848" s="668">
        <f>IF('Форма 2.2 | Т-пит'!$AG$23="",1,0)</f>
        <v>0</v>
      </c>
    </row>
    <row r="849" spans="1:1">
      <c r="A849" s="668">
        <f>IF('Форма 2.2 | Т-пит'!$AI$23="",1,0)</f>
        <v>0</v>
      </c>
    </row>
    <row r="850" spans="1:1">
      <c r="A850" s="668">
        <f>IF('Форма 2.2 | Т-пит'!$AF$40="",1,0)</f>
        <v>0</v>
      </c>
    </row>
    <row r="851" spans="1:1">
      <c r="A851" s="668">
        <f>IF('Форма 2.2 | Т-пит'!$AH$40="",1,0)</f>
        <v>0</v>
      </c>
    </row>
    <row r="852" spans="1:1">
      <c r="A852" s="668">
        <f>IF('Форма 2.2 | Т-пит'!$AC$40="",1,0)</f>
        <v>0</v>
      </c>
    </row>
    <row r="853" spans="1:1">
      <c r="A853" s="668">
        <f>IF('Форма 2.2 | Т-пит'!$AG$40="",1,0)</f>
        <v>0</v>
      </c>
    </row>
    <row r="854" spans="1:1">
      <c r="A854" s="668">
        <f>IF('Форма 2.2 | Т-пит'!$AI$40="",1,0)</f>
        <v>0</v>
      </c>
    </row>
    <row r="855" spans="1:1">
      <c r="A855" s="668">
        <f>IF('Форма 2.2 | Т-пит'!$AM$84="",1,0)</f>
        <v>0</v>
      </c>
    </row>
    <row r="856" spans="1:1">
      <c r="A856" s="668">
        <f>IF('Форма 2.2 | Т-пит'!$AO$84="",1,0)</f>
        <v>0</v>
      </c>
    </row>
    <row r="857" spans="1:1">
      <c r="A857" s="668">
        <f>IF('Форма 2.2 | Т-пит'!$AJ$84="",1,0)</f>
        <v>0</v>
      </c>
    </row>
    <row r="858" spans="1:1">
      <c r="A858" s="668">
        <f>IF('Форма 2.2 | Т-пит'!$AN$84="",1,0)</f>
        <v>0</v>
      </c>
    </row>
    <row r="859" spans="1:1">
      <c r="A859" s="668">
        <f>IF('Форма 2.2 | Т-пит'!$AP$84="",1,0)</f>
        <v>0</v>
      </c>
    </row>
    <row r="860" spans="1:1">
      <c r="A860" s="668">
        <f>IF('Форма 2.2 | Т-пит'!$AM$101="",1,0)</f>
        <v>0</v>
      </c>
    </row>
    <row r="861" spans="1:1">
      <c r="A861" s="668">
        <f>IF('Форма 2.2 | Т-пит'!$AO$101="",1,0)</f>
        <v>0</v>
      </c>
    </row>
    <row r="862" spans="1:1">
      <c r="A862" s="668">
        <f>IF('Форма 2.2 | Т-пит'!$AJ$101="",1,0)</f>
        <v>0</v>
      </c>
    </row>
    <row r="863" spans="1:1">
      <c r="A863" s="668">
        <f>IF('Форма 2.2 | Т-пит'!$AN$101="",1,0)</f>
        <v>0</v>
      </c>
    </row>
    <row r="864" spans="1:1">
      <c r="A864" s="668">
        <f>IF('Форма 2.2 | Т-пит'!$AP$101="",1,0)</f>
        <v>0</v>
      </c>
    </row>
    <row r="865" spans="1:1">
      <c r="A865" s="668">
        <f>IF('Форма 2.2 | Т-пит'!$AM$118="",1,0)</f>
        <v>0</v>
      </c>
    </row>
    <row r="866" spans="1:1">
      <c r="A866" s="668">
        <f>IF('Форма 2.2 | Т-пит'!$AO$118="",1,0)</f>
        <v>0</v>
      </c>
    </row>
    <row r="867" spans="1:1">
      <c r="A867" s="668">
        <f>IF('Форма 2.2 | Т-пит'!$AJ$118="",1,0)</f>
        <v>0</v>
      </c>
    </row>
    <row r="868" spans="1:1">
      <c r="A868" s="668">
        <f>IF('Форма 2.2 | Т-пит'!$AN$118="",1,0)</f>
        <v>0</v>
      </c>
    </row>
    <row r="869" spans="1:1">
      <c r="A869" s="668">
        <f>IF('Форма 2.2 | Т-пит'!$AP$118="",1,0)</f>
        <v>0</v>
      </c>
    </row>
    <row r="870" spans="1:1">
      <c r="A870" s="668">
        <f>IF('Форма 2.2 | Т-пит'!$AM$135="",1,0)</f>
        <v>0</v>
      </c>
    </row>
    <row r="871" spans="1:1">
      <c r="A871" s="668">
        <f>IF('Форма 2.2 | Т-пит'!$AO$135="",1,0)</f>
        <v>0</v>
      </c>
    </row>
    <row r="872" spans="1:1">
      <c r="A872" s="668">
        <f>IF('Форма 2.2 | Т-пит'!$AJ$135="",1,0)</f>
        <v>0</v>
      </c>
    </row>
    <row r="873" spans="1:1">
      <c r="A873" s="668">
        <f>IF('Форма 2.2 | Т-пит'!$AN$135="",1,0)</f>
        <v>0</v>
      </c>
    </row>
    <row r="874" spans="1:1">
      <c r="A874" s="668">
        <f>IF('Форма 2.2 | Т-пит'!$AP$135="",1,0)</f>
        <v>0</v>
      </c>
    </row>
    <row r="875" spans="1:1">
      <c r="A875" s="668">
        <f>IF('Форма 2.2 | Т-пит'!$AM$166="",1,0)</f>
        <v>0</v>
      </c>
    </row>
    <row r="876" spans="1:1">
      <c r="A876" s="668">
        <f>IF('Форма 2.2 | Т-пит'!$AO$166="",1,0)</f>
        <v>0</v>
      </c>
    </row>
    <row r="877" spans="1:1">
      <c r="A877" s="668">
        <f>IF('Форма 2.2 | Т-пит'!$AJ$166="",1,0)</f>
        <v>0</v>
      </c>
    </row>
    <row r="878" spans="1:1">
      <c r="A878" s="668">
        <f>IF('Форма 2.2 | Т-пит'!$AN$166="",1,0)</f>
        <v>0</v>
      </c>
    </row>
    <row r="879" spans="1:1">
      <c r="A879" s="668">
        <f>IF('Форма 2.2 | Т-пит'!$AP$166="",1,0)</f>
        <v>0</v>
      </c>
    </row>
    <row r="880" spans="1:1">
      <c r="A880" s="668">
        <f>IF('Форма 2.2 | Т-пит'!$AM$183="",1,0)</f>
        <v>0</v>
      </c>
    </row>
    <row r="881" spans="1:1">
      <c r="A881" s="668">
        <f>IF('Форма 2.2 | Т-пит'!$AO$183="",1,0)</f>
        <v>0</v>
      </c>
    </row>
    <row r="882" spans="1:1">
      <c r="A882" s="668">
        <f>IF('Форма 2.2 | Т-пит'!$AJ$183="",1,0)</f>
        <v>0</v>
      </c>
    </row>
    <row r="883" spans="1:1">
      <c r="A883" s="668">
        <f>IF('Форма 2.2 | Т-пит'!$AN$183="",1,0)</f>
        <v>0</v>
      </c>
    </row>
    <row r="884" spans="1:1">
      <c r="A884" s="668">
        <f>IF('Форма 2.2 | Т-пит'!$AP$183="",1,0)</f>
        <v>0</v>
      </c>
    </row>
    <row r="885" spans="1:1">
      <c r="A885" s="668">
        <f>IF('Форма 2.2 | Т-пит'!$AM$214="",1,0)</f>
        <v>0</v>
      </c>
    </row>
    <row r="886" spans="1:1">
      <c r="A886" s="668">
        <f>IF('Форма 2.2 | Т-пит'!$AO$214="",1,0)</f>
        <v>0</v>
      </c>
    </row>
    <row r="887" spans="1:1">
      <c r="A887" s="668">
        <f>IF('Форма 2.2 | Т-пит'!$AJ$214="",1,0)</f>
        <v>0</v>
      </c>
    </row>
    <row r="888" spans="1:1">
      <c r="A888" s="668">
        <f>IF('Форма 2.2 | Т-пит'!$AN$214="",1,0)</f>
        <v>0</v>
      </c>
    </row>
    <row r="889" spans="1:1">
      <c r="A889" s="668">
        <f>IF('Форма 2.2 | Т-пит'!$AP$214="",1,0)</f>
        <v>0</v>
      </c>
    </row>
    <row r="890" spans="1:1">
      <c r="A890" s="668">
        <f>IF('Форма 2.2 | Т-пит'!$AM$231="",1,0)</f>
        <v>0</v>
      </c>
    </row>
    <row r="891" spans="1:1">
      <c r="A891" s="668">
        <f>IF('Форма 2.2 | Т-пит'!$AO$231="",1,0)</f>
        <v>0</v>
      </c>
    </row>
    <row r="892" spans="1:1">
      <c r="A892" s="668">
        <f>IF('Форма 2.2 | Т-пит'!$AJ$231="",1,0)</f>
        <v>0</v>
      </c>
    </row>
    <row r="893" spans="1:1">
      <c r="A893" s="668">
        <f>IF('Форма 2.2 | Т-пит'!$AN$231="",1,0)</f>
        <v>0</v>
      </c>
    </row>
    <row r="894" spans="1:1">
      <c r="A894" s="668">
        <f>IF('Форма 2.2 | Т-пит'!$AP$231="",1,0)</f>
        <v>0</v>
      </c>
    </row>
    <row r="895" spans="1:1">
      <c r="A895" s="668">
        <f>IF('Форма 2.2 | Т-пит'!$AM$262="",1,0)</f>
        <v>0</v>
      </c>
    </row>
    <row r="896" spans="1:1">
      <c r="A896" s="668">
        <f>IF('Форма 2.2 | Т-пит'!$AO$262="",1,0)</f>
        <v>0</v>
      </c>
    </row>
    <row r="897" spans="1:1">
      <c r="A897" s="668">
        <f>IF('Форма 2.2 | Т-пит'!$AJ$262="",1,0)</f>
        <v>0</v>
      </c>
    </row>
    <row r="898" spans="1:1">
      <c r="A898" s="668">
        <f>IF('Форма 2.2 | Т-пит'!$AN$262="",1,0)</f>
        <v>0</v>
      </c>
    </row>
    <row r="899" spans="1:1">
      <c r="A899" s="668">
        <f>IF('Форма 2.2 | Т-пит'!$AP$262="",1,0)</f>
        <v>0</v>
      </c>
    </row>
    <row r="900" spans="1:1">
      <c r="A900" s="668">
        <f>IF('Форма 2.2 | Т-пит'!$AM$27="",1,0)</f>
        <v>0</v>
      </c>
    </row>
    <row r="901" spans="1:1">
      <c r="A901" s="668">
        <f>IF('Форма 2.2 | Т-пит'!$AO$27="",1,0)</f>
        <v>0</v>
      </c>
    </row>
    <row r="902" spans="1:1">
      <c r="A902" s="668">
        <f>IF('Форма 2.2 | Т-пит'!$AJ$27="",1,0)</f>
        <v>0</v>
      </c>
    </row>
    <row r="903" spans="1:1">
      <c r="A903" s="668">
        <f>IF('Форма 2.2 | Т-пит'!$AN$27="",1,0)</f>
        <v>0</v>
      </c>
    </row>
    <row r="904" spans="1:1">
      <c r="A904" s="668">
        <f>IF('Форма 2.2 | Т-пит'!$AP$27="",1,0)</f>
        <v>0</v>
      </c>
    </row>
    <row r="905" spans="1:1">
      <c r="A905" s="668">
        <f>IF('Форма 2.2 | Т-пит'!$AM$31="",1,0)</f>
        <v>0</v>
      </c>
    </row>
    <row r="906" spans="1:1">
      <c r="A906" s="668">
        <f>IF('Форма 2.2 | Т-пит'!$AO$31="",1,0)</f>
        <v>0</v>
      </c>
    </row>
    <row r="907" spans="1:1">
      <c r="A907" s="668">
        <f>IF('Форма 2.2 | Т-пит'!$AJ$31="",1,0)</f>
        <v>0</v>
      </c>
    </row>
    <row r="908" spans="1:1">
      <c r="A908" s="668">
        <f>IF('Форма 2.2 | Т-пит'!$AN$31="",1,0)</f>
        <v>0</v>
      </c>
    </row>
    <row r="909" spans="1:1">
      <c r="A909" s="668">
        <f>IF('Форма 2.2 | Т-пит'!$AP$31="",1,0)</f>
        <v>0</v>
      </c>
    </row>
    <row r="910" spans="1:1">
      <c r="A910" s="668">
        <f>IF('Форма 2.2 | Т-пит'!$AM$61="",1,0)</f>
        <v>0</v>
      </c>
    </row>
    <row r="911" spans="1:1">
      <c r="A911" s="668">
        <f>IF('Форма 2.2 | Т-пит'!$AO$61="",1,0)</f>
        <v>0</v>
      </c>
    </row>
    <row r="912" spans="1:1">
      <c r="A912" s="668">
        <f>IF('Форма 2.2 | Т-пит'!$AJ$61="",1,0)</f>
        <v>0</v>
      </c>
    </row>
    <row r="913" spans="1:1">
      <c r="A913" s="668">
        <f>IF('Форма 2.2 | Т-пит'!$AN$61="",1,0)</f>
        <v>0</v>
      </c>
    </row>
    <row r="914" spans="1:1">
      <c r="A914" s="668">
        <f>IF('Форма 2.2 | Т-пит'!$AP$61="",1,0)</f>
        <v>0</v>
      </c>
    </row>
    <row r="915" spans="1:1">
      <c r="A915" s="668">
        <f>IF('Форма 2.2 | Т-пит'!$AM$65="",1,0)</f>
        <v>0</v>
      </c>
    </row>
    <row r="916" spans="1:1">
      <c r="A916" s="668">
        <f>IF('Форма 2.2 | Т-пит'!$AO$65="",1,0)</f>
        <v>0</v>
      </c>
    </row>
    <row r="917" spans="1:1">
      <c r="A917" s="668">
        <f>IF('Форма 2.2 | Т-пит'!$AJ$65="",1,0)</f>
        <v>0</v>
      </c>
    </row>
    <row r="918" spans="1:1">
      <c r="A918" s="668">
        <f>IF('Форма 2.2 | Т-пит'!$AN$65="",1,0)</f>
        <v>0</v>
      </c>
    </row>
    <row r="919" spans="1:1">
      <c r="A919" s="668">
        <f>IF('Форма 2.2 | Т-пит'!$AP$65="",1,0)</f>
        <v>0</v>
      </c>
    </row>
    <row r="920" spans="1:1">
      <c r="A920" s="668">
        <f>IF('Форма 2.2 | Т-пит'!$AM$44="",1,0)</f>
        <v>0</v>
      </c>
    </row>
    <row r="921" spans="1:1">
      <c r="A921" s="668">
        <f>IF('Форма 2.2 | Т-пит'!$AO$44="",1,0)</f>
        <v>0</v>
      </c>
    </row>
    <row r="922" spans="1:1">
      <c r="A922" s="668">
        <f>IF('Форма 2.2 | Т-пит'!$AJ$44="",1,0)</f>
        <v>0</v>
      </c>
    </row>
    <row r="923" spans="1:1">
      <c r="A923" s="668">
        <f>IF('Форма 2.2 | Т-пит'!$AN$44="",1,0)</f>
        <v>0</v>
      </c>
    </row>
    <row r="924" spans="1:1">
      <c r="A924" s="668">
        <f>IF('Форма 2.2 | Т-пит'!$AP$44="",1,0)</f>
        <v>0</v>
      </c>
    </row>
    <row r="925" spans="1:1">
      <c r="A925" s="668">
        <f>IF('Форма 2.2 | Т-пит'!$AM$48="",1,0)</f>
        <v>0</v>
      </c>
    </row>
    <row r="926" spans="1:1">
      <c r="A926" s="668">
        <f>IF('Форма 2.2 | Т-пит'!$AO$48="",1,0)</f>
        <v>0</v>
      </c>
    </row>
    <row r="927" spans="1:1">
      <c r="A927" s="668">
        <f>IF('Форма 2.2 | Т-пит'!$AJ$48="",1,0)</f>
        <v>0</v>
      </c>
    </row>
    <row r="928" spans="1:1">
      <c r="A928" s="668">
        <f>IF('Форма 2.2 | Т-пит'!$AN$48="",1,0)</f>
        <v>0</v>
      </c>
    </row>
    <row r="929" spans="1:1">
      <c r="A929" s="668">
        <f>IF('Форма 2.2 | Т-пит'!$AP$48="",1,0)</f>
        <v>0</v>
      </c>
    </row>
    <row r="930" spans="1:1">
      <c r="A930" s="668">
        <f>IF('Форма 2.2 | Т-пит'!$AM$71="",1,0)</f>
        <v>0</v>
      </c>
    </row>
    <row r="931" spans="1:1">
      <c r="A931" s="668">
        <f>IF('Форма 2.2 | Т-пит'!$AO$71="",1,0)</f>
        <v>0</v>
      </c>
    </row>
    <row r="932" spans="1:1">
      <c r="A932" s="668">
        <f>IF('Форма 2.2 | Т-пит'!$AJ$71="",1,0)</f>
        <v>0</v>
      </c>
    </row>
    <row r="933" spans="1:1">
      <c r="A933" s="668">
        <f>IF('Форма 2.2 | Т-пит'!$AN$71="",1,0)</f>
        <v>0</v>
      </c>
    </row>
    <row r="934" spans="1:1">
      <c r="A934" s="668">
        <f>IF('Форма 2.2 | Т-пит'!$AP$71="",1,0)</f>
        <v>0</v>
      </c>
    </row>
    <row r="935" spans="1:1">
      <c r="A935" s="668">
        <f>IF('Форма 2.2 | Т-пит'!$AM$75="",1,0)</f>
        <v>0</v>
      </c>
    </row>
    <row r="936" spans="1:1">
      <c r="A936" s="668">
        <f>IF('Форма 2.2 | Т-пит'!$AO$75="",1,0)</f>
        <v>0</v>
      </c>
    </row>
    <row r="937" spans="1:1">
      <c r="A937" s="668">
        <f>IF('Форма 2.2 | Т-пит'!$AJ$75="",1,0)</f>
        <v>0</v>
      </c>
    </row>
    <row r="938" spans="1:1">
      <c r="A938" s="668">
        <f>IF('Форма 2.2 | Т-пит'!$AN$75="",1,0)</f>
        <v>0</v>
      </c>
    </row>
    <row r="939" spans="1:1">
      <c r="A939" s="668">
        <f>IF('Форма 2.2 | Т-пит'!$AP$75="",1,0)</f>
        <v>0</v>
      </c>
    </row>
    <row r="940" spans="1:1">
      <c r="A940" s="668">
        <f>IF('Форма 2.2 | Т-пит'!$AM$245="",1,0)</f>
        <v>0</v>
      </c>
    </row>
    <row r="941" spans="1:1">
      <c r="A941" s="668">
        <f>IF('Форма 2.2 | Т-пит'!$AO$245="",1,0)</f>
        <v>0</v>
      </c>
    </row>
    <row r="942" spans="1:1">
      <c r="A942" s="668">
        <f>IF('Форма 2.2 | Т-пит'!$AJ$245="",1,0)</f>
        <v>0</v>
      </c>
    </row>
    <row r="943" spans="1:1">
      <c r="A943" s="668">
        <f>IF('Форма 2.2 | Т-пит'!$AN$245="",1,0)</f>
        <v>0</v>
      </c>
    </row>
    <row r="944" spans="1:1">
      <c r="A944" s="668">
        <f>IF('Форма 2.2 | Т-пит'!$AP$245="",1,0)</f>
        <v>0</v>
      </c>
    </row>
    <row r="945" spans="1:1">
      <c r="A945" s="668">
        <f>IF('Форма 2.2 | Т-пит'!$AM$197="",1,0)</f>
        <v>0</v>
      </c>
    </row>
    <row r="946" spans="1:1">
      <c r="A946" s="668">
        <f>IF('Форма 2.2 | Т-пит'!$AO$197="",1,0)</f>
        <v>0</v>
      </c>
    </row>
    <row r="947" spans="1:1">
      <c r="A947" s="668">
        <f>IF('Форма 2.2 | Т-пит'!$AJ$197="",1,0)</f>
        <v>0</v>
      </c>
    </row>
    <row r="948" spans="1:1">
      <c r="A948" s="668">
        <f>IF('Форма 2.2 | Т-пит'!$AN$197="",1,0)</f>
        <v>0</v>
      </c>
    </row>
    <row r="949" spans="1:1">
      <c r="A949" s="668">
        <f>IF('Форма 2.2 | Т-пит'!$AP$197="",1,0)</f>
        <v>0</v>
      </c>
    </row>
    <row r="950" spans="1:1">
      <c r="A950" s="668">
        <f>IF('Форма 2.2 | Т-пит'!$AM$149="",1,0)</f>
        <v>0</v>
      </c>
    </row>
    <row r="951" spans="1:1">
      <c r="A951" s="668">
        <f>IF('Форма 2.2 | Т-пит'!$AO$149="",1,0)</f>
        <v>0</v>
      </c>
    </row>
    <row r="952" spans="1:1">
      <c r="A952" s="668">
        <f>IF('Форма 2.2 | Т-пит'!$AJ$149="",1,0)</f>
        <v>0</v>
      </c>
    </row>
    <row r="953" spans="1:1">
      <c r="A953" s="668">
        <f>IF('Форма 2.2 | Т-пит'!$AN$149="",1,0)</f>
        <v>0</v>
      </c>
    </row>
    <row r="954" spans="1:1">
      <c r="A954" s="668">
        <f>IF('Форма 2.2 | Т-пит'!$AP$149="",1,0)</f>
        <v>0</v>
      </c>
    </row>
    <row r="955" spans="1:1">
      <c r="A955" s="668">
        <f>IF('Форма 2.2 | Т-пит'!$AM$88="",1,0)</f>
        <v>0</v>
      </c>
    </row>
    <row r="956" spans="1:1">
      <c r="A956" s="668">
        <f>IF('Форма 2.2 | Т-пит'!$AO$88="",1,0)</f>
        <v>0</v>
      </c>
    </row>
    <row r="957" spans="1:1">
      <c r="A957" s="668">
        <f>IF('Форма 2.2 | Т-пит'!$AJ$88="",1,0)</f>
        <v>0</v>
      </c>
    </row>
    <row r="958" spans="1:1">
      <c r="A958" s="668">
        <f>IF('Форма 2.2 | Т-пит'!$AN$88="",1,0)</f>
        <v>0</v>
      </c>
    </row>
    <row r="959" spans="1:1">
      <c r="A959" s="668">
        <f>IF('Форма 2.2 | Т-пит'!$AP$88="",1,0)</f>
        <v>0</v>
      </c>
    </row>
    <row r="960" spans="1:1">
      <c r="A960" s="668">
        <f>IF('Форма 2.2 | Т-пит'!$AM$92="",1,0)</f>
        <v>0</v>
      </c>
    </row>
    <row r="961" spans="1:1">
      <c r="A961" s="668">
        <f>IF('Форма 2.2 | Т-пит'!$AO$92="",1,0)</f>
        <v>0</v>
      </c>
    </row>
    <row r="962" spans="1:1">
      <c r="A962" s="668">
        <f>IF('Форма 2.2 | Т-пит'!$AJ$92="",1,0)</f>
        <v>0</v>
      </c>
    </row>
    <row r="963" spans="1:1">
      <c r="A963" s="668">
        <f>IF('Форма 2.2 | Т-пит'!$AN$92="",1,0)</f>
        <v>0</v>
      </c>
    </row>
    <row r="964" spans="1:1">
      <c r="A964" s="668">
        <f>IF('Форма 2.2 | Т-пит'!$AP$92="",1,0)</f>
        <v>0</v>
      </c>
    </row>
    <row r="965" spans="1:1">
      <c r="A965" s="668">
        <f>IF('Форма 2.2 | Т-пит'!$AM$105="",1,0)</f>
        <v>0</v>
      </c>
    </row>
    <row r="966" spans="1:1">
      <c r="A966" s="668">
        <f>IF('Форма 2.2 | Т-пит'!$AO$105="",1,0)</f>
        <v>0</v>
      </c>
    </row>
    <row r="967" spans="1:1">
      <c r="A967" s="668">
        <f>IF('Форма 2.2 | Т-пит'!$AJ$105="",1,0)</f>
        <v>0</v>
      </c>
    </row>
    <row r="968" spans="1:1">
      <c r="A968" s="668">
        <f>IF('Форма 2.2 | Т-пит'!$AN$105="",1,0)</f>
        <v>0</v>
      </c>
    </row>
    <row r="969" spans="1:1">
      <c r="A969" s="668">
        <f>IF('Форма 2.2 | Т-пит'!$AP$105="",1,0)</f>
        <v>0</v>
      </c>
    </row>
    <row r="970" spans="1:1">
      <c r="A970" s="668">
        <f>IF('Форма 2.2 | Т-пит'!$AM$109="",1,0)</f>
        <v>0</v>
      </c>
    </row>
    <row r="971" spans="1:1">
      <c r="A971" s="668">
        <f>IF('Форма 2.2 | Т-пит'!$AO$109="",1,0)</f>
        <v>0</v>
      </c>
    </row>
    <row r="972" spans="1:1">
      <c r="A972" s="668">
        <f>IF('Форма 2.2 | Т-пит'!$AJ$109="",1,0)</f>
        <v>0</v>
      </c>
    </row>
    <row r="973" spans="1:1">
      <c r="A973" s="668">
        <f>IF('Форма 2.2 | Т-пит'!$AN$109="",1,0)</f>
        <v>0</v>
      </c>
    </row>
    <row r="974" spans="1:1">
      <c r="A974" s="668">
        <f>IF('Форма 2.2 | Т-пит'!$AP$109="",1,0)</f>
        <v>0</v>
      </c>
    </row>
    <row r="975" spans="1:1">
      <c r="A975" s="668">
        <f>IF('Форма 2.2 | Т-пит'!$AM$122="",1,0)</f>
        <v>0</v>
      </c>
    </row>
    <row r="976" spans="1:1">
      <c r="A976" s="668">
        <f>IF('Форма 2.2 | Т-пит'!$AO$122="",1,0)</f>
        <v>0</v>
      </c>
    </row>
    <row r="977" spans="1:1">
      <c r="A977" s="668">
        <f>IF('Форма 2.2 | Т-пит'!$AJ$122="",1,0)</f>
        <v>0</v>
      </c>
    </row>
    <row r="978" spans="1:1">
      <c r="A978" s="668">
        <f>IF('Форма 2.2 | Т-пит'!$AN$122="",1,0)</f>
        <v>0</v>
      </c>
    </row>
    <row r="979" spans="1:1">
      <c r="A979" s="668">
        <f>IF('Форма 2.2 | Т-пит'!$AP$122="",1,0)</f>
        <v>0</v>
      </c>
    </row>
    <row r="980" spans="1:1">
      <c r="A980" s="668">
        <f>IF('Форма 2.2 | Т-пит'!$AM$126="",1,0)</f>
        <v>0</v>
      </c>
    </row>
    <row r="981" spans="1:1">
      <c r="A981" s="668">
        <f>IF('Форма 2.2 | Т-пит'!$AO$126="",1,0)</f>
        <v>0</v>
      </c>
    </row>
    <row r="982" spans="1:1">
      <c r="A982" s="668">
        <f>IF('Форма 2.2 | Т-пит'!$AJ$126="",1,0)</f>
        <v>0</v>
      </c>
    </row>
    <row r="983" spans="1:1">
      <c r="A983" s="668">
        <f>IF('Форма 2.2 | Т-пит'!$AN$126="",1,0)</f>
        <v>0</v>
      </c>
    </row>
    <row r="984" spans="1:1">
      <c r="A984" s="668">
        <f>IF('Форма 2.2 | Т-пит'!$AP$126="",1,0)</f>
        <v>0</v>
      </c>
    </row>
    <row r="985" spans="1:1">
      <c r="A985" s="668">
        <f>IF('Форма 2.2 | Т-пит'!$AM$139="",1,0)</f>
        <v>0</v>
      </c>
    </row>
    <row r="986" spans="1:1">
      <c r="A986" s="668">
        <f>IF('Форма 2.2 | Т-пит'!$AO$139="",1,0)</f>
        <v>0</v>
      </c>
    </row>
    <row r="987" spans="1:1">
      <c r="A987" s="668">
        <f>IF('Форма 2.2 | Т-пит'!$AJ$139="",1,0)</f>
        <v>0</v>
      </c>
    </row>
    <row r="988" spans="1:1">
      <c r="A988" s="668">
        <f>IF('Форма 2.2 | Т-пит'!$AN$139="",1,0)</f>
        <v>0</v>
      </c>
    </row>
    <row r="989" spans="1:1">
      <c r="A989" s="668">
        <f>IF('Форма 2.2 | Т-пит'!$AP$139="",1,0)</f>
        <v>0</v>
      </c>
    </row>
    <row r="990" spans="1:1">
      <c r="A990" s="668">
        <f>IF('Форма 2.2 | Т-пит'!$AM$143="",1,0)</f>
        <v>0</v>
      </c>
    </row>
    <row r="991" spans="1:1">
      <c r="A991" s="668">
        <f>IF('Форма 2.2 | Т-пит'!$AO$143="",1,0)</f>
        <v>0</v>
      </c>
    </row>
    <row r="992" spans="1:1">
      <c r="A992" s="668">
        <f>IF('Форма 2.2 | Т-пит'!$AJ$143="",1,0)</f>
        <v>0</v>
      </c>
    </row>
    <row r="993" spans="1:1">
      <c r="A993" s="668">
        <f>IF('Форма 2.2 | Т-пит'!$AN$143="",1,0)</f>
        <v>0</v>
      </c>
    </row>
    <row r="994" spans="1:1">
      <c r="A994" s="668">
        <f>IF('Форма 2.2 | Т-пит'!$AP$143="",1,0)</f>
        <v>0</v>
      </c>
    </row>
    <row r="995" spans="1:1">
      <c r="A995" s="668">
        <f>IF('Форма 2.2 | Т-пит'!$AM$153="",1,0)</f>
        <v>0</v>
      </c>
    </row>
    <row r="996" spans="1:1">
      <c r="A996" s="668">
        <f>IF('Форма 2.2 | Т-пит'!$AO$153="",1,0)</f>
        <v>0</v>
      </c>
    </row>
    <row r="997" spans="1:1">
      <c r="A997" s="668">
        <f>IF('Форма 2.2 | Т-пит'!$AJ$153="",1,0)</f>
        <v>0</v>
      </c>
    </row>
    <row r="998" spans="1:1">
      <c r="A998" s="668">
        <f>IF('Форма 2.2 | Т-пит'!$AN$153="",1,0)</f>
        <v>0</v>
      </c>
    </row>
    <row r="999" spans="1:1">
      <c r="A999" s="668">
        <f>IF('Форма 2.2 | Т-пит'!$AP$153="",1,0)</f>
        <v>0</v>
      </c>
    </row>
    <row r="1000" spans="1:1">
      <c r="A1000" s="668">
        <f>IF('Форма 2.2 | Т-пит'!$AM$157="",1,0)</f>
        <v>0</v>
      </c>
    </row>
    <row r="1001" spans="1:1">
      <c r="A1001" s="668">
        <f>IF('Форма 2.2 | Т-пит'!$AO$157="",1,0)</f>
        <v>0</v>
      </c>
    </row>
    <row r="1002" spans="1:1">
      <c r="A1002" s="668">
        <f>IF('Форма 2.2 | Т-пит'!$AJ$157="",1,0)</f>
        <v>0</v>
      </c>
    </row>
    <row r="1003" spans="1:1">
      <c r="A1003" s="668">
        <f>IF('Форма 2.2 | Т-пит'!$AN$157="",1,0)</f>
        <v>0</v>
      </c>
    </row>
    <row r="1004" spans="1:1">
      <c r="A1004" s="668">
        <f>IF('Форма 2.2 | Т-пит'!$AP$157="",1,0)</f>
        <v>0</v>
      </c>
    </row>
    <row r="1005" spans="1:1">
      <c r="A1005" s="668">
        <f>IF('Форма 2.2 | Т-пит'!$AM$170="",1,0)</f>
        <v>0</v>
      </c>
    </row>
    <row r="1006" spans="1:1">
      <c r="A1006" s="668">
        <f>IF('Форма 2.2 | Т-пит'!$AO$170="",1,0)</f>
        <v>0</v>
      </c>
    </row>
    <row r="1007" spans="1:1">
      <c r="A1007" s="668">
        <f>IF('Форма 2.2 | Т-пит'!$AJ$170="",1,0)</f>
        <v>0</v>
      </c>
    </row>
    <row r="1008" spans="1:1">
      <c r="A1008" s="668">
        <f>IF('Форма 2.2 | Т-пит'!$AN$170="",1,0)</f>
        <v>0</v>
      </c>
    </row>
    <row r="1009" spans="1:1">
      <c r="A1009" s="668">
        <f>IF('Форма 2.2 | Т-пит'!$AP$170="",1,0)</f>
        <v>0</v>
      </c>
    </row>
    <row r="1010" spans="1:1">
      <c r="A1010" s="668">
        <f>IF('Форма 2.2 | Т-пит'!$AM$174="",1,0)</f>
        <v>0</v>
      </c>
    </row>
    <row r="1011" spans="1:1">
      <c r="A1011" s="668">
        <f>IF('Форма 2.2 | Т-пит'!$AO$174="",1,0)</f>
        <v>0</v>
      </c>
    </row>
    <row r="1012" spans="1:1">
      <c r="A1012" s="668">
        <f>IF('Форма 2.2 | Т-пит'!$AJ$174="",1,0)</f>
        <v>0</v>
      </c>
    </row>
    <row r="1013" spans="1:1">
      <c r="A1013" s="668">
        <f>IF('Форма 2.2 | Т-пит'!$AN$174="",1,0)</f>
        <v>0</v>
      </c>
    </row>
    <row r="1014" spans="1:1">
      <c r="A1014" s="668">
        <f>IF('Форма 2.2 | Т-пит'!$AP$174="",1,0)</f>
        <v>0</v>
      </c>
    </row>
    <row r="1015" spans="1:1">
      <c r="A1015" s="668">
        <f>IF('Форма 2.2 | Т-пит'!$AM$187="",1,0)</f>
        <v>0</v>
      </c>
    </row>
    <row r="1016" spans="1:1">
      <c r="A1016" s="668">
        <f>IF('Форма 2.2 | Т-пит'!$AO$187="",1,0)</f>
        <v>0</v>
      </c>
    </row>
    <row r="1017" spans="1:1">
      <c r="A1017" s="668">
        <f>IF('Форма 2.2 | Т-пит'!$AJ$187="",1,0)</f>
        <v>0</v>
      </c>
    </row>
    <row r="1018" spans="1:1">
      <c r="A1018" s="668">
        <f>IF('Форма 2.2 | Т-пит'!$AN$187="",1,0)</f>
        <v>0</v>
      </c>
    </row>
    <row r="1019" spans="1:1">
      <c r="A1019" s="668">
        <f>IF('Форма 2.2 | Т-пит'!$AP$187="",1,0)</f>
        <v>0</v>
      </c>
    </row>
    <row r="1020" spans="1:1">
      <c r="A1020" s="668">
        <f>IF('Форма 2.2 | Т-пит'!$AM$191="",1,0)</f>
        <v>0</v>
      </c>
    </row>
    <row r="1021" spans="1:1">
      <c r="A1021" s="668">
        <f>IF('Форма 2.2 | Т-пит'!$AO$191="",1,0)</f>
        <v>0</v>
      </c>
    </row>
    <row r="1022" spans="1:1">
      <c r="A1022" s="668">
        <f>IF('Форма 2.2 | Т-пит'!$AJ$191="",1,0)</f>
        <v>0</v>
      </c>
    </row>
    <row r="1023" spans="1:1">
      <c r="A1023" s="668">
        <f>IF('Форма 2.2 | Т-пит'!$AN$191="",1,0)</f>
        <v>0</v>
      </c>
    </row>
    <row r="1024" spans="1:1">
      <c r="A1024" s="668">
        <f>IF('Форма 2.2 | Т-пит'!$AP$191="",1,0)</f>
        <v>0</v>
      </c>
    </row>
    <row r="1025" spans="1:1">
      <c r="A1025" s="668">
        <f>IF('Форма 2.2 | Т-пит'!$AM$201="",1,0)</f>
        <v>0</v>
      </c>
    </row>
    <row r="1026" spans="1:1">
      <c r="A1026" s="668">
        <f>IF('Форма 2.2 | Т-пит'!$AO$201="",1,0)</f>
        <v>0</v>
      </c>
    </row>
    <row r="1027" spans="1:1">
      <c r="A1027" s="668">
        <f>IF('Форма 2.2 | Т-пит'!$AJ$201="",1,0)</f>
        <v>0</v>
      </c>
    </row>
    <row r="1028" spans="1:1">
      <c r="A1028" s="668">
        <f>IF('Форма 2.2 | Т-пит'!$AN$201="",1,0)</f>
        <v>0</v>
      </c>
    </row>
    <row r="1029" spans="1:1">
      <c r="A1029" s="668">
        <f>IF('Форма 2.2 | Т-пит'!$AP$201="",1,0)</f>
        <v>0</v>
      </c>
    </row>
    <row r="1030" spans="1:1">
      <c r="A1030" s="668">
        <f>IF('Форма 2.2 | Т-пит'!$AM$205="",1,0)</f>
        <v>0</v>
      </c>
    </row>
    <row r="1031" spans="1:1">
      <c r="A1031" s="668">
        <f>IF('Форма 2.2 | Т-пит'!$AO$205="",1,0)</f>
        <v>0</v>
      </c>
    </row>
    <row r="1032" spans="1:1">
      <c r="A1032" s="668">
        <f>IF('Форма 2.2 | Т-пит'!$AJ$205="",1,0)</f>
        <v>0</v>
      </c>
    </row>
    <row r="1033" spans="1:1">
      <c r="A1033" s="668">
        <f>IF('Форма 2.2 | Т-пит'!$AN$205="",1,0)</f>
        <v>0</v>
      </c>
    </row>
    <row r="1034" spans="1:1">
      <c r="A1034" s="668">
        <f>IF('Форма 2.2 | Т-пит'!$AP$205="",1,0)</f>
        <v>0</v>
      </c>
    </row>
    <row r="1035" spans="1:1">
      <c r="A1035" s="668">
        <f>IF('Форма 2.2 | Т-пит'!$AM$218="",1,0)</f>
        <v>0</v>
      </c>
    </row>
    <row r="1036" spans="1:1">
      <c r="A1036" s="668">
        <f>IF('Форма 2.2 | Т-пит'!$AO$218="",1,0)</f>
        <v>0</v>
      </c>
    </row>
    <row r="1037" spans="1:1">
      <c r="A1037" s="668">
        <f>IF('Форма 2.2 | Т-пит'!$AJ$218="",1,0)</f>
        <v>0</v>
      </c>
    </row>
    <row r="1038" spans="1:1">
      <c r="A1038" s="668">
        <f>IF('Форма 2.2 | Т-пит'!$AN$218="",1,0)</f>
        <v>0</v>
      </c>
    </row>
    <row r="1039" spans="1:1">
      <c r="A1039" s="668">
        <f>IF('Форма 2.2 | Т-пит'!$AP$218="",1,0)</f>
        <v>0</v>
      </c>
    </row>
    <row r="1040" spans="1:1">
      <c r="A1040" s="668">
        <f>IF('Форма 2.2 | Т-пит'!$AM$222="",1,0)</f>
        <v>0</v>
      </c>
    </row>
    <row r="1041" spans="1:1">
      <c r="A1041" s="668">
        <f>IF('Форма 2.2 | Т-пит'!$AO$222="",1,0)</f>
        <v>0</v>
      </c>
    </row>
    <row r="1042" spans="1:1">
      <c r="A1042" s="668">
        <f>IF('Форма 2.2 | Т-пит'!$AJ$222="",1,0)</f>
        <v>0</v>
      </c>
    </row>
    <row r="1043" spans="1:1">
      <c r="A1043" s="668">
        <f>IF('Форма 2.2 | Т-пит'!$AN$222="",1,0)</f>
        <v>0</v>
      </c>
    </row>
    <row r="1044" spans="1:1">
      <c r="A1044" s="668">
        <f>IF('Форма 2.2 | Т-пит'!$AP$222="",1,0)</f>
        <v>0</v>
      </c>
    </row>
    <row r="1045" spans="1:1">
      <c r="A1045" s="668">
        <f>IF('Форма 2.2 | Т-пит'!$AM$235="",1,0)</f>
        <v>0</v>
      </c>
    </row>
    <row r="1046" spans="1:1">
      <c r="A1046" s="668">
        <f>IF('Форма 2.2 | Т-пит'!$AO$235="",1,0)</f>
        <v>0</v>
      </c>
    </row>
    <row r="1047" spans="1:1">
      <c r="A1047" s="668">
        <f>IF('Форма 2.2 | Т-пит'!$AJ$235="",1,0)</f>
        <v>0</v>
      </c>
    </row>
    <row r="1048" spans="1:1">
      <c r="A1048" s="668">
        <f>IF('Форма 2.2 | Т-пит'!$AN$235="",1,0)</f>
        <v>0</v>
      </c>
    </row>
    <row r="1049" spans="1:1">
      <c r="A1049" s="668">
        <f>IF('Форма 2.2 | Т-пит'!$AP$235="",1,0)</f>
        <v>0</v>
      </c>
    </row>
    <row r="1050" spans="1:1">
      <c r="A1050" s="668">
        <f>IF('Форма 2.2 | Т-пит'!$AM$239="",1,0)</f>
        <v>0</v>
      </c>
    </row>
    <row r="1051" spans="1:1">
      <c r="A1051" s="668">
        <f>IF('Форма 2.2 | Т-пит'!$AO$239="",1,0)</f>
        <v>0</v>
      </c>
    </row>
    <row r="1052" spans="1:1">
      <c r="A1052" s="668">
        <f>IF('Форма 2.2 | Т-пит'!$AJ$239="",1,0)</f>
        <v>0</v>
      </c>
    </row>
    <row r="1053" spans="1:1">
      <c r="A1053" s="668">
        <f>IF('Форма 2.2 | Т-пит'!$AN$239="",1,0)</f>
        <v>0</v>
      </c>
    </row>
    <row r="1054" spans="1:1">
      <c r="A1054" s="668">
        <f>IF('Форма 2.2 | Т-пит'!$AP$239="",1,0)</f>
        <v>0</v>
      </c>
    </row>
    <row r="1055" spans="1:1">
      <c r="A1055" s="668">
        <f>IF('Форма 2.2 | Т-пит'!$AM$249="",1,0)</f>
        <v>0</v>
      </c>
    </row>
    <row r="1056" spans="1:1">
      <c r="A1056" s="668">
        <f>IF('Форма 2.2 | Т-пит'!$AO$249="",1,0)</f>
        <v>0</v>
      </c>
    </row>
    <row r="1057" spans="1:1">
      <c r="A1057" s="668">
        <f>IF('Форма 2.2 | Т-пит'!$AJ$249="",1,0)</f>
        <v>0</v>
      </c>
    </row>
    <row r="1058" spans="1:1">
      <c r="A1058" s="668">
        <f>IF('Форма 2.2 | Т-пит'!$AN$249="",1,0)</f>
        <v>0</v>
      </c>
    </row>
    <row r="1059" spans="1:1">
      <c r="A1059" s="668">
        <f>IF('Форма 2.2 | Т-пит'!$AP$249="",1,0)</f>
        <v>0</v>
      </c>
    </row>
    <row r="1060" spans="1:1">
      <c r="A1060" s="668">
        <f>IF('Форма 2.2 | Т-пит'!$AM$253="",1,0)</f>
        <v>0</v>
      </c>
    </row>
    <row r="1061" spans="1:1">
      <c r="A1061" s="668">
        <f>IF('Форма 2.2 | Т-пит'!$AO$253="",1,0)</f>
        <v>0</v>
      </c>
    </row>
    <row r="1062" spans="1:1">
      <c r="A1062" s="668">
        <f>IF('Форма 2.2 | Т-пит'!$AJ$253="",1,0)</f>
        <v>0</v>
      </c>
    </row>
    <row r="1063" spans="1:1">
      <c r="A1063" s="668">
        <f>IF('Форма 2.2 | Т-пит'!$AN$253="",1,0)</f>
        <v>0</v>
      </c>
    </row>
    <row r="1064" spans="1:1">
      <c r="A1064" s="668">
        <f>IF('Форма 2.2 | Т-пит'!$AP$253="",1,0)</f>
        <v>0</v>
      </c>
    </row>
    <row r="1065" spans="1:1">
      <c r="A1065" s="668">
        <f>IF('Форма 2.2 | Т-пит'!$AM$266="",1,0)</f>
        <v>0</v>
      </c>
    </row>
    <row r="1066" spans="1:1">
      <c r="A1066" s="668">
        <f>IF('Форма 2.2 | Т-пит'!$AO$266="",1,0)</f>
        <v>0</v>
      </c>
    </row>
    <row r="1067" spans="1:1">
      <c r="A1067" s="668">
        <f>IF('Форма 2.2 | Т-пит'!$AJ$266="",1,0)</f>
        <v>0</v>
      </c>
    </row>
    <row r="1068" spans="1:1">
      <c r="A1068" s="668">
        <f>IF('Форма 2.2 | Т-пит'!$AN$266="",1,0)</f>
        <v>0</v>
      </c>
    </row>
    <row r="1069" spans="1:1">
      <c r="A1069" s="668">
        <f>IF('Форма 2.2 | Т-пит'!$AP$266="",1,0)</f>
        <v>0</v>
      </c>
    </row>
    <row r="1070" spans="1:1">
      <c r="A1070" s="668">
        <f>IF('Форма 2.2 | Т-пит'!$AM$270="",1,0)</f>
        <v>0</v>
      </c>
    </row>
    <row r="1071" spans="1:1">
      <c r="A1071" s="668">
        <f>IF('Форма 2.2 | Т-пит'!$AO$270="",1,0)</f>
        <v>0</v>
      </c>
    </row>
    <row r="1072" spans="1:1">
      <c r="A1072" s="668">
        <f>IF('Форма 2.2 | Т-пит'!$AJ$270="",1,0)</f>
        <v>0</v>
      </c>
    </row>
    <row r="1073" spans="1:1">
      <c r="A1073" s="668">
        <f>IF('Форма 2.2 | Т-пит'!$AN$270="",1,0)</f>
        <v>0</v>
      </c>
    </row>
    <row r="1074" spans="1:1">
      <c r="A1074" s="668">
        <f>IF('Форма 2.2 | Т-пит'!$AP$270="",1,0)</f>
        <v>0</v>
      </c>
    </row>
    <row r="1075" spans="1:1">
      <c r="A1075" s="668">
        <f>IF('Форма 2.2 | Т-пит'!$AM$23="",1,0)</f>
        <v>0</v>
      </c>
    </row>
    <row r="1076" spans="1:1">
      <c r="A1076" s="668">
        <f>IF('Форма 2.2 | Т-пит'!$AO$23="",1,0)</f>
        <v>0</v>
      </c>
    </row>
    <row r="1077" spans="1:1">
      <c r="A1077" s="668">
        <f>IF('Форма 2.2 | Т-пит'!$AJ$23="",1,0)</f>
        <v>0</v>
      </c>
    </row>
    <row r="1078" spans="1:1">
      <c r="A1078" s="668">
        <f>IF('Форма 2.2 | Т-пит'!$AN$23="",1,0)</f>
        <v>0</v>
      </c>
    </row>
    <row r="1079" spans="1:1">
      <c r="A1079" s="668">
        <f>IF('Форма 2.2 | Т-пит'!$AP$23="",1,0)</f>
        <v>0</v>
      </c>
    </row>
    <row r="1080" spans="1:1">
      <c r="A1080" s="668">
        <f>IF('Форма 2.2 | Т-пит'!$AM$40="",1,0)</f>
        <v>0</v>
      </c>
    </row>
    <row r="1081" spans="1:1">
      <c r="A1081" s="668">
        <f>IF('Форма 2.2 | Т-пит'!$AO$40="",1,0)</f>
        <v>0</v>
      </c>
    </row>
    <row r="1082" spans="1:1">
      <c r="A1082" s="668">
        <f>IF('Форма 2.2 | Т-пит'!$AJ$40="",1,0)</f>
        <v>0</v>
      </c>
    </row>
    <row r="1083" spans="1:1">
      <c r="A1083" s="668">
        <f>IF('Форма 2.2 | Т-пит'!$AN$40="",1,0)</f>
        <v>0</v>
      </c>
    </row>
    <row r="1084" spans="1:1">
      <c r="A1084" s="668">
        <f>IF('Форма 2.2 | Т-пит'!$AP$40="",1,0)</f>
        <v>0</v>
      </c>
    </row>
    <row r="1085" spans="1:1">
      <c r="A1085" s="668">
        <f>IF('Форма 2.2 | Т-пит'!$AM$57="",1,0)</f>
        <v>0</v>
      </c>
    </row>
    <row r="1086" spans="1:1">
      <c r="A1086" s="668">
        <f>IF('Форма 2.2 | Т-пит'!$AO$57="",1,0)</f>
        <v>0</v>
      </c>
    </row>
    <row r="1087" spans="1:1">
      <c r="A1087" s="668">
        <f>IF('Форма 2.2 | Т-пит'!$AJ$57="",1,0)</f>
        <v>0</v>
      </c>
    </row>
    <row r="1088" spans="1:1">
      <c r="A1088" s="668">
        <f>IF('Форма 2.2 | Т-пит'!$AN$57="",1,0)</f>
        <v>0</v>
      </c>
    </row>
    <row r="1089" spans="1:1">
      <c r="A1089" s="668">
        <f>IF('Форма 2.2 | Т-пит'!$AP$57="",1,0)</f>
        <v>0</v>
      </c>
    </row>
    <row r="1090" spans="1:1">
      <c r="A1090" s="668">
        <f>IF('Форма 2.2 | Т-пит'!$AT$101="",1,0)</f>
        <v>0</v>
      </c>
    </row>
    <row r="1091" spans="1:1">
      <c r="A1091" s="668">
        <f>IF('Форма 2.2 | Т-пит'!$AV$101="",1,0)</f>
        <v>0</v>
      </c>
    </row>
    <row r="1092" spans="1:1">
      <c r="A1092" s="668">
        <f>IF('Форма 2.2 | Т-пит'!$AQ$101="",1,0)</f>
        <v>0</v>
      </c>
    </row>
    <row r="1093" spans="1:1">
      <c r="A1093" s="668">
        <f>IF('Форма 2.2 | Т-пит'!$AU$101="",1,0)</f>
        <v>0</v>
      </c>
    </row>
    <row r="1094" spans="1:1">
      <c r="A1094" s="668">
        <f>IF('Форма 2.2 | Т-пит'!$AW$101="",1,0)</f>
        <v>0</v>
      </c>
    </row>
    <row r="1095" spans="1:1">
      <c r="A1095" s="668">
        <f>IF('Форма 2.2 | Т-пит'!$AT$118="",1,0)</f>
        <v>0</v>
      </c>
    </row>
    <row r="1096" spans="1:1">
      <c r="A1096" s="668">
        <f>IF('Форма 2.2 | Т-пит'!$AV$118="",1,0)</f>
        <v>0</v>
      </c>
    </row>
    <row r="1097" spans="1:1">
      <c r="A1097" s="668">
        <f>IF('Форма 2.2 | Т-пит'!$AQ$118="",1,0)</f>
        <v>0</v>
      </c>
    </row>
    <row r="1098" spans="1:1">
      <c r="A1098" s="668">
        <f>IF('Форма 2.2 | Т-пит'!$AU$118="",1,0)</f>
        <v>0</v>
      </c>
    </row>
    <row r="1099" spans="1:1">
      <c r="A1099" s="668">
        <f>IF('Форма 2.2 | Т-пит'!$AW$118="",1,0)</f>
        <v>0</v>
      </c>
    </row>
    <row r="1100" spans="1:1">
      <c r="A1100" s="668">
        <f>IF('Форма 2.2 | Т-пит'!$AT$135="",1,0)</f>
        <v>0</v>
      </c>
    </row>
    <row r="1101" spans="1:1">
      <c r="A1101" s="668">
        <f>IF('Форма 2.2 | Т-пит'!$AV$135="",1,0)</f>
        <v>0</v>
      </c>
    </row>
    <row r="1102" spans="1:1">
      <c r="A1102" s="668">
        <f>IF('Форма 2.2 | Т-пит'!$AQ$135="",1,0)</f>
        <v>0</v>
      </c>
    </row>
    <row r="1103" spans="1:1">
      <c r="A1103" s="668">
        <f>IF('Форма 2.2 | Т-пит'!$AU$135="",1,0)</f>
        <v>0</v>
      </c>
    </row>
    <row r="1104" spans="1:1">
      <c r="A1104" s="668">
        <f>IF('Форма 2.2 | Т-пит'!$AW$135="",1,0)</f>
        <v>0</v>
      </c>
    </row>
    <row r="1105" spans="1:1">
      <c r="A1105" s="668">
        <f>IF('Форма 2.2 | Т-пит'!$AT$166="",1,0)</f>
        <v>0</v>
      </c>
    </row>
    <row r="1106" spans="1:1">
      <c r="A1106" s="668">
        <f>IF('Форма 2.2 | Т-пит'!$AV$166="",1,0)</f>
        <v>0</v>
      </c>
    </row>
    <row r="1107" spans="1:1">
      <c r="A1107" s="668">
        <f>IF('Форма 2.2 | Т-пит'!$AQ$166="",1,0)</f>
        <v>0</v>
      </c>
    </row>
    <row r="1108" spans="1:1">
      <c r="A1108" s="668">
        <f>IF('Форма 2.2 | Т-пит'!$AU$166="",1,0)</f>
        <v>0</v>
      </c>
    </row>
    <row r="1109" spans="1:1">
      <c r="A1109" s="668">
        <f>IF('Форма 2.2 | Т-пит'!$AW$166="",1,0)</f>
        <v>0</v>
      </c>
    </row>
    <row r="1110" spans="1:1">
      <c r="A1110" s="668">
        <f>IF('Форма 2.2 | Т-пит'!$AT$183="",1,0)</f>
        <v>0</v>
      </c>
    </row>
    <row r="1111" spans="1:1">
      <c r="A1111" s="668">
        <f>IF('Форма 2.2 | Т-пит'!$AV$183="",1,0)</f>
        <v>0</v>
      </c>
    </row>
    <row r="1112" spans="1:1">
      <c r="A1112" s="668">
        <f>IF('Форма 2.2 | Т-пит'!$AQ$183="",1,0)</f>
        <v>0</v>
      </c>
    </row>
    <row r="1113" spans="1:1">
      <c r="A1113" s="668">
        <f>IF('Форма 2.2 | Т-пит'!$AU$183="",1,0)</f>
        <v>0</v>
      </c>
    </row>
    <row r="1114" spans="1:1">
      <c r="A1114" s="668">
        <f>IF('Форма 2.2 | Т-пит'!$AW$183="",1,0)</f>
        <v>0</v>
      </c>
    </row>
    <row r="1115" spans="1:1">
      <c r="A1115" s="668">
        <f>IF('Форма 2.2 | Т-пит'!$AT$214="",1,0)</f>
        <v>0</v>
      </c>
    </row>
    <row r="1116" spans="1:1">
      <c r="A1116" s="668">
        <f>IF('Форма 2.2 | Т-пит'!$AV$214="",1,0)</f>
        <v>0</v>
      </c>
    </row>
    <row r="1117" spans="1:1">
      <c r="A1117" s="668">
        <f>IF('Форма 2.2 | Т-пит'!$AQ$214="",1,0)</f>
        <v>0</v>
      </c>
    </row>
    <row r="1118" spans="1:1">
      <c r="A1118" s="668">
        <f>IF('Форма 2.2 | Т-пит'!$AU$214="",1,0)</f>
        <v>0</v>
      </c>
    </row>
    <row r="1119" spans="1:1">
      <c r="A1119" s="668">
        <f>IF('Форма 2.2 | Т-пит'!$AW$214="",1,0)</f>
        <v>0</v>
      </c>
    </row>
    <row r="1120" spans="1:1">
      <c r="A1120" s="668">
        <f>IF('Форма 2.2 | Т-пит'!$AT$231="",1,0)</f>
        <v>0</v>
      </c>
    </row>
    <row r="1121" spans="1:1">
      <c r="A1121" s="668">
        <f>IF('Форма 2.2 | Т-пит'!$AV$231="",1,0)</f>
        <v>0</v>
      </c>
    </row>
    <row r="1122" spans="1:1">
      <c r="A1122" s="668">
        <f>IF('Форма 2.2 | Т-пит'!$AQ$231="",1,0)</f>
        <v>0</v>
      </c>
    </row>
    <row r="1123" spans="1:1">
      <c r="A1123" s="668">
        <f>IF('Форма 2.2 | Т-пит'!$AU$231="",1,0)</f>
        <v>0</v>
      </c>
    </row>
    <row r="1124" spans="1:1">
      <c r="A1124" s="668">
        <f>IF('Форма 2.2 | Т-пит'!$AW$231="",1,0)</f>
        <v>0</v>
      </c>
    </row>
    <row r="1125" spans="1:1">
      <c r="A1125" s="668">
        <f>IF('Форма 2.2 | Т-пит'!$AT$262="",1,0)</f>
        <v>0</v>
      </c>
    </row>
    <row r="1126" spans="1:1">
      <c r="A1126" s="668">
        <f>IF('Форма 2.2 | Т-пит'!$AV$262="",1,0)</f>
        <v>0</v>
      </c>
    </row>
    <row r="1127" spans="1:1">
      <c r="A1127" s="668">
        <f>IF('Форма 2.2 | Т-пит'!$AQ$262="",1,0)</f>
        <v>0</v>
      </c>
    </row>
    <row r="1128" spans="1:1">
      <c r="A1128" s="668">
        <f>IF('Форма 2.2 | Т-пит'!$AU$262="",1,0)</f>
        <v>0</v>
      </c>
    </row>
    <row r="1129" spans="1:1">
      <c r="A1129" s="668">
        <f>IF('Форма 2.2 | Т-пит'!$AW$262="",1,0)</f>
        <v>0</v>
      </c>
    </row>
    <row r="1130" spans="1:1">
      <c r="A1130" s="668">
        <f>IF('Форма 2.2 | Т-пит'!$AT$27="",1,0)</f>
        <v>0</v>
      </c>
    </row>
    <row r="1131" spans="1:1">
      <c r="A1131" s="668">
        <f>IF('Форма 2.2 | Т-пит'!$AV$27="",1,0)</f>
        <v>0</v>
      </c>
    </row>
    <row r="1132" spans="1:1">
      <c r="A1132" s="668">
        <f>IF('Форма 2.2 | Т-пит'!$AQ$27="",1,0)</f>
        <v>0</v>
      </c>
    </row>
    <row r="1133" spans="1:1">
      <c r="A1133" s="668">
        <f>IF('Форма 2.2 | Т-пит'!$AU$27="",1,0)</f>
        <v>0</v>
      </c>
    </row>
    <row r="1134" spans="1:1">
      <c r="A1134" s="668">
        <f>IF('Форма 2.2 | Т-пит'!$AW$27="",1,0)</f>
        <v>0</v>
      </c>
    </row>
    <row r="1135" spans="1:1">
      <c r="A1135" s="668">
        <f>IF('Форма 2.2 | Т-пит'!$AT$31="",1,0)</f>
        <v>0</v>
      </c>
    </row>
    <row r="1136" spans="1:1">
      <c r="A1136" s="668">
        <f>IF('Форма 2.2 | Т-пит'!$AV$31="",1,0)</f>
        <v>0</v>
      </c>
    </row>
    <row r="1137" spans="1:1">
      <c r="A1137" s="668">
        <f>IF('Форма 2.2 | Т-пит'!$AQ$31="",1,0)</f>
        <v>0</v>
      </c>
    </row>
    <row r="1138" spans="1:1">
      <c r="A1138" s="668">
        <f>IF('Форма 2.2 | Т-пит'!$AU$31="",1,0)</f>
        <v>0</v>
      </c>
    </row>
    <row r="1139" spans="1:1">
      <c r="A1139" s="668">
        <f>IF('Форма 2.2 | Т-пит'!$AW$31="",1,0)</f>
        <v>0</v>
      </c>
    </row>
    <row r="1140" spans="1:1">
      <c r="A1140" s="668">
        <f>IF('Форма 2.2 | Т-пит'!$AT$61="",1,0)</f>
        <v>0</v>
      </c>
    </row>
    <row r="1141" spans="1:1">
      <c r="A1141" s="668">
        <f>IF('Форма 2.2 | Т-пит'!$AV$61="",1,0)</f>
        <v>0</v>
      </c>
    </row>
    <row r="1142" spans="1:1">
      <c r="A1142" s="668">
        <f>IF('Форма 2.2 | Т-пит'!$AQ$61="",1,0)</f>
        <v>0</v>
      </c>
    </row>
    <row r="1143" spans="1:1">
      <c r="A1143" s="668">
        <f>IF('Форма 2.2 | Т-пит'!$AU$61="",1,0)</f>
        <v>0</v>
      </c>
    </row>
    <row r="1144" spans="1:1">
      <c r="A1144" s="668">
        <f>IF('Форма 2.2 | Т-пит'!$AW$61="",1,0)</f>
        <v>0</v>
      </c>
    </row>
    <row r="1145" spans="1:1">
      <c r="A1145" s="668">
        <f>IF('Форма 2.2 | Т-пит'!$AT$65="",1,0)</f>
        <v>0</v>
      </c>
    </row>
    <row r="1146" spans="1:1">
      <c r="A1146" s="668">
        <f>IF('Форма 2.2 | Т-пит'!$AV$65="",1,0)</f>
        <v>0</v>
      </c>
    </row>
    <row r="1147" spans="1:1">
      <c r="A1147" s="668">
        <f>IF('Форма 2.2 | Т-пит'!$AQ$65="",1,0)</f>
        <v>0</v>
      </c>
    </row>
    <row r="1148" spans="1:1">
      <c r="A1148" s="668">
        <f>IF('Форма 2.2 | Т-пит'!$AU$65="",1,0)</f>
        <v>0</v>
      </c>
    </row>
    <row r="1149" spans="1:1">
      <c r="A1149" s="668">
        <f>IF('Форма 2.2 | Т-пит'!$AW$65="",1,0)</f>
        <v>0</v>
      </c>
    </row>
    <row r="1150" spans="1:1">
      <c r="A1150" s="668">
        <f>IF('Форма 2.2 | Т-пит'!$AT$44="",1,0)</f>
        <v>0</v>
      </c>
    </row>
    <row r="1151" spans="1:1">
      <c r="A1151" s="668">
        <f>IF('Форма 2.2 | Т-пит'!$AV$44="",1,0)</f>
        <v>0</v>
      </c>
    </row>
    <row r="1152" spans="1:1">
      <c r="A1152" s="668">
        <f>IF('Форма 2.2 | Т-пит'!$AQ$44="",1,0)</f>
        <v>0</v>
      </c>
    </row>
    <row r="1153" spans="1:1">
      <c r="A1153" s="668">
        <f>IF('Форма 2.2 | Т-пит'!$AU$44="",1,0)</f>
        <v>0</v>
      </c>
    </row>
    <row r="1154" spans="1:1">
      <c r="A1154" s="668">
        <f>IF('Форма 2.2 | Т-пит'!$AW$44="",1,0)</f>
        <v>0</v>
      </c>
    </row>
    <row r="1155" spans="1:1">
      <c r="A1155" s="668">
        <f>IF('Форма 2.2 | Т-пит'!$AT$48="",1,0)</f>
        <v>0</v>
      </c>
    </row>
    <row r="1156" spans="1:1">
      <c r="A1156" s="668">
        <f>IF('Форма 2.2 | Т-пит'!$AV$48="",1,0)</f>
        <v>0</v>
      </c>
    </row>
    <row r="1157" spans="1:1">
      <c r="A1157" s="668">
        <f>IF('Форма 2.2 | Т-пит'!$AQ$48="",1,0)</f>
        <v>0</v>
      </c>
    </row>
    <row r="1158" spans="1:1">
      <c r="A1158" s="668">
        <f>IF('Форма 2.2 | Т-пит'!$AU$48="",1,0)</f>
        <v>0</v>
      </c>
    </row>
    <row r="1159" spans="1:1">
      <c r="A1159" s="668">
        <f>IF('Форма 2.2 | Т-пит'!$AW$48="",1,0)</f>
        <v>0</v>
      </c>
    </row>
    <row r="1160" spans="1:1">
      <c r="A1160" s="668">
        <f>IF('Форма 2.2 | Т-пит'!$AT$71="",1,0)</f>
        <v>0</v>
      </c>
    </row>
    <row r="1161" spans="1:1">
      <c r="A1161" s="668">
        <f>IF('Форма 2.2 | Т-пит'!$AV$71="",1,0)</f>
        <v>0</v>
      </c>
    </row>
    <row r="1162" spans="1:1">
      <c r="A1162" s="668">
        <f>IF('Форма 2.2 | Т-пит'!$AQ$71="",1,0)</f>
        <v>0</v>
      </c>
    </row>
    <row r="1163" spans="1:1">
      <c r="A1163" s="668">
        <f>IF('Форма 2.2 | Т-пит'!$AU$71="",1,0)</f>
        <v>0</v>
      </c>
    </row>
    <row r="1164" spans="1:1">
      <c r="A1164" s="668">
        <f>IF('Форма 2.2 | Т-пит'!$AW$71="",1,0)</f>
        <v>0</v>
      </c>
    </row>
    <row r="1165" spans="1:1">
      <c r="A1165" s="668">
        <f>IF('Форма 2.2 | Т-пит'!$AT$75="",1,0)</f>
        <v>0</v>
      </c>
    </row>
    <row r="1166" spans="1:1">
      <c r="A1166" s="668">
        <f>IF('Форма 2.2 | Т-пит'!$AV$75="",1,0)</f>
        <v>0</v>
      </c>
    </row>
    <row r="1167" spans="1:1">
      <c r="A1167" s="668">
        <f>IF('Форма 2.2 | Т-пит'!$AQ$75="",1,0)</f>
        <v>0</v>
      </c>
    </row>
    <row r="1168" spans="1:1">
      <c r="A1168" s="668">
        <f>IF('Форма 2.2 | Т-пит'!$AU$75="",1,0)</f>
        <v>0</v>
      </c>
    </row>
    <row r="1169" spans="1:1">
      <c r="A1169" s="668">
        <f>IF('Форма 2.2 | Т-пит'!$AW$75="",1,0)</f>
        <v>0</v>
      </c>
    </row>
    <row r="1170" spans="1:1">
      <c r="A1170" s="668">
        <f>IF('Форма 2.2 | Т-пит'!$AT$245="",1,0)</f>
        <v>0</v>
      </c>
    </row>
    <row r="1171" spans="1:1">
      <c r="A1171" s="668">
        <f>IF('Форма 2.2 | Т-пит'!$AV$245="",1,0)</f>
        <v>0</v>
      </c>
    </row>
    <row r="1172" spans="1:1">
      <c r="A1172" s="668">
        <f>IF('Форма 2.2 | Т-пит'!$AQ$245="",1,0)</f>
        <v>0</v>
      </c>
    </row>
    <row r="1173" spans="1:1">
      <c r="A1173" s="668">
        <f>IF('Форма 2.2 | Т-пит'!$AU$245="",1,0)</f>
        <v>0</v>
      </c>
    </row>
    <row r="1174" spans="1:1">
      <c r="A1174" s="668">
        <f>IF('Форма 2.2 | Т-пит'!$AW$245="",1,0)</f>
        <v>0</v>
      </c>
    </row>
    <row r="1175" spans="1:1">
      <c r="A1175" s="668">
        <f>IF('Форма 2.2 | Т-пит'!$AT$197="",1,0)</f>
        <v>0</v>
      </c>
    </row>
    <row r="1176" spans="1:1">
      <c r="A1176" s="668">
        <f>IF('Форма 2.2 | Т-пит'!$AV$197="",1,0)</f>
        <v>0</v>
      </c>
    </row>
    <row r="1177" spans="1:1">
      <c r="A1177" s="668">
        <f>IF('Форма 2.2 | Т-пит'!$AQ$197="",1,0)</f>
        <v>0</v>
      </c>
    </row>
    <row r="1178" spans="1:1">
      <c r="A1178" s="668">
        <f>IF('Форма 2.2 | Т-пит'!$AU$197="",1,0)</f>
        <v>0</v>
      </c>
    </row>
    <row r="1179" spans="1:1">
      <c r="A1179" s="668">
        <f>IF('Форма 2.2 | Т-пит'!$AW$197="",1,0)</f>
        <v>0</v>
      </c>
    </row>
    <row r="1180" spans="1:1">
      <c r="A1180" s="668">
        <f>IF('Форма 2.2 | Т-пит'!$AT$149="",1,0)</f>
        <v>0</v>
      </c>
    </row>
    <row r="1181" spans="1:1">
      <c r="A1181" s="668">
        <f>IF('Форма 2.2 | Т-пит'!$AV$149="",1,0)</f>
        <v>0</v>
      </c>
    </row>
    <row r="1182" spans="1:1">
      <c r="A1182" s="668">
        <f>IF('Форма 2.2 | Т-пит'!$AQ$149="",1,0)</f>
        <v>0</v>
      </c>
    </row>
    <row r="1183" spans="1:1">
      <c r="A1183" s="668">
        <f>IF('Форма 2.2 | Т-пит'!$AU$149="",1,0)</f>
        <v>0</v>
      </c>
    </row>
    <row r="1184" spans="1:1">
      <c r="A1184" s="668">
        <f>IF('Форма 2.2 | Т-пит'!$AW$149="",1,0)</f>
        <v>0</v>
      </c>
    </row>
    <row r="1185" spans="1:1">
      <c r="A1185" s="668">
        <f>IF('Форма 2.2 | Т-пит'!$AT$88="",1,0)</f>
        <v>0</v>
      </c>
    </row>
    <row r="1186" spans="1:1">
      <c r="A1186" s="668">
        <f>IF('Форма 2.2 | Т-пит'!$AV$88="",1,0)</f>
        <v>0</v>
      </c>
    </row>
    <row r="1187" spans="1:1">
      <c r="A1187" s="668">
        <f>IF('Форма 2.2 | Т-пит'!$AQ$88="",1,0)</f>
        <v>0</v>
      </c>
    </row>
    <row r="1188" spans="1:1">
      <c r="A1188" s="668">
        <f>IF('Форма 2.2 | Т-пит'!$AU$88="",1,0)</f>
        <v>0</v>
      </c>
    </row>
    <row r="1189" spans="1:1">
      <c r="A1189" s="668">
        <f>IF('Форма 2.2 | Т-пит'!$AW$88="",1,0)</f>
        <v>0</v>
      </c>
    </row>
    <row r="1190" spans="1:1">
      <c r="A1190" s="668">
        <f>IF('Форма 2.2 | Т-пит'!$AT$92="",1,0)</f>
        <v>0</v>
      </c>
    </row>
    <row r="1191" spans="1:1">
      <c r="A1191" s="668">
        <f>IF('Форма 2.2 | Т-пит'!$AV$92="",1,0)</f>
        <v>0</v>
      </c>
    </row>
    <row r="1192" spans="1:1">
      <c r="A1192" s="668">
        <f>IF('Форма 2.2 | Т-пит'!$AQ$92="",1,0)</f>
        <v>0</v>
      </c>
    </row>
    <row r="1193" spans="1:1">
      <c r="A1193" s="668">
        <f>IF('Форма 2.2 | Т-пит'!$AU$92="",1,0)</f>
        <v>0</v>
      </c>
    </row>
    <row r="1194" spans="1:1">
      <c r="A1194" s="668">
        <f>IF('Форма 2.2 | Т-пит'!$AW$92="",1,0)</f>
        <v>0</v>
      </c>
    </row>
    <row r="1195" spans="1:1">
      <c r="A1195" s="668">
        <f>IF('Форма 2.2 | Т-пит'!$AT$105="",1,0)</f>
        <v>0</v>
      </c>
    </row>
    <row r="1196" spans="1:1">
      <c r="A1196" s="668">
        <f>IF('Форма 2.2 | Т-пит'!$AV$105="",1,0)</f>
        <v>0</v>
      </c>
    </row>
    <row r="1197" spans="1:1">
      <c r="A1197" s="668">
        <f>IF('Форма 2.2 | Т-пит'!$AQ$105="",1,0)</f>
        <v>0</v>
      </c>
    </row>
    <row r="1198" spans="1:1">
      <c r="A1198" s="668">
        <f>IF('Форма 2.2 | Т-пит'!$AU$105="",1,0)</f>
        <v>0</v>
      </c>
    </row>
    <row r="1199" spans="1:1">
      <c r="A1199" s="668">
        <f>IF('Форма 2.2 | Т-пит'!$AW$105="",1,0)</f>
        <v>0</v>
      </c>
    </row>
    <row r="1200" spans="1:1">
      <c r="A1200" s="668">
        <f>IF('Форма 2.2 | Т-пит'!$AT$109="",1,0)</f>
        <v>0</v>
      </c>
    </row>
    <row r="1201" spans="1:1">
      <c r="A1201" s="668">
        <f>IF('Форма 2.2 | Т-пит'!$AV$109="",1,0)</f>
        <v>0</v>
      </c>
    </row>
    <row r="1202" spans="1:1">
      <c r="A1202" s="668">
        <f>IF('Форма 2.2 | Т-пит'!$AQ$109="",1,0)</f>
        <v>0</v>
      </c>
    </row>
    <row r="1203" spans="1:1">
      <c r="A1203" s="668">
        <f>IF('Форма 2.2 | Т-пит'!$AU$109="",1,0)</f>
        <v>0</v>
      </c>
    </row>
    <row r="1204" spans="1:1">
      <c r="A1204" s="668">
        <f>IF('Форма 2.2 | Т-пит'!$AW$109="",1,0)</f>
        <v>0</v>
      </c>
    </row>
    <row r="1205" spans="1:1">
      <c r="A1205" s="668">
        <f>IF('Форма 2.2 | Т-пит'!$AT$122="",1,0)</f>
        <v>0</v>
      </c>
    </row>
    <row r="1206" spans="1:1">
      <c r="A1206" s="668">
        <f>IF('Форма 2.2 | Т-пит'!$AV$122="",1,0)</f>
        <v>0</v>
      </c>
    </row>
    <row r="1207" spans="1:1">
      <c r="A1207" s="668">
        <f>IF('Форма 2.2 | Т-пит'!$AQ$122="",1,0)</f>
        <v>0</v>
      </c>
    </row>
    <row r="1208" spans="1:1">
      <c r="A1208" s="668">
        <f>IF('Форма 2.2 | Т-пит'!$AU$122="",1,0)</f>
        <v>0</v>
      </c>
    </row>
    <row r="1209" spans="1:1">
      <c r="A1209" s="668">
        <f>IF('Форма 2.2 | Т-пит'!$AW$122="",1,0)</f>
        <v>0</v>
      </c>
    </row>
    <row r="1210" spans="1:1">
      <c r="A1210" s="668">
        <f>IF('Форма 2.2 | Т-пит'!$AT$126="",1,0)</f>
        <v>0</v>
      </c>
    </row>
    <row r="1211" spans="1:1">
      <c r="A1211" s="668">
        <f>IF('Форма 2.2 | Т-пит'!$AV$126="",1,0)</f>
        <v>0</v>
      </c>
    </row>
    <row r="1212" spans="1:1">
      <c r="A1212" s="668">
        <f>IF('Форма 2.2 | Т-пит'!$AQ$126="",1,0)</f>
        <v>0</v>
      </c>
    </row>
    <row r="1213" spans="1:1">
      <c r="A1213" s="668">
        <f>IF('Форма 2.2 | Т-пит'!$AU$126="",1,0)</f>
        <v>0</v>
      </c>
    </row>
    <row r="1214" spans="1:1">
      <c r="A1214" s="668">
        <f>IF('Форма 2.2 | Т-пит'!$AW$126="",1,0)</f>
        <v>0</v>
      </c>
    </row>
    <row r="1215" spans="1:1">
      <c r="A1215" s="668">
        <f>IF('Форма 2.2 | Т-пит'!$AT$139="",1,0)</f>
        <v>0</v>
      </c>
    </row>
    <row r="1216" spans="1:1">
      <c r="A1216" s="668">
        <f>IF('Форма 2.2 | Т-пит'!$AV$139="",1,0)</f>
        <v>0</v>
      </c>
    </row>
    <row r="1217" spans="1:1">
      <c r="A1217" s="668">
        <f>IF('Форма 2.2 | Т-пит'!$AQ$139="",1,0)</f>
        <v>0</v>
      </c>
    </row>
    <row r="1218" spans="1:1">
      <c r="A1218" s="668">
        <f>IF('Форма 2.2 | Т-пит'!$AU$139="",1,0)</f>
        <v>0</v>
      </c>
    </row>
    <row r="1219" spans="1:1">
      <c r="A1219" s="668">
        <f>IF('Форма 2.2 | Т-пит'!$AW$139="",1,0)</f>
        <v>0</v>
      </c>
    </row>
    <row r="1220" spans="1:1">
      <c r="A1220" s="668">
        <f>IF('Форма 2.2 | Т-пит'!$AT$143="",1,0)</f>
        <v>0</v>
      </c>
    </row>
    <row r="1221" spans="1:1">
      <c r="A1221" s="668">
        <f>IF('Форма 2.2 | Т-пит'!$AV$143="",1,0)</f>
        <v>0</v>
      </c>
    </row>
    <row r="1222" spans="1:1">
      <c r="A1222" s="668">
        <f>IF('Форма 2.2 | Т-пит'!$AQ$143="",1,0)</f>
        <v>0</v>
      </c>
    </row>
    <row r="1223" spans="1:1">
      <c r="A1223" s="668">
        <f>IF('Форма 2.2 | Т-пит'!$AU$143="",1,0)</f>
        <v>0</v>
      </c>
    </row>
    <row r="1224" spans="1:1">
      <c r="A1224" s="668">
        <f>IF('Форма 2.2 | Т-пит'!$AW$143="",1,0)</f>
        <v>0</v>
      </c>
    </row>
    <row r="1225" spans="1:1">
      <c r="A1225" s="668">
        <f>IF('Форма 2.2 | Т-пит'!$AT$153="",1,0)</f>
        <v>0</v>
      </c>
    </row>
    <row r="1226" spans="1:1">
      <c r="A1226" s="668">
        <f>IF('Форма 2.2 | Т-пит'!$AV$153="",1,0)</f>
        <v>0</v>
      </c>
    </row>
    <row r="1227" spans="1:1">
      <c r="A1227" s="668">
        <f>IF('Форма 2.2 | Т-пит'!$AQ$153="",1,0)</f>
        <v>0</v>
      </c>
    </row>
    <row r="1228" spans="1:1">
      <c r="A1228" s="668">
        <f>IF('Форма 2.2 | Т-пит'!$AU$153="",1,0)</f>
        <v>0</v>
      </c>
    </row>
    <row r="1229" spans="1:1">
      <c r="A1229" s="668">
        <f>IF('Форма 2.2 | Т-пит'!$AW$153="",1,0)</f>
        <v>0</v>
      </c>
    </row>
    <row r="1230" spans="1:1">
      <c r="A1230" s="668">
        <f>IF('Форма 2.2 | Т-пит'!$AT$157="",1,0)</f>
        <v>0</v>
      </c>
    </row>
    <row r="1231" spans="1:1">
      <c r="A1231" s="668">
        <f>IF('Форма 2.2 | Т-пит'!$AV$157="",1,0)</f>
        <v>0</v>
      </c>
    </row>
    <row r="1232" spans="1:1">
      <c r="A1232" s="668">
        <f>IF('Форма 2.2 | Т-пит'!$AQ$157="",1,0)</f>
        <v>0</v>
      </c>
    </row>
    <row r="1233" spans="1:1">
      <c r="A1233" s="668">
        <f>IF('Форма 2.2 | Т-пит'!$AU$157="",1,0)</f>
        <v>0</v>
      </c>
    </row>
    <row r="1234" spans="1:1">
      <c r="A1234" s="668">
        <f>IF('Форма 2.2 | Т-пит'!$AW$157="",1,0)</f>
        <v>0</v>
      </c>
    </row>
    <row r="1235" spans="1:1">
      <c r="A1235" s="668">
        <f>IF('Форма 2.2 | Т-пит'!$AT$170="",1,0)</f>
        <v>0</v>
      </c>
    </row>
    <row r="1236" spans="1:1">
      <c r="A1236" s="668">
        <f>IF('Форма 2.2 | Т-пит'!$AV$170="",1,0)</f>
        <v>0</v>
      </c>
    </row>
    <row r="1237" spans="1:1">
      <c r="A1237" s="668">
        <f>IF('Форма 2.2 | Т-пит'!$AQ$170="",1,0)</f>
        <v>0</v>
      </c>
    </row>
    <row r="1238" spans="1:1">
      <c r="A1238" s="668">
        <f>IF('Форма 2.2 | Т-пит'!$AU$170="",1,0)</f>
        <v>0</v>
      </c>
    </row>
    <row r="1239" spans="1:1">
      <c r="A1239" s="668">
        <f>IF('Форма 2.2 | Т-пит'!$AW$170="",1,0)</f>
        <v>0</v>
      </c>
    </row>
    <row r="1240" spans="1:1">
      <c r="A1240" s="668">
        <f>IF('Форма 2.2 | Т-пит'!$AT$174="",1,0)</f>
        <v>0</v>
      </c>
    </row>
    <row r="1241" spans="1:1">
      <c r="A1241" s="668">
        <f>IF('Форма 2.2 | Т-пит'!$AV$174="",1,0)</f>
        <v>0</v>
      </c>
    </row>
    <row r="1242" spans="1:1">
      <c r="A1242" s="668">
        <f>IF('Форма 2.2 | Т-пит'!$AQ$174="",1,0)</f>
        <v>0</v>
      </c>
    </row>
    <row r="1243" spans="1:1">
      <c r="A1243" s="668">
        <f>IF('Форма 2.2 | Т-пит'!$AU$174="",1,0)</f>
        <v>0</v>
      </c>
    </row>
    <row r="1244" spans="1:1">
      <c r="A1244" s="668">
        <f>IF('Форма 2.2 | Т-пит'!$AW$174="",1,0)</f>
        <v>0</v>
      </c>
    </row>
    <row r="1245" spans="1:1">
      <c r="A1245" s="668">
        <f>IF('Форма 2.2 | Т-пит'!$AT$187="",1,0)</f>
        <v>0</v>
      </c>
    </row>
    <row r="1246" spans="1:1">
      <c r="A1246" s="668">
        <f>IF('Форма 2.2 | Т-пит'!$AV$187="",1,0)</f>
        <v>0</v>
      </c>
    </row>
    <row r="1247" spans="1:1">
      <c r="A1247" s="668">
        <f>IF('Форма 2.2 | Т-пит'!$AQ$187="",1,0)</f>
        <v>0</v>
      </c>
    </row>
    <row r="1248" spans="1:1">
      <c r="A1248" s="668">
        <f>IF('Форма 2.2 | Т-пит'!$AU$187="",1,0)</f>
        <v>0</v>
      </c>
    </row>
    <row r="1249" spans="1:1">
      <c r="A1249" s="668">
        <f>IF('Форма 2.2 | Т-пит'!$AW$187="",1,0)</f>
        <v>0</v>
      </c>
    </row>
    <row r="1250" spans="1:1">
      <c r="A1250" s="668">
        <f>IF('Форма 2.2 | Т-пит'!$AT$191="",1,0)</f>
        <v>0</v>
      </c>
    </row>
    <row r="1251" spans="1:1">
      <c r="A1251" s="668">
        <f>IF('Форма 2.2 | Т-пит'!$AV$191="",1,0)</f>
        <v>0</v>
      </c>
    </row>
    <row r="1252" spans="1:1">
      <c r="A1252" s="668">
        <f>IF('Форма 2.2 | Т-пит'!$AQ$191="",1,0)</f>
        <v>0</v>
      </c>
    </row>
    <row r="1253" spans="1:1">
      <c r="A1253" s="668">
        <f>IF('Форма 2.2 | Т-пит'!$AU$191="",1,0)</f>
        <v>0</v>
      </c>
    </row>
    <row r="1254" spans="1:1">
      <c r="A1254" s="668">
        <f>IF('Форма 2.2 | Т-пит'!$AW$191="",1,0)</f>
        <v>0</v>
      </c>
    </row>
    <row r="1255" spans="1:1">
      <c r="A1255" s="668">
        <f>IF('Форма 2.2 | Т-пит'!$AT$201="",1,0)</f>
        <v>0</v>
      </c>
    </row>
    <row r="1256" spans="1:1">
      <c r="A1256" s="668">
        <f>IF('Форма 2.2 | Т-пит'!$AV$201="",1,0)</f>
        <v>0</v>
      </c>
    </row>
    <row r="1257" spans="1:1">
      <c r="A1257" s="668">
        <f>IF('Форма 2.2 | Т-пит'!$AQ$201="",1,0)</f>
        <v>0</v>
      </c>
    </row>
    <row r="1258" spans="1:1">
      <c r="A1258" s="668">
        <f>IF('Форма 2.2 | Т-пит'!$AU$201="",1,0)</f>
        <v>0</v>
      </c>
    </row>
    <row r="1259" spans="1:1">
      <c r="A1259" s="668">
        <f>IF('Форма 2.2 | Т-пит'!$AW$201="",1,0)</f>
        <v>0</v>
      </c>
    </row>
    <row r="1260" spans="1:1">
      <c r="A1260" s="668">
        <f>IF('Форма 2.2 | Т-пит'!$AT$205="",1,0)</f>
        <v>0</v>
      </c>
    </row>
    <row r="1261" spans="1:1">
      <c r="A1261" s="668">
        <f>IF('Форма 2.2 | Т-пит'!$AV$205="",1,0)</f>
        <v>0</v>
      </c>
    </row>
    <row r="1262" spans="1:1">
      <c r="A1262" s="668">
        <f>IF('Форма 2.2 | Т-пит'!$AQ$205="",1,0)</f>
        <v>0</v>
      </c>
    </row>
    <row r="1263" spans="1:1">
      <c r="A1263" s="668">
        <f>IF('Форма 2.2 | Т-пит'!$AU$205="",1,0)</f>
        <v>0</v>
      </c>
    </row>
    <row r="1264" spans="1:1">
      <c r="A1264" s="668">
        <f>IF('Форма 2.2 | Т-пит'!$AW$205="",1,0)</f>
        <v>0</v>
      </c>
    </row>
    <row r="1265" spans="1:1">
      <c r="A1265" s="668">
        <f>IF('Форма 2.2 | Т-пит'!$AT$218="",1,0)</f>
        <v>0</v>
      </c>
    </row>
    <row r="1266" spans="1:1">
      <c r="A1266" s="668">
        <f>IF('Форма 2.2 | Т-пит'!$AV$218="",1,0)</f>
        <v>0</v>
      </c>
    </row>
    <row r="1267" spans="1:1">
      <c r="A1267" s="668">
        <f>IF('Форма 2.2 | Т-пит'!$AQ$218="",1,0)</f>
        <v>0</v>
      </c>
    </row>
    <row r="1268" spans="1:1">
      <c r="A1268" s="668">
        <f>IF('Форма 2.2 | Т-пит'!$AU$218="",1,0)</f>
        <v>0</v>
      </c>
    </row>
    <row r="1269" spans="1:1">
      <c r="A1269" s="668">
        <f>IF('Форма 2.2 | Т-пит'!$AW$218="",1,0)</f>
        <v>0</v>
      </c>
    </row>
    <row r="1270" spans="1:1">
      <c r="A1270" s="668">
        <f>IF('Форма 2.2 | Т-пит'!$AT$222="",1,0)</f>
        <v>0</v>
      </c>
    </row>
    <row r="1271" spans="1:1">
      <c r="A1271" s="668">
        <f>IF('Форма 2.2 | Т-пит'!$AV$222="",1,0)</f>
        <v>0</v>
      </c>
    </row>
    <row r="1272" spans="1:1">
      <c r="A1272" s="668">
        <f>IF('Форма 2.2 | Т-пит'!$AQ$222="",1,0)</f>
        <v>0</v>
      </c>
    </row>
    <row r="1273" spans="1:1">
      <c r="A1273" s="668">
        <f>IF('Форма 2.2 | Т-пит'!$AU$222="",1,0)</f>
        <v>0</v>
      </c>
    </row>
    <row r="1274" spans="1:1">
      <c r="A1274" s="668">
        <f>IF('Форма 2.2 | Т-пит'!$AW$222="",1,0)</f>
        <v>0</v>
      </c>
    </row>
    <row r="1275" spans="1:1">
      <c r="A1275" s="668">
        <f>IF('Форма 2.2 | Т-пит'!$AT$235="",1,0)</f>
        <v>0</v>
      </c>
    </row>
    <row r="1276" spans="1:1">
      <c r="A1276" s="668">
        <f>IF('Форма 2.2 | Т-пит'!$AV$235="",1,0)</f>
        <v>0</v>
      </c>
    </row>
    <row r="1277" spans="1:1">
      <c r="A1277" s="668">
        <f>IF('Форма 2.2 | Т-пит'!$AQ$235="",1,0)</f>
        <v>0</v>
      </c>
    </row>
    <row r="1278" spans="1:1">
      <c r="A1278" s="668">
        <f>IF('Форма 2.2 | Т-пит'!$AU$235="",1,0)</f>
        <v>0</v>
      </c>
    </row>
    <row r="1279" spans="1:1">
      <c r="A1279" s="668">
        <f>IF('Форма 2.2 | Т-пит'!$AW$235="",1,0)</f>
        <v>0</v>
      </c>
    </row>
    <row r="1280" spans="1:1">
      <c r="A1280" s="668">
        <f>IF('Форма 2.2 | Т-пит'!$AT$239="",1,0)</f>
        <v>0</v>
      </c>
    </row>
    <row r="1281" spans="1:1">
      <c r="A1281" s="668">
        <f>IF('Форма 2.2 | Т-пит'!$AV$239="",1,0)</f>
        <v>0</v>
      </c>
    </row>
    <row r="1282" spans="1:1">
      <c r="A1282" s="668">
        <f>IF('Форма 2.2 | Т-пит'!$AQ$239="",1,0)</f>
        <v>0</v>
      </c>
    </row>
    <row r="1283" spans="1:1">
      <c r="A1283" s="668">
        <f>IF('Форма 2.2 | Т-пит'!$AU$239="",1,0)</f>
        <v>0</v>
      </c>
    </row>
    <row r="1284" spans="1:1">
      <c r="A1284" s="668">
        <f>IF('Форма 2.2 | Т-пит'!$AW$239="",1,0)</f>
        <v>0</v>
      </c>
    </row>
    <row r="1285" spans="1:1">
      <c r="A1285" s="668">
        <f>IF('Форма 2.2 | Т-пит'!$AT$249="",1,0)</f>
        <v>0</v>
      </c>
    </row>
    <row r="1286" spans="1:1">
      <c r="A1286" s="668">
        <f>IF('Форма 2.2 | Т-пит'!$AV$249="",1,0)</f>
        <v>0</v>
      </c>
    </row>
    <row r="1287" spans="1:1">
      <c r="A1287" s="668">
        <f>IF('Форма 2.2 | Т-пит'!$AQ$249="",1,0)</f>
        <v>0</v>
      </c>
    </row>
    <row r="1288" spans="1:1">
      <c r="A1288" s="668">
        <f>IF('Форма 2.2 | Т-пит'!$AU$249="",1,0)</f>
        <v>0</v>
      </c>
    </row>
    <row r="1289" spans="1:1">
      <c r="A1289" s="668">
        <f>IF('Форма 2.2 | Т-пит'!$AW$249="",1,0)</f>
        <v>0</v>
      </c>
    </row>
    <row r="1290" spans="1:1">
      <c r="A1290" s="668">
        <f>IF('Форма 2.2 | Т-пит'!$AT$253="",1,0)</f>
        <v>0</v>
      </c>
    </row>
    <row r="1291" spans="1:1">
      <c r="A1291" s="668">
        <f>IF('Форма 2.2 | Т-пит'!$AV$253="",1,0)</f>
        <v>0</v>
      </c>
    </row>
    <row r="1292" spans="1:1">
      <c r="A1292" s="668">
        <f>IF('Форма 2.2 | Т-пит'!$AQ$253="",1,0)</f>
        <v>0</v>
      </c>
    </row>
    <row r="1293" spans="1:1">
      <c r="A1293" s="668">
        <f>IF('Форма 2.2 | Т-пит'!$AU$253="",1,0)</f>
        <v>0</v>
      </c>
    </row>
    <row r="1294" spans="1:1">
      <c r="A1294" s="668">
        <f>IF('Форма 2.2 | Т-пит'!$AW$253="",1,0)</f>
        <v>0</v>
      </c>
    </row>
    <row r="1295" spans="1:1">
      <c r="A1295" s="668">
        <f>IF('Форма 2.2 | Т-пит'!$AT$266="",1,0)</f>
        <v>0</v>
      </c>
    </row>
    <row r="1296" spans="1:1">
      <c r="A1296" s="668">
        <f>IF('Форма 2.2 | Т-пит'!$AV$266="",1,0)</f>
        <v>0</v>
      </c>
    </row>
    <row r="1297" spans="1:1">
      <c r="A1297" s="668">
        <f>IF('Форма 2.2 | Т-пит'!$AQ$266="",1,0)</f>
        <v>0</v>
      </c>
    </row>
    <row r="1298" spans="1:1">
      <c r="A1298" s="668">
        <f>IF('Форма 2.2 | Т-пит'!$AU$266="",1,0)</f>
        <v>0</v>
      </c>
    </row>
    <row r="1299" spans="1:1">
      <c r="A1299" s="668">
        <f>IF('Форма 2.2 | Т-пит'!$AW$266="",1,0)</f>
        <v>0</v>
      </c>
    </row>
    <row r="1300" spans="1:1">
      <c r="A1300" s="668">
        <f>IF('Форма 2.2 | Т-пит'!$AT$270="",1,0)</f>
        <v>0</v>
      </c>
    </row>
    <row r="1301" spans="1:1">
      <c r="A1301" s="668">
        <f>IF('Форма 2.2 | Т-пит'!$AV$270="",1,0)</f>
        <v>0</v>
      </c>
    </row>
    <row r="1302" spans="1:1">
      <c r="A1302" s="668">
        <f>IF('Форма 2.2 | Т-пит'!$AQ$270="",1,0)</f>
        <v>0</v>
      </c>
    </row>
    <row r="1303" spans="1:1">
      <c r="A1303" s="668">
        <f>IF('Форма 2.2 | Т-пит'!$AU$270="",1,0)</f>
        <v>0</v>
      </c>
    </row>
    <row r="1304" spans="1:1">
      <c r="A1304" s="668">
        <f>IF('Форма 2.2 | Т-пит'!$AW$270="",1,0)</f>
        <v>0</v>
      </c>
    </row>
    <row r="1305" spans="1:1">
      <c r="A1305" s="668">
        <f>IF('Форма 2.2 | Т-пит'!$AT$23="",1,0)</f>
        <v>0</v>
      </c>
    </row>
    <row r="1306" spans="1:1">
      <c r="A1306" s="668">
        <f>IF('Форма 2.2 | Т-пит'!$AV$23="",1,0)</f>
        <v>0</v>
      </c>
    </row>
    <row r="1307" spans="1:1">
      <c r="A1307" s="668">
        <f>IF('Форма 2.2 | Т-пит'!$AQ$23="",1,0)</f>
        <v>0</v>
      </c>
    </row>
    <row r="1308" spans="1:1">
      <c r="A1308" s="668">
        <f>IF('Форма 2.2 | Т-пит'!$AU$23="",1,0)</f>
        <v>0</v>
      </c>
    </row>
    <row r="1309" spans="1:1">
      <c r="A1309" s="668">
        <f>IF('Форма 2.2 | Т-пит'!$AW$23="",1,0)</f>
        <v>0</v>
      </c>
    </row>
    <row r="1310" spans="1:1">
      <c r="A1310" s="668">
        <f>IF('Форма 2.2 | Т-пит'!$AT$40="",1,0)</f>
        <v>0</v>
      </c>
    </row>
    <row r="1311" spans="1:1">
      <c r="A1311" s="668">
        <f>IF('Форма 2.2 | Т-пит'!$AV$40="",1,0)</f>
        <v>0</v>
      </c>
    </row>
    <row r="1312" spans="1:1">
      <c r="A1312" s="668">
        <f>IF('Форма 2.2 | Т-пит'!$AQ$40="",1,0)</f>
        <v>0</v>
      </c>
    </row>
    <row r="1313" spans="1:1">
      <c r="A1313" s="668">
        <f>IF('Форма 2.2 | Т-пит'!$AU$40="",1,0)</f>
        <v>0</v>
      </c>
    </row>
    <row r="1314" spans="1:1">
      <c r="A1314" s="668">
        <f>IF('Форма 2.2 | Т-пит'!$AW$40="",1,0)</f>
        <v>0</v>
      </c>
    </row>
    <row r="1315" spans="1:1">
      <c r="A1315" s="668">
        <f>IF('Форма 2.2 | Т-пит'!$AT$57="",1,0)</f>
        <v>0</v>
      </c>
    </row>
    <row r="1316" spans="1:1">
      <c r="A1316" s="668">
        <f>IF('Форма 2.2 | Т-пит'!$AV$57="",1,0)</f>
        <v>0</v>
      </c>
    </row>
    <row r="1317" spans="1:1">
      <c r="A1317" s="668">
        <f>IF('Форма 2.2 | Т-пит'!$AQ$57="",1,0)</f>
        <v>0</v>
      </c>
    </row>
    <row r="1318" spans="1:1">
      <c r="A1318" s="668">
        <f>IF('Форма 2.2 | Т-пит'!$AU$57="",1,0)</f>
        <v>0</v>
      </c>
    </row>
    <row r="1319" spans="1:1">
      <c r="A1319" s="668">
        <f>IF('Форма 2.2 | Т-пит'!$AW$57="",1,0)</f>
        <v>0</v>
      </c>
    </row>
    <row r="1320" spans="1:1">
      <c r="A1320" s="668">
        <f>IF('Форма 2.2 | Т-пит'!$AT$84="",1,0)</f>
        <v>0</v>
      </c>
    </row>
    <row r="1321" spans="1:1">
      <c r="A1321" s="668">
        <f>IF('Форма 2.2 | Т-пит'!$AV$84="",1,0)</f>
        <v>0</v>
      </c>
    </row>
    <row r="1322" spans="1:1">
      <c r="A1322" s="668">
        <f>IF('Форма 2.2 | Т-пит'!$AQ$84="",1,0)</f>
        <v>0</v>
      </c>
    </row>
    <row r="1323" spans="1:1">
      <c r="A1323" s="668">
        <f>IF('Форма 2.2 | Т-пит'!$AU$84="",1,0)</f>
        <v>0</v>
      </c>
    </row>
    <row r="1324" spans="1:1">
      <c r="A1324" s="668">
        <f>IF('Форма 2.2 | Т-пит'!$AW$84="",1,0)</f>
        <v>0</v>
      </c>
    </row>
    <row r="1325" spans="1:1">
      <c r="A1325" s="668">
        <f>IF('Форма 2.2 | Т-пит'!$BA$118="",1,0)</f>
        <v>0</v>
      </c>
    </row>
    <row r="1326" spans="1:1">
      <c r="A1326" s="668">
        <f>IF('Форма 2.2 | Т-пит'!$BC$118="",1,0)</f>
        <v>0</v>
      </c>
    </row>
    <row r="1327" spans="1:1">
      <c r="A1327" s="668">
        <f>IF('Форма 2.2 | Т-пит'!$AX$118="",1,0)</f>
        <v>0</v>
      </c>
    </row>
    <row r="1328" spans="1:1">
      <c r="A1328" s="668">
        <f>IF('Форма 2.2 | Т-пит'!$BB$118="",1,0)</f>
        <v>0</v>
      </c>
    </row>
    <row r="1329" spans="1:1">
      <c r="A1329" s="668">
        <f>IF('Форма 2.2 | Т-пит'!$BD$118="",1,0)</f>
        <v>0</v>
      </c>
    </row>
    <row r="1330" spans="1:1">
      <c r="A1330" s="668">
        <f>IF('Форма 2.2 | Т-пит'!$BA$135="",1,0)</f>
        <v>0</v>
      </c>
    </row>
    <row r="1331" spans="1:1">
      <c r="A1331" s="668">
        <f>IF('Форма 2.2 | Т-пит'!$BC$135="",1,0)</f>
        <v>0</v>
      </c>
    </row>
    <row r="1332" spans="1:1">
      <c r="A1332" s="668">
        <f>IF('Форма 2.2 | Т-пит'!$AX$135="",1,0)</f>
        <v>0</v>
      </c>
    </row>
    <row r="1333" spans="1:1">
      <c r="A1333" s="668">
        <f>IF('Форма 2.2 | Т-пит'!$BB$135="",1,0)</f>
        <v>0</v>
      </c>
    </row>
    <row r="1334" spans="1:1">
      <c r="A1334" s="668">
        <f>IF('Форма 2.2 | Т-пит'!$BD$135="",1,0)</f>
        <v>0</v>
      </c>
    </row>
    <row r="1335" spans="1:1">
      <c r="A1335" s="668">
        <f>IF('Форма 2.2 | Т-пит'!$BA$166="",1,0)</f>
        <v>0</v>
      </c>
    </row>
    <row r="1336" spans="1:1">
      <c r="A1336" s="668">
        <f>IF('Форма 2.2 | Т-пит'!$BC$166="",1,0)</f>
        <v>0</v>
      </c>
    </row>
    <row r="1337" spans="1:1">
      <c r="A1337" s="668">
        <f>IF('Форма 2.2 | Т-пит'!$AX$166="",1,0)</f>
        <v>0</v>
      </c>
    </row>
    <row r="1338" spans="1:1">
      <c r="A1338" s="668">
        <f>IF('Форма 2.2 | Т-пит'!$BB$166="",1,0)</f>
        <v>0</v>
      </c>
    </row>
    <row r="1339" spans="1:1">
      <c r="A1339" s="668">
        <f>IF('Форма 2.2 | Т-пит'!$BD$166="",1,0)</f>
        <v>0</v>
      </c>
    </row>
    <row r="1340" spans="1:1">
      <c r="A1340" s="668">
        <f>IF('Форма 2.2 | Т-пит'!$BA$183="",1,0)</f>
        <v>0</v>
      </c>
    </row>
    <row r="1341" spans="1:1">
      <c r="A1341" s="668">
        <f>IF('Форма 2.2 | Т-пит'!$BC$183="",1,0)</f>
        <v>0</v>
      </c>
    </row>
    <row r="1342" spans="1:1">
      <c r="A1342" s="668">
        <f>IF('Форма 2.2 | Т-пит'!$AX$183="",1,0)</f>
        <v>0</v>
      </c>
    </row>
    <row r="1343" spans="1:1">
      <c r="A1343" s="668">
        <f>IF('Форма 2.2 | Т-пит'!$BB$183="",1,0)</f>
        <v>0</v>
      </c>
    </row>
    <row r="1344" spans="1:1">
      <c r="A1344" s="668">
        <f>IF('Форма 2.2 | Т-пит'!$BD$183="",1,0)</f>
        <v>0</v>
      </c>
    </row>
    <row r="1345" spans="1:1">
      <c r="A1345" s="668">
        <f>IF('Форма 2.2 | Т-пит'!$BA$214="",1,0)</f>
        <v>0</v>
      </c>
    </row>
    <row r="1346" spans="1:1">
      <c r="A1346" s="668">
        <f>IF('Форма 2.2 | Т-пит'!$BC$214="",1,0)</f>
        <v>0</v>
      </c>
    </row>
    <row r="1347" spans="1:1">
      <c r="A1347" s="668">
        <f>IF('Форма 2.2 | Т-пит'!$AX$214="",1,0)</f>
        <v>0</v>
      </c>
    </row>
    <row r="1348" spans="1:1">
      <c r="A1348" s="668">
        <f>IF('Форма 2.2 | Т-пит'!$BB$214="",1,0)</f>
        <v>0</v>
      </c>
    </row>
    <row r="1349" spans="1:1">
      <c r="A1349" s="668">
        <f>IF('Форма 2.2 | Т-пит'!$BD$214="",1,0)</f>
        <v>0</v>
      </c>
    </row>
    <row r="1350" spans="1:1">
      <c r="A1350" s="668">
        <f>IF('Форма 2.2 | Т-пит'!$BA$231="",1,0)</f>
        <v>0</v>
      </c>
    </row>
    <row r="1351" spans="1:1">
      <c r="A1351" s="668">
        <f>IF('Форма 2.2 | Т-пит'!$BC$231="",1,0)</f>
        <v>0</v>
      </c>
    </row>
    <row r="1352" spans="1:1">
      <c r="A1352" s="668">
        <f>IF('Форма 2.2 | Т-пит'!$AX$231="",1,0)</f>
        <v>0</v>
      </c>
    </row>
    <row r="1353" spans="1:1">
      <c r="A1353" s="668">
        <f>IF('Форма 2.2 | Т-пит'!$BB$231="",1,0)</f>
        <v>0</v>
      </c>
    </row>
    <row r="1354" spans="1:1">
      <c r="A1354" s="668">
        <f>IF('Форма 2.2 | Т-пит'!$BD$231="",1,0)</f>
        <v>0</v>
      </c>
    </row>
    <row r="1355" spans="1:1">
      <c r="A1355" s="668">
        <f>IF('Форма 2.2 | Т-пит'!$BA$262="",1,0)</f>
        <v>0</v>
      </c>
    </row>
    <row r="1356" spans="1:1">
      <c r="A1356" s="668">
        <f>IF('Форма 2.2 | Т-пит'!$BC$262="",1,0)</f>
        <v>0</v>
      </c>
    </row>
    <row r="1357" spans="1:1">
      <c r="A1357" s="668">
        <f>IF('Форма 2.2 | Т-пит'!$AX$262="",1,0)</f>
        <v>0</v>
      </c>
    </row>
    <row r="1358" spans="1:1">
      <c r="A1358" s="668">
        <f>IF('Форма 2.2 | Т-пит'!$BB$262="",1,0)</f>
        <v>0</v>
      </c>
    </row>
    <row r="1359" spans="1:1">
      <c r="A1359" s="668">
        <f>IF('Форма 2.2 | Т-пит'!$BD$262="",1,0)</f>
        <v>0</v>
      </c>
    </row>
    <row r="1360" spans="1:1">
      <c r="A1360" s="668">
        <f>IF('Форма 2.2 | Т-пит'!$BA$27="",1,0)</f>
        <v>0</v>
      </c>
    </row>
    <row r="1361" spans="1:1">
      <c r="A1361" s="668">
        <f>IF('Форма 2.2 | Т-пит'!$BC$27="",1,0)</f>
        <v>0</v>
      </c>
    </row>
    <row r="1362" spans="1:1">
      <c r="A1362" s="668">
        <f>IF('Форма 2.2 | Т-пит'!$AX$27="",1,0)</f>
        <v>0</v>
      </c>
    </row>
    <row r="1363" spans="1:1">
      <c r="A1363" s="668">
        <f>IF('Форма 2.2 | Т-пит'!$BB$27="",1,0)</f>
        <v>0</v>
      </c>
    </row>
    <row r="1364" spans="1:1">
      <c r="A1364" s="668">
        <f>IF('Форма 2.2 | Т-пит'!$BD$27="",1,0)</f>
        <v>0</v>
      </c>
    </row>
    <row r="1365" spans="1:1">
      <c r="A1365" s="668">
        <f>IF('Форма 2.2 | Т-пит'!$BA$31="",1,0)</f>
        <v>0</v>
      </c>
    </row>
    <row r="1366" spans="1:1">
      <c r="A1366" s="668">
        <f>IF('Форма 2.2 | Т-пит'!$BC$31="",1,0)</f>
        <v>0</v>
      </c>
    </row>
    <row r="1367" spans="1:1">
      <c r="A1367" s="668">
        <f>IF('Форма 2.2 | Т-пит'!$AX$31="",1,0)</f>
        <v>0</v>
      </c>
    </row>
    <row r="1368" spans="1:1">
      <c r="A1368" s="668">
        <f>IF('Форма 2.2 | Т-пит'!$BB$31="",1,0)</f>
        <v>0</v>
      </c>
    </row>
    <row r="1369" spans="1:1">
      <c r="A1369" s="668">
        <f>IF('Форма 2.2 | Т-пит'!$BD$31="",1,0)</f>
        <v>0</v>
      </c>
    </row>
    <row r="1370" spans="1:1">
      <c r="A1370" s="668">
        <f>IF('Форма 2.2 | Т-пит'!$BA$61="",1,0)</f>
        <v>0</v>
      </c>
    </row>
    <row r="1371" spans="1:1">
      <c r="A1371" s="668">
        <f>IF('Форма 2.2 | Т-пит'!$BC$61="",1,0)</f>
        <v>0</v>
      </c>
    </row>
    <row r="1372" spans="1:1">
      <c r="A1372" s="668">
        <f>IF('Форма 2.2 | Т-пит'!$AX$61="",1,0)</f>
        <v>0</v>
      </c>
    </row>
    <row r="1373" spans="1:1">
      <c r="A1373" s="668">
        <f>IF('Форма 2.2 | Т-пит'!$BB$61="",1,0)</f>
        <v>0</v>
      </c>
    </row>
    <row r="1374" spans="1:1">
      <c r="A1374" s="668">
        <f>IF('Форма 2.2 | Т-пит'!$BD$61="",1,0)</f>
        <v>0</v>
      </c>
    </row>
    <row r="1375" spans="1:1">
      <c r="A1375" s="668">
        <f>IF('Форма 2.2 | Т-пит'!$BA$65="",1,0)</f>
        <v>0</v>
      </c>
    </row>
    <row r="1376" spans="1:1">
      <c r="A1376" s="668">
        <f>IF('Форма 2.2 | Т-пит'!$BC$65="",1,0)</f>
        <v>0</v>
      </c>
    </row>
    <row r="1377" spans="1:1">
      <c r="A1377" s="668">
        <f>IF('Форма 2.2 | Т-пит'!$AX$65="",1,0)</f>
        <v>0</v>
      </c>
    </row>
    <row r="1378" spans="1:1">
      <c r="A1378" s="668">
        <f>IF('Форма 2.2 | Т-пит'!$BB$65="",1,0)</f>
        <v>0</v>
      </c>
    </row>
    <row r="1379" spans="1:1">
      <c r="A1379" s="668">
        <f>IF('Форма 2.2 | Т-пит'!$BD$65="",1,0)</f>
        <v>0</v>
      </c>
    </row>
    <row r="1380" spans="1:1">
      <c r="A1380" s="668">
        <f>IF('Форма 2.2 | Т-пит'!$BA$44="",1,0)</f>
        <v>0</v>
      </c>
    </row>
    <row r="1381" spans="1:1">
      <c r="A1381" s="668">
        <f>IF('Форма 2.2 | Т-пит'!$BC$44="",1,0)</f>
        <v>0</v>
      </c>
    </row>
    <row r="1382" spans="1:1">
      <c r="A1382" s="668">
        <f>IF('Форма 2.2 | Т-пит'!$AX$44="",1,0)</f>
        <v>0</v>
      </c>
    </row>
    <row r="1383" spans="1:1">
      <c r="A1383" s="668">
        <f>IF('Форма 2.2 | Т-пит'!$BB$44="",1,0)</f>
        <v>0</v>
      </c>
    </row>
    <row r="1384" spans="1:1">
      <c r="A1384" s="668">
        <f>IF('Форма 2.2 | Т-пит'!$BD$44="",1,0)</f>
        <v>0</v>
      </c>
    </row>
    <row r="1385" spans="1:1">
      <c r="A1385" s="668">
        <f>IF('Форма 2.2 | Т-пит'!$BA$48="",1,0)</f>
        <v>0</v>
      </c>
    </row>
    <row r="1386" spans="1:1">
      <c r="A1386" s="668">
        <f>IF('Форма 2.2 | Т-пит'!$BC$48="",1,0)</f>
        <v>0</v>
      </c>
    </row>
    <row r="1387" spans="1:1">
      <c r="A1387" s="668">
        <f>IF('Форма 2.2 | Т-пит'!$AX$48="",1,0)</f>
        <v>0</v>
      </c>
    </row>
    <row r="1388" spans="1:1">
      <c r="A1388" s="668">
        <f>IF('Форма 2.2 | Т-пит'!$BB$48="",1,0)</f>
        <v>0</v>
      </c>
    </row>
    <row r="1389" spans="1:1">
      <c r="A1389" s="668">
        <f>IF('Форма 2.2 | Т-пит'!$BD$48="",1,0)</f>
        <v>0</v>
      </c>
    </row>
    <row r="1390" spans="1:1">
      <c r="A1390" s="668">
        <f>IF('Форма 2.2 | Т-пит'!$BA$71="",1,0)</f>
        <v>0</v>
      </c>
    </row>
    <row r="1391" spans="1:1">
      <c r="A1391" s="668">
        <f>IF('Форма 2.2 | Т-пит'!$BC$71="",1,0)</f>
        <v>0</v>
      </c>
    </row>
    <row r="1392" spans="1:1">
      <c r="A1392" s="668">
        <f>IF('Форма 2.2 | Т-пит'!$AX$71="",1,0)</f>
        <v>0</v>
      </c>
    </row>
    <row r="1393" spans="1:1">
      <c r="A1393" s="668">
        <f>IF('Форма 2.2 | Т-пит'!$BB$71="",1,0)</f>
        <v>0</v>
      </c>
    </row>
    <row r="1394" spans="1:1">
      <c r="A1394" s="668">
        <f>IF('Форма 2.2 | Т-пит'!$BD$71="",1,0)</f>
        <v>0</v>
      </c>
    </row>
    <row r="1395" spans="1:1">
      <c r="A1395" s="668">
        <f>IF('Форма 2.2 | Т-пит'!$BA$75="",1,0)</f>
        <v>0</v>
      </c>
    </row>
    <row r="1396" spans="1:1">
      <c r="A1396" s="668">
        <f>IF('Форма 2.2 | Т-пит'!$BC$75="",1,0)</f>
        <v>0</v>
      </c>
    </row>
    <row r="1397" spans="1:1">
      <c r="A1397" s="668">
        <f>IF('Форма 2.2 | Т-пит'!$AX$75="",1,0)</f>
        <v>0</v>
      </c>
    </row>
    <row r="1398" spans="1:1">
      <c r="A1398" s="668">
        <f>IF('Форма 2.2 | Т-пит'!$BB$75="",1,0)</f>
        <v>0</v>
      </c>
    </row>
    <row r="1399" spans="1:1">
      <c r="A1399" s="668">
        <f>IF('Форма 2.2 | Т-пит'!$BD$75="",1,0)</f>
        <v>0</v>
      </c>
    </row>
    <row r="1400" spans="1:1">
      <c r="A1400" s="668">
        <f>IF('Форма 2.2 | Т-пит'!$BA$245="",1,0)</f>
        <v>0</v>
      </c>
    </row>
    <row r="1401" spans="1:1">
      <c r="A1401" s="668">
        <f>IF('Форма 2.2 | Т-пит'!$BC$245="",1,0)</f>
        <v>0</v>
      </c>
    </row>
    <row r="1402" spans="1:1">
      <c r="A1402" s="668">
        <f>IF('Форма 2.2 | Т-пит'!$AX$245="",1,0)</f>
        <v>0</v>
      </c>
    </row>
    <row r="1403" spans="1:1">
      <c r="A1403" s="668">
        <f>IF('Форма 2.2 | Т-пит'!$BB$245="",1,0)</f>
        <v>0</v>
      </c>
    </row>
    <row r="1404" spans="1:1">
      <c r="A1404" s="668">
        <f>IF('Форма 2.2 | Т-пит'!$BD$245="",1,0)</f>
        <v>0</v>
      </c>
    </row>
    <row r="1405" spans="1:1">
      <c r="A1405" s="668">
        <f>IF('Форма 2.2 | Т-пит'!$BA$197="",1,0)</f>
        <v>0</v>
      </c>
    </row>
    <row r="1406" spans="1:1">
      <c r="A1406" s="668">
        <f>IF('Форма 2.2 | Т-пит'!$BC$197="",1,0)</f>
        <v>0</v>
      </c>
    </row>
    <row r="1407" spans="1:1">
      <c r="A1407" s="668">
        <f>IF('Форма 2.2 | Т-пит'!$AX$197="",1,0)</f>
        <v>0</v>
      </c>
    </row>
    <row r="1408" spans="1:1">
      <c r="A1408" s="668">
        <f>IF('Форма 2.2 | Т-пит'!$BB$197="",1,0)</f>
        <v>0</v>
      </c>
    </row>
    <row r="1409" spans="1:1">
      <c r="A1409" s="668">
        <f>IF('Форма 2.2 | Т-пит'!$BD$197="",1,0)</f>
        <v>0</v>
      </c>
    </row>
    <row r="1410" spans="1:1">
      <c r="A1410" s="668">
        <f>IF('Форма 2.2 | Т-пит'!$BA$149="",1,0)</f>
        <v>0</v>
      </c>
    </row>
    <row r="1411" spans="1:1">
      <c r="A1411" s="668">
        <f>IF('Форма 2.2 | Т-пит'!$BC$149="",1,0)</f>
        <v>0</v>
      </c>
    </row>
    <row r="1412" spans="1:1">
      <c r="A1412" s="668">
        <f>IF('Форма 2.2 | Т-пит'!$AX$149="",1,0)</f>
        <v>0</v>
      </c>
    </row>
    <row r="1413" spans="1:1">
      <c r="A1413" s="668">
        <f>IF('Форма 2.2 | Т-пит'!$BB$149="",1,0)</f>
        <v>0</v>
      </c>
    </row>
    <row r="1414" spans="1:1">
      <c r="A1414" s="668">
        <f>IF('Форма 2.2 | Т-пит'!$BD$149="",1,0)</f>
        <v>0</v>
      </c>
    </row>
    <row r="1415" spans="1:1">
      <c r="A1415" s="668">
        <f>IF('Форма 2.2 | Т-пит'!$BA$88="",1,0)</f>
        <v>0</v>
      </c>
    </row>
    <row r="1416" spans="1:1">
      <c r="A1416" s="668">
        <f>IF('Форма 2.2 | Т-пит'!$BC$88="",1,0)</f>
        <v>0</v>
      </c>
    </row>
    <row r="1417" spans="1:1">
      <c r="A1417" s="668">
        <f>IF('Форма 2.2 | Т-пит'!$AX$88="",1,0)</f>
        <v>0</v>
      </c>
    </row>
    <row r="1418" spans="1:1">
      <c r="A1418" s="668">
        <f>IF('Форма 2.2 | Т-пит'!$BB$88="",1,0)</f>
        <v>0</v>
      </c>
    </row>
    <row r="1419" spans="1:1">
      <c r="A1419" s="668">
        <f>IF('Форма 2.2 | Т-пит'!$BD$88="",1,0)</f>
        <v>0</v>
      </c>
    </row>
    <row r="1420" spans="1:1">
      <c r="A1420" s="668">
        <f>IF('Форма 2.2 | Т-пит'!$BA$92="",1,0)</f>
        <v>0</v>
      </c>
    </row>
    <row r="1421" spans="1:1">
      <c r="A1421" s="668">
        <f>IF('Форма 2.2 | Т-пит'!$BC$92="",1,0)</f>
        <v>0</v>
      </c>
    </row>
    <row r="1422" spans="1:1">
      <c r="A1422" s="668">
        <f>IF('Форма 2.2 | Т-пит'!$AX$92="",1,0)</f>
        <v>0</v>
      </c>
    </row>
    <row r="1423" spans="1:1">
      <c r="A1423" s="668">
        <f>IF('Форма 2.2 | Т-пит'!$BB$92="",1,0)</f>
        <v>0</v>
      </c>
    </row>
    <row r="1424" spans="1:1">
      <c r="A1424" s="668">
        <f>IF('Форма 2.2 | Т-пит'!$BD$92="",1,0)</f>
        <v>0</v>
      </c>
    </row>
    <row r="1425" spans="1:1">
      <c r="A1425" s="668">
        <f>IF('Форма 2.2 | Т-пит'!$BA$105="",1,0)</f>
        <v>0</v>
      </c>
    </row>
    <row r="1426" spans="1:1">
      <c r="A1426" s="668">
        <f>IF('Форма 2.2 | Т-пит'!$BC$105="",1,0)</f>
        <v>0</v>
      </c>
    </row>
    <row r="1427" spans="1:1">
      <c r="A1427" s="668">
        <f>IF('Форма 2.2 | Т-пит'!$AX$105="",1,0)</f>
        <v>0</v>
      </c>
    </row>
    <row r="1428" spans="1:1">
      <c r="A1428" s="668">
        <f>IF('Форма 2.2 | Т-пит'!$BB$105="",1,0)</f>
        <v>0</v>
      </c>
    </row>
    <row r="1429" spans="1:1">
      <c r="A1429" s="668">
        <f>IF('Форма 2.2 | Т-пит'!$BD$105="",1,0)</f>
        <v>0</v>
      </c>
    </row>
    <row r="1430" spans="1:1">
      <c r="A1430" s="668">
        <f>IF('Форма 2.2 | Т-пит'!$BA$109="",1,0)</f>
        <v>0</v>
      </c>
    </row>
    <row r="1431" spans="1:1">
      <c r="A1431" s="668">
        <f>IF('Форма 2.2 | Т-пит'!$BC$109="",1,0)</f>
        <v>0</v>
      </c>
    </row>
    <row r="1432" spans="1:1">
      <c r="A1432" s="668">
        <f>IF('Форма 2.2 | Т-пит'!$AX$109="",1,0)</f>
        <v>0</v>
      </c>
    </row>
    <row r="1433" spans="1:1">
      <c r="A1433" s="668">
        <f>IF('Форма 2.2 | Т-пит'!$BB$109="",1,0)</f>
        <v>0</v>
      </c>
    </row>
    <row r="1434" spans="1:1">
      <c r="A1434" s="668">
        <f>IF('Форма 2.2 | Т-пит'!$BD$109="",1,0)</f>
        <v>0</v>
      </c>
    </row>
    <row r="1435" spans="1:1">
      <c r="A1435" s="668">
        <f>IF('Форма 2.2 | Т-пит'!$BA$122="",1,0)</f>
        <v>0</v>
      </c>
    </row>
    <row r="1436" spans="1:1">
      <c r="A1436" s="668">
        <f>IF('Форма 2.2 | Т-пит'!$BC$122="",1,0)</f>
        <v>0</v>
      </c>
    </row>
    <row r="1437" spans="1:1">
      <c r="A1437" s="668">
        <f>IF('Форма 2.2 | Т-пит'!$AX$122="",1,0)</f>
        <v>0</v>
      </c>
    </row>
    <row r="1438" spans="1:1">
      <c r="A1438" s="668">
        <f>IF('Форма 2.2 | Т-пит'!$BB$122="",1,0)</f>
        <v>0</v>
      </c>
    </row>
    <row r="1439" spans="1:1">
      <c r="A1439" s="668">
        <f>IF('Форма 2.2 | Т-пит'!$BD$122="",1,0)</f>
        <v>0</v>
      </c>
    </row>
    <row r="1440" spans="1:1">
      <c r="A1440" s="668">
        <f>IF('Форма 2.2 | Т-пит'!$BA$126="",1,0)</f>
        <v>0</v>
      </c>
    </row>
    <row r="1441" spans="1:1">
      <c r="A1441" s="668">
        <f>IF('Форма 2.2 | Т-пит'!$BC$126="",1,0)</f>
        <v>0</v>
      </c>
    </row>
    <row r="1442" spans="1:1">
      <c r="A1442" s="668">
        <f>IF('Форма 2.2 | Т-пит'!$AX$126="",1,0)</f>
        <v>0</v>
      </c>
    </row>
    <row r="1443" spans="1:1">
      <c r="A1443" s="668">
        <f>IF('Форма 2.2 | Т-пит'!$BB$126="",1,0)</f>
        <v>0</v>
      </c>
    </row>
    <row r="1444" spans="1:1">
      <c r="A1444" s="668">
        <f>IF('Форма 2.2 | Т-пит'!$BD$126="",1,0)</f>
        <v>0</v>
      </c>
    </row>
    <row r="1445" spans="1:1">
      <c r="A1445" s="668">
        <f>IF('Форма 2.2 | Т-пит'!$BA$139="",1,0)</f>
        <v>0</v>
      </c>
    </row>
    <row r="1446" spans="1:1">
      <c r="A1446" s="668">
        <f>IF('Форма 2.2 | Т-пит'!$BC$139="",1,0)</f>
        <v>0</v>
      </c>
    </row>
    <row r="1447" spans="1:1">
      <c r="A1447" s="668">
        <f>IF('Форма 2.2 | Т-пит'!$AX$139="",1,0)</f>
        <v>0</v>
      </c>
    </row>
    <row r="1448" spans="1:1">
      <c r="A1448" s="668">
        <f>IF('Форма 2.2 | Т-пит'!$BB$139="",1,0)</f>
        <v>0</v>
      </c>
    </row>
    <row r="1449" spans="1:1">
      <c r="A1449" s="668">
        <f>IF('Форма 2.2 | Т-пит'!$BD$139="",1,0)</f>
        <v>0</v>
      </c>
    </row>
    <row r="1450" spans="1:1">
      <c r="A1450" s="668">
        <f>IF('Форма 2.2 | Т-пит'!$BA$143="",1,0)</f>
        <v>0</v>
      </c>
    </row>
    <row r="1451" spans="1:1">
      <c r="A1451" s="668">
        <f>IF('Форма 2.2 | Т-пит'!$BC$143="",1,0)</f>
        <v>0</v>
      </c>
    </row>
    <row r="1452" spans="1:1">
      <c r="A1452" s="668">
        <f>IF('Форма 2.2 | Т-пит'!$AX$143="",1,0)</f>
        <v>0</v>
      </c>
    </row>
    <row r="1453" spans="1:1">
      <c r="A1453" s="668">
        <f>IF('Форма 2.2 | Т-пит'!$BB$143="",1,0)</f>
        <v>0</v>
      </c>
    </row>
    <row r="1454" spans="1:1">
      <c r="A1454" s="668">
        <f>IF('Форма 2.2 | Т-пит'!$BD$143="",1,0)</f>
        <v>0</v>
      </c>
    </row>
    <row r="1455" spans="1:1">
      <c r="A1455" s="668">
        <f>IF('Форма 2.2 | Т-пит'!$BA$153="",1,0)</f>
        <v>0</v>
      </c>
    </row>
    <row r="1456" spans="1:1">
      <c r="A1456" s="668">
        <f>IF('Форма 2.2 | Т-пит'!$BC$153="",1,0)</f>
        <v>0</v>
      </c>
    </row>
    <row r="1457" spans="1:1">
      <c r="A1457" s="668">
        <f>IF('Форма 2.2 | Т-пит'!$AX$153="",1,0)</f>
        <v>0</v>
      </c>
    </row>
    <row r="1458" spans="1:1">
      <c r="A1458" s="668">
        <f>IF('Форма 2.2 | Т-пит'!$BB$153="",1,0)</f>
        <v>0</v>
      </c>
    </row>
    <row r="1459" spans="1:1">
      <c r="A1459" s="668">
        <f>IF('Форма 2.2 | Т-пит'!$BD$153="",1,0)</f>
        <v>0</v>
      </c>
    </row>
    <row r="1460" spans="1:1">
      <c r="A1460" s="668">
        <f>IF('Форма 2.2 | Т-пит'!$BA$157="",1,0)</f>
        <v>0</v>
      </c>
    </row>
    <row r="1461" spans="1:1">
      <c r="A1461" s="668">
        <f>IF('Форма 2.2 | Т-пит'!$BC$157="",1,0)</f>
        <v>0</v>
      </c>
    </row>
    <row r="1462" spans="1:1">
      <c r="A1462" s="668">
        <f>IF('Форма 2.2 | Т-пит'!$AX$157="",1,0)</f>
        <v>0</v>
      </c>
    </row>
    <row r="1463" spans="1:1">
      <c r="A1463" s="668">
        <f>IF('Форма 2.2 | Т-пит'!$BB$157="",1,0)</f>
        <v>0</v>
      </c>
    </row>
    <row r="1464" spans="1:1">
      <c r="A1464" s="668">
        <f>IF('Форма 2.2 | Т-пит'!$BD$157="",1,0)</f>
        <v>0</v>
      </c>
    </row>
    <row r="1465" spans="1:1">
      <c r="A1465" s="668">
        <f>IF('Форма 2.2 | Т-пит'!$BA$170="",1,0)</f>
        <v>0</v>
      </c>
    </row>
    <row r="1466" spans="1:1">
      <c r="A1466" s="668">
        <f>IF('Форма 2.2 | Т-пит'!$BC$170="",1,0)</f>
        <v>0</v>
      </c>
    </row>
    <row r="1467" spans="1:1">
      <c r="A1467" s="668">
        <f>IF('Форма 2.2 | Т-пит'!$AX$170="",1,0)</f>
        <v>0</v>
      </c>
    </row>
    <row r="1468" spans="1:1">
      <c r="A1468" s="668">
        <f>IF('Форма 2.2 | Т-пит'!$BB$170="",1,0)</f>
        <v>0</v>
      </c>
    </row>
    <row r="1469" spans="1:1">
      <c r="A1469" s="668">
        <f>IF('Форма 2.2 | Т-пит'!$BD$170="",1,0)</f>
        <v>0</v>
      </c>
    </row>
    <row r="1470" spans="1:1">
      <c r="A1470" s="668">
        <f>IF('Форма 2.2 | Т-пит'!$BA$174="",1,0)</f>
        <v>0</v>
      </c>
    </row>
    <row r="1471" spans="1:1">
      <c r="A1471" s="668">
        <f>IF('Форма 2.2 | Т-пит'!$BC$174="",1,0)</f>
        <v>0</v>
      </c>
    </row>
    <row r="1472" spans="1:1">
      <c r="A1472" s="668">
        <f>IF('Форма 2.2 | Т-пит'!$AX$174="",1,0)</f>
        <v>0</v>
      </c>
    </row>
    <row r="1473" spans="1:1">
      <c r="A1473" s="668">
        <f>IF('Форма 2.2 | Т-пит'!$BB$174="",1,0)</f>
        <v>0</v>
      </c>
    </row>
    <row r="1474" spans="1:1">
      <c r="A1474" s="668">
        <f>IF('Форма 2.2 | Т-пит'!$BD$174="",1,0)</f>
        <v>0</v>
      </c>
    </row>
    <row r="1475" spans="1:1">
      <c r="A1475" s="668">
        <f>IF('Форма 2.2 | Т-пит'!$BA$187="",1,0)</f>
        <v>0</v>
      </c>
    </row>
    <row r="1476" spans="1:1">
      <c r="A1476" s="668">
        <f>IF('Форма 2.2 | Т-пит'!$BC$187="",1,0)</f>
        <v>0</v>
      </c>
    </row>
    <row r="1477" spans="1:1">
      <c r="A1477" s="668">
        <f>IF('Форма 2.2 | Т-пит'!$AX$187="",1,0)</f>
        <v>0</v>
      </c>
    </row>
    <row r="1478" spans="1:1">
      <c r="A1478" s="668">
        <f>IF('Форма 2.2 | Т-пит'!$BB$187="",1,0)</f>
        <v>0</v>
      </c>
    </row>
    <row r="1479" spans="1:1">
      <c r="A1479" s="668">
        <f>IF('Форма 2.2 | Т-пит'!$BD$187="",1,0)</f>
        <v>0</v>
      </c>
    </row>
    <row r="1480" spans="1:1">
      <c r="A1480" s="668">
        <f>IF('Форма 2.2 | Т-пит'!$BA$191="",1,0)</f>
        <v>0</v>
      </c>
    </row>
    <row r="1481" spans="1:1">
      <c r="A1481" s="668">
        <f>IF('Форма 2.2 | Т-пит'!$BC$191="",1,0)</f>
        <v>0</v>
      </c>
    </row>
    <row r="1482" spans="1:1">
      <c r="A1482" s="668">
        <f>IF('Форма 2.2 | Т-пит'!$AX$191="",1,0)</f>
        <v>0</v>
      </c>
    </row>
    <row r="1483" spans="1:1">
      <c r="A1483" s="668">
        <f>IF('Форма 2.2 | Т-пит'!$BB$191="",1,0)</f>
        <v>0</v>
      </c>
    </row>
    <row r="1484" spans="1:1">
      <c r="A1484" s="668">
        <f>IF('Форма 2.2 | Т-пит'!$BD$191="",1,0)</f>
        <v>0</v>
      </c>
    </row>
    <row r="1485" spans="1:1">
      <c r="A1485" s="668">
        <f>IF('Форма 2.2 | Т-пит'!$BA$201="",1,0)</f>
        <v>0</v>
      </c>
    </row>
    <row r="1486" spans="1:1">
      <c r="A1486" s="668">
        <f>IF('Форма 2.2 | Т-пит'!$BC$201="",1,0)</f>
        <v>0</v>
      </c>
    </row>
    <row r="1487" spans="1:1">
      <c r="A1487" s="668">
        <f>IF('Форма 2.2 | Т-пит'!$AX$201="",1,0)</f>
        <v>0</v>
      </c>
    </row>
    <row r="1488" spans="1:1">
      <c r="A1488" s="668">
        <f>IF('Форма 2.2 | Т-пит'!$BB$201="",1,0)</f>
        <v>0</v>
      </c>
    </row>
    <row r="1489" spans="1:1">
      <c r="A1489" s="668">
        <f>IF('Форма 2.2 | Т-пит'!$BD$201="",1,0)</f>
        <v>0</v>
      </c>
    </row>
    <row r="1490" spans="1:1">
      <c r="A1490" s="668">
        <f>IF('Форма 2.2 | Т-пит'!$BA$205="",1,0)</f>
        <v>0</v>
      </c>
    </row>
    <row r="1491" spans="1:1">
      <c r="A1491" s="668">
        <f>IF('Форма 2.2 | Т-пит'!$BC$205="",1,0)</f>
        <v>0</v>
      </c>
    </row>
    <row r="1492" spans="1:1">
      <c r="A1492" s="668">
        <f>IF('Форма 2.2 | Т-пит'!$AX$205="",1,0)</f>
        <v>0</v>
      </c>
    </row>
    <row r="1493" spans="1:1">
      <c r="A1493" s="668">
        <f>IF('Форма 2.2 | Т-пит'!$BB$205="",1,0)</f>
        <v>0</v>
      </c>
    </row>
    <row r="1494" spans="1:1">
      <c r="A1494" s="668">
        <f>IF('Форма 2.2 | Т-пит'!$BD$205="",1,0)</f>
        <v>0</v>
      </c>
    </row>
    <row r="1495" spans="1:1">
      <c r="A1495" s="668">
        <f>IF('Форма 2.2 | Т-пит'!$BA$218="",1,0)</f>
        <v>0</v>
      </c>
    </row>
    <row r="1496" spans="1:1">
      <c r="A1496" s="668">
        <f>IF('Форма 2.2 | Т-пит'!$BC$218="",1,0)</f>
        <v>0</v>
      </c>
    </row>
    <row r="1497" spans="1:1">
      <c r="A1497" s="668">
        <f>IF('Форма 2.2 | Т-пит'!$AX$218="",1,0)</f>
        <v>0</v>
      </c>
    </row>
    <row r="1498" spans="1:1">
      <c r="A1498" s="668">
        <f>IF('Форма 2.2 | Т-пит'!$BB$218="",1,0)</f>
        <v>0</v>
      </c>
    </row>
    <row r="1499" spans="1:1">
      <c r="A1499" s="668">
        <f>IF('Форма 2.2 | Т-пит'!$BD$218="",1,0)</f>
        <v>0</v>
      </c>
    </row>
    <row r="1500" spans="1:1">
      <c r="A1500" s="668">
        <f>IF('Форма 2.2 | Т-пит'!$BA$222="",1,0)</f>
        <v>0</v>
      </c>
    </row>
    <row r="1501" spans="1:1">
      <c r="A1501" s="668">
        <f>IF('Форма 2.2 | Т-пит'!$BC$222="",1,0)</f>
        <v>0</v>
      </c>
    </row>
    <row r="1502" spans="1:1">
      <c r="A1502" s="668">
        <f>IF('Форма 2.2 | Т-пит'!$AX$222="",1,0)</f>
        <v>0</v>
      </c>
    </row>
    <row r="1503" spans="1:1">
      <c r="A1503" s="668">
        <f>IF('Форма 2.2 | Т-пит'!$BB$222="",1,0)</f>
        <v>0</v>
      </c>
    </row>
    <row r="1504" spans="1:1">
      <c r="A1504" s="668">
        <f>IF('Форма 2.2 | Т-пит'!$BD$222="",1,0)</f>
        <v>0</v>
      </c>
    </row>
    <row r="1505" spans="1:1">
      <c r="A1505" s="668">
        <f>IF('Форма 2.2 | Т-пит'!$BA$235="",1,0)</f>
        <v>0</v>
      </c>
    </row>
    <row r="1506" spans="1:1">
      <c r="A1506" s="668">
        <f>IF('Форма 2.2 | Т-пит'!$BC$235="",1,0)</f>
        <v>0</v>
      </c>
    </row>
    <row r="1507" spans="1:1">
      <c r="A1507" s="668">
        <f>IF('Форма 2.2 | Т-пит'!$AX$235="",1,0)</f>
        <v>0</v>
      </c>
    </row>
    <row r="1508" spans="1:1">
      <c r="A1508" s="668">
        <f>IF('Форма 2.2 | Т-пит'!$BB$235="",1,0)</f>
        <v>0</v>
      </c>
    </row>
    <row r="1509" spans="1:1">
      <c r="A1509" s="668">
        <f>IF('Форма 2.2 | Т-пит'!$BD$235="",1,0)</f>
        <v>0</v>
      </c>
    </row>
    <row r="1510" spans="1:1">
      <c r="A1510" s="668">
        <f>IF('Форма 2.2 | Т-пит'!$BA$239="",1,0)</f>
        <v>0</v>
      </c>
    </row>
    <row r="1511" spans="1:1">
      <c r="A1511" s="668">
        <f>IF('Форма 2.2 | Т-пит'!$BC$239="",1,0)</f>
        <v>0</v>
      </c>
    </row>
    <row r="1512" spans="1:1">
      <c r="A1512" s="668">
        <f>IF('Форма 2.2 | Т-пит'!$AX$239="",1,0)</f>
        <v>0</v>
      </c>
    </row>
    <row r="1513" spans="1:1">
      <c r="A1513" s="668">
        <f>IF('Форма 2.2 | Т-пит'!$BB$239="",1,0)</f>
        <v>0</v>
      </c>
    </row>
    <row r="1514" spans="1:1">
      <c r="A1514" s="668">
        <f>IF('Форма 2.2 | Т-пит'!$BD$239="",1,0)</f>
        <v>0</v>
      </c>
    </row>
    <row r="1515" spans="1:1">
      <c r="A1515" s="668">
        <f>IF('Форма 2.2 | Т-пит'!$BA$249="",1,0)</f>
        <v>0</v>
      </c>
    </row>
    <row r="1516" spans="1:1">
      <c r="A1516" s="668">
        <f>IF('Форма 2.2 | Т-пит'!$BC$249="",1,0)</f>
        <v>0</v>
      </c>
    </row>
    <row r="1517" spans="1:1">
      <c r="A1517" s="668">
        <f>IF('Форма 2.2 | Т-пит'!$AX$249="",1,0)</f>
        <v>0</v>
      </c>
    </row>
    <row r="1518" spans="1:1">
      <c r="A1518" s="668">
        <f>IF('Форма 2.2 | Т-пит'!$BB$249="",1,0)</f>
        <v>0</v>
      </c>
    </row>
    <row r="1519" spans="1:1">
      <c r="A1519" s="668">
        <f>IF('Форма 2.2 | Т-пит'!$BD$249="",1,0)</f>
        <v>0</v>
      </c>
    </row>
    <row r="1520" spans="1:1">
      <c r="A1520" s="668">
        <f>IF('Форма 2.2 | Т-пит'!$BA$253="",1,0)</f>
        <v>0</v>
      </c>
    </row>
    <row r="1521" spans="1:1">
      <c r="A1521" s="668">
        <f>IF('Форма 2.2 | Т-пит'!$BC$253="",1,0)</f>
        <v>0</v>
      </c>
    </row>
    <row r="1522" spans="1:1">
      <c r="A1522" s="668">
        <f>IF('Форма 2.2 | Т-пит'!$AX$253="",1,0)</f>
        <v>0</v>
      </c>
    </row>
    <row r="1523" spans="1:1">
      <c r="A1523" s="668">
        <f>IF('Форма 2.2 | Т-пит'!$BB$253="",1,0)</f>
        <v>0</v>
      </c>
    </row>
    <row r="1524" spans="1:1">
      <c r="A1524" s="668">
        <f>IF('Форма 2.2 | Т-пит'!$BD$253="",1,0)</f>
        <v>0</v>
      </c>
    </row>
    <row r="1525" spans="1:1">
      <c r="A1525" s="668">
        <f>IF('Форма 2.2 | Т-пит'!$BA$266="",1,0)</f>
        <v>0</v>
      </c>
    </row>
    <row r="1526" spans="1:1">
      <c r="A1526" s="668">
        <f>IF('Форма 2.2 | Т-пит'!$BC$266="",1,0)</f>
        <v>0</v>
      </c>
    </row>
    <row r="1527" spans="1:1">
      <c r="A1527" s="668">
        <f>IF('Форма 2.2 | Т-пит'!$AX$266="",1,0)</f>
        <v>0</v>
      </c>
    </row>
    <row r="1528" spans="1:1">
      <c r="A1528" s="668">
        <f>IF('Форма 2.2 | Т-пит'!$BB$266="",1,0)</f>
        <v>0</v>
      </c>
    </row>
    <row r="1529" spans="1:1">
      <c r="A1529" s="668">
        <f>IF('Форма 2.2 | Т-пит'!$BD$266="",1,0)</f>
        <v>0</v>
      </c>
    </row>
    <row r="1530" spans="1:1">
      <c r="A1530" s="668">
        <f>IF('Форма 2.2 | Т-пит'!$BA$270="",1,0)</f>
        <v>0</v>
      </c>
    </row>
    <row r="1531" spans="1:1">
      <c r="A1531" s="668">
        <f>IF('Форма 2.2 | Т-пит'!$BC$270="",1,0)</f>
        <v>0</v>
      </c>
    </row>
    <row r="1532" spans="1:1">
      <c r="A1532" s="668">
        <f>IF('Форма 2.2 | Т-пит'!$AX$270="",1,0)</f>
        <v>0</v>
      </c>
    </row>
    <row r="1533" spans="1:1">
      <c r="A1533" s="668">
        <f>IF('Форма 2.2 | Т-пит'!$BB$270="",1,0)</f>
        <v>0</v>
      </c>
    </row>
    <row r="1534" spans="1:1">
      <c r="A1534" s="668">
        <f>IF('Форма 2.2 | Т-пит'!$BD$270="",1,0)</f>
        <v>0</v>
      </c>
    </row>
    <row r="1535" spans="1:1">
      <c r="A1535" s="668">
        <f>IF('Форма 2.2 | Т-пит'!$BA$23="",1,0)</f>
        <v>0</v>
      </c>
    </row>
    <row r="1536" spans="1:1">
      <c r="A1536" s="668">
        <f>IF('Форма 2.2 | Т-пит'!$BC$23="",1,0)</f>
        <v>0</v>
      </c>
    </row>
    <row r="1537" spans="1:1">
      <c r="A1537" s="668">
        <f>IF('Форма 2.2 | Т-пит'!$AX$23="",1,0)</f>
        <v>0</v>
      </c>
    </row>
    <row r="1538" spans="1:1">
      <c r="A1538" s="668">
        <f>IF('Форма 2.2 | Т-пит'!$BB$23="",1,0)</f>
        <v>0</v>
      </c>
    </row>
    <row r="1539" spans="1:1">
      <c r="A1539" s="668">
        <f>IF('Форма 2.2 | Т-пит'!$BD$23="",1,0)</f>
        <v>0</v>
      </c>
    </row>
    <row r="1540" spans="1:1">
      <c r="A1540" s="668">
        <f>IF('Форма 2.2 | Т-пит'!$BA$40="",1,0)</f>
        <v>0</v>
      </c>
    </row>
    <row r="1541" spans="1:1">
      <c r="A1541" s="668">
        <f>IF('Форма 2.2 | Т-пит'!$BC$40="",1,0)</f>
        <v>0</v>
      </c>
    </row>
    <row r="1542" spans="1:1">
      <c r="A1542" s="668">
        <f>IF('Форма 2.2 | Т-пит'!$AX$40="",1,0)</f>
        <v>0</v>
      </c>
    </row>
    <row r="1543" spans="1:1">
      <c r="A1543" s="668">
        <f>IF('Форма 2.2 | Т-пит'!$BB$40="",1,0)</f>
        <v>0</v>
      </c>
    </row>
    <row r="1544" spans="1:1">
      <c r="A1544" s="668">
        <f>IF('Форма 2.2 | Т-пит'!$BD$40="",1,0)</f>
        <v>0</v>
      </c>
    </row>
    <row r="1545" spans="1:1">
      <c r="A1545" s="668">
        <f>IF('Форма 2.2 | Т-пит'!$BA$57="",1,0)</f>
        <v>0</v>
      </c>
    </row>
    <row r="1546" spans="1:1">
      <c r="A1546" s="668">
        <f>IF('Форма 2.2 | Т-пит'!$BC$57="",1,0)</f>
        <v>0</v>
      </c>
    </row>
    <row r="1547" spans="1:1">
      <c r="A1547" s="668">
        <f>IF('Форма 2.2 | Т-пит'!$AX$57="",1,0)</f>
        <v>0</v>
      </c>
    </row>
    <row r="1548" spans="1:1">
      <c r="A1548" s="668">
        <f>IF('Форма 2.2 | Т-пит'!$BB$57="",1,0)</f>
        <v>0</v>
      </c>
    </row>
    <row r="1549" spans="1:1">
      <c r="A1549" s="668">
        <f>IF('Форма 2.2 | Т-пит'!$BD$57="",1,0)</f>
        <v>0</v>
      </c>
    </row>
    <row r="1550" spans="1:1">
      <c r="A1550" s="668">
        <f>IF('Форма 2.2 | Т-пит'!$BA$84="",1,0)</f>
        <v>0</v>
      </c>
    </row>
    <row r="1551" spans="1:1">
      <c r="A1551" s="668">
        <f>IF('Форма 2.2 | Т-пит'!$BC$84="",1,0)</f>
        <v>0</v>
      </c>
    </row>
    <row r="1552" spans="1:1">
      <c r="A1552" s="668">
        <f>IF('Форма 2.2 | Т-пит'!$AX$84="",1,0)</f>
        <v>0</v>
      </c>
    </row>
    <row r="1553" spans="1:1">
      <c r="A1553" s="668">
        <f>IF('Форма 2.2 | Т-пит'!$BB$84="",1,0)</f>
        <v>0</v>
      </c>
    </row>
    <row r="1554" spans="1:1">
      <c r="A1554" s="668">
        <f>IF('Форма 2.2 | Т-пит'!$BD$84="",1,0)</f>
        <v>0</v>
      </c>
    </row>
    <row r="1555" spans="1:1">
      <c r="A1555" s="668">
        <f>IF('Форма 2.2 | Т-пит'!$BA$101="",1,0)</f>
        <v>0</v>
      </c>
    </row>
    <row r="1556" spans="1:1">
      <c r="A1556" s="668">
        <f>IF('Форма 2.2 | Т-пит'!$BC$101="",1,0)</f>
        <v>0</v>
      </c>
    </row>
    <row r="1557" spans="1:1">
      <c r="A1557" s="668">
        <f>IF('Форма 2.2 | Т-пит'!$AX$101="",1,0)</f>
        <v>0</v>
      </c>
    </row>
    <row r="1558" spans="1:1">
      <c r="A1558" s="668">
        <f>IF('Форма 2.2 | Т-пит'!$BB$101="",1,0)</f>
        <v>0</v>
      </c>
    </row>
    <row r="1559" spans="1:1">
      <c r="A1559" s="668">
        <f>IF('Форма 2.2 | Т-пит'!$BD$101="",1,0)</f>
        <v>0</v>
      </c>
    </row>
    <row r="1560" spans="1:1">
      <c r="A1560" s="668">
        <f>IF('Форма 2.2 | Т-пит'!$BH$135="",1,0)</f>
        <v>0</v>
      </c>
    </row>
    <row r="1561" spans="1:1">
      <c r="A1561" s="668">
        <f>IF('Форма 2.2 | Т-пит'!$BJ$135="",1,0)</f>
        <v>0</v>
      </c>
    </row>
    <row r="1562" spans="1:1">
      <c r="A1562" s="668">
        <f>IF('Форма 2.2 | Т-пит'!$BE$135="",1,0)</f>
        <v>0</v>
      </c>
    </row>
    <row r="1563" spans="1:1">
      <c r="A1563" s="668">
        <f>IF('Форма 2.2 | Т-пит'!$BI$135="",1,0)</f>
        <v>0</v>
      </c>
    </row>
    <row r="1564" spans="1:1">
      <c r="A1564" s="668">
        <f>IF('Форма 2.2 | Т-пит'!$BK$135="",1,0)</f>
        <v>0</v>
      </c>
    </row>
    <row r="1565" spans="1:1">
      <c r="A1565" s="668">
        <f>IF('Форма 2.2 | Т-пит'!$BH$166="",1,0)</f>
        <v>0</v>
      </c>
    </row>
    <row r="1566" spans="1:1">
      <c r="A1566" s="668">
        <f>IF('Форма 2.2 | Т-пит'!$BJ$166="",1,0)</f>
        <v>0</v>
      </c>
    </row>
    <row r="1567" spans="1:1">
      <c r="A1567" s="668">
        <f>IF('Форма 2.2 | Т-пит'!$BE$166="",1,0)</f>
        <v>0</v>
      </c>
    </row>
    <row r="1568" spans="1:1">
      <c r="A1568" s="668">
        <f>IF('Форма 2.2 | Т-пит'!$BI$166="",1,0)</f>
        <v>0</v>
      </c>
    </row>
    <row r="1569" spans="1:1">
      <c r="A1569" s="668">
        <f>IF('Форма 2.2 | Т-пит'!$BK$166="",1,0)</f>
        <v>0</v>
      </c>
    </row>
    <row r="1570" spans="1:1">
      <c r="A1570" s="668">
        <f>IF('Форма 2.2 | Т-пит'!$BH$183="",1,0)</f>
        <v>0</v>
      </c>
    </row>
    <row r="1571" spans="1:1">
      <c r="A1571" s="668">
        <f>IF('Форма 2.2 | Т-пит'!$BJ$183="",1,0)</f>
        <v>0</v>
      </c>
    </row>
    <row r="1572" spans="1:1">
      <c r="A1572" s="668">
        <f>IF('Форма 2.2 | Т-пит'!$BE$183="",1,0)</f>
        <v>0</v>
      </c>
    </row>
    <row r="1573" spans="1:1">
      <c r="A1573" s="668">
        <f>IF('Форма 2.2 | Т-пит'!$BI$183="",1,0)</f>
        <v>0</v>
      </c>
    </row>
    <row r="1574" spans="1:1">
      <c r="A1574" s="668">
        <f>IF('Форма 2.2 | Т-пит'!$BK$183="",1,0)</f>
        <v>0</v>
      </c>
    </row>
    <row r="1575" spans="1:1">
      <c r="A1575" s="668">
        <f>IF('Форма 2.2 | Т-пит'!$BH$214="",1,0)</f>
        <v>0</v>
      </c>
    </row>
    <row r="1576" spans="1:1">
      <c r="A1576" s="668">
        <f>IF('Форма 2.2 | Т-пит'!$BJ$214="",1,0)</f>
        <v>0</v>
      </c>
    </row>
    <row r="1577" spans="1:1">
      <c r="A1577" s="668">
        <f>IF('Форма 2.2 | Т-пит'!$BE$214="",1,0)</f>
        <v>0</v>
      </c>
    </row>
    <row r="1578" spans="1:1">
      <c r="A1578" s="668">
        <f>IF('Форма 2.2 | Т-пит'!$BI$214="",1,0)</f>
        <v>0</v>
      </c>
    </row>
    <row r="1579" spans="1:1">
      <c r="A1579" s="668">
        <f>IF('Форма 2.2 | Т-пит'!$BK$214="",1,0)</f>
        <v>0</v>
      </c>
    </row>
    <row r="1580" spans="1:1">
      <c r="A1580" s="668">
        <f>IF('Форма 2.2 | Т-пит'!$BH$231="",1,0)</f>
        <v>0</v>
      </c>
    </row>
    <row r="1581" spans="1:1">
      <c r="A1581" s="668">
        <f>IF('Форма 2.2 | Т-пит'!$BJ$231="",1,0)</f>
        <v>0</v>
      </c>
    </row>
    <row r="1582" spans="1:1">
      <c r="A1582" s="668">
        <f>IF('Форма 2.2 | Т-пит'!$BE$231="",1,0)</f>
        <v>0</v>
      </c>
    </row>
    <row r="1583" spans="1:1">
      <c r="A1583" s="668">
        <f>IF('Форма 2.2 | Т-пит'!$BI$231="",1,0)</f>
        <v>0</v>
      </c>
    </row>
    <row r="1584" spans="1:1">
      <c r="A1584" s="668">
        <f>IF('Форма 2.2 | Т-пит'!$BK$231="",1,0)</f>
        <v>0</v>
      </c>
    </row>
    <row r="1585" spans="1:1">
      <c r="A1585" s="668">
        <f>IF('Форма 2.2 | Т-пит'!$BH$262="",1,0)</f>
        <v>0</v>
      </c>
    </row>
    <row r="1586" spans="1:1">
      <c r="A1586" s="668">
        <f>IF('Форма 2.2 | Т-пит'!$BJ$262="",1,0)</f>
        <v>0</v>
      </c>
    </row>
    <row r="1587" spans="1:1">
      <c r="A1587" s="668">
        <f>IF('Форма 2.2 | Т-пит'!$BE$262="",1,0)</f>
        <v>0</v>
      </c>
    </row>
    <row r="1588" spans="1:1">
      <c r="A1588" s="668">
        <f>IF('Форма 2.2 | Т-пит'!$BI$262="",1,0)</f>
        <v>0</v>
      </c>
    </row>
    <row r="1589" spans="1:1">
      <c r="A1589" s="668">
        <f>IF('Форма 2.2 | Т-пит'!$BK$262="",1,0)</f>
        <v>0</v>
      </c>
    </row>
    <row r="1590" spans="1:1">
      <c r="A1590" s="668">
        <f>IF('Форма 2.2 | Т-пит'!$BH$27="",1,0)</f>
        <v>0</v>
      </c>
    </row>
    <row r="1591" spans="1:1">
      <c r="A1591" s="668">
        <f>IF('Форма 2.2 | Т-пит'!$BJ$27="",1,0)</f>
        <v>0</v>
      </c>
    </row>
    <row r="1592" spans="1:1">
      <c r="A1592" s="668">
        <f>IF('Форма 2.2 | Т-пит'!$BE$27="",1,0)</f>
        <v>0</v>
      </c>
    </row>
    <row r="1593" spans="1:1">
      <c r="A1593" s="668">
        <f>IF('Форма 2.2 | Т-пит'!$BI$27="",1,0)</f>
        <v>0</v>
      </c>
    </row>
    <row r="1594" spans="1:1">
      <c r="A1594" s="668">
        <f>IF('Форма 2.2 | Т-пит'!$BK$27="",1,0)</f>
        <v>0</v>
      </c>
    </row>
    <row r="1595" spans="1:1">
      <c r="A1595" s="668">
        <f>IF('Форма 2.2 | Т-пит'!$BH$31="",1,0)</f>
        <v>0</v>
      </c>
    </row>
    <row r="1596" spans="1:1">
      <c r="A1596" s="668">
        <f>IF('Форма 2.2 | Т-пит'!$BJ$31="",1,0)</f>
        <v>0</v>
      </c>
    </row>
    <row r="1597" spans="1:1">
      <c r="A1597" s="668">
        <f>IF('Форма 2.2 | Т-пит'!$BE$31="",1,0)</f>
        <v>0</v>
      </c>
    </row>
    <row r="1598" spans="1:1">
      <c r="A1598" s="668">
        <f>IF('Форма 2.2 | Т-пит'!$BI$31="",1,0)</f>
        <v>0</v>
      </c>
    </row>
    <row r="1599" spans="1:1">
      <c r="A1599" s="668">
        <f>IF('Форма 2.2 | Т-пит'!$BK$31="",1,0)</f>
        <v>0</v>
      </c>
    </row>
    <row r="1600" spans="1:1">
      <c r="A1600" s="668">
        <f>IF('Форма 2.2 | Т-пит'!$BH$61="",1,0)</f>
        <v>0</v>
      </c>
    </row>
    <row r="1601" spans="1:1">
      <c r="A1601" s="668">
        <f>IF('Форма 2.2 | Т-пит'!$BJ$61="",1,0)</f>
        <v>0</v>
      </c>
    </row>
    <row r="1602" spans="1:1">
      <c r="A1602" s="668">
        <f>IF('Форма 2.2 | Т-пит'!$BE$61="",1,0)</f>
        <v>0</v>
      </c>
    </row>
    <row r="1603" spans="1:1">
      <c r="A1603" s="668">
        <f>IF('Форма 2.2 | Т-пит'!$BI$61="",1,0)</f>
        <v>0</v>
      </c>
    </row>
    <row r="1604" spans="1:1">
      <c r="A1604" s="668">
        <f>IF('Форма 2.2 | Т-пит'!$BK$61="",1,0)</f>
        <v>0</v>
      </c>
    </row>
    <row r="1605" spans="1:1">
      <c r="A1605" s="668">
        <f>IF('Форма 2.2 | Т-пит'!$BH$65="",1,0)</f>
        <v>0</v>
      </c>
    </row>
    <row r="1606" spans="1:1">
      <c r="A1606" s="668">
        <f>IF('Форма 2.2 | Т-пит'!$BJ$65="",1,0)</f>
        <v>0</v>
      </c>
    </row>
    <row r="1607" spans="1:1">
      <c r="A1607" s="668">
        <f>IF('Форма 2.2 | Т-пит'!$BE$65="",1,0)</f>
        <v>0</v>
      </c>
    </row>
    <row r="1608" spans="1:1">
      <c r="A1608" s="668">
        <f>IF('Форма 2.2 | Т-пит'!$BI$65="",1,0)</f>
        <v>0</v>
      </c>
    </row>
    <row r="1609" spans="1:1">
      <c r="A1609" s="668">
        <f>IF('Форма 2.2 | Т-пит'!$BK$65="",1,0)</f>
        <v>0</v>
      </c>
    </row>
    <row r="1610" spans="1:1">
      <c r="A1610" s="668">
        <f>IF('Форма 2.2 | Т-пит'!$BH$44="",1,0)</f>
        <v>0</v>
      </c>
    </row>
    <row r="1611" spans="1:1">
      <c r="A1611" s="668">
        <f>IF('Форма 2.2 | Т-пит'!$BJ$44="",1,0)</f>
        <v>0</v>
      </c>
    </row>
    <row r="1612" spans="1:1">
      <c r="A1612" s="668">
        <f>IF('Форма 2.2 | Т-пит'!$BE$44="",1,0)</f>
        <v>0</v>
      </c>
    </row>
    <row r="1613" spans="1:1">
      <c r="A1613" s="668">
        <f>IF('Форма 2.2 | Т-пит'!$BI$44="",1,0)</f>
        <v>0</v>
      </c>
    </row>
    <row r="1614" spans="1:1">
      <c r="A1614" s="668">
        <f>IF('Форма 2.2 | Т-пит'!$BK$44="",1,0)</f>
        <v>0</v>
      </c>
    </row>
    <row r="1615" spans="1:1">
      <c r="A1615" s="668">
        <f>IF('Форма 2.2 | Т-пит'!$BH$48="",1,0)</f>
        <v>0</v>
      </c>
    </row>
    <row r="1616" spans="1:1">
      <c r="A1616" s="668">
        <f>IF('Форма 2.2 | Т-пит'!$BJ$48="",1,0)</f>
        <v>0</v>
      </c>
    </row>
    <row r="1617" spans="1:1">
      <c r="A1617" s="668">
        <f>IF('Форма 2.2 | Т-пит'!$BE$48="",1,0)</f>
        <v>0</v>
      </c>
    </row>
    <row r="1618" spans="1:1">
      <c r="A1618" s="668">
        <f>IF('Форма 2.2 | Т-пит'!$BI$48="",1,0)</f>
        <v>0</v>
      </c>
    </row>
    <row r="1619" spans="1:1">
      <c r="A1619" s="668">
        <f>IF('Форма 2.2 | Т-пит'!$BK$48="",1,0)</f>
        <v>0</v>
      </c>
    </row>
    <row r="1620" spans="1:1">
      <c r="A1620" s="668">
        <f>IF('Форма 2.2 | Т-пит'!$BH$71="",1,0)</f>
        <v>0</v>
      </c>
    </row>
    <row r="1621" spans="1:1">
      <c r="A1621" s="668">
        <f>IF('Форма 2.2 | Т-пит'!$BJ$71="",1,0)</f>
        <v>0</v>
      </c>
    </row>
    <row r="1622" spans="1:1">
      <c r="A1622" s="668">
        <f>IF('Форма 2.2 | Т-пит'!$BE$71="",1,0)</f>
        <v>0</v>
      </c>
    </row>
    <row r="1623" spans="1:1">
      <c r="A1623" s="668">
        <f>IF('Форма 2.2 | Т-пит'!$BI$71="",1,0)</f>
        <v>0</v>
      </c>
    </row>
    <row r="1624" spans="1:1">
      <c r="A1624" s="668">
        <f>IF('Форма 2.2 | Т-пит'!$BK$71="",1,0)</f>
        <v>0</v>
      </c>
    </row>
    <row r="1625" spans="1:1">
      <c r="A1625" s="668">
        <f>IF('Форма 2.2 | Т-пит'!$BH$75="",1,0)</f>
        <v>0</v>
      </c>
    </row>
    <row r="1626" spans="1:1">
      <c r="A1626" s="668">
        <f>IF('Форма 2.2 | Т-пит'!$BJ$75="",1,0)</f>
        <v>0</v>
      </c>
    </row>
    <row r="1627" spans="1:1">
      <c r="A1627" s="668">
        <f>IF('Форма 2.2 | Т-пит'!$BE$75="",1,0)</f>
        <v>0</v>
      </c>
    </row>
    <row r="1628" spans="1:1">
      <c r="A1628" s="668">
        <f>IF('Форма 2.2 | Т-пит'!$BI$75="",1,0)</f>
        <v>0</v>
      </c>
    </row>
    <row r="1629" spans="1:1">
      <c r="A1629" s="668">
        <f>IF('Форма 2.2 | Т-пит'!$BK$75="",1,0)</f>
        <v>0</v>
      </c>
    </row>
    <row r="1630" spans="1:1">
      <c r="A1630" s="668">
        <f>IF('Форма 2.2 | Т-пит'!$BH$245="",1,0)</f>
        <v>0</v>
      </c>
    </row>
    <row r="1631" spans="1:1">
      <c r="A1631" s="668">
        <f>IF('Форма 2.2 | Т-пит'!$BJ$245="",1,0)</f>
        <v>0</v>
      </c>
    </row>
    <row r="1632" spans="1:1">
      <c r="A1632" s="668">
        <f>IF('Форма 2.2 | Т-пит'!$BE$245="",1,0)</f>
        <v>0</v>
      </c>
    </row>
    <row r="1633" spans="1:1">
      <c r="A1633" s="668">
        <f>IF('Форма 2.2 | Т-пит'!$BI$245="",1,0)</f>
        <v>0</v>
      </c>
    </row>
    <row r="1634" spans="1:1">
      <c r="A1634" s="668">
        <f>IF('Форма 2.2 | Т-пит'!$BK$245="",1,0)</f>
        <v>0</v>
      </c>
    </row>
    <row r="1635" spans="1:1">
      <c r="A1635" s="668">
        <f>IF('Форма 2.2 | Т-пит'!$BH$197="",1,0)</f>
        <v>0</v>
      </c>
    </row>
    <row r="1636" spans="1:1">
      <c r="A1636" s="668">
        <f>IF('Форма 2.2 | Т-пит'!$BJ$197="",1,0)</f>
        <v>0</v>
      </c>
    </row>
    <row r="1637" spans="1:1">
      <c r="A1637" s="668">
        <f>IF('Форма 2.2 | Т-пит'!$BE$197="",1,0)</f>
        <v>0</v>
      </c>
    </row>
    <row r="1638" spans="1:1">
      <c r="A1638" s="668">
        <f>IF('Форма 2.2 | Т-пит'!$BI$197="",1,0)</f>
        <v>0</v>
      </c>
    </row>
    <row r="1639" spans="1:1">
      <c r="A1639" s="668">
        <f>IF('Форма 2.2 | Т-пит'!$BK$197="",1,0)</f>
        <v>0</v>
      </c>
    </row>
    <row r="1640" spans="1:1">
      <c r="A1640" s="668">
        <f>IF('Форма 2.2 | Т-пит'!$BH$149="",1,0)</f>
        <v>0</v>
      </c>
    </row>
    <row r="1641" spans="1:1">
      <c r="A1641" s="668">
        <f>IF('Форма 2.2 | Т-пит'!$BJ$149="",1,0)</f>
        <v>0</v>
      </c>
    </row>
    <row r="1642" spans="1:1">
      <c r="A1642" s="668">
        <f>IF('Форма 2.2 | Т-пит'!$BE$149="",1,0)</f>
        <v>0</v>
      </c>
    </row>
    <row r="1643" spans="1:1">
      <c r="A1643" s="668">
        <f>IF('Форма 2.2 | Т-пит'!$BI$149="",1,0)</f>
        <v>0</v>
      </c>
    </row>
    <row r="1644" spans="1:1">
      <c r="A1644" s="668">
        <f>IF('Форма 2.2 | Т-пит'!$BK$149="",1,0)</f>
        <v>0</v>
      </c>
    </row>
    <row r="1645" spans="1:1">
      <c r="A1645" s="668">
        <f>IF('Форма 2.2 | Т-пит'!$BH$88="",1,0)</f>
        <v>0</v>
      </c>
    </row>
    <row r="1646" spans="1:1">
      <c r="A1646" s="668">
        <f>IF('Форма 2.2 | Т-пит'!$BJ$88="",1,0)</f>
        <v>0</v>
      </c>
    </row>
    <row r="1647" spans="1:1">
      <c r="A1647" s="668">
        <f>IF('Форма 2.2 | Т-пит'!$BE$88="",1,0)</f>
        <v>0</v>
      </c>
    </row>
    <row r="1648" spans="1:1">
      <c r="A1648" s="668">
        <f>IF('Форма 2.2 | Т-пит'!$BI$88="",1,0)</f>
        <v>0</v>
      </c>
    </row>
    <row r="1649" spans="1:1">
      <c r="A1649" s="668">
        <f>IF('Форма 2.2 | Т-пит'!$BK$88="",1,0)</f>
        <v>0</v>
      </c>
    </row>
    <row r="1650" spans="1:1">
      <c r="A1650" s="668">
        <f>IF('Форма 2.2 | Т-пит'!$BH$92="",1,0)</f>
        <v>0</v>
      </c>
    </row>
    <row r="1651" spans="1:1">
      <c r="A1651" s="668">
        <f>IF('Форма 2.2 | Т-пит'!$BJ$92="",1,0)</f>
        <v>0</v>
      </c>
    </row>
    <row r="1652" spans="1:1">
      <c r="A1652" s="668">
        <f>IF('Форма 2.2 | Т-пит'!$BE$92="",1,0)</f>
        <v>0</v>
      </c>
    </row>
    <row r="1653" spans="1:1">
      <c r="A1653" s="668">
        <f>IF('Форма 2.2 | Т-пит'!$BI$92="",1,0)</f>
        <v>0</v>
      </c>
    </row>
    <row r="1654" spans="1:1">
      <c r="A1654" s="668">
        <f>IF('Форма 2.2 | Т-пит'!$BK$92="",1,0)</f>
        <v>0</v>
      </c>
    </row>
    <row r="1655" spans="1:1">
      <c r="A1655" s="668">
        <f>IF('Форма 2.2 | Т-пит'!$BH$105="",1,0)</f>
        <v>0</v>
      </c>
    </row>
    <row r="1656" spans="1:1">
      <c r="A1656" s="668">
        <f>IF('Форма 2.2 | Т-пит'!$BJ$105="",1,0)</f>
        <v>0</v>
      </c>
    </row>
    <row r="1657" spans="1:1">
      <c r="A1657" s="668">
        <f>IF('Форма 2.2 | Т-пит'!$BE$105="",1,0)</f>
        <v>0</v>
      </c>
    </row>
    <row r="1658" spans="1:1">
      <c r="A1658" s="668">
        <f>IF('Форма 2.2 | Т-пит'!$BI$105="",1,0)</f>
        <v>0</v>
      </c>
    </row>
    <row r="1659" spans="1:1">
      <c r="A1659" s="668">
        <f>IF('Форма 2.2 | Т-пит'!$BK$105="",1,0)</f>
        <v>0</v>
      </c>
    </row>
    <row r="1660" spans="1:1">
      <c r="A1660" s="668">
        <f>IF('Форма 2.2 | Т-пит'!$BH$109="",1,0)</f>
        <v>0</v>
      </c>
    </row>
    <row r="1661" spans="1:1">
      <c r="A1661" s="668">
        <f>IF('Форма 2.2 | Т-пит'!$BJ$109="",1,0)</f>
        <v>0</v>
      </c>
    </row>
    <row r="1662" spans="1:1">
      <c r="A1662" s="668">
        <f>IF('Форма 2.2 | Т-пит'!$BE$109="",1,0)</f>
        <v>0</v>
      </c>
    </row>
    <row r="1663" spans="1:1">
      <c r="A1663" s="668">
        <f>IF('Форма 2.2 | Т-пит'!$BI$109="",1,0)</f>
        <v>0</v>
      </c>
    </row>
    <row r="1664" spans="1:1">
      <c r="A1664" s="668">
        <f>IF('Форма 2.2 | Т-пит'!$BK$109="",1,0)</f>
        <v>0</v>
      </c>
    </row>
    <row r="1665" spans="1:1">
      <c r="A1665" s="668">
        <f>IF('Форма 2.2 | Т-пит'!$BH$122="",1,0)</f>
        <v>0</v>
      </c>
    </row>
    <row r="1666" spans="1:1">
      <c r="A1666" s="668">
        <f>IF('Форма 2.2 | Т-пит'!$BJ$122="",1,0)</f>
        <v>0</v>
      </c>
    </row>
    <row r="1667" spans="1:1">
      <c r="A1667" s="668">
        <f>IF('Форма 2.2 | Т-пит'!$BE$122="",1,0)</f>
        <v>0</v>
      </c>
    </row>
    <row r="1668" spans="1:1">
      <c r="A1668" s="668">
        <f>IF('Форма 2.2 | Т-пит'!$BI$122="",1,0)</f>
        <v>0</v>
      </c>
    </row>
    <row r="1669" spans="1:1">
      <c r="A1669" s="668">
        <f>IF('Форма 2.2 | Т-пит'!$BK$122="",1,0)</f>
        <v>0</v>
      </c>
    </row>
    <row r="1670" spans="1:1">
      <c r="A1670" s="668">
        <f>IF('Форма 2.2 | Т-пит'!$BH$126="",1,0)</f>
        <v>0</v>
      </c>
    </row>
    <row r="1671" spans="1:1">
      <c r="A1671" s="668">
        <f>IF('Форма 2.2 | Т-пит'!$BJ$126="",1,0)</f>
        <v>0</v>
      </c>
    </row>
    <row r="1672" spans="1:1">
      <c r="A1672" s="668">
        <f>IF('Форма 2.2 | Т-пит'!$BE$126="",1,0)</f>
        <v>0</v>
      </c>
    </row>
    <row r="1673" spans="1:1">
      <c r="A1673" s="668">
        <f>IF('Форма 2.2 | Т-пит'!$BI$126="",1,0)</f>
        <v>0</v>
      </c>
    </row>
    <row r="1674" spans="1:1">
      <c r="A1674" s="668">
        <f>IF('Форма 2.2 | Т-пит'!$BK$126="",1,0)</f>
        <v>0</v>
      </c>
    </row>
    <row r="1675" spans="1:1">
      <c r="A1675" s="668">
        <f>IF('Форма 2.2 | Т-пит'!$BH$139="",1,0)</f>
        <v>0</v>
      </c>
    </row>
    <row r="1676" spans="1:1">
      <c r="A1676" s="668">
        <f>IF('Форма 2.2 | Т-пит'!$BJ$139="",1,0)</f>
        <v>0</v>
      </c>
    </row>
    <row r="1677" spans="1:1">
      <c r="A1677" s="668">
        <f>IF('Форма 2.2 | Т-пит'!$BE$139="",1,0)</f>
        <v>0</v>
      </c>
    </row>
    <row r="1678" spans="1:1">
      <c r="A1678" s="668">
        <f>IF('Форма 2.2 | Т-пит'!$BI$139="",1,0)</f>
        <v>0</v>
      </c>
    </row>
    <row r="1679" spans="1:1">
      <c r="A1679" s="668">
        <f>IF('Форма 2.2 | Т-пит'!$BK$139="",1,0)</f>
        <v>0</v>
      </c>
    </row>
    <row r="1680" spans="1:1">
      <c r="A1680" s="668">
        <f>IF('Форма 2.2 | Т-пит'!$BH$143="",1,0)</f>
        <v>0</v>
      </c>
    </row>
    <row r="1681" spans="1:1">
      <c r="A1681" s="668">
        <f>IF('Форма 2.2 | Т-пит'!$BJ$143="",1,0)</f>
        <v>0</v>
      </c>
    </row>
    <row r="1682" spans="1:1">
      <c r="A1682" s="668">
        <f>IF('Форма 2.2 | Т-пит'!$BE$143="",1,0)</f>
        <v>0</v>
      </c>
    </row>
    <row r="1683" spans="1:1">
      <c r="A1683" s="668">
        <f>IF('Форма 2.2 | Т-пит'!$BI$143="",1,0)</f>
        <v>0</v>
      </c>
    </row>
    <row r="1684" spans="1:1">
      <c r="A1684" s="668">
        <f>IF('Форма 2.2 | Т-пит'!$BK$143="",1,0)</f>
        <v>0</v>
      </c>
    </row>
    <row r="1685" spans="1:1">
      <c r="A1685" s="668">
        <f>IF('Форма 2.2 | Т-пит'!$BH$153="",1,0)</f>
        <v>0</v>
      </c>
    </row>
    <row r="1686" spans="1:1">
      <c r="A1686" s="668">
        <f>IF('Форма 2.2 | Т-пит'!$BJ$153="",1,0)</f>
        <v>0</v>
      </c>
    </row>
    <row r="1687" spans="1:1">
      <c r="A1687" s="668">
        <f>IF('Форма 2.2 | Т-пит'!$BE$153="",1,0)</f>
        <v>0</v>
      </c>
    </row>
    <row r="1688" spans="1:1">
      <c r="A1688" s="668">
        <f>IF('Форма 2.2 | Т-пит'!$BI$153="",1,0)</f>
        <v>0</v>
      </c>
    </row>
    <row r="1689" spans="1:1">
      <c r="A1689" s="668">
        <f>IF('Форма 2.2 | Т-пит'!$BK$153="",1,0)</f>
        <v>0</v>
      </c>
    </row>
    <row r="1690" spans="1:1">
      <c r="A1690" s="668">
        <f>IF('Форма 2.2 | Т-пит'!$BH$157="",1,0)</f>
        <v>0</v>
      </c>
    </row>
    <row r="1691" spans="1:1">
      <c r="A1691" s="668">
        <f>IF('Форма 2.2 | Т-пит'!$BJ$157="",1,0)</f>
        <v>0</v>
      </c>
    </row>
    <row r="1692" spans="1:1">
      <c r="A1692" s="668">
        <f>IF('Форма 2.2 | Т-пит'!$BE$157="",1,0)</f>
        <v>0</v>
      </c>
    </row>
    <row r="1693" spans="1:1">
      <c r="A1693" s="668">
        <f>IF('Форма 2.2 | Т-пит'!$BI$157="",1,0)</f>
        <v>0</v>
      </c>
    </row>
    <row r="1694" spans="1:1">
      <c r="A1694" s="668">
        <f>IF('Форма 2.2 | Т-пит'!$BK$157="",1,0)</f>
        <v>0</v>
      </c>
    </row>
    <row r="1695" spans="1:1">
      <c r="A1695" s="668">
        <f>IF('Форма 2.2 | Т-пит'!$BH$170="",1,0)</f>
        <v>0</v>
      </c>
    </row>
    <row r="1696" spans="1:1">
      <c r="A1696" s="668">
        <f>IF('Форма 2.2 | Т-пит'!$BJ$170="",1,0)</f>
        <v>0</v>
      </c>
    </row>
    <row r="1697" spans="1:1">
      <c r="A1697" s="668">
        <f>IF('Форма 2.2 | Т-пит'!$BE$170="",1,0)</f>
        <v>0</v>
      </c>
    </row>
    <row r="1698" spans="1:1">
      <c r="A1698" s="668">
        <f>IF('Форма 2.2 | Т-пит'!$BI$170="",1,0)</f>
        <v>0</v>
      </c>
    </row>
    <row r="1699" spans="1:1">
      <c r="A1699" s="668">
        <f>IF('Форма 2.2 | Т-пит'!$BK$170="",1,0)</f>
        <v>0</v>
      </c>
    </row>
    <row r="1700" spans="1:1">
      <c r="A1700" s="668">
        <f>IF('Форма 2.2 | Т-пит'!$BH$174="",1,0)</f>
        <v>0</v>
      </c>
    </row>
    <row r="1701" spans="1:1">
      <c r="A1701" s="668">
        <f>IF('Форма 2.2 | Т-пит'!$BJ$174="",1,0)</f>
        <v>0</v>
      </c>
    </row>
    <row r="1702" spans="1:1">
      <c r="A1702" s="668">
        <f>IF('Форма 2.2 | Т-пит'!$BE$174="",1,0)</f>
        <v>0</v>
      </c>
    </row>
    <row r="1703" spans="1:1">
      <c r="A1703" s="668">
        <f>IF('Форма 2.2 | Т-пит'!$BI$174="",1,0)</f>
        <v>0</v>
      </c>
    </row>
    <row r="1704" spans="1:1">
      <c r="A1704" s="668">
        <f>IF('Форма 2.2 | Т-пит'!$BK$174="",1,0)</f>
        <v>0</v>
      </c>
    </row>
    <row r="1705" spans="1:1">
      <c r="A1705" s="668">
        <f>IF('Форма 2.2 | Т-пит'!$BH$187="",1,0)</f>
        <v>0</v>
      </c>
    </row>
    <row r="1706" spans="1:1">
      <c r="A1706" s="668">
        <f>IF('Форма 2.2 | Т-пит'!$BJ$187="",1,0)</f>
        <v>0</v>
      </c>
    </row>
    <row r="1707" spans="1:1">
      <c r="A1707" s="668">
        <f>IF('Форма 2.2 | Т-пит'!$BE$187="",1,0)</f>
        <v>0</v>
      </c>
    </row>
    <row r="1708" spans="1:1">
      <c r="A1708" s="668">
        <f>IF('Форма 2.2 | Т-пит'!$BI$187="",1,0)</f>
        <v>0</v>
      </c>
    </row>
    <row r="1709" spans="1:1">
      <c r="A1709" s="668">
        <f>IF('Форма 2.2 | Т-пит'!$BK$187="",1,0)</f>
        <v>0</v>
      </c>
    </row>
    <row r="1710" spans="1:1">
      <c r="A1710" s="668">
        <f>IF('Форма 2.2 | Т-пит'!$BH$191="",1,0)</f>
        <v>0</v>
      </c>
    </row>
    <row r="1711" spans="1:1">
      <c r="A1711" s="668">
        <f>IF('Форма 2.2 | Т-пит'!$BJ$191="",1,0)</f>
        <v>0</v>
      </c>
    </row>
    <row r="1712" spans="1:1">
      <c r="A1712" s="668">
        <f>IF('Форма 2.2 | Т-пит'!$BE$191="",1,0)</f>
        <v>0</v>
      </c>
    </row>
    <row r="1713" spans="1:1">
      <c r="A1713" s="668">
        <f>IF('Форма 2.2 | Т-пит'!$BI$191="",1,0)</f>
        <v>0</v>
      </c>
    </row>
    <row r="1714" spans="1:1">
      <c r="A1714" s="668">
        <f>IF('Форма 2.2 | Т-пит'!$BK$191="",1,0)</f>
        <v>0</v>
      </c>
    </row>
    <row r="1715" spans="1:1">
      <c r="A1715" s="668">
        <f>IF('Форма 2.2 | Т-пит'!$BH$201="",1,0)</f>
        <v>0</v>
      </c>
    </row>
    <row r="1716" spans="1:1">
      <c r="A1716" s="668">
        <f>IF('Форма 2.2 | Т-пит'!$BJ$201="",1,0)</f>
        <v>0</v>
      </c>
    </row>
    <row r="1717" spans="1:1">
      <c r="A1717" s="668">
        <f>IF('Форма 2.2 | Т-пит'!$BE$201="",1,0)</f>
        <v>0</v>
      </c>
    </row>
    <row r="1718" spans="1:1">
      <c r="A1718" s="668">
        <f>IF('Форма 2.2 | Т-пит'!$BI$201="",1,0)</f>
        <v>0</v>
      </c>
    </row>
    <row r="1719" spans="1:1">
      <c r="A1719" s="668">
        <f>IF('Форма 2.2 | Т-пит'!$BK$201="",1,0)</f>
        <v>0</v>
      </c>
    </row>
    <row r="1720" spans="1:1">
      <c r="A1720" s="668">
        <f>IF('Форма 2.2 | Т-пит'!$BH$205="",1,0)</f>
        <v>0</v>
      </c>
    </row>
    <row r="1721" spans="1:1">
      <c r="A1721" s="668">
        <f>IF('Форма 2.2 | Т-пит'!$BJ$205="",1,0)</f>
        <v>0</v>
      </c>
    </row>
    <row r="1722" spans="1:1">
      <c r="A1722" s="668">
        <f>IF('Форма 2.2 | Т-пит'!$BE$205="",1,0)</f>
        <v>0</v>
      </c>
    </row>
    <row r="1723" spans="1:1">
      <c r="A1723" s="668">
        <f>IF('Форма 2.2 | Т-пит'!$BI$205="",1,0)</f>
        <v>0</v>
      </c>
    </row>
    <row r="1724" spans="1:1">
      <c r="A1724" s="668">
        <f>IF('Форма 2.2 | Т-пит'!$BK$205="",1,0)</f>
        <v>0</v>
      </c>
    </row>
    <row r="1725" spans="1:1">
      <c r="A1725" s="668">
        <f>IF('Форма 2.2 | Т-пит'!$BH$218="",1,0)</f>
        <v>0</v>
      </c>
    </row>
    <row r="1726" spans="1:1">
      <c r="A1726" s="668">
        <f>IF('Форма 2.2 | Т-пит'!$BJ$218="",1,0)</f>
        <v>0</v>
      </c>
    </row>
    <row r="1727" spans="1:1">
      <c r="A1727" s="668">
        <f>IF('Форма 2.2 | Т-пит'!$BE$218="",1,0)</f>
        <v>0</v>
      </c>
    </row>
    <row r="1728" spans="1:1">
      <c r="A1728" s="668">
        <f>IF('Форма 2.2 | Т-пит'!$BI$218="",1,0)</f>
        <v>0</v>
      </c>
    </row>
    <row r="1729" spans="1:1">
      <c r="A1729" s="668">
        <f>IF('Форма 2.2 | Т-пит'!$BK$218="",1,0)</f>
        <v>0</v>
      </c>
    </row>
    <row r="1730" spans="1:1">
      <c r="A1730" s="668">
        <f>IF('Форма 2.2 | Т-пит'!$BH$222="",1,0)</f>
        <v>0</v>
      </c>
    </row>
    <row r="1731" spans="1:1">
      <c r="A1731" s="668">
        <f>IF('Форма 2.2 | Т-пит'!$BJ$222="",1,0)</f>
        <v>0</v>
      </c>
    </row>
    <row r="1732" spans="1:1">
      <c r="A1732" s="668">
        <f>IF('Форма 2.2 | Т-пит'!$BE$222="",1,0)</f>
        <v>0</v>
      </c>
    </row>
    <row r="1733" spans="1:1">
      <c r="A1733" s="668">
        <f>IF('Форма 2.2 | Т-пит'!$BI$222="",1,0)</f>
        <v>0</v>
      </c>
    </row>
    <row r="1734" spans="1:1">
      <c r="A1734" s="668">
        <f>IF('Форма 2.2 | Т-пит'!$BK$222="",1,0)</f>
        <v>0</v>
      </c>
    </row>
    <row r="1735" spans="1:1">
      <c r="A1735" s="668">
        <f>IF('Форма 2.2 | Т-пит'!$BH$235="",1,0)</f>
        <v>0</v>
      </c>
    </row>
    <row r="1736" spans="1:1">
      <c r="A1736" s="668">
        <f>IF('Форма 2.2 | Т-пит'!$BJ$235="",1,0)</f>
        <v>0</v>
      </c>
    </row>
    <row r="1737" spans="1:1">
      <c r="A1737" s="668">
        <f>IF('Форма 2.2 | Т-пит'!$BE$235="",1,0)</f>
        <v>0</v>
      </c>
    </row>
    <row r="1738" spans="1:1">
      <c r="A1738" s="668">
        <f>IF('Форма 2.2 | Т-пит'!$BI$235="",1,0)</f>
        <v>0</v>
      </c>
    </row>
    <row r="1739" spans="1:1">
      <c r="A1739" s="668">
        <f>IF('Форма 2.2 | Т-пит'!$BK$235="",1,0)</f>
        <v>0</v>
      </c>
    </row>
    <row r="1740" spans="1:1">
      <c r="A1740" s="668">
        <f>IF('Форма 2.2 | Т-пит'!$BH$239="",1,0)</f>
        <v>0</v>
      </c>
    </row>
    <row r="1741" spans="1:1">
      <c r="A1741" s="668">
        <f>IF('Форма 2.2 | Т-пит'!$BJ$239="",1,0)</f>
        <v>0</v>
      </c>
    </row>
    <row r="1742" spans="1:1">
      <c r="A1742" s="668">
        <f>IF('Форма 2.2 | Т-пит'!$BE$239="",1,0)</f>
        <v>0</v>
      </c>
    </row>
    <row r="1743" spans="1:1">
      <c r="A1743" s="668">
        <f>IF('Форма 2.2 | Т-пит'!$BI$239="",1,0)</f>
        <v>0</v>
      </c>
    </row>
    <row r="1744" spans="1:1">
      <c r="A1744" s="668">
        <f>IF('Форма 2.2 | Т-пит'!$BK$239="",1,0)</f>
        <v>0</v>
      </c>
    </row>
    <row r="1745" spans="1:1">
      <c r="A1745" s="668">
        <f>IF('Форма 2.2 | Т-пит'!$BH$249="",1,0)</f>
        <v>0</v>
      </c>
    </row>
    <row r="1746" spans="1:1">
      <c r="A1746" s="668">
        <f>IF('Форма 2.2 | Т-пит'!$BJ$249="",1,0)</f>
        <v>0</v>
      </c>
    </row>
    <row r="1747" spans="1:1">
      <c r="A1747" s="668">
        <f>IF('Форма 2.2 | Т-пит'!$BE$249="",1,0)</f>
        <v>0</v>
      </c>
    </row>
    <row r="1748" spans="1:1">
      <c r="A1748" s="668">
        <f>IF('Форма 2.2 | Т-пит'!$BI$249="",1,0)</f>
        <v>0</v>
      </c>
    </row>
    <row r="1749" spans="1:1">
      <c r="A1749" s="668">
        <f>IF('Форма 2.2 | Т-пит'!$BK$249="",1,0)</f>
        <v>0</v>
      </c>
    </row>
    <row r="1750" spans="1:1">
      <c r="A1750" s="668">
        <f>IF('Форма 2.2 | Т-пит'!$BH$253="",1,0)</f>
        <v>0</v>
      </c>
    </row>
    <row r="1751" spans="1:1">
      <c r="A1751" s="668">
        <f>IF('Форма 2.2 | Т-пит'!$BJ$253="",1,0)</f>
        <v>0</v>
      </c>
    </row>
    <row r="1752" spans="1:1">
      <c r="A1752" s="668">
        <f>IF('Форма 2.2 | Т-пит'!$BE$253="",1,0)</f>
        <v>0</v>
      </c>
    </row>
    <row r="1753" spans="1:1">
      <c r="A1753" s="668">
        <f>IF('Форма 2.2 | Т-пит'!$BI$253="",1,0)</f>
        <v>0</v>
      </c>
    </row>
    <row r="1754" spans="1:1">
      <c r="A1754" s="668">
        <f>IF('Форма 2.2 | Т-пит'!$BK$253="",1,0)</f>
        <v>0</v>
      </c>
    </row>
    <row r="1755" spans="1:1">
      <c r="A1755" s="668">
        <f>IF('Форма 2.2 | Т-пит'!$BH$266="",1,0)</f>
        <v>0</v>
      </c>
    </row>
    <row r="1756" spans="1:1">
      <c r="A1756" s="668">
        <f>IF('Форма 2.2 | Т-пит'!$BJ$266="",1,0)</f>
        <v>0</v>
      </c>
    </row>
    <row r="1757" spans="1:1">
      <c r="A1757" s="668">
        <f>IF('Форма 2.2 | Т-пит'!$BE$266="",1,0)</f>
        <v>0</v>
      </c>
    </row>
    <row r="1758" spans="1:1">
      <c r="A1758" s="668">
        <f>IF('Форма 2.2 | Т-пит'!$BI$266="",1,0)</f>
        <v>0</v>
      </c>
    </row>
    <row r="1759" spans="1:1">
      <c r="A1759" s="668">
        <f>IF('Форма 2.2 | Т-пит'!$BK$266="",1,0)</f>
        <v>0</v>
      </c>
    </row>
    <row r="1760" spans="1:1">
      <c r="A1760" s="668">
        <f>IF('Форма 2.2 | Т-пит'!$BH$270="",1,0)</f>
        <v>0</v>
      </c>
    </row>
    <row r="1761" spans="1:1">
      <c r="A1761" s="668">
        <f>IF('Форма 2.2 | Т-пит'!$BJ$270="",1,0)</f>
        <v>0</v>
      </c>
    </row>
    <row r="1762" spans="1:1">
      <c r="A1762" s="668">
        <f>IF('Форма 2.2 | Т-пит'!$BE$270="",1,0)</f>
        <v>0</v>
      </c>
    </row>
    <row r="1763" spans="1:1">
      <c r="A1763" s="668">
        <f>IF('Форма 2.2 | Т-пит'!$BI$270="",1,0)</f>
        <v>0</v>
      </c>
    </row>
    <row r="1764" spans="1:1">
      <c r="A1764" s="668">
        <f>IF('Форма 2.2 | Т-пит'!$BK$270="",1,0)</f>
        <v>0</v>
      </c>
    </row>
    <row r="1765" spans="1:1">
      <c r="A1765" s="668">
        <f>IF('Форма 2.2 | Т-пит'!$BH$23="",1,0)</f>
        <v>0</v>
      </c>
    </row>
    <row r="1766" spans="1:1">
      <c r="A1766" s="668">
        <f>IF('Форма 2.2 | Т-пит'!$BJ$23="",1,0)</f>
        <v>0</v>
      </c>
    </row>
    <row r="1767" spans="1:1">
      <c r="A1767" s="668">
        <f>IF('Форма 2.2 | Т-пит'!$BE$23="",1,0)</f>
        <v>0</v>
      </c>
    </row>
    <row r="1768" spans="1:1">
      <c r="A1768" s="668">
        <f>IF('Форма 2.2 | Т-пит'!$BI$23="",1,0)</f>
        <v>0</v>
      </c>
    </row>
    <row r="1769" spans="1:1">
      <c r="A1769" s="668">
        <f>IF('Форма 2.2 | Т-пит'!$BK$23="",1,0)</f>
        <v>0</v>
      </c>
    </row>
    <row r="1770" spans="1:1">
      <c r="A1770" s="668">
        <f>IF('Форма 2.2 | Т-пит'!$BH$40="",1,0)</f>
        <v>0</v>
      </c>
    </row>
    <row r="1771" spans="1:1">
      <c r="A1771" s="668">
        <f>IF('Форма 2.2 | Т-пит'!$BJ$40="",1,0)</f>
        <v>0</v>
      </c>
    </row>
    <row r="1772" spans="1:1">
      <c r="A1772" s="668">
        <f>IF('Форма 2.2 | Т-пит'!$BE$40="",1,0)</f>
        <v>0</v>
      </c>
    </row>
    <row r="1773" spans="1:1">
      <c r="A1773" s="668">
        <f>IF('Форма 2.2 | Т-пит'!$BI$40="",1,0)</f>
        <v>0</v>
      </c>
    </row>
    <row r="1774" spans="1:1">
      <c r="A1774" s="668">
        <f>IF('Форма 2.2 | Т-пит'!$BK$40="",1,0)</f>
        <v>0</v>
      </c>
    </row>
    <row r="1775" spans="1:1">
      <c r="A1775" s="668">
        <f>IF('Форма 2.2 | Т-пит'!$BH$57="",1,0)</f>
        <v>0</v>
      </c>
    </row>
    <row r="1776" spans="1:1">
      <c r="A1776" s="668">
        <f>IF('Форма 2.2 | Т-пит'!$BJ$57="",1,0)</f>
        <v>0</v>
      </c>
    </row>
    <row r="1777" spans="1:1">
      <c r="A1777" s="668">
        <f>IF('Форма 2.2 | Т-пит'!$BE$57="",1,0)</f>
        <v>0</v>
      </c>
    </row>
    <row r="1778" spans="1:1">
      <c r="A1778" s="668">
        <f>IF('Форма 2.2 | Т-пит'!$BI$57="",1,0)</f>
        <v>0</v>
      </c>
    </row>
    <row r="1779" spans="1:1">
      <c r="A1779" s="668">
        <f>IF('Форма 2.2 | Т-пит'!$BK$57="",1,0)</f>
        <v>0</v>
      </c>
    </row>
    <row r="1780" spans="1:1">
      <c r="A1780" s="668">
        <f>IF('Форма 2.2 | Т-пит'!$BH$84="",1,0)</f>
        <v>0</v>
      </c>
    </row>
    <row r="1781" spans="1:1">
      <c r="A1781" s="668">
        <f>IF('Форма 2.2 | Т-пит'!$BJ$84="",1,0)</f>
        <v>0</v>
      </c>
    </row>
    <row r="1782" spans="1:1">
      <c r="A1782" s="668">
        <f>IF('Форма 2.2 | Т-пит'!$BE$84="",1,0)</f>
        <v>0</v>
      </c>
    </row>
    <row r="1783" spans="1:1">
      <c r="A1783" s="668">
        <f>IF('Форма 2.2 | Т-пит'!$BI$84="",1,0)</f>
        <v>0</v>
      </c>
    </row>
    <row r="1784" spans="1:1">
      <c r="A1784" s="668">
        <f>IF('Форма 2.2 | Т-пит'!$BK$84="",1,0)</f>
        <v>0</v>
      </c>
    </row>
    <row r="1785" spans="1:1">
      <c r="A1785" s="668">
        <f>IF('Форма 2.2 | Т-пит'!$BH$101="",1,0)</f>
        <v>0</v>
      </c>
    </row>
    <row r="1786" spans="1:1">
      <c r="A1786" s="668">
        <f>IF('Форма 2.2 | Т-пит'!$BJ$101="",1,0)</f>
        <v>0</v>
      </c>
    </row>
    <row r="1787" spans="1:1">
      <c r="A1787" s="668">
        <f>IF('Форма 2.2 | Т-пит'!$BE$101="",1,0)</f>
        <v>0</v>
      </c>
    </row>
    <row r="1788" spans="1:1">
      <c r="A1788" s="668">
        <f>IF('Форма 2.2 | Т-пит'!$BI$101="",1,0)</f>
        <v>0</v>
      </c>
    </row>
    <row r="1789" spans="1:1">
      <c r="A1789" s="668">
        <f>IF('Форма 2.2 | Т-пит'!$BK$101="",1,0)</f>
        <v>0</v>
      </c>
    </row>
    <row r="1790" spans="1:1">
      <c r="A1790" s="668">
        <f>IF('Форма 2.2 | Т-пит'!$BH$118="",1,0)</f>
        <v>0</v>
      </c>
    </row>
    <row r="1791" spans="1:1">
      <c r="A1791" s="668">
        <f>IF('Форма 2.2 | Т-пит'!$BJ$118="",1,0)</f>
        <v>0</v>
      </c>
    </row>
    <row r="1792" spans="1:1">
      <c r="A1792" s="668">
        <f>IF('Форма 2.2 | Т-пит'!$BE$118="",1,0)</f>
        <v>0</v>
      </c>
    </row>
    <row r="1793" spans="1:1">
      <c r="A1793" s="668">
        <f>IF('Форма 2.2 | Т-пит'!$BI$118="",1,0)</f>
        <v>0</v>
      </c>
    </row>
    <row r="1794" spans="1:1">
      <c r="A1794" s="668">
        <f>IF('Форма 2.2 | Т-пит'!$BK$118="",1,0)</f>
        <v>0</v>
      </c>
    </row>
    <row r="1795" spans="1:1">
      <c r="A1795" s="668">
        <f>IF('Форма 2.2 | Т-пит'!$BO$166="",1,0)</f>
        <v>0</v>
      </c>
    </row>
    <row r="1796" spans="1:1">
      <c r="A1796" s="668">
        <f>IF('Форма 2.2 | Т-пит'!$BQ$166="",1,0)</f>
        <v>0</v>
      </c>
    </row>
    <row r="1797" spans="1:1">
      <c r="A1797" s="668">
        <f>IF('Форма 2.2 | Т-пит'!$BL$166="",1,0)</f>
        <v>0</v>
      </c>
    </row>
    <row r="1798" spans="1:1">
      <c r="A1798" s="668">
        <f>IF('Форма 2.2 | Т-пит'!$BP$166="",1,0)</f>
        <v>0</v>
      </c>
    </row>
    <row r="1799" spans="1:1">
      <c r="A1799" s="668">
        <f>IF('Форма 2.2 | Т-пит'!$BR$166="",1,0)</f>
        <v>0</v>
      </c>
    </row>
    <row r="1800" spans="1:1">
      <c r="A1800" s="668">
        <f>IF('Форма 2.2 | Т-пит'!$BO$183="",1,0)</f>
        <v>0</v>
      </c>
    </row>
    <row r="1801" spans="1:1">
      <c r="A1801" s="668">
        <f>IF('Форма 2.2 | Т-пит'!$BQ$183="",1,0)</f>
        <v>0</v>
      </c>
    </row>
    <row r="1802" spans="1:1">
      <c r="A1802" s="668">
        <f>IF('Форма 2.2 | Т-пит'!$BL$183="",1,0)</f>
        <v>0</v>
      </c>
    </row>
    <row r="1803" spans="1:1">
      <c r="A1803" s="668">
        <f>IF('Форма 2.2 | Т-пит'!$BP$183="",1,0)</f>
        <v>0</v>
      </c>
    </row>
    <row r="1804" spans="1:1">
      <c r="A1804" s="668">
        <f>IF('Форма 2.2 | Т-пит'!$BR$183="",1,0)</f>
        <v>0</v>
      </c>
    </row>
    <row r="1805" spans="1:1">
      <c r="A1805" s="668">
        <f>IF('Форма 2.2 | Т-пит'!$BO$214="",1,0)</f>
        <v>0</v>
      </c>
    </row>
    <row r="1806" spans="1:1">
      <c r="A1806" s="668">
        <f>IF('Форма 2.2 | Т-пит'!$BQ$214="",1,0)</f>
        <v>0</v>
      </c>
    </row>
    <row r="1807" spans="1:1">
      <c r="A1807" s="668">
        <f>IF('Форма 2.2 | Т-пит'!$BL$214="",1,0)</f>
        <v>0</v>
      </c>
    </row>
    <row r="1808" spans="1:1">
      <c r="A1808" s="668">
        <f>IF('Форма 2.2 | Т-пит'!$BP$214="",1,0)</f>
        <v>0</v>
      </c>
    </row>
    <row r="1809" spans="1:1">
      <c r="A1809" s="668">
        <f>IF('Форма 2.2 | Т-пит'!$BR$214="",1,0)</f>
        <v>0</v>
      </c>
    </row>
    <row r="1810" spans="1:1">
      <c r="A1810" s="668">
        <f>IF('Форма 2.2 | Т-пит'!$BO$231="",1,0)</f>
        <v>0</v>
      </c>
    </row>
    <row r="1811" spans="1:1">
      <c r="A1811" s="668">
        <f>IF('Форма 2.2 | Т-пит'!$BQ$231="",1,0)</f>
        <v>0</v>
      </c>
    </row>
    <row r="1812" spans="1:1">
      <c r="A1812" s="668">
        <f>IF('Форма 2.2 | Т-пит'!$BL$231="",1,0)</f>
        <v>0</v>
      </c>
    </row>
    <row r="1813" spans="1:1">
      <c r="A1813" s="668">
        <f>IF('Форма 2.2 | Т-пит'!$BP$231="",1,0)</f>
        <v>0</v>
      </c>
    </row>
    <row r="1814" spans="1:1">
      <c r="A1814" s="668">
        <f>IF('Форма 2.2 | Т-пит'!$BR$231="",1,0)</f>
        <v>0</v>
      </c>
    </row>
    <row r="1815" spans="1:1">
      <c r="A1815" s="668">
        <f>IF('Форма 2.2 | Т-пит'!$BO$262="",1,0)</f>
        <v>0</v>
      </c>
    </row>
    <row r="1816" spans="1:1">
      <c r="A1816" s="668">
        <f>IF('Форма 2.2 | Т-пит'!$BQ$262="",1,0)</f>
        <v>0</v>
      </c>
    </row>
    <row r="1817" spans="1:1">
      <c r="A1817" s="668">
        <f>IF('Форма 2.2 | Т-пит'!$BL$262="",1,0)</f>
        <v>0</v>
      </c>
    </row>
    <row r="1818" spans="1:1">
      <c r="A1818" s="668">
        <f>IF('Форма 2.2 | Т-пит'!$BP$262="",1,0)</f>
        <v>0</v>
      </c>
    </row>
    <row r="1819" spans="1:1">
      <c r="A1819" s="668">
        <f>IF('Форма 2.2 | Т-пит'!$BR$262="",1,0)</f>
        <v>0</v>
      </c>
    </row>
    <row r="1820" spans="1:1">
      <c r="A1820" s="668">
        <f>IF('Форма 2.2 | Т-пит'!$BO$27="",1,0)</f>
        <v>0</v>
      </c>
    </row>
    <row r="1821" spans="1:1">
      <c r="A1821" s="668">
        <f>IF('Форма 2.2 | Т-пит'!$BQ$27="",1,0)</f>
        <v>0</v>
      </c>
    </row>
    <row r="1822" spans="1:1">
      <c r="A1822" s="668">
        <f>IF('Форма 2.2 | Т-пит'!$BL$27="",1,0)</f>
        <v>0</v>
      </c>
    </row>
    <row r="1823" spans="1:1">
      <c r="A1823" s="668">
        <f>IF('Форма 2.2 | Т-пит'!$BP$27="",1,0)</f>
        <v>0</v>
      </c>
    </row>
    <row r="1824" spans="1:1">
      <c r="A1824" s="668">
        <f>IF('Форма 2.2 | Т-пит'!$BR$27="",1,0)</f>
        <v>0</v>
      </c>
    </row>
    <row r="1825" spans="1:1">
      <c r="A1825" s="668">
        <f>IF('Форма 2.2 | Т-пит'!$BO$31="",1,0)</f>
        <v>0</v>
      </c>
    </row>
    <row r="1826" spans="1:1">
      <c r="A1826" s="668">
        <f>IF('Форма 2.2 | Т-пит'!$BQ$31="",1,0)</f>
        <v>0</v>
      </c>
    </row>
    <row r="1827" spans="1:1">
      <c r="A1827" s="668">
        <f>IF('Форма 2.2 | Т-пит'!$BL$31="",1,0)</f>
        <v>0</v>
      </c>
    </row>
    <row r="1828" spans="1:1">
      <c r="A1828" s="668">
        <f>IF('Форма 2.2 | Т-пит'!$BP$31="",1,0)</f>
        <v>0</v>
      </c>
    </row>
    <row r="1829" spans="1:1">
      <c r="A1829" s="668">
        <f>IF('Форма 2.2 | Т-пит'!$BR$31="",1,0)</f>
        <v>0</v>
      </c>
    </row>
    <row r="1830" spans="1:1">
      <c r="A1830" s="668">
        <f>IF('Форма 2.2 | Т-пит'!$BO$61="",1,0)</f>
        <v>0</v>
      </c>
    </row>
    <row r="1831" spans="1:1">
      <c r="A1831" s="668">
        <f>IF('Форма 2.2 | Т-пит'!$BQ$61="",1,0)</f>
        <v>0</v>
      </c>
    </row>
    <row r="1832" spans="1:1">
      <c r="A1832" s="668">
        <f>IF('Форма 2.2 | Т-пит'!$BL$61="",1,0)</f>
        <v>0</v>
      </c>
    </row>
    <row r="1833" spans="1:1">
      <c r="A1833" s="668">
        <f>IF('Форма 2.2 | Т-пит'!$BP$61="",1,0)</f>
        <v>0</v>
      </c>
    </row>
    <row r="1834" spans="1:1">
      <c r="A1834" s="668">
        <f>IF('Форма 2.2 | Т-пит'!$BR$61="",1,0)</f>
        <v>0</v>
      </c>
    </row>
    <row r="1835" spans="1:1">
      <c r="A1835" s="668">
        <f>IF('Форма 2.2 | Т-пит'!$BO$65="",1,0)</f>
        <v>0</v>
      </c>
    </row>
    <row r="1836" spans="1:1">
      <c r="A1836" s="668">
        <f>IF('Форма 2.2 | Т-пит'!$BQ$65="",1,0)</f>
        <v>0</v>
      </c>
    </row>
    <row r="1837" spans="1:1">
      <c r="A1837" s="668">
        <f>IF('Форма 2.2 | Т-пит'!$BL$65="",1,0)</f>
        <v>0</v>
      </c>
    </row>
    <row r="1838" spans="1:1">
      <c r="A1838" s="668">
        <f>IF('Форма 2.2 | Т-пит'!$BP$65="",1,0)</f>
        <v>0</v>
      </c>
    </row>
    <row r="1839" spans="1:1">
      <c r="A1839" s="668">
        <f>IF('Форма 2.2 | Т-пит'!$BR$65="",1,0)</f>
        <v>0</v>
      </c>
    </row>
    <row r="1840" spans="1:1">
      <c r="A1840" s="668">
        <f>IF('Форма 2.2 | Т-пит'!$BO$44="",1,0)</f>
        <v>0</v>
      </c>
    </row>
    <row r="1841" spans="1:1">
      <c r="A1841" s="668">
        <f>IF('Форма 2.2 | Т-пит'!$BQ$44="",1,0)</f>
        <v>0</v>
      </c>
    </row>
    <row r="1842" spans="1:1">
      <c r="A1842" s="668">
        <f>IF('Форма 2.2 | Т-пит'!$BL$44="",1,0)</f>
        <v>0</v>
      </c>
    </row>
    <row r="1843" spans="1:1">
      <c r="A1843" s="668">
        <f>IF('Форма 2.2 | Т-пит'!$BP$44="",1,0)</f>
        <v>0</v>
      </c>
    </row>
    <row r="1844" spans="1:1">
      <c r="A1844" s="668">
        <f>IF('Форма 2.2 | Т-пит'!$BR$44="",1,0)</f>
        <v>0</v>
      </c>
    </row>
    <row r="1845" spans="1:1">
      <c r="A1845" s="668">
        <f>IF('Форма 2.2 | Т-пит'!$BO$48="",1,0)</f>
        <v>0</v>
      </c>
    </row>
    <row r="1846" spans="1:1">
      <c r="A1846" s="668">
        <f>IF('Форма 2.2 | Т-пит'!$BQ$48="",1,0)</f>
        <v>0</v>
      </c>
    </row>
    <row r="1847" spans="1:1">
      <c r="A1847" s="668">
        <f>IF('Форма 2.2 | Т-пит'!$BL$48="",1,0)</f>
        <v>0</v>
      </c>
    </row>
    <row r="1848" spans="1:1">
      <c r="A1848" s="668">
        <f>IF('Форма 2.2 | Т-пит'!$BP$48="",1,0)</f>
        <v>0</v>
      </c>
    </row>
    <row r="1849" spans="1:1">
      <c r="A1849" s="668">
        <f>IF('Форма 2.2 | Т-пит'!$BR$48="",1,0)</f>
        <v>0</v>
      </c>
    </row>
    <row r="1850" spans="1:1">
      <c r="A1850" s="668">
        <f>IF('Форма 2.2 | Т-пит'!$BO$71="",1,0)</f>
        <v>0</v>
      </c>
    </row>
    <row r="1851" spans="1:1">
      <c r="A1851" s="668">
        <f>IF('Форма 2.2 | Т-пит'!$BQ$71="",1,0)</f>
        <v>0</v>
      </c>
    </row>
    <row r="1852" spans="1:1">
      <c r="A1852" s="668">
        <f>IF('Форма 2.2 | Т-пит'!$BL$71="",1,0)</f>
        <v>0</v>
      </c>
    </row>
    <row r="1853" spans="1:1">
      <c r="A1853" s="668">
        <f>IF('Форма 2.2 | Т-пит'!$BP$71="",1,0)</f>
        <v>0</v>
      </c>
    </row>
    <row r="1854" spans="1:1">
      <c r="A1854" s="668">
        <f>IF('Форма 2.2 | Т-пит'!$BR$71="",1,0)</f>
        <v>0</v>
      </c>
    </row>
    <row r="1855" spans="1:1">
      <c r="A1855" s="668">
        <f>IF('Форма 2.2 | Т-пит'!$BO$75="",1,0)</f>
        <v>0</v>
      </c>
    </row>
    <row r="1856" spans="1:1">
      <c r="A1856" s="668">
        <f>IF('Форма 2.2 | Т-пит'!$BQ$75="",1,0)</f>
        <v>0</v>
      </c>
    </row>
    <row r="1857" spans="1:1">
      <c r="A1857" s="668">
        <f>IF('Форма 2.2 | Т-пит'!$BL$75="",1,0)</f>
        <v>0</v>
      </c>
    </row>
    <row r="1858" spans="1:1">
      <c r="A1858" s="668">
        <f>IF('Форма 2.2 | Т-пит'!$BP$75="",1,0)</f>
        <v>0</v>
      </c>
    </row>
    <row r="1859" spans="1:1">
      <c r="A1859" s="668">
        <f>IF('Форма 2.2 | Т-пит'!$BR$75="",1,0)</f>
        <v>0</v>
      </c>
    </row>
    <row r="1860" spans="1:1">
      <c r="A1860" s="668">
        <f>IF('Форма 2.2 | Т-пит'!$BO$245="",1,0)</f>
        <v>0</v>
      </c>
    </row>
    <row r="1861" spans="1:1">
      <c r="A1861" s="668">
        <f>IF('Форма 2.2 | Т-пит'!$BQ$245="",1,0)</f>
        <v>0</v>
      </c>
    </row>
    <row r="1862" spans="1:1">
      <c r="A1862" s="668">
        <f>IF('Форма 2.2 | Т-пит'!$BL$245="",1,0)</f>
        <v>0</v>
      </c>
    </row>
    <row r="1863" spans="1:1">
      <c r="A1863" s="668">
        <f>IF('Форма 2.2 | Т-пит'!$BP$245="",1,0)</f>
        <v>0</v>
      </c>
    </row>
    <row r="1864" spans="1:1">
      <c r="A1864" s="668">
        <f>IF('Форма 2.2 | Т-пит'!$BR$245="",1,0)</f>
        <v>0</v>
      </c>
    </row>
    <row r="1865" spans="1:1">
      <c r="A1865" s="668">
        <f>IF('Форма 2.2 | Т-пит'!$BO$197="",1,0)</f>
        <v>0</v>
      </c>
    </row>
    <row r="1866" spans="1:1">
      <c r="A1866" s="668">
        <f>IF('Форма 2.2 | Т-пит'!$BQ$197="",1,0)</f>
        <v>0</v>
      </c>
    </row>
    <row r="1867" spans="1:1">
      <c r="A1867" s="668">
        <f>IF('Форма 2.2 | Т-пит'!$BL$197="",1,0)</f>
        <v>0</v>
      </c>
    </row>
    <row r="1868" spans="1:1">
      <c r="A1868" s="668">
        <f>IF('Форма 2.2 | Т-пит'!$BP$197="",1,0)</f>
        <v>0</v>
      </c>
    </row>
    <row r="1869" spans="1:1">
      <c r="A1869" s="668">
        <f>IF('Форма 2.2 | Т-пит'!$BR$197="",1,0)</f>
        <v>0</v>
      </c>
    </row>
    <row r="1870" spans="1:1">
      <c r="A1870" s="668">
        <f>IF('Форма 2.2 | Т-пит'!$BO$149="",1,0)</f>
        <v>0</v>
      </c>
    </row>
    <row r="1871" spans="1:1">
      <c r="A1871" s="668">
        <f>IF('Форма 2.2 | Т-пит'!$BQ$149="",1,0)</f>
        <v>0</v>
      </c>
    </row>
    <row r="1872" spans="1:1">
      <c r="A1872" s="668">
        <f>IF('Форма 2.2 | Т-пит'!$BL$149="",1,0)</f>
        <v>0</v>
      </c>
    </row>
    <row r="1873" spans="1:1">
      <c r="A1873" s="668">
        <f>IF('Форма 2.2 | Т-пит'!$BP$149="",1,0)</f>
        <v>0</v>
      </c>
    </row>
    <row r="1874" spans="1:1">
      <c r="A1874" s="668">
        <f>IF('Форма 2.2 | Т-пит'!$BR$149="",1,0)</f>
        <v>0</v>
      </c>
    </row>
    <row r="1875" spans="1:1">
      <c r="A1875" s="668">
        <f>IF('Форма 2.2 | Т-пит'!$BO$88="",1,0)</f>
        <v>0</v>
      </c>
    </row>
    <row r="1876" spans="1:1">
      <c r="A1876" s="668">
        <f>IF('Форма 2.2 | Т-пит'!$BQ$88="",1,0)</f>
        <v>0</v>
      </c>
    </row>
    <row r="1877" spans="1:1">
      <c r="A1877" s="668">
        <f>IF('Форма 2.2 | Т-пит'!$BL$88="",1,0)</f>
        <v>0</v>
      </c>
    </row>
    <row r="1878" spans="1:1">
      <c r="A1878" s="668">
        <f>IF('Форма 2.2 | Т-пит'!$BP$88="",1,0)</f>
        <v>0</v>
      </c>
    </row>
    <row r="1879" spans="1:1">
      <c r="A1879" s="668">
        <f>IF('Форма 2.2 | Т-пит'!$BR$88="",1,0)</f>
        <v>0</v>
      </c>
    </row>
    <row r="1880" spans="1:1">
      <c r="A1880" s="668">
        <f>IF('Форма 2.2 | Т-пит'!$BO$92="",1,0)</f>
        <v>0</v>
      </c>
    </row>
    <row r="1881" spans="1:1">
      <c r="A1881" s="668">
        <f>IF('Форма 2.2 | Т-пит'!$BQ$92="",1,0)</f>
        <v>0</v>
      </c>
    </row>
    <row r="1882" spans="1:1">
      <c r="A1882" s="668">
        <f>IF('Форма 2.2 | Т-пит'!$BL$92="",1,0)</f>
        <v>0</v>
      </c>
    </row>
    <row r="1883" spans="1:1">
      <c r="A1883" s="668">
        <f>IF('Форма 2.2 | Т-пит'!$BP$92="",1,0)</f>
        <v>0</v>
      </c>
    </row>
    <row r="1884" spans="1:1">
      <c r="A1884" s="668">
        <f>IF('Форма 2.2 | Т-пит'!$BR$92="",1,0)</f>
        <v>0</v>
      </c>
    </row>
    <row r="1885" spans="1:1">
      <c r="A1885" s="668">
        <f>IF('Форма 2.2 | Т-пит'!$BO$105="",1,0)</f>
        <v>0</v>
      </c>
    </row>
    <row r="1886" spans="1:1">
      <c r="A1886" s="668">
        <f>IF('Форма 2.2 | Т-пит'!$BQ$105="",1,0)</f>
        <v>0</v>
      </c>
    </row>
    <row r="1887" spans="1:1">
      <c r="A1887" s="668">
        <f>IF('Форма 2.2 | Т-пит'!$BL$105="",1,0)</f>
        <v>0</v>
      </c>
    </row>
    <row r="1888" spans="1:1">
      <c r="A1888" s="668">
        <f>IF('Форма 2.2 | Т-пит'!$BP$105="",1,0)</f>
        <v>0</v>
      </c>
    </row>
    <row r="1889" spans="1:1">
      <c r="A1889" s="668">
        <f>IF('Форма 2.2 | Т-пит'!$BR$105="",1,0)</f>
        <v>0</v>
      </c>
    </row>
    <row r="1890" spans="1:1">
      <c r="A1890" s="668">
        <f>IF('Форма 2.2 | Т-пит'!$BO$109="",1,0)</f>
        <v>0</v>
      </c>
    </row>
    <row r="1891" spans="1:1">
      <c r="A1891" s="668">
        <f>IF('Форма 2.2 | Т-пит'!$BQ$109="",1,0)</f>
        <v>0</v>
      </c>
    </row>
    <row r="1892" spans="1:1">
      <c r="A1892" s="668">
        <f>IF('Форма 2.2 | Т-пит'!$BL$109="",1,0)</f>
        <v>0</v>
      </c>
    </row>
    <row r="1893" spans="1:1">
      <c r="A1893" s="668">
        <f>IF('Форма 2.2 | Т-пит'!$BP$109="",1,0)</f>
        <v>0</v>
      </c>
    </row>
    <row r="1894" spans="1:1">
      <c r="A1894" s="668">
        <f>IF('Форма 2.2 | Т-пит'!$BR$109="",1,0)</f>
        <v>0</v>
      </c>
    </row>
    <row r="1895" spans="1:1">
      <c r="A1895" s="668">
        <f>IF('Форма 2.2 | Т-пит'!$BO$122="",1,0)</f>
        <v>0</v>
      </c>
    </row>
    <row r="1896" spans="1:1">
      <c r="A1896" s="668">
        <f>IF('Форма 2.2 | Т-пит'!$BQ$122="",1,0)</f>
        <v>0</v>
      </c>
    </row>
    <row r="1897" spans="1:1">
      <c r="A1897" s="668">
        <f>IF('Форма 2.2 | Т-пит'!$BL$122="",1,0)</f>
        <v>0</v>
      </c>
    </row>
    <row r="1898" spans="1:1">
      <c r="A1898" s="668">
        <f>IF('Форма 2.2 | Т-пит'!$BP$122="",1,0)</f>
        <v>0</v>
      </c>
    </row>
    <row r="1899" spans="1:1">
      <c r="A1899" s="668">
        <f>IF('Форма 2.2 | Т-пит'!$BR$122="",1,0)</f>
        <v>0</v>
      </c>
    </row>
    <row r="1900" spans="1:1">
      <c r="A1900" s="668">
        <f>IF('Форма 2.2 | Т-пит'!$BO$126="",1,0)</f>
        <v>0</v>
      </c>
    </row>
    <row r="1901" spans="1:1">
      <c r="A1901" s="668">
        <f>IF('Форма 2.2 | Т-пит'!$BQ$126="",1,0)</f>
        <v>0</v>
      </c>
    </row>
    <row r="1902" spans="1:1">
      <c r="A1902" s="668">
        <f>IF('Форма 2.2 | Т-пит'!$BL$126="",1,0)</f>
        <v>0</v>
      </c>
    </row>
    <row r="1903" spans="1:1">
      <c r="A1903" s="668">
        <f>IF('Форма 2.2 | Т-пит'!$BP$126="",1,0)</f>
        <v>0</v>
      </c>
    </row>
    <row r="1904" spans="1:1">
      <c r="A1904" s="668">
        <f>IF('Форма 2.2 | Т-пит'!$BR$126="",1,0)</f>
        <v>0</v>
      </c>
    </row>
    <row r="1905" spans="1:1">
      <c r="A1905" s="668">
        <f>IF('Форма 2.2 | Т-пит'!$BO$139="",1,0)</f>
        <v>0</v>
      </c>
    </row>
    <row r="1906" spans="1:1">
      <c r="A1906" s="668">
        <f>IF('Форма 2.2 | Т-пит'!$BQ$139="",1,0)</f>
        <v>0</v>
      </c>
    </row>
    <row r="1907" spans="1:1">
      <c r="A1907" s="668">
        <f>IF('Форма 2.2 | Т-пит'!$BL$139="",1,0)</f>
        <v>0</v>
      </c>
    </row>
    <row r="1908" spans="1:1">
      <c r="A1908" s="668">
        <f>IF('Форма 2.2 | Т-пит'!$BP$139="",1,0)</f>
        <v>0</v>
      </c>
    </row>
    <row r="1909" spans="1:1">
      <c r="A1909" s="668">
        <f>IF('Форма 2.2 | Т-пит'!$BR$139="",1,0)</f>
        <v>0</v>
      </c>
    </row>
    <row r="1910" spans="1:1">
      <c r="A1910" s="668">
        <f>IF('Форма 2.2 | Т-пит'!$BO$143="",1,0)</f>
        <v>0</v>
      </c>
    </row>
    <row r="1911" spans="1:1">
      <c r="A1911" s="668">
        <f>IF('Форма 2.2 | Т-пит'!$BQ$143="",1,0)</f>
        <v>0</v>
      </c>
    </row>
    <row r="1912" spans="1:1">
      <c r="A1912" s="668">
        <f>IF('Форма 2.2 | Т-пит'!$BL$143="",1,0)</f>
        <v>0</v>
      </c>
    </row>
    <row r="1913" spans="1:1">
      <c r="A1913" s="668">
        <f>IF('Форма 2.2 | Т-пит'!$BP$143="",1,0)</f>
        <v>0</v>
      </c>
    </row>
    <row r="1914" spans="1:1">
      <c r="A1914" s="668">
        <f>IF('Форма 2.2 | Т-пит'!$BR$143="",1,0)</f>
        <v>0</v>
      </c>
    </row>
    <row r="1915" spans="1:1">
      <c r="A1915" s="668">
        <f>IF('Форма 2.2 | Т-пит'!$BO$153="",1,0)</f>
        <v>0</v>
      </c>
    </row>
    <row r="1916" spans="1:1">
      <c r="A1916" s="668">
        <f>IF('Форма 2.2 | Т-пит'!$BQ$153="",1,0)</f>
        <v>0</v>
      </c>
    </row>
    <row r="1917" spans="1:1">
      <c r="A1917" s="668">
        <f>IF('Форма 2.2 | Т-пит'!$BL$153="",1,0)</f>
        <v>0</v>
      </c>
    </row>
    <row r="1918" spans="1:1">
      <c r="A1918" s="668">
        <f>IF('Форма 2.2 | Т-пит'!$BP$153="",1,0)</f>
        <v>0</v>
      </c>
    </row>
    <row r="1919" spans="1:1">
      <c r="A1919" s="668">
        <f>IF('Форма 2.2 | Т-пит'!$BR$153="",1,0)</f>
        <v>0</v>
      </c>
    </row>
    <row r="1920" spans="1:1">
      <c r="A1920" s="668">
        <f>IF('Форма 2.2 | Т-пит'!$BO$157="",1,0)</f>
        <v>0</v>
      </c>
    </row>
    <row r="1921" spans="1:1">
      <c r="A1921" s="668">
        <f>IF('Форма 2.2 | Т-пит'!$BQ$157="",1,0)</f>
        <v>0</v>
      </c>
    </row>
    <row r="1922" spans="1:1">
      <c r="A1922" s="668">
        <f>IF('Форма 2.2 | Т-пит'!$BL$157="",1,0)</f>
        <v>0</v>
      </c>
    </row>
    <row r="1923" spans="1:1">
      <c r="A1923" s="668">
        <f>IF('Форма 2.2 | Т-пит'!$BP$157="",1,0)</f>
        <v>0</v>
      </c>
    </row>
    <row r="1924" spans="1:1">
      <c r="A1924" s="668">
        <f>IF('Форма 2.2 | Т-пит'!$BR$157="",1,0)</f>
        <v>0</v>
      </c>
    </row>
    <row r="1925" spans="1:1">
      <c r="A1925" s="668">
        <f>IF('Форма 2.2 | Т-пит'!$BO$170="",1,0)</f>
        <v>0</v>
      </c>
    </row>
    <row r="1926" spans="1:1">
      <c r="A1926" s="668">
        <f>IF('Форма 2.2 | Т-пит'!$BQ$170="",1,0)</f>
        <v>0</v>
      </c>
    </row>
    <row r="1927" spans="1:1">
      <c r="A1927" s="668">
        <f>IF('Форма 2.2 | Т-пит'!$BL$170="",1,0)</f>
        <v>0</v>
      </c>
    </row>
    <row r="1928" spans="1:1">
      <c r="A1928" s="668">
        <f>IF('Форма 2.2 | Т-пит'!$BP$170="",1,0)</f>
        <v>0</v>
      </c>
    </row>
    <row r="1929" spans="1:1">
      <c r="A1929" s="668">
        <f>IF('Форма 2.2 | Т-пит'!$BR$170="",1,0)</f>
        <v>0</v>
      </c>
    </row>
    <row r="1930" spans="1:1">
      <c r="A1930" s="668">
        <f>IF('Форма 2.2 | Т-пит'!$BO$174="",1,0)</f>
        <v>0</v>
      </c>
    </row>
    <row r="1931" spans="1:1">
      <c r="A1931" s="668">
        <f>IF('Форма 2.2 | Т-пит'!$BQ$174="",1,0)</f>
        <v>0</v>
      </c>
    </row>
    <row r="1932" spans="1:1">
      <c r="A1932" s="668">
        <f>IF('Форма 2.2 | Т-пит'!$BL$174="",1,0)</f>
        <v>0</v>
      </c>
    </row>
    <row r="1933" spans="1:1">
      <c r="A1933" s="668">
        <f>IF('Форма 2.2 | Т-пит'!$BP$174="",1,0)</f>
        <v>0</v>
      </c>
    </row>
    <row r="1934" spans="1:1">
      <c r="A1934" s="668">
        <f>IF('Форма 2.2 | Т-пит'!$BR$174="",1,0)</f>
        <v>0</v>
      </c>
    </row>
    <row r="1935" spans="1:1">
      <c r="A1935" s="668">
        <f>IF('Форма 2.2 | Т-пит'!$BO$187="",1,0)</f>
        <v>0</v>
      </c>
    </row>
    <row r="1936" spans="1:1">
      <c r="A1936" s="668">
        <f>IF('Форма 2.2 | Т-пит'!$BQ$187="",1,0)</f>
        <v>0</v>
      </c>
    </row>
    <row r="1937" spans="1:1">
      <c r="A1937" s="668">
        <f>IF('Форма 2.2 | Т-пит'!$BL$187="",1,0)</f>
        <v>0</v>
      </c>
    </row>
    <row r="1938" spans="1:1">
      <c r="A1938" s="668">
        <f>IF('Форма 2.2 | Т-пит'!$BP$187="",1,0)</f>
        <v>0</v>
      </c>
    </row>
    <row r="1939" spans="1:1">
      <c r="A1939" s="668">
        <f>IF('Форма 2.2 | Т-пит'!$BR$187="",1,0)</f>
        <v>0</v>
      </c>
    </row>
    <row r="1940" spans="1:1">
      <c r="A1940" s="668">
        <f>IF('Форма 2.2 | Т-пит'!$BO$191="",1,0)</f>
        <v>0</v>
      </c>
    </row>
    <row r="1941" spans="1:1">
      <c r="A1941" s="668">
        <f>IF('Форма 2.2 | Т-пит'!$BQ$191="",1,0)</f>
        <v>0</v>
      </c>
    </row>
    <row r="1942" spans="1:1">
      <c r="A1942" s="668">
        <f>IF('Форма 2.2 | Т-пит'!$BL$191="",1,0)</f>
        <v>0</v>
      </c>
    </row>
    <row r="1943" spans="1:1">
      <c r="A1943" s="668">
        <f>IF('Форма 2.2 | Т-пит'!$BP$191="",1,0)</f>
        <v>0</v>
      </c>
    </row>
    <row r="1944" spans="1:1">
      <c r="A1944" s="668">
        <f>IF('Форма 2.2 | Т-пит'!$BR$191="",1,0)</f>
        <v>0</v>
      </c>
    </row>
    <row r="1945" spans="1:1">
      <c r="A1945" s="668">
        <f>IF('Форма 2.2 | Т-пит'!$BO$201="",1,0)</f>
        <v>0</v>
      </c>
    </row>
    <row r="1946" spans="1:1">
      <c r="A1946" s="668">
        <f>IF('Форма 2.2 | Т-пит'!$BQ$201="",1,0)</f>
        <v>0</v>
      </c>
    </row>
    <row r="1947" spans="1:1">
      <c r="A1947" s="668">
        <f>IF('Форма 2.2 | Т-пит'!$BL$201="",1,0)</f>
        <v>0</v>
      </c>
    </row>
    <row r="1948" spans="1:1">
      <c r="A1948" s="668">
        <f>IF('Форма 2.2 | Т-пит'!$BP$201="",1,0)</f>
        <v>0</v>
      </c>
    </row>
    <row r="1949" spans="1:1">
      <c r="A1949" s="668">
        <f>IF('Форма 2.2 | Т-пит'!$BR$201="",1,0)</f>
        <v>0</v>
      </c>
    </row>
    <row r="1950" spans="1:1">
      <c r="A1950" s="668">
        <f>IF('Форма 2.2 | Т-пит'!$BO$205="",1,0)</f>
        <v>0</v>
      </c>
    </row>
    <row r="1951" spans="1:1">
      <c r="A1951" s="668">
        <f>IF('Форма 2.2 | Т-пит'!$BQ$205="",1,0)</f>
        <v>0</v>
      </c>
    </row>
    <row r="1952" spans="1:1">
      <c r="A1952" s="668">
        <f>IF('Форма 2.2 | Т-пит'!$BL$205="",1,0)</f>
        <v>0</v>
      </c>
    </row>
    <row r="1953" spans="1:1">
      <c r="A1953" s="668">
        <f>IF('Форма 2.2 | Т-пит'!$BP$205="",1,0)</f>
        <v>0</v>
      </c>
    </row>
    <row r="1954" spans="1:1">
      <c r="A1954" s="668">
        <f>IF('Форма 2.2 | Т-пит'!$BR$205="",1,0)</f>
        <v>0</v>
      </c>
    </row>
    <row r="1955" spans="1:1">
      <c r="A1955" s="668">
        <f>IF('Форма 2.2 | Т-пит'!$BO$218="",1,0)</f>
        <v>0</v>
      </c>
    </row>
    <row r="1956" spans="1:1">
      <c r="A1956" s="668">
        <f>IF('Форма 2.2 | Т-пит'!$BQ$218="",1,0)</f>
        <v>0</v>
      </c>
    </row>
    <row r="1957" spans="1:1">
      <c r="A1957" s="668">
        <f>IF('Форма 2.2 | Т-пит'!$BL$218="",1,0)</f>
        <v>0</v>
      </c>
    </row>
    <row r="1958" spans="1:1">
      <c r="A1958" s="668">
        <f>IF('Форма 2.2 | Т-пит'!$BP$218="",1,0)</f>
        <v>0</v>
      </c>
    </row>
    <row r="1959" spans="1:1">
      <c r="A1959" s="668">
        <f>IF('Форма 2.2 | Т-пит'!$BR$218="",1,0)</f>
        <v>0</v>
      </c>
    </row>
    <row r="1960" spans="1:1">
      <c r="A1960" s="668">
        <f>IF('Форма 2.2 | Т-пит'!$BO$222="",1,0)</f>
        <v>0</v>
      </c>
    </row>
    <row r="1961" spans="1:1">
      <c r="A1961" s="668">
        <f>IF('Форма 2.2 | Т-пит'!$BQ$222="",1,0)</f>
        <v>0</v>
      </c>
    </row>
    <row r="1962" spans="1:1">
      <c r="A1962" s="668">
        <f>IF('Форма 2.2 | Т-пит'!$BL$222="",1,0)</f>
        <v>0</v>
      </c>
    </row>
    <row r="1963" spans="1:1">
      <c r="A1963" s="668">
        <f>IF('Форма 2.2 | Т-пит'!$BP$222="",1,0)</f>
        <v>0</v>
      </c>
    </row>
    <row r="1964" spans="1:1">
      <c r="A1964" s="668">
        <f>IF('Форма 2.2 | Т-пит'!$BR$222="",1,0)</f>
        <v>0</v>
      </c>
    </row>
    <row r="1965" spans="1:1">
      <c r="A1965" s="668">
        <f>IF('Форма 2.2 | Т-пит'!$BO$235="",1,0)</f>
        <v>0</v>
      </c>
    </row>
    <row r="1966" spans="1:1">
      <c r="A1966" s="668">
        <f>IF('Форма 2.2 | Т-пит'!$BQ$235="",1,0)</f>
        <v>0</v>
      </c>
    </row>
    <row r="1967" spans="1:1">
      <c r="A1967" s="668">
        <f>IF('Форма 2.2 | Т-пит'!$BL$235="",1,0)</f>
        <v>0</v>
      </c>
    </row>
    <row r="1968" spans="1:1">
      <c r="A1968" s="668">
        <f>IF('Форма 2.2 | Т-пит'!$BP$235="",1,0)</f>
        <v>0</v>
      </c>
    </row>
    <row r="1969" spans="1:1">
      <c r="A1969" s="668">
        <f>IF('Форма 2.2 | Т-пит'!$BR$235="",1,0)</f>
        <v>0</v>
      </c>
    </row>
    <row r="1970" spans="1:1">
      <c r="A1970" s="668">
        <f>IF('Форма 2.2 | Т-пит'!$BO$239="",1,0)</f>
        <v>0</v>
      </c>
    </row>
    <row r="1971" spans="1:1">
      <c r="A1971" s="668">
        <f>IF('Форма 2.2 | Т-пит'!$BQ$239="",1,0)</f>
        <v>0</v>
      </c>
    </row>
    <row r="1972" spans="1:1">
      <c r="A1972" s="668">
        <f>IF('Форма 2.2 | Т-пит'!$BL$239="",1,0)</f>
        <v>0</v>
      </c>
    </row>
    <row r="1973" spans="1:1">
      <c r="A1973" s="668">
        <f>IF('Форма 2.2 | Т-пит'!$BP$239="",1,0)</f>
        <v>0</v>
      </c>
    </row>
    <row r="1974" spans="1:1">
      <c r="A1974" s="668">
        <f>IF('Форма 2.2 | Т-пит'!$BR$239="",1,0)</f>
        <v>0</v>
      </c>
    </row>
    <row r="1975" spans="1:1">
      <c r="A1975" s="668">
        <f>IF('Форма 2.2 | Т-пит'!$BO$249="",1,0)</f>
        <v>0</v>
      </c>
    </row>
    <row r="1976" spans="1:1">
      <c r="A1976" s="668">
        <f>IF('Форма 2.2 | Т-пит'!$BQ$249="",1,0)</f>
        <v>0</v>
      </c>
    </row>
    <row r="1977" spans="1:1">
      <c r="A1977" s="668">
        <f>IF('Форма 2.2 | Т-пит'!$BL$249="",1,0)</f>
        <v>0</v>
      </c>
    </row>
    <row r="1978" spans="1:1">
      <c r="A1978" s="668">
        <f>IF('Форма 2.2 | Т-пит'!$BP$249="",1,0)</f>
        <v>0</v>
      </c>
    </row>
    <row r="1979" spans="1:1">
      <c r="A1979" s="668">
        <f>IF('Форма 2.2 | Т-пит'!$BR$249="",1,0)</f>
        <v>0</v>
      </c>
    </row>
    <row r="1980" spans="1:1">
      <c r="A1980" s="668">
        <f>IF('Форма 2.2 | Т-пит'!$BO$253="",1,0)</f>
        <v>0</v>
      </c>
    </row>
    <row r="1981" spans="1:1">
      <c r="A1981" s="668">
        <f>IF('Форма 2.2 | Т-пит'!$BQ$253="",1,0)</f>
        <v>0</v>
      </c>
    </row>
    <row r="1982" spans="1:1">
      <c r="A1982" s="668">
        <f>IF('Форма 2.2 | Т-пит'!$BL$253="",1,0)</f>
        <v>0</v>
      </c>
    </row>
    <row r="1983" spans="1:1">
      <c r="A1983" s="668">
        <f>IF('Форма 2.2 | Т-пит'!$BP$253="",1,0)</f>
        <v>0</v>
      </c>
    </row>
    <row r="1984" spans="1:1">
      <c r="A1984" s="668">
        <f>IF('Форма 2.2 | Т-пит'!$BR$253="",1,0)</f>
        <v>0</v>
      </c>
    </row>
    <row r="1985" spans="1:1">
      <c r="A1985" s="668">
        <f>IF('Форма 2.2 | Т-пит'!$BO$266="",1,0)</f>
        <v>0</v>
      </c>
    </row>
    <row r="1986" spans="1:1">
      <c r="A1986" s="668">
        <f>IF('Форма 2.2 | Т-пит'!$BQ$266="",1,0)</f>
        <v>0</v>
      </c>
    </row>
    <row r="1987" spans="1:1">
      <c r="A1987" s="668">
        <f>IF('Форма 2.2 | Т-пит'!$BL$266="",1,0)</f>
        <v>0</v>
      </c>
    </row>
    <row r="1988" spans="1:1">
      <c r="A1988" s="668">
        <f>IF('Форма 2.2 | Т-пит'!$BP$266="",1,0)</f>
        <v>0</v>
      </c>
    </row>
    <row r="1989" spans="1:1">
      <c r="A1989" s="668">
        <f>IF('Форма 2.2 | Т-пит'!$BR$266="",1,0)</f>
        <v>0</v>
      </c>
    </row>
    <row r="1990" spans="1:1">
      <c r="A1990" s="668">
        <f>IF('Форма 2.2 | Т-пит'!$BO$270="",1,0)</f>
        <v>0</v>
      </c>
    </row>
    <row r="1991" spans="1:1">
      <c r="A1991" s="668">
        <f>IF('Форма 2.2 | Т-пит'!$BQ$270="",1,0)</f>
        <v>0</v>
      </c>
    </row>
    <row r="1992" spans="1:1">
      <c r="A1992" s="668">
        <f>IF('Форма 2.2 | Т-пит'!$BL$270="",1,0)</f>
        <v>0</v>
      </c>
    </row>
    <row r="1993" spans="1:1">
      <c r="A1993" s="668">
        <f>IF('Форма 2.2 | Т-пит'!$BP$270="",1,0)</f>
        <v>0</v>
      </c>
    </row>
    <row r="1994" spans="1:1">
      <c r="A1994" s="668">
        <f>IF('Форма 2.2 | Т-пит'!$BR$270="",1,0)</f>
        <v>0</v>
      </c>
    </row>
    <row r="1995" spans="1:1">
      <c r="A1995" s="668">
        <f>IF('Форма 2.2 | Т-пит'!$BO$23="",1,0)</f>
        <v>0</v>
      </c>
    </row>
    <row r="1996" spans="1:1">
      <c r="A1996" s="668">
        <f>IF('Форма 2.2 | Т-пит'!$BQ$23="",1,0)</f>
        <v>0</v>
      </c>
    </row>
    <row r="1997" spans="1:1">
      <c r="A1997" s="668">
        <f>IF('Форма 2.2 | Т-пит'!$BL$23="",1,0)</f>
        <v>0</v>
      </c>
    </row>
    <row r="1998" spans="1:1">
      <c r="A1998" s="668">
        <f>IF('Форма 2.2 | Т-пит'!$BP$23="",1,0)</f>
        <v>0</v>
      </c>
    </row>
    <row r="1999" spans="1:1">
      <c r="A1999" s="668">
        <f>IF('Форма 2.2 | Т-пит'!$BR$23="",1,0)</f>
        <v>0</v>
      </c>
    </row>
    <row r="2000" spans="1:1">
      <c r="A2000" s="668">
        <f>IF('Форма 2.2 | Т-пит'!$BO$40="",1,0)</f>
        <v>0</v>
      </c>
    </row>
    <row r="2001" spans="1:1">
      <c r="A2001" s="668">
        <f>IF('Форма 2.2 | Т-пит'!$BQ$40="",1,0)</f>
        <v>0</v>
      </c>
    </row>
    <row r="2002" spans="1:1">
      <c r="A2002" s="668">
        <f>IF('Форма 2.2 | Т-пит'!$BL$40="",1,0)</f>
        <v>0</v>
      </c>
    </row>
    <row r="2003" spans="1:1">
      <c r="A2003" s="668">
        <f>IF('Форма 2.2 | Т-пит'!$BP$40="",1,0)</f>
        <v>0</v>
      </c>
    </row>
    <row r="2004" spans="1:1">
      <c r="A2004" s="668">
        <f>IF('Форма 2.2 | Т-пит'!$BR$40="",1,0)</f>
        <v>0</v>
      </c>
    </row>
    <row r="2005" spans="1:1">
      <c r="A2005" s="668">
        <f>IF('Форма 2.2 | Т-пит'!$BO$57="",1,0)</f>
        <v>0</v>
      </c>
    </row>
    <row r="2006" spans="1:1">
      <c r="A2006" s="668">
        <f>IF('Форма 2.2 | Т-пит'!$BQ$57="",1,0)</f>
        <v>0</v>
      </c>
    </row>
    <row r="2007" spans="1:1">
      <c r="A2007" s="668">
        <f>IF('Форма 2.2 | Т-пит'!$BL$57="",1,0)</f>
        <v>0</v>
      </c>
    </row>
    <row r="2008" spans="1:1">
      <c r="A2008" s="668">
        <f>IF('Форма 2.2 | Т-пит'!$BP$57="",1,0)</f>
        <v>0</v>
      </c>
    </row>
    <row r="2009" spans="1:1">
      <c r="A2009" s="668">
        <f>IF('Форма 2.2 | Т-пит'!$BR$57="",1,0)</f>
        <v>0</v>
      </c>
    </row>
    <row r="2010" spans="1:1">
      <c r="A2010" s="668">
        <f>IF('Форма 2.2 | Т-пит'!$BO$84="",1,0)</f>
        <v>0</v>
      </c>
    </row>
    <row r="2011" spans="1:1">
      <c r="A2011" s="668">
        <f>IF('Форма 2.2 | Т-пит'!$BQ$84="",1,0)</f>
        <v>0</v>
      </c>
    </row>
    <row r="2012" spans="1:1">
      <c r="A2012" s="668">
        <f>IF('Форма 2.2 | Т-пит'!$BL$84="",1,0)</f>
        <v>0</v>
      </c>
    </row>
    <row r="2013" spans="1:1">
      <c r="A2013" s="668">
        <f>IF('Форма 2.2 | Т-пит'!$BP$84="",1,0)</f>
        <v>0</v>
      </c>
    </row>
    <row r="2014" spans="1:1">
      <c r="A2014" s="668">
        <f>IF('Форма 2.2 | Т-пит'!$BR$84="",1,0)</f>
        <v>0</v>
      </c>
    </row>
    <row r="2015" spans="1:1">
      <c r="A2015" s="668">
        <f>IF('Форма 2.2 | Т-пит'!$BO$101="",1,0)</f>
        <v>0</v>
      </c>
    </row>
    <row r="2016" spans="1:1">
      <c r="A2016" s="668">
        <f>IF('Форма 2.2 | Т-пит'!$BQ$101="",1,0)</f>
        <v>0</v>
      </c>
    </row>
    <row r="2017" spans="1:1">
      <c r="A2017" s="668">
        <f>IF('Форма 2.2 | Т-пит'!$BL$101="",1,0)</f>
        <v>0</v>
      </c>
    </row>
    <row r="2018" spans="1:1">
      <c r="A2018" s="668">
        <f>IF('Форма 2.2 | Т-пит'!$BP$101="",1,0)</f>
        <v>0</v>
      </c>
    </row>
    <row r="2019" spans="1:1">
      <c r="A2019" s="668">
        <f>IF('Форма 2.2 | Т-пит'!$BR$101="",1,0)</f>
        <v>0</v>
      </c>
    </row>
    <row r="2020" spans="1:1">
      <c r="A2020" s="668">
        <f>IF('Форма 2.2 | Т-пит'!$BO$118="",1,0)</f>
        <v>0</v>
      </c>
    </row>
    <row r="2021" spans="1:1">
      <c r="A2021" s="668">
        <f>IF('Форма 2.2 | Т-пит'!$BQ$118="",1,0)</f>
        <v>0</v>
      </c>
    </row>
    <row r="2022" spans="1:1">
      <c r="A2022" s="668">
        <f>IF('Форма 2.2 | Т-пит'!$BL$118="",1,0)</f>
        <v>0</v>
      </c>
    </row>
    <row r="2023" spans="1:1">
      <c r="A2023" s="668">
        <f>IF('Форма 2.2 | Т-пит'!$BP$118="",1,0)</f>
        <v>0</v>
      </c>
    </row>
    <row r="2024" spans="1:1">
      <c r="A2024" s="668">
        <f>IF('Форма 2.2 | Т-пит'!$BR$118="",1,0)</f>
        <v>0</v>
      </c>
    </row>
    <row r="2025" spans="1:1">
      <c r="A2025" s="668">
        <f>IF('Форма 2.2 | Т-пит'!$BO$135="",1,0)</f>
        <v>0</v>
      </c>
    </row>
    <row r="2026" spans="1:1">
      <c r="A2026" s="668">
        <f>IF('Форма 2.2 | Т-пит'!$BQ$135="",1,0)</f>
        <v>0</v>
      </c>
    </row>
    <row r="2027" spans="1:1">
      <c r="A2027" s="668">
        <f>IF('Форма 2.2 | Т-пит'!$BL$135="",1,0)</f>
        <v>0</v>
      </c>
    </row>
    <row r="2028" spans="1:1">
      <c r="A2028" s="668">
        <f>IF('Форма 2.2 | Т-пит'!$BP$135="",1,0)</f>
        <v>0</v>
      </c>
    </row>
    <row r="2029" spans="1:1">
      <c r="A2029" s="668">
        <f>IF('Форма 2.2 | Т-пит'!$BR$135="",1,0)</f>
        <v>0</v>
      </c>
    </row>
    <row r="2030" spans="1:1">
      <c r="A2030" s="668">
        <f>IF('Форма 2.2 | Т-пит'!$BV$183="",1,0)</f>
        <v>0</v>
      </c>
    </row>
    <row r="2031" spans="1:1">
      <c r="A2031" s="668">
        <f>IF('Форма 2.2 | Т-пит'!$BX$183="",1,0)</f>
        <v>0</v>
      </c>
    </row>
    <row r="2032" spans="1:1">
      <c r="A2032" s="668">
        <f>IF('Форма 2.2 | Т-пит'!$BS$183="",1,0)</f>
        <v>0</v>
      </c>
    </row>
    <row r="2033" spans="1:1">
      <c r="A2033" s="668">
        <f>IF('Форма 2.2 | Т-пит'!$BW$183="",1,0)</f>
        <v>0</v>
      </c>
    </row>
    <row r="2034" spans="1:1">
      <c r="A2034" s="668">
        <f>IF('Форма 2.2 | Т-пит'!$BY$183="",1,0)</f>
        <v>0</v>
      </c>
    </row>
    <row r="2035" spans="1:1">
      <c r="A2035" s="668">
        <f>IF('Форма 2.2 | Т-пит'!$BV$214="",1,0)</f>
        <v>0</v>
      </c>
    </row>
    <row r="2036" spans="1:1">
      <c r="A2036" s="668">
        <f>IF('Форма 2.2 | Т-пит'!$BX$214="",1,0)</f>
        <v>0</v>
      </c>
    </row>
    <row r="2037" spans="1:1">
      <c r="A2037" s="668">
        <f>IF('Форма 2.2 | Т-пит'!$BS$214="",1,0)</f>
        <v>0</v>
      </c>
    </row>
    <row r="2038" spans="1:1">
      <c r="A2038" s="668">
        <f>IF('Форма 2.2 | Т-пит'!$BW$214="",1,0)</f>
        <v>0</v>
      </c>
    </row>
    <row r="2039" spans="1:1">
      <c r="A2039" s="668">
        <f>IF('Форма 2.2 | Т-пит'!$BY$214="",1,0)</f>
        <v>0</v>
      </c>
    </row>
    <row r="2040" spans="1:1">
      <c r="A2040" s="668">
        <f>IF('Форма 2.2 | Т-пит'!$BV$231="",1,0)</f>
        <v>0</v>
      </c>
    </row>
    <row r="2041" spans="1:1">
      <c r="A2041" s="668">
        <f>IF('Форма 2.2 | Т-пит'!$BX$231="",1,0)</f>
        <v>0</v>
      </c>
    </row>
    <row r="2042" spans="1:1">
      <c r="A2042" s="668">
        <f>IF('Форма 2.2 | Т-пит'!$BS$231="",1,0)</f>
        <v>0</v>
      </c>
    </row>
    <row r="2043" spans="1:1">
      <c r="A2043" s="668">
        <f>IF('Форма 2.2 | Т-пит'!$BW$231="",1,0)</f>
        <v>0</v>
      </c>
    </row>
    <row r="2044" spans="1:1">
      <c r="A2044" s="668">
        <f>IF('Форма 2.2 | Т-пит'!$BY$231="",1,0)</f>
        <v>0</v>
      </c>
    </row>
    <row r="2045" spans="1:1">
      <c r="A2045" s="668">
        <f>IF('Форма 2.2 | Т-пит'!$BV$262="",1,0)</f>
        <v>0</v>
      </c>
    </row>
    <row r="2046" spans="1:1">
      <c r="A2046" s="668">
        <f>IF('Форма 2.2 | Т-пит'!$BX$262="",1,0)</f>
        <v>0</v>
      </c>
    </row>
    <row r="2047" spans="1:1">
      <c r="A2047" s="668">
        <f>IF('Форма 2.2 | Т-пит'!$BS$262="",1,0)</f>
        <v>0</v>
      </c>
    </row>
    <row r="2048" spans="1:1">
      <c r="A2048" s="668">
        <f>IF('Форма 2.2 | Т-пит'!$BW$262="",1,0)</f>
        <v>0</v>
      </c>
    </row>
    <row r="2049" spans="1:1">
      <c r="A2049" s="668">
        <f>IF('Форма 2.2 | Т-пит'!$BY$262="",1,0)</f>
        <v>0</v>
      </c>
    </row>
    <row r="2050" spans="1:1">
      <c r="A2050" s="668">
        <f>IF('Форма 2.2 | Т-пит'!$BV$27="",1,0)</f>
        <v>0</v>
      </c>
    </row>
    <row r="2051" spans="1:1">
      <c r="A2051" s="668">
        <f>IF('Форма 2.2 | Т-пит'!$BX$27="",1,0)</f>
        <v>0</v>
      </c>
    </row>
    <row r="2052" spans="1:1">
      <c r="A2052" s="668">
        <f>IF('Форма 2.2 | Т-пит'!$BS$27="",1,0)</f>
        <v>0</v>
      </c>
    </row>
    <row r="2053" spans="1:1">
      <c r="A2053" s="668">
        <f>IF('Форма 2.2 | Т-пит'!$BW$27="",1,0)</f>
        <v>0</v>
      </c>
    </row>
    <row r="2054" spans="1:1">
      <c r="A2054" s="668">
        <f>IF('Форма 2.2 | Т-пит'!$BY$27="",1,0)</f>
        <v>0</v>
      </c>
    </row>
    <row r="2055" spans="1:1">
      <c r="A2055" s="668">
        <f>IF('Форма 2.2 | Т-пит'!$BV$31="",1,0)</f>
        <v>0</v>
      </c>
    </row>
    <row r="2056" spans="1:1">
      <c r="A2056" s="668">
        <f>IF('Форма 2.2 | Т-пит'!$BX$31="",1,0)</f>
        <v>0</v>
      </c>
    </row>
    <row r="2057" spans="1:1">
      <c r="A2057" s="668">
        <f>IF('Форма 2.2 | Т-пит'!$BS$31="",1,0)</f>
        <v>0</v>
      </c>
    </row>
    <row r="2058" spans="1:1">
      <c r="A2058" s="668">
        <f>IF('Форма 2.2 | Т-пит'!$BW$31="",1,0)</f>
        <v>0</v>
      </c>
    </row>
    <row r="2059" spans="1:1">
      <c r="A2059" s="668">
        <f>IF('Форма 2.2 | Т-пит'!$BY$31="",1,0)</f>
        <v>0</v>
      </c>
    </row>
    <row r="2060" spans="1:1">
      <c r="A2060" s="668">
        <f>IF('Форма 2.2 | Т-пит'!$BV$61="",1,0)</f>
        <v>0</v>
      </c>
    </row>
    <row r="2061" spans="1:1">
      <c r="A2061" s="668">
        <f>IF('Форма 2.2 | Т-пит'!$BX$61="",1,0)</f>
        <v>0</v>
      </c>
    </row>
    <row r="2062" spans="1:1">
      <c r="A2062" s="668">
        <f>IF('Форма 2.2 | Т-пит'!$BS$61="",1,0)</f>
        <v>0</v>
      </c>
    </row>
    <row r="2063" spans="1:1">
      <c r="A2063" s="668">
        <f>IF('Форма 2.2 | Т-пит'!$BW$61="",1,0)</f>
        <v>0</v>
      </c>
    </row>
    <row r="2064" spans="1:1">
      <c r="A2064" s="668">
        <f>IF('Форма 2.2 | Т-пит'!$BY$61="",1,0)</f>
        <v>0</v>
      </c>
    </row>
    <row r="2065" spans="1:1">
      <c r="A2065" s="668">
        <f>IF('Форма 2.2 | Т-пит'!$BV$65="",1,0)</f>
        <v>0</v>
      </c>
    </row>
    <row r="2066" spans="1:1">
      <c r="A2066" s="668">
        <f>IF('Форма 2.2 | Т-пит'!$BX$65="",1,0)</f>
        <v>0</v>
      </c>
    </row>
    <row r="2067" spans="1:1">
      <c r="A2067" s="668">
        <f>IF('Форма 2.2 | Т-пит'!$BS$65="",1,0)</f>
        <v>0</v>
      </c>
    </row>
    <row r="2068" spans="1:1">
      <c r="A2068" s="668">
        <f>IF('Форма 2.2 | Т-пит'!$BW$65="",1,0)</f>
        <v>0</v>
      </c>
    </row>
    <row r="2069" spans="1:1">
      <c r="A2069" s="668">
        <f>IF('Форма 2.2 | Т-пит'!$BY$65="",1,0)</f>
        <v>0</v>
      </c>
    </row>
    <row r="2070" spans="1:1">
      <c r="A2070" s="668">
        <f>IF('Форма 2.2 | Т-пит'!$BV$44="",1,0)</f>
        <v>0</v>
      </c>
    </row>
    <row r="2071" spans="1:1">
      <c r="A2071" s="668">
        <f>IF('Форма 2.2 | Т-пит'!$BX$44="",1,0)</f>
        <v>0</v>
      </c>
    </row>
    <row r="2072" spans="1:1">
      <c r="A2072" s="668">
        <f>IF('Форма 2.2 | Т-пит'!$BS$44="",1,0)</f>
        <v>0</v>
      </c>
    </row>
    <row r="2073" spans="1:1">
      <c r="A2073" s="668">
        <f>IF('Форма 2.2 | Т-пит'!$BW$44="",1,0)</f>
        <v>0</v>
      </c>
    </row>
    <row r="2074" spans="1:1">
      <c r="A2074" s="668">
        <f>IF('Форма 2.2 | Т-пит'!$BY$44="",1,0)</f>
        <v>0</v>
      </c>
    </row>
    <row r="2075" spans="1:1">
      <c r="A2075" s="668">
        <f>IF('Форма 2.2 | Т-пит'!$BV$48="",1,0)</f>
        <v>0</v>
      </c>
    </row>
    <row r="2076" spans="1:1">
      <c r="A2076" s="668">
        <f>IF('Форма 2.2 | Т-пит'!$BX$48="",1,0)</f>
        <v>0</v>
      </c>
    </row>
    <row r="2077" spans="1:1">
      <c r="A2077" s="668">
        <f>IF('Форма 2.2 | Т-пит'!$BS$48="",1,0)</f>
        <v>0</v>
      </c>
    </row>
    <row r="2078" spans="1:1">
      <c r="A2078" s="668">
        <f>IF('Форма 2.2 | Т-пит'!$BW$48="",1,0)</f>
        <v>0</v>
      </c>
    </row>
    <row r="2079" spans="1:1">
      <c r="A2079" s="668">
        <f>IF('Форма 2.2 | Т-пит'!$BY$48="",1,0)</f>
        <v>0</v>
      </c>
    </row>
    <row r="2080" spans="1:1">
      <c r="A2080" s="668">
        <f>IF('Форма 2.2 | Т-пит'!$BV$71="",1,0)</f>
        <v>0</v>
      </c>
    </row>
    <row r="2081" spans="1:1">
      <c r="A2081" s="668">
        <f>IF('Форма 2.2 | Т-пит'!$BX$71="",1,0)</f>
        <v>0</v>
      </c>
    </row>
    <row r="2082" spans="1:1">
      <c r="A2082" s="668">
        <f>IF('Форма 2.2 | Т-пит'!$BS$71="",1,0)</f>
        <v>0</v>
      </c>
    </row>
    <row r="2083" spans="1:1">
      <c r="A2083" s="668">
        <f>IF('Форма 2.2 | Т-пит'!$BW$71="",1,0)</f>
        <v>0</v>
      </c>
    </row>
    <row r="2084" spans="1:1">
      <c r="A2084" s="668">
        <f>IF('Форма 2.2 | Т-пит'!$BY$71="",1,0)</f>
        <v>0</v>
      </c>
    </row>
    <row r="2085" spans="1:1">
      <c r="A2085" s="668">
        <f>IF('Форма 2.2 | Т-пит'!$BV$75="",1,0)</f>
        <v>0</v>
      </c>
    </row>
    <row r="2086" spans="1:1">
      <c r="A2086" s="668">
        <f>IF('Форма 2.2 | Т-пит'!$BX$75="",1,0)</f>
        <v>0</v>
      </c>
    </row>
    <row r="2087" spans="1:1">
      <c r="A2087" s="668">
        <f>IF('Форма 2.2 | Т-пит'!$BS$75="",1,0)</f>
        <v>0</v>
      </c>
    </row>
    <row r="2088" spans="1:1">
      <c r="A2088" s="668">
        <f>IF('Форма 2.2 | Т-пит'!$BW$75="",1,0)</f>
        <v>0</v>
      </c>
    </row>
    <row r="2089" spans="1:1">
      <c r="A2089" s="668">
        <f>IF('Форма 2.2 | Т-пит'!$BY$75="",1,0)</f>
        <v>0</v>
      </c>
    </row>
    <row r="2090" spans="1:1">
      <c r="A2090" s="668">
        <f>IF('Форма 2.2 | Т-пит'!$BV$245="",1,0)</f>
        <v>0</v>
      </c>
    </row>
    <row r="2091" spans="1:1">
      <c r="A2091" s="668">
        <f>IF('Форма 2.2 | Т-пит'!$BX$245="",1,0)</f>
        <v>0</v>
      </c>
    </row>
    <row r="2092" spans="1:1">
      <c r="A2092" s="668">
        <f>IF('Форма 2.2 | Т-пит'!$BS$245="",1,0)</f>
        <v>0</v>
      </c>
    </row>
    <row r="2093" spans="1:1">
      <c r="A2093" s="668">
        <f>IF('Форма 2.2 | Т-пит'!$BW$245="",1,0)</f>
        <v>0</v>
      </c>
    </row>
    <row r="2094" spans="1:1">
      <c r="A2094" s="668">
        <f>IF('Форма 2.2 | Т-пит'!$BY$245="",1,0)</f>
        <v>0</v>
      </c>
    </row>
    <row r="2095" spans="1:1">
      <c r="A2095" s="668">
        <f>IF('Форма 2.2 | Т-пит'!$BV$197="",1,0)</f>
        <v>0</v>
      </c>
    </row>
    <row r="2096" spans="1:1">
      <c r="A2096" s="668">
        <f>IF('Форма 2.2 | Т-пит'!$BX$197="",1,0)</f>
        <v>0</v>
      </c>
    </row>
    <row r="2097" spans="1:1">
      <c r="A2097" s="668">
        <f>IF('Форма 2.2 | Т-пит'!$BS$197="",1,0)</f>
        <v>0</v>
      </c>
    </row>
    <row r="2098" spans="1:1">
      <c r="A2098" s="668">
        <f>IF('Форма 2.2 | Т-пит'!$BW$197="",1,0)</f>
        <v>0</v>
      </c>
    </row>
    <row r="2099" spans="1:1">
      <c r="A2099" s="668">
        <f>IF('Форма 2.2 | Т-пит'!$BY$197="",1,0)</f>
        <v>0</v>
      </c>
    </row>
    <row r="2100" spans="1:1">
      <c r="A2100" s="668">
        <f>IF('Форма 2.2 | Т-пит'!$BV$149="",1,0)</f>
        <v>0</v>
      </c>
    </row>
    <row r="2101" spans="1:1">
      <c r="A2101" s="668">
        <f>IF('Форма 2.2 | Т-пит'!$BX$149="",1,0)</f>
        <v>0</v>
      </c>
    </row>
    <row r="2102" spans="1:1">
      <c r="A2102" s="668">
        <f>IF('Форма 2.2 | Т-пит'!$BS$149="",1,0)</f>
        <v>0</v>
      </c>
    </row>
    <row r="2103" spans="1:1">
      <c r="A2103" s="668">
        <f>IF('Форма 2.2 | Т-пит'!$BW$149="",1,0)</f>
        <v>0</v>
      </c>
    </row>
    <row r="2104" spans="1:1">
      <c r="A2104" s="668">
        <f>IF('Форма 2.2 | Т-пит'!$BY$149="",1,0)</f>
        <v>0</v>
      </c>
    </row>
    <row r="2105" spans="1:1">
      <c r="A2105" s="668">
        <f>IF('Форма 2.2 | Т-пит'!$BV$88="",1,0)</f>
        <v>0</v>
      </c>
    </row>
    <row r="2106" spans="1:1">
      <c r="A2106" s="668">
        <f>IF('Форма 2.2 | Т-пит'!$BX$88="",1,0)</f>
        <v>0</v>
      </c>
    </row>
    <row r="2107" spans="1:1">
      <c r="A2107" s="668">
        <f>IF('Форма 2.2 | Т-пит'!$BS$88="",1,0)</f>
        <v>0</v>
      </c>
    </row>
    <row r="2108" spans="1:1">
      <c r="A2108" s="668">
        <f>IF('Форма 2.2 | Т-пит'!$BW$88="",1,0)</f>
        <v>0</v>
      </c>
    </row>
    <row r="2109" spans="1:1">
      <c r="A2109" s="668">
        <f>IF('Форма 2.2 | Т-пит'!$BY$88="",1,0)</f>
        <v>0</v>
      </c>
    </row>
    <row r="2110" spans="1:1">
      <c r="A2110" s="668">
        <f>IF('Форма 2.2 | Т-пит'!$BV$92="",1,0)</f>
        <v>0</v>
      </c>
    </row>
    <row r="2111" spans="1:1">
      <c r="A2111" s="668">
        <f>IF('Форма 2.2 | Т-пит'!$BX$92="",1,0)</f>
        <v>0</v>
      </c>
    </row>
    <row r="2112" spans="1:1">
      <c r="A2112" s="668">
        <f>IF('Форма 2.2 | Т-пит'!$BS$92="",1,0)</f>
        <v>0</v>
      </c>
    </row>
    <row r="2113" spans="1:1">
      <c r="A2113" s="668">
        <f>IF('Форма 2.2 | Т-пит'!$BW$92="",1,0)</f>
        <v>0</v>
      </c>
    </row>
    <row r="2114" spans="1:1">
      <c r="A2114" s="668">
        <f>IF('Форма 2.2 | Т-пит'!$BY$92="",1,0)</f>
        <v>0</v>
      </c>
    </row>
    <row r="2115" spans="1:1">
      <c r="A2115" s="668">
        <f>IF('Форма 2.2 | Т-пит'!$BV$105="",1,0)</f>
        <v>0</v>
      </c>
    </row>
    <row r="2116" spans="1:1">
      <c r="A2116" s="668">
        <f>IF('Форма 2.2 | Т-пит'!$BX$105="",1,0)</f>
        <v>0</v>
      </c>
    </row>
    <row r="2117" spans="1:1">
      <c r="A2117" s="668">
        <f>IF('Форма 2.2 | Т-пит'!$BS$105="",1,0)</f>
        <v>0</v>
      </c>
    </row>
    <row r="2118" spans="1:1">
      <c r="A2118" s="668">
        <f>IF('Форма 2.2 | Т-пит'!$BW$105="",1,0)</f>
        <v>0</v>
      </c>
    </row>
    <row r="2119" spans="1:1">
      <c r="A2119" s="668">
        <f>IF('Форма 2.2 | Т-пит'!$BY$105="",1,0)</f>
        <v>0</v>
      </c>
    </row>
    <row r="2120" spans="1:1">
      <c r="A2120" s="668">
        <f>IF('Форма 2.2 | Т-пит'!$BV$109="",1,0)</f>
        <v>0</v>
      </c>
    </row>
    <row r="2121" spans="1:1">
      <c r="A2121" s="668">
        <f>IF('Форма 2.2 | Т-пит'!$BX$109="",1,0)</f>
        <v>0</v>
      </c>
    </row>
    <row r="2122" spans="1:1">
      <c r="A2122" s="668">
        <f>IF('Форма 2.2 | Т-пит'!$BS$109="",1,0)</f>
        <v>0</v>
      </c>
    </row>
    <row r="2123" spans="1:1">
      <c r="A2123" s="668">
        <f>IF('Форма 2.2 | Т-пит'!$BW$109="",1,0)</f>
        <v>0</v>
      </c>
    </row>
    <row r="2124" spans="1:1">
      <c r="A2124" s="668">
        <f>IF('Форма 2.2 | Т-пит'!$BY$109="",1,0)</f>
        <v>0</v>
      </c>
    </row>
    <row r="2125" spans="1:1">
      <c r="A2125" s="668">
        <f>IF('Форма 2.2 | Т-пит'!$BV$122="",1,0)</f>
        <v>0</v>
      </c>
    </row>
    <row r="2126" spans="1:1">
      <c r="A2126" s="668">
        <f>IF('Форма 2.2 | Т-пит'!$BX$122="",1,0)</f>
        <v>0</v>
      </c>
    </row>
    <row r="2127" spans="1:1">
      <c r="A2127" s="668">
        <f>IF('Форма 2.2 | Т-пит'!$BS$122="",1,0)</f>
        <v>0</v>
      </c>
    </row>
    <row r="2128" spans="1:1">
      <c r="A2128" s="668">
        <f>IF('Форма 2.2 | Т-пит'!$BW$122="",1,0)</f>
        <v>0</v>
      </c>
    </row>
    <row r="2129" spans="1:1">
      <c r="A2129" s="668">
        <f>IF('Форма 2.2 | Т-пит'!$BY$122="",1,0)</f>
        <v>0</v>
      </c>
    </row>
    <row r="2130" spans="1:1">
      <c r="A2130" s="668">
        <f>IF('Форма 2.2 | Т-пит'!$BV$126="",1,0)</f>
        <v>0</v>
      </c>
    </row>
    <row r="2131" spans="1:1">
      <c r="A2131" s="668">
        <f>IF('Форма 2.2 | Т-пит'!$BX$126="",1,0)</f>
        <v>0</v>
      </c>
    </row>
    <row r="2132" spans="1:1">
      <c r="A2132" s="668">
        <f>IF('Форма 2.2 | Т-пит'!$BS$126="",1,0)</f>
        <v>0</v>
      </c>
    </row>
    <row r="2133" spans="1:1">
      <c r="A2133" s="668">
        <f>IF('Форма 2.2 | Т-пит'!$BW$126="",1,0)</f>
        <v>0</v>
      </c>
    </row>
    <row r="2134" spans="1:1">
      <c r="A2134" s="668">
        <f>IF('Форма 2.2 | Т-пит'!$BY$126="",1,0)</f>
        <v>0</v>
      </c>
    </row>
    <row r="2135" spans="1:1">
      <c r="A2135" s="668">
        <f>IF('Форма 2.2 | Т-пит'!$BV$139="",1,0)</f>
        <v>0</v>
      </c>
    </row>
    <row r="2136" spans="1:1">
      <c r="A2136" s="668">
        <f>IF('Форма 2.2 | Т-пит'!$BX$139="",1,0)</f>
        <v>0</v>
      </c>
    </row>
    <row r="2137" spans="1:1">
      <c r="A2137" s="668">
        <f>IF('Форма 2.2 | Т-пит'!$BS$139="",1,0)</f>
        <v>0</v>
      </c>
    </row>
    <row r="2138" spans="1:1">
      <c r="A2138" s="668">
        <f>IF('Форма 2.2 | Т-пит'!$BW$139="",1,0)</f>
        <v>0</v>
      </c>
    </row>
    <row r="2139" spans="1:1">
      <c r="A2139" s="668">
        <f>IF('Форма 2.2 | Т-пит'!$BY$139="",1,0)</f>
        <v>0</v>
      </c>
    </row>
    <row r="2140" spans="1:1">
      <c r="A2140" s="668">
        <f>IF('Форма 2.2 | Т-пит'!$BV$143="",1,0)</f>
        <v>0</v>
      </c>
    </row>
    <row r="2141" spans="1:1">
      <c r="A2141" s="668">
        <f>IF('Форма 2.2 | Т-пит'!$BX$143="",1,0)</f>
        <v>0</v>
      </c>
    </row>
    <row r="2142" spans="1:1">
      <c r="A2142" s="668">
        <f>IF('Форма 2.2 | Т-пит'!$BS$143="",1,0)</f>
        <v>0</v>
      </c>
    </row>
    <row r="2143" spans="1:1">
      <c r="A2143" s="668">
        <f>IF('Форма 2.2 | Т-пит'!$BW$143="",1,0)</f>
        <v>0</v>
      </c>
    </row>
    <row r="2144" spans="1:1">
      <c r="A2144" s="668">
        <f>IF('Форма 2.2 | Т-пит'!$BY$143="",1,0)</f>
        <v>0</v>
      </c>
    </row>
    <row r="2145" spans="1:1">
      <c r="A2145" s="668">
        <f>IF('Форма 2.2 | Т-пит'!$BV$153="",1,0)</f>
        <v>0</v>
      </c>
    </row>
    <row r="2146" spans="1:1">
      <c r="A2146" s="668">
        <f>IF('Форма 2.2 | Т-пит'!$BX$153="",1,0)</f>
        <v>0</v>
      </c>
    </row>
    <row r="2147" spans="1:1">
      <c r="A2147" s="668">
        <f>IF('Форма 2.2 | Т-пит'!$BS$153="",1,0)</f>
        <v>0</v>
      </c>
    </row>
    <row r="2148" spans="1:1">
      <c r="A2148" s="668">
        <f>IF('Форма 2.2 | Т-пит'!$BW$153="",1,0)</f>
        <v>0</v>
      </c>
    </row>
    <row r="2149" spans="1:1">
      <c r="A2149" s="668">
        <f>IF('Форма 2.2 | Т-пит'!$BY$153="",1,0)</f>
        <v>0</v>
      </c>
    </row>
    <row r="2150" spans="1:1">
      <c r="A2150" s="668">
        <f>IF('Форма 2.2 | Т-пит'!$BV$157="",1,0)</f>
        <v>0</v>
      </c>
    </row>
    <row r="2151" spans="1:1">
      <c r="A2151" s="668">
        <f>IF('Форма 2.2 | Т-пит'!$BX$157="",1,0)</f>
        <v>0</v>
      </c>
    </row>
    <row r="2152" spans="1:1">
      <c r="A2152" s="668">
        <f>IF('Форма 2.2 | Т-пит'!$BS$157="",1,0)</f>
        <v>0</v>
      </c>
    </row>
    <row r="2153" spans="1:1">
      <c r="A2153" s="668">
        <f>IF('Форма 2.2 | Т-пит'!$BW$157="",1,0)</f>
        <v>0</v>
      </c>
    </row>
    <row r="2154" spans="1:1">
      <c r="A2154" s="668">
        <f>IF('Форма 2.2 | Т-пит'!$BY$157="",1,0)</f>
        <v>0</v>
      </c>
    </row>
    <row r="2155" spans="1:1">
      <c r="A2155" s="668">
        <f>IF('Форма 2.2 | Т-пит'!$BV$170="",1,0)</f>
        <v>0</v>
      </c>
    </row>
    <row r="2156" spans="1:1">
      <c r="A2156" s="668">
        <f>IF('Форма 2.2 | Т-пит'!$BX$170="",1,0)</f>
        <v>0</v>
      </c>
    </row>
    <row r="2157" spans="1:1">
      <c r="A2157" s="668">
        <f>IF('Форма 2.2 | Т-пит'!$BS$170="",1,0)</f>
        <v>0</v>
      </c>
    </row>
    <row r="2158" spans="1:1">
      <c r="A2158" s="668">
        <f>IF('Форма 2.2 | Т-пит'!$BW$170="",1,0)</f>
        <v>0</v>
      </c>
    </row>
    <row r="2159" spans="1:1">
      <c r="A2159" s="668">
        <f>IF('Форма 2.2 | Т-пит'!$BY$170="",1,0)</f>
        <v>0</v>
      </c>
    </row>
    <row r="2160" spans="1:1">
      <c r="A2160" s="668">
        <f>IF('Форма 2.2 | Т-пит'!$BV$174="",1,0)</f>
        <v>0</v>
      </c>
    </row>
    <row r="2161" spans="1:1">
      <c r="A2161" s="668">
        <f>IF('Форма 2.2 | Т-пит'!$BX$174="",1,0)</f>
        <v>0</v>
      </c>
    </row>
    <row r="2162" spans="1:1">
      <c r="A2162" s="668">
        <f>IF('Форма 2.2 | Т-пит'!$BS$174="",1,0)</f>
        <v>0</v>
      </c>
    </row>
    <row r="2163" spans="1:1">
      <c r="A2163" s="668">
        <f>IF('Форма 2.2 | Т-пит'!$BW$174="",1,0)</f>
        <v>0</v>
      </c>
    </row>
    <row r="2164" spans="1:1">
      <c r="A2164" s="668">
        <f>IF('Форма 2.2 | Т-пит'!$BY$174="",1,0)</f>
        <v>0</v>
      </c>
    </row>
    <row r="2165" spans="1:1">
      <c r="A2165" s="668">
        <f>IF('Форма 2.2 | Т-пит'!$BV$187="",1,0)</f>
        <v>0</v>
      </c>
    </row>
    <row r="2166" spans="1:1">
      <c r="A2166" s="668">
        <f>IF('Форма 2.2 | Т-пит'!$BX$187="",1,0)</f>
        <v>0</v>
      </c>
    </row>
    <row r="2167" spans="1:1">
      <c r="A2167" s="668">
        <f>IF('Форма 2.2 | Т-пит'!$BS$187="",1,0)</f>
        <v>0</v>
      </c>
    </row>
    <row r="2168" spans="1:1">
      <c r="A2168" s="668">
        <f>IF('Форма 2.2 | Т-пит'!$BW$187="",1,0)</f>
        <v>0</v>
      </c>
    </row>
    <row r="2169" spans="1:1">
      <c r="A2169" s="668">
        <f>IF('Форма 2.2 | Т-пит'!$BY$187="",1,0)</f>
        <v>0</v>
      </c>
    </row>
    <row r="2170" spans="1:1">
      <c r="A2170" s="668">
        <f>IF('Форма 2.2 | Т-пит'!$BV$191="",1,0)</f>
        <v>0</v>
      </c>
    </row>
    <row r="2171" spans="1:1">
      <c r="A2171" s="668">
        <f>IF('Форма 2.2 | Т-пит'!$BX$191="",1,0)</f>
        <v>0</v>
      </c>
    </row>
    <row r="2172" spans="1:1">
      <c r="A2172" s="668">
        <f>IF('Форма 2.2 | Т-пит'!$BS$191="",1,0)</f>
        <v>0</v>
      </c>
    </row>
    <row r="2173" spans="1:1">
      <c r="A2173" s="668">
        <f>IF('Форма 2.2 | Т-пит'!$BW$191="",1,0)</f>
        <v>0</v>
      </c>
    </row>
    <row r="2174" spans="1:1">
      <c r="A2174" s="668">
        <f>IF('Форма 2.2 | Т-пит'!$BY$191="",1,0)</f>
        <v>0</v>
      </c>
    </row>
    <row r="2175" spans="1:1">
      <c r="A2175" s="668">
        <f>IF('Форма 2.2 | Т-пит'!$BV$201="",1,0)</f>
        <v>0</v>
      </c>
    </row>
    <row r="2176" spans="1:1">
      <c r="A2176" s="668">
        <f>IF('Форма 2.2 | Т-пит'!$BX$201="",1,0)</f>
        <v>0</v>
      </c>
    </row>
    <row r="2177" spans="1:1">
      <c r="A2177" s="668">
        <f>IF('Форма 2.2 | Т-пит'!$BS$201="",1,0)</f>
        <v>0</v>
      </c>
    </row>
    <row r="2178" spans="1:1">
      <c r="A2178" s="668">
        <f>IF('Форма 2.2 | Т-пит'!$BW$201="",1,0)</f>
        <v>0</v>
      </c>
    </row>
    <row r="2179" spans="1:1">
      <c r="A2179" s="668">
        <f>IF('Форма 2.2 | Т-пит'!$BY$201="",1,0)</f>
        <v>0</v>
      </c>
    </row>
    <row r="2180" spans="1:1">
      <c r="A2180" s="668">
        <f>IF('Форма 2.2 | Т-пит'!$BV$205="",1,0)</f>
        <v>0</v>
      </c>
    </row>
    <row r="2181" spans="1:1">
      <c r="A2181" s="668">
        <f>IF('Форма 2.2 | Т-пит'!$BX$205="",1,0)</f>
        <v>0</v>
      </c>
    </row>
    <row r="2182" spans="1:1">
      <c r="A2182" s="668">
        <f>IF('Форма 2.2 | Т-пит'!$BS$205="",1,0)</f>
        <v>0</v>
      </c>
    </row>
    <row r="2183" spans="1:1">
      <c r="A2183" s="668">
        <f>IF('Форма 2.2 | Т-пит'!$BW$205="",1,0)</f>
        <v>0</v>
      </c>
    </row>
    <row r="2184" spans="1:1">
      <c r="A2184" s="668">
        <f>IF('Форма 2.2 | Т-пит'!$BY$205="",1,0)</f>
        <v>0</v>
      </c>
    </row>
    <row r="2185" spans="1:1">
      <c r="A2185" s="668">
        <f>IF('Форма 2.2 | Т-пит'!$BV$218="",1,0)</f>
        <v>0</v>
      </c>
    </row>
    <row r="2186" spans="1:1">
      <c r="A2186" s="668">
        <f>IF('Форма 2.2 | Т-пит'!$BX$218="",1,0)</f>
        <v>0</v>
      </c>
    </row>
    <row r="2187" spans="1:1">
      <c r="A2187" s="668">
        <f>IF('Форма 2.2 | Т-пит'!$BS$218="",1,0)</f>
        <v>0</v>
      </c>
    </row>
    <row r="2188" spans="1:1">
      <c r="A2188" s="668">
        <f>IF('Форма 2.2 | Т-пит'!$BW$218="",1,0)</f>
        <v>0</v>
      </c>
    </row>
    <row r="2189" spans="1:1">
      <c r="A2189" s="668">
        <f>IF('Форма 2.2 | Т-пит'!$BY$218="",1,0)</f>
        <v>0</v>
      </c>
    </row>
    <row r="2190" spans="1:1">
      <c r="A2190" s="668">
        <f>IF('Форма 2.2 | Т-пит'!$BV$222="",1,0)</f>
        <v>0</v>
      </c>
    </row>
    <row r="2191" spans="1:1">
      <c r="A2191" s="668">
        <f>IF('Форма 2.2 | Т-пит'!$BX$222="",1,0)</f>
        <v>0</v>
      </c>
    </row>
    <row r="2192" spans="1:1">
      <c r="A2192" s="668">
        <f>IF('Форма 2.2 | Т-пит'!$BS$222="",1,0)</f>
        <v>0</v>
      </c>
    </row>
    <row r="2193" spans="1:1">
      <c r="A2193" s="668">
        <f>IF('Форма 2.2 | Т-пит'!$BW$222="",1,0)</f>
        <v>0</v>
      </c>
    </row>
    <row r="2194" spans="1:1">
      <c r="A2194" s="668">
        <f>IF('Форма 2.2 | Т-пит'!$BY$222="",1,0)</f>
        <v>0</v>
      </c>
    </row>
    <row r="2195" spans="1:1">
      <c r="A2195" s="668">
        <f>IF('Форма 2.2 | Т-пит'!$BV$235="",1,0)</f>
        <v>0</v>
      </c>
    </row>
    <row r="2196" spans="1:1">
      <c r="A2196" s="668">
        <f>IF('Форма 2.2 | Т-пит'!$BX$235="",1,0)</f>
        <v>0</v>
      </c>
    </row>
    <row r="2197" spans="1:1">
      <c r="A2197" s="668">
        <f>IF('Форма 2.2 | Т-пит'!$BS$235="",1,0)</f>
        <v>0</v>
      </c>
    </row>
    <row r="2198" spans="1:1">
      <c r="A2198" s="668">
        <f>IF('Форма 2.2 | Т-пит'!$BW$235="",1,0)</f>
        <v>0</v>
      </c>
    </row>
    <row r="2199" spans="1:1">
      <c r="A2199" s="668">
        <f>IF('Форма 2.2 | Т-пит'!$BY$235="",1,0)</f>
        <v>0</v>
      </c>
    </row>
    <row r="2200" spans="1:1">
      <c r="A2200" s="668">
        <f>IF('Форма 2.2 | Т-пит'!$BV$239="",1,0)</f>
        <v>0</v>
      </c>
    </row>
    <row r="2201" spans="1:1">
      <c r="A2201" s="668">
        <f>IF('Форма 2.2 | Т-пит'!$BX$239="",1,0)</f>
        <v>0</v>
      </c>
    </row>
    <row r="2202" spans="1:1">
      <c r="A2202" s="668">
        <f>IF('Форма 2.2 | Т-пит'!$BS$239="",1,0)</f>
        <v>0</v>
      </c>
    </row>
    <row r="2203" spans="1:1">
      <c r="A2203" s="668">
        <f>IF('Форма 2.2 | Т-пит'!$BW$239="",1,0)</f>
        <v>0</v>
      </c>
    </row>
    <row r="2204" spans="1:1">
      <c r="A2204" s="668">
        <f>IF('Форма 2.2 | Т-пит'!$BY$239="",1,0)</f>
        <v>0</v>
      </c>
    </row>
    <row r="2205" spans="1:1">
      <c r="A2205" s="668">
        <f>IF('Форма 2.2 | Т-пит'!$BV$249="",1,0)</f>
        <v>0</v>
      </c>
    </row>
    <row r="2206" spans="1:1">
      <c r="A2206" s="668">
        <f>IF('Форма 2.2 | Т-пит'!$BX$249="",1,0)</f>
        <v>0</v>
      </c>
    </row>
    <row r="2207" spans="1:1">
      <c r="A2207" s="668">
        <f>IF('Форма 2.2 | Т-пит'!$BS$249="",1,0)</f>
        <v>0</v>
      </c>
    </row>
    <row r="2208" spans="1:1">
      <c r="A2208" s="668">
        <f>IF('Форма 2.2 | Т-пит'!$BW$249="",1,0)</f>
        <v>0</v>
      </c>
    </row>
    <row r="2209" spans="1:1">
      <c r="A2209" s="668">
        <f>IF('Форма 2.2 | Т-пит'!$BY$249="",1,0)</f>
        <v>0</v>
      </c>
    </row>
    <row r="2210" spans="1:1">
      <c r="A2210" s="668">
        <f>IF('Форма 2.2 | Т-пит'!$BV$253="",1,0)</f>
        <v>0</v>
      </c>
    </row>
    <row r="2211" spans="1:1">
      <c r="A2211" s="668">
        <f>IF('Форма 2.2 | Т-пит'!$BX$253="",1,0)</f>
        <v>0</v>
      </c>
    </row>
    <row r="2212" spans="1:1">
      <c r="A2212" s="668">
        <f>IF('Форма 2.2 | Т-пит'!$BS$253="",1,0)</f>
        <v>0</v>
      </c>
    </row>
    <row r="2213" spans="1:1">
      <c r="A2213" s="668">
        <f>IF('Форма 2.2 | Т-пит'!$BW$253="",1,0)</f>
        <v>0</v>
      </c>
    </row>
    <row r="2214" spans="1:1">
      <c r="A2214" s="668">
        <f>IF('Форма 2.2 | Т-пит'!$BY$253="",1,0)</f>
        <v>0</v>
      </c>
    </row>
    <row r="2215" spans="1:1">
      <c r="A2215" s="668">
        <f>IF('Форма 2.2 | Т-пит'!$BV$266="",1,0)</f>
        <v>0</v>
      </c>
    </row>
    <row r="2216" spans="1:1">
      <c r="A2216" s="668">
        <f>IF('Форма 2.2 | Т-пит'!$BX$266="",1,0)</f>
        <v>0</v>
      </c>
    </row>
    <row r="2217" spans="1:1">
      <c r="A2217" s="668">
        <f>IF('Форма 2.2 | Т-пит'!$BS$266="",1,0)</f>
        <v>0</v>
      </c>
    </row>
    <row r="2218" spans="1:1">
      <c r="A2218" s="668">
        <f>IF('Форма 2.2 | Т-пит'!$BW$266="",1,0)</f>
        <v>0</v>
      </c>
    </row>
    <row r="2219" spans="1:1">
      <c r="A2219" s="668">
        <f>IF('Форма 2.2 | Т-пит'!$BY$266="",1,0)</f>
        <v>0</v>
      </c>
    </row>
    <row r="2220" spans="1:1">
      <c r="A2220" s="668">
        <f>IF('Форма 2.2 | Т-пит'!$BV$270="",1,0)</f>
        <v>0</v>
      </c>
    </row>
    <row r="2221" spans="1:1">
      <c r="A2221" s="668">
        <f>IF('Форма 2.2 | Т-пит'!$BX$270="",1,0)</f>
        <v>0</v>
      </c>
    </row>
    <row r="2222" spans="1:1">
      <c r="A2222" s="668">
        <f>IF('Форма 2.2 | Т-пит'!$BS$270="",1,0)</f>
        <v>0</v>
      </c>
    </row>
    <row r="2223" spans="1:1">
      <c r="A2223" s="668">
        <f>IF('Форма 2.2 | Т-пит'!$BW$270="",1,0)</f>
        <v>0</v>
      </c>
    </row>
    <row r="2224" spans="1:1">
      <c r="A2224" s="668">
        <f>IF('Форма 2.2 | Т-пит'!$BY$270="",1,0)</f>
        <v>0</v>
      </c>
    </row>
    <row r="2225" spans="1:1">
      <c r="A2225" s="668">
        <f>IF('Форма 2.2 | Т-пит'!$BV$23="",1,0)</f>
        <v>0</v>
      </c>
    </row>
    <row r="2226" spans="1:1">
      <c r="A2226" s="668">
        <f>IF('Форма 2.2 | Т-пит'!$BX$23="",1,0)</f>
        <v>0</v>
      </c>
    </row>
    <row r="2227" spans="1:1">
      <c r="A2227" s="668">
        <f>IF('Форма 2.2 | Т-пит'!$BS$23="",1,0)</f>
        <v>0</v>
      </c>
    </row>
    <row r="2228" spans="1:1">
      <c r="A2228" s="668">
        <f>IF('Форма 2.2 | Т-пит'!$BW$23="",1,0)</f>
        <v>0</v>
      </c>
    </row>
    <row r="2229" spans="1:1">
      <c r="A2229" s="668">
        <f>IF('Форма 2.2 | Т-пит'!$BY$23="",1,0)</f>
        <v>0</v>
      </c>
    </row>
    <row r="2230" spans="1:1">
      <c r="A2230" s="668">
        <f>IF('Форма 2.2 | Т-пит'!$BV$40="",1,0)</f>
        <v>0</v>
      </c>
    </row>
    <row r="2231" spans="1:1">
      <c r="A2231" s="668">
        <f>IF('Форма 2.2 | Т-пит'!$BX$40="",1,0)</f>
        <v>0</v>
      </c>
    </row>
    <row r="2232" spans="1:1">
      <c r="A2232" s="668">
        <f>IF('Форма 2.2 | Т-пит'!$BS$40="",1,0)</f>
        <v>0</v>
      </c>
    </row>
    <row r="2233" spans="1:1">
      <c r="A2233" s="668">
        <f>IF('Форма 2.2 | Т-пит'!$BW$40="",1,0)</f>
        <v>0</v>
      </c>
    </row>
    <row r="2234" spans="1:1">
      <c r="A2234" s="668">
        <f>IF('Форма 2.2 | Т-пит'!$BY$40="",1,0)</f>
        <v>0</v>
      </c>
    </row>
    <row r="2235" spans="1:1">
      <c r="A2235" s="668">
        <f>IF('Форма 2.2 | Т-пит'!$BV$57="",1,0)</f>
        <v>0</v>
      </c>
    </row>
    <row r="2236" spans="1:1">
      <c r="A2236" s="668">
        <f>IF('Форма 2.2 | Т-пит'!$BX$57="",1,0)</f>
        <v>0</v>
      </c>
    </row>
    <row r="2237" spans="1:1">
      <c r="A2237" s="668">
        <f>IF('Форма 2.2 | Т-пит'!$BS$57="",1,0)</f>
        <v>0</v>
      </c>
    </row>
    <row r="2238" spans="1:1">
      <c r="A2238" s="668">
        <f>IF('Форма 2.2 | Т-пит'!$BW$57="",1,0)</f>
        <v>0</v>
      </c>
    </row>
    <row r="2239" spans="1:1">
      <c r="A2239" s="668">
        <f>IF('Форма 2.2 | Т-пит'!$BY$57="",1,0)</f>
        <v>0</v>
      </c>
    </row>
    <row r="2240" spans="1:1">
      <c r="A2240" s="668">
        <f>IF('Форма 2.2 | Т-пит'!$BV$84="",1,0)</f>
        <v>0</v>
      </c>
    </row>
    <row r="2241" spans="1:1">
      <c r="A2241" s="668">
        <f>IF('Форма 2.2 | Т-пит'!$BX$84="",1,0)</f>
        <v>0</v>
      </c>
    </row>
    <row r="2242" spans="1:1">
      <c r="A2242" s="668">
        <f>IF('Форма 2.2 | Т-пит'!$BS$84="",1,0)</f>
        <v>0</v>
      </c>
    </row>
    <row r="2243" spans="1:1">
      <c r="A2243" s="668">
        <f>IF('Форма 2.2 | Т-пит'!$BW$84="",1,0)</f>
        <v>0</v>
      </c>
    </row>
    <row r="2244" spans="1:1">
      <c r="A2244" s="668">
        <f>IF('Форма 2.2 | Т-пит'!$BY$84="",1,0)</f>
        <v>0</v>
      </c>
    </row>
    <row r="2245" spans="1:1">
      <c r="A2245" s="668">
        <f>IF('Форма 2.2 | Т-пит'!$BV$101="",1,0)</f>
        <v>0</v>
      </c>
    </row>
    <row r="2246" spans="1:1">
      <c r="A2246" s="668">
        <f>IF('Форма 2.2 | Т-пит'!$BX$101="",1,0)</f>
        <v>0</v>
      </c>
    </row>
    <row r="2247" spans="1:1">
      <c r="A2247" s="668">
        <f>IF('Форма 2.2 | Т-пит'!$BS$101="",1,0)</f>
        <v>0</v>
      </c>
    </row>
    <row r="2248" spans="1:1">
      <c r="A2248" s="668">
        <f>IF('Форма 2.2 | Т-пит'!$BW$101="",1,0)</f>
        <v>0</v>
      </c>
    </row>
    <row r="2249" spans="1:1">
      <c r="A2249" s="668">
        <f>IF('Форма 2.2 | Т-пит'!$BY$101="",1,0)</f>
        <v>0</v>
      </c>
    </row>
    <row r="2250" spans="1:1">
      <c r="A2250" s="668">
        <f>IF('Форма 2.2 | Т-пит'!$BV$118="",1,0)</f>
        <v>0</v>
      </c>
    </row>
    <row r="2251" spans="1:1">
      <c r="A2251" s="668">
        <f>IF('Форма 2.2 | Т-пит'!$BX$118="",1,0)</f>
        <v>0</v>
      </c>
    </row>
    <row r="2252" spans="1:1">
      <c r="A2252" s="668">
        <f>IF('Форма 2.2 | Т-пит'!$BS$118="",1,0)</f>
        <v>0</v>
      </c>
    </row>
    <row r="2253" spans="1:1">
      <c r="A2253" s="668">
        <f>IF('Форма 2.2 | Т-пит'!$BW$118="",1,0)</f>
        <v>0</v>
      </c>
    </row>
    <row r="2254" spans="1:1">
      <c r="A2254" s="668">
        <f>IF('Форма 2.2 | Т-пит'!$BY$118="",1,0)</f>
        <v>0</v>
      </c>
    </row>
    <row r="2255" spans="1:1">
      <c r="A2255" s="668">
        <f>IF('Форма 2.2 | Т-пит'!$BV$135="",1,0)</f>
        <v>0</v>
      </c>
    </row>
    <row r="2256" spans="1:1">
      <c r="A2256" s="668">
        <f>IF('Форма 2.2 | Т-пит'!$BX$135="",1,0)</f>
        <v>0</v>
      </c>
    </row>
    <row r="2257" spans="1:1">
      <c r="A2257" s="668">
        <f>IF('Форма 2.2 | Т-пит'!$BS$135="",1,0)</f>
        <v>0</v>
      </c>
    </row>
    <row r="2258" spans="1:1">
      <c r="A2258" s="668">
        <f>IF('Форма 2.2 | Т-пит'!$BW$135="",1,0)</f>
        <v>0</v>
      </c>
    </row>
    <row r="2259" spans="1:1">
      <c r="A2259" s="668">
        <f>IF('Форма 2.2 | Т-пит'!$BY$135="",1,0)</f>
        <v>0</v>
      </c>
    </row>
    <row r="2260" spans="1:1">
      <c r="A2260" s="668">
        <f>IF('Форма 2.2 | Т-пит'!$BV$166="",1,0)</f>
        <v>0</v>
      </c>
    </row>
    <row r="2261" spans="1:1">
      <c r="A2261" s="668">
        <f>IF('Форма 2.2 | Т-пит'!$BX$166="",1,0)</f>
        <v>0</v>
      </c>
    </row>
    <row r="2262" spans="1:1">
      <c r="A2262" s="668">
        <f>IF('Форма 2.2 | Т-пит'!$BS$166="",1,0)</f>
        <v>0</v>
      </c>
    </row>
    <row r="2263" spans="1:1">
      <c r="A2263" s="668">
        <f>IF('Форма 2.2 | Т-пит'!$BW$166="",1,0)</f>
        <v>0</v>
      </c>
    </row>
    <row r="2264" spans="1:1">
      <c r="A2264" s="668">
        <f>IF('Форма 2.2 | Т-пит'!$BY$166="",1,0)</f>
        <v>0</v>
      </c>
    </row>
    <row r="2265" spans="1:1">
      <c r="A2265" s="668">
        <f>IF('Форма 2.2 | Т-пит'!$CC$214="",1,0)</f>
        <v>0</v>
      </c>
    </row>
    <row r="2266" spans="1:1">
      <c r="A2266" s="668">
        <f>IF('Форма 2.2 | Т-пит'!$CE$214="",1,0)</f>
        <v>0</v>
      </c>
    </row>
    <row r="2267" spans="1:1">
      <c r="A2267" s="668">
        <f>IF('Форма 2.2 | Т-пит'!$BZ$214="",1,0)</f>
        <v>0</v>
      </c>
    </row>
    <row r="2268" spans="1:1">
      <c r="A2268" s="668">
        <f>IF('Форма 2.2 | Т-пит'!$CD$214="",1,0)</f>
        <v>0</v>
      </c>
    </row>
    <row r="2269" spans="1:1">
      <c r="A2269" s="668">
        <f>IF('Форма 2.2 | Т-пит'!$CF$214="",1,0)</f>
        <v>0</v>
      </c>
    </row>
    <row r="2270" spans="1:1">
      <c r="A2270" s="668">
        <f>IF('Форма 2.2 | Т-пит'!$CC$231="",1,0)</f>
        <v>0</v>
      </c>
    </row>
    <row r="2271" spans="1:1">
      <c r="A2271" s="668">
        <f>IF('Форма 2.2 | Т-пит'!$CE$231="",1,0)</f>
        <v>0</v>
      </c>
    </row>
    <row r="2272" spans="1:1">
      <c r="A2272" s="668">
        <f>IF('Форма 2.2 | Т-пит'!$BZ$231="",1,0)</f>
        <v>0</v>
      </c>
    </row>
    <row r="2273" spans="1:1">
      <c r="A2273" s="668">
        <f>IF('Форма 2.2 | Т-пит'!$CD$231="",1,0)</f>
        <v>0</v>
      </c>
    </row>
    <row r="2274" spans="1:1">
      <c r="A2274" s="668">
        <f>IF('Форма 2.2 | Т-пит'!$CF$231="",1,0)</f>
        <v>0</v>
      </c>
    </row>
    <row r="2275" spans="1:1">
      <c r="A2275" s="668">
        <f>IF('Форма 2.2 | Т-пит'!$CC$262="",1,0)</f>
        <v>0</v>
      </c>
    </row>
    <row r="2276" spans="1:1">
      <c r="A2276" s="668">
        <f>IF('Форма 2.2 | Т-пит'!$CE$262="",1,0)</f>
        <v>0</v>
      </c>
    </row>
    <row r="2277" spans="1:1">
      <c r="A2277" s="668">
        <f>IF('Форма 2.2 | Т-пит'!$BZ$262="",1,0)</f>
        <v>0</v>
      </c>
    </row>
    <row r="2278" spans="1:1">
      <c r="A2278" s="668">
        <f>IF('Форма 2.2 | Т-пит'!$CD$262="",1,0)</f>
        <v>0</v>
      </c>
    </row>
    <row r="2279" spans="1:1">
      <c r="A2279" s="668">
        <f>IF('Форма 2.2 | Т-пит'!$CF$262="",1,0)</f>
        <v>0</v>
      </c>
    </row>
    <row r="2280" spans="1:1">
      <c r="A2280" s="668">
        <f>IF('Форма 2.2 | Т-пит'!$CC$27="",1,0)</f>
        <v>0</v>
      </c>
    </row>
    <row r="2281" spans="1:1">
      <c r="A2281" s="668">
        <f>IF('Форма 2.2 | Т-пит'!$CE$27="",1,0)</f>
        <v>0</v>
      </c>
    </row>
    <row r="2282" spans="1:1">
      <c r="A2282" s="668">
        <f>IF('Форма 2.2 | Т-пит'!$BZ$27="",1,0)</f>
        <v>0</v>
      </c>
    </row>
    <row r="2283" spans="1:1">
      <c r="A2283" s="668">
        <f>IF('Форма 2.2 | Т-пит'!$CD$27="",1,0)</f>
        <v>0</v>
      </c>
    </row>
    <row r="2284" spans="1:1">
      <c r="A2284" s="668">
        <f>IF('Форма 2.2 | Т-пит'!$CF$27="",1,0)</f>
        <v>0</v>
      </c>
    </row>
    <row r="2285" spans="1:1">
      <c r="A2285" s="668">
        <f>IF('Форма 2.2 | Т-пит'!$CC$31="",1,0)</f>
        <v>0</v>
      </c>
    </row>
    <row r="2286" spans="1:1">
      <c r="A2286" s="668">
        <f>IF('Форма 2.2 | Т-пит'!$CE$31="",1,0)</f>
        <v>0</v>
      </c>
    </row>
    <row r="2287" spans="1:1">
      <c r="A2287" s="668">
        <f>IF('Форма 2.2 | Т-пит'!$BZ$31="",1,0)</f>
        <v>0</v>
      </c>
    </row>
    <row r="2288" spans="1:1">
      <c r="A2288" s="668">
        <f>IF('Форма 2.2 | Т-пит'!$CD$31="",1,0)</f>
        <v>0</v>
      </c>
    </row>
    <row r="2289" spans="1:1">
      <c r="A2289" s="668">
        <f>IF('Форма 2.2 | Т-пит'!$CF$31="",1,0)</f>
        <v>0</v>
      </c>
    </row>
    <row r="2290" spans="1:1">
      <c r="A2290" s="668">
        <f>IF('Форма 2.2 | Т-пит'!$CC$61="",1,0)</f>
        <v>0</v>
      </c>
    </row>
    <row r="2291" spans="1:1">
      <c r="A2291" s="668">
        <f>IF('Форма 2.2 | Т-пит'!$CE$61="",1,0)</f>
        <v>0</v>
      </c>
    </row>
    <row r="2292" spans="1:1">
      <c r="A2292" s="668">
        <f>IF('Форма 2.2 | Т-пит'!$BZ$61="",1,0)</f>
        <v>0</v>
      </c>
    </row>
    <row r="2293" spans="1:1">
      <c r="A2293" s="668">
        <f>IF('Форма 2.2 | Т-пит'!$CD$61="",1,0)</f>
        <v>0</v>
      </c>
    </row>
    <row r="2294" spans="1:1">
      <c r="A2294" s="668">
        <f>IF('Форма 2.2 | Т-пит'!$CF$61="",1,0)</f>
        <v>0</v>
      </c>
    </row>
    <row r="2295" spans="1:1">
      <c r="A2295" s="668">
        <f>IF('Форма 2.2 | Т-пит'!$CC$65="",1,0)</f>
        <v>0</v>
      </c>
    </row>
    <row r="2296" spans="1:1">
      <c r="A2296" s="668">
        <f>IF('Форма 2.2 | Т-пит'!$CE$65="",1,0)</f>
        <v>0</v>
      </c>
    </row>
    <row r="2297" spans="1:1">
      <c r="A2297" s="668">
        <f>IF('Форма 2.2 | Т-пит'!$BZ$65="",1,0)</f>
        <v>0</v>
      </c>
    </row>
    <row r="2298" spans="1:1">
      <c r="A2298" s="668">
        <f>IF('Форма 2.2 | Т-пит'!$CD$65="",1,0)</f>
        <v>0</v>
      </c>
    </row>
    <row r="2299" spans="1:1">
      <c r="A2299" s="668">
        <f>IF('Форма 2.2 | Т-пит'!$CF$65="",1,0)</f>
        <v>0</v>
      </c>
    </row>
    <row r="2300" spans="1:1">
      <c r="A2300" s="668">
        <f>IF('Форма 2.2 | Т-пит'!$CC$44="",1,0)</f>
        <v>0</v>
      </c>
    </row>
    <row r="2301" spans="1:1">
      <c r="A2301" s="668">
        <f>IF('Форма 2.2 | Т-пит'!$CE$44="",1,0)</f>
        <v>0</v>
      </c>
    </row>
    <row r="2302" spans="1:1">
      <c r="A2302" s="668">
        <f>IF('Форма 2.2 | Т-пит'!$BZ$44="",1,0)</f>
        <v>0</v>
      </c>
    </row>
    <row r="2303" spans="1:1">
      <c r="A2303" s="668">
        <f>IF('Форма 2.2 | Т-пит'!$CD$44="",1,0)</f>
        <v>0</v>
      </c>
    </row>
    <row r="2304" spans="1:1">
      <c r="A2304" s="668">
        <f>IF('Форма 2.2 | Т-пит'!$CF$44="",1,0)</f>
        <v>0</v>
      </c>
    </row>
    <row r="2305" spans="1:1">
      <c r="A2305" s="668">
        <f>IF('Форма 2.2 | Т-пит'!$CC$48="",1,0)</f>
        <v>0</v>
      </c>
    </row>
    <row r="2306" spans="1:1">
      <c r="A2306" s="668">
        <f>IF('Форма 2.2 | Т-пит'!$CE$48="",1,0)</f>
        <v>0</v>
      </c>
    </row>
    <row r="2307" spans="1:1">
      <c r="A2307" s="668">
        <f>IF('Форма 2.2 | Т-пит'!$BZ$48="",1,0)</f>
        <v>0</v>
      </c>
    </row>
    <row r="2308" spans="1:1">
      <c r="A2308" s="668">
        <f>IF('Форма 2.2 | Т-пит'!$CD$48="",1,0)</f>
        <v>0</v>
      </c>
    </row>
    <row r="2309" spans="1:1">
      <c r="A2309" s="668">
        <f>IF('Форма 2.2 | Т-пит'!$CF$48="",1,0)</f>
        <v>0</v>
      </c>
    </row>
    <row r="2310" spans="1:1">
      <c r="A2310" s="668">
        <f>IF('Форма 2.2 | Т-пит'!$CC$71="",1,0)</f>
        <v>0</v>
      </c>
    </row>
    <row r="2311" spans="1:1">
      <c r="A2311" s="668">
        <f>IF('Форма 2.2 | Т-пит'!$CE$71="",1,0)</f>
        <v>0</v>
      </c>
    </row>
    <row r="2312" spans="1:1">
      <c r="A2312" s="668">
        <f>IF('Форма 2.2 | Т-пит'!$BZ$71="",1,0)</f>
        <v>0</v>
      </c>
    </row>
    <row r="2313" spans="1:1">
      <c r="A2313" s="668">
        <f>IF('Форма 2.2 | Т-пит'!$CD$71="",1,0)</f>
        <v>0</v>
      </c>
    </row>
    <row r="2314" spans="1:1">
      <c r="A2314" s="668">
        <f>IF('Форма 2.2 | Т-пит'!$CF$71="",1,0)</f>
        <v>0</v>
      </c>
    </row>
    <row r="2315" spans="1:1">
      <c r="A2315" s="668">
        <f>IF('Форма 2.2 | Т-пит'!$CC$75="",1,0)</f>
        <v>0</v>
      </c>
    </row>
    <row r="2316" spans="1:1">
      <c r="A2316" s="668">
        <f>IF('Форма 2.2 | Т-пит'!$CE$75="",1,0)</f>
        <v>0</v>
      </c>
    </row>
    <row r="2317" spans="1:1">
      <c r="A2317" s="668">
        <f>IF('Форма 2.2 | Т-пит'!$BZ$75="",1,0)</f>
        <v>0</v>
      </c>
    </row>
    <row r="2318" spans="1:1">
      <c r="A2318" s="668">
        <f>IF('Форма 2.2 | Т-пит'!$CD$75="",1,0)</f>
        <v>0</v>
      </c>
    </row>
    <row r="2319" spans="1:1">
      <c r="A2319" s="668">
        <f>IF('Форма 2.2 | Т-пит'!$CF$75="",1,0)</f>
        <v>0</v>
      </c>
    </row>
    <row r="2320" spans="1:1">
      <c r="A2320" s="668">
        <f>IF('Форма 2.2 | Т-пит'!$CC$245="",1,0)</f>
        <v>0</v>
      </c>
    </row>
    <row r="2321" spans="1:1">
      <c r="A2321" s="668">
        <f>IF('Форма 2.2 | Т-пит'!$CE$245="",1,0)</f>
        <v>0</v>
      </c>
    </row>
    <row r="2322" spans="1:1">
      <c r="A2322" s="668">
        <f>IF('Форма 2.2 | Т-пит'!$BZ$245="",1,0)</f>
        <v>0</v>
      </c>
    </row>
    <row r="2323" spans="1:1">
      <c r="A2323" s="668">
        <f>IF('Форма 2.2 | Т-пит'!$CD$245="",1,0)</f>
        <v>0</v>
      </c>
    </row>
    <row r="2324" spans="1:1">
      <c r="A2324" s="668">
        <f>IF('Форма 2.2 | Т-пит'!$CF$245="",1,0)</f>
        <v>0</v>
      </c>
    </row>
    <row r="2325" spans="1:1">
      <c r="A2325" s="668">
        <f>IF('Форма 2.2 | Т-пит'!$CC$197="",1,0)</f>
        <v>0</v>
      </c>
    </row>
    <row r="2326" spans="1:1">
      <c r="A2326" s="668">
        <f>IF('Форма 2.2 | Т-пит'!$CE$197="",1,0)</f>
        <v>0</v>
      </c>
    </row>
    <row r="2327" spans="1:1">
      <c r="A2327" s="668">
        <f>IF('Форма 2.2 | Т-пит'!$BZ$197="",1,0)</f>
        <v>0</v>
      </c>
    </row>
    <row r="2328" spans="1:1">
      <c r="A2328" s="668">
        <f>IF('Форма 2.2 | Т-пит'!$CD$197="",1,0)</f>
        <v>0</v>
      </c>
    </row>
    <row r="2329" spans="1:1">
      <c r="A2329" s="668">
        <f>IF('Форма 2.2 | Т-пит'!$CF$197="",1,0)</f>
        <v>0</v>
      </c>
    </row>
    <row r="2330" spans="1:1">
      <c r="A2330" s="668">
        <f>IF('Форма 2.2 | Т-пит'!$CC$149="",1,0)</f>
        <v>0</v>
      </c>
    </row>
    <row r="2331" spans="1:1">
      <c r="A2331" s="668">
        <f>IF('Форма 2.2 | Т-пит'!$CE$149="",1,0)</f>
        <v>0</v>
      </c>
    </row>
    <row r="2332" spans="1:1">
      <c r="A2332" s="668">
        <f>IF('Форма 2.2 | Т-пит'!$BZ$149="",1,0)</f>
        <v>0</v>
      </c>
    </row>
    <row r="2333" spans="1:1">
      <c r="A2333" s="668">
        <f>IF('Форма 2.2 | Т-пит'!$CD$149="",1,0)</f>
        <v>0</v>
      </c>
    </row>
    <row r="2334" spans="1:1">
      <c r="A2334" s="668">
        <f>IF('Форма 2.2 | Т-пит'!$CF$149="",1,0)</f>
        <v>0</v>
      </c>
    </row>
    <row r="2335" spans="1:1">
      <c r="A2335" s="668">
        <f>IF('Форма 2.2 | Т-пит'!$CC$88="",1,0)</f>
        <v>0</v>
      </c>
    </row>
    <row r="2336" spans="1:1">
      <c r="A2336" s="668">
        <f>IF('Форма 2.2 | Т-пит'!$CE$88="",1,0)</f>
        <v>0</v>
      </c>
    </row>
    <row r="2337" spans="1:1">
      <c r="A2337" s="668">
        <f>IF('Форма 2.2 | Т-пит'!$BZ$88="",1,0)</f>
        <v>0</v>
      </c>
    </row>
    <row r="2338" spans="1:1">
      <c r="A2338" s="668">
        <f>IF('Форма 2.2 | Т-пит'!$CD$88="",1,0)</f>
        <v>0</v>
      </c>
    </row>
    <row r="2339" spans="1:1">
      <c r="A2339" s="668">
        <f>IF('Форма 2.2 | Т-пит'!$CF$88="",1,0)</f>
        <v>0</v>
      </c>
    </row>
    <row r="2340" spans="1:1">
      <c r="A2340" s="668">
        <f>IF('Форма 2.2 | Т-пит'!$CC$92="",1,0)</f>
        <v>0</v>
      </c>
    </row>
    <row r="2341" spans="1:1">
      <c r="A2341" s="668">
        <f>IF('Форма 2.2 | Т-пит'!$CE$92="",1,0)</f>
        <v>0</v>
      </c>
    </row>
    <row r="2342" spans="1:1">
      <c r="A2342" s="668">
        <f>IF('Форма 2.2 | Т-пит'!$BZ$92="",1,0)</f>
        <v>0</v>
      </c>
    </row>
    <row r="2343" spans="1:1">
      <c r="A2343" s="668">
        <f>IF('Форма 2.2 | Т-пит'!$CD$92="",1,0)</f>
        <v>0</v>
      </c>
    </row>
    <row r="2344" spans="1:1">
      <c r="A2344" s="668">
        <f>IF('Форма 2.2 | Т-пит'!$CF$92="",1,0)</f>
        <v>0</v>
      </c>
    </row>
    <row r="2345" spans="1:1">
      <c r="A2345" s="668">
        <f>IF('Форма 2.2 | Т-пит'!$CC$105="",1,0)</f>
        <v>0</v>
      </c>
    </row>
    <row r="2346" spans="1:1">
      <c r="A2346" s="668">
        <f>IF('Форма 2.2 | Т-пит'!$CE$105="",1,0)</f>
        <v>0</v>
      </c>
    </row>
    <row r="2347" spans="1:1">
      <c r="A2347" s="668">
        <f>IF('Форма 2.2 | Т-пит'!$BZ$105="",1,0)</f>
        <v>0</v>
      </c>
    </row>
    <row r="2348" spans="1:1">
      <c r="A2348" s="668">
        <f>IF('Форма 2.2 | Т-пит'!$CD$105="",1,0)</f>
        <v>0</v>
      </c>
    </row>
    <row r="2349" spans="1:1">
      <c r="A2349" s="668">
        <f>IF('Форма 2.2 | Т-пит'!$CF$105="",1,0)</f>
        <v>0</v>
      </c>
    </row>
    <row r="2350" spans="1:1">
      <c r="A2350" s="668">
        <f>IF('Форма 2.2 | Т-пит'!$CC$109="",1,0)</f>
        <v>0</v>
      </c>
    </row>
    <row r="2351" spans="1:1">
      <c r="A2351" s="668">
        <f>IF('Форма 2.2 | Т-пит'!$CE$109="",1,0)</f>
        <v>0</v>
      </c>
    </row>
    <row r="2352" spans="1:1">
      <c r="A2352" s="668">
        <f>IF('Форма 2.2 | Т-пит'!$BZ$109="",1,0)</f>
        <v>0</v>
      </c>
    </row>
    <row r="2353" spans="1:1">
      <c r="A2353" s="668">
        <f>IF('Форма 2.2 | Т-пит'!$CD$109="",1,0)</f>
        <v>0</v>
      </c>
    </row>
    <row r="2354" spans="1:1">
      <c r="A2354" s="668">
        <f>IF('Форма 2.2 | Т-пит'!$CF$109="",1,0)</f>
        <v>0</v>
      </c>
    </row>
    <row r="2355" spans="1:1">
      <c r="A2355" s="668">
        <f>IF('Форма 2.2 | Т-пит'!$CC$122="",1,0)</f>
        <v>0</v>
      </c>
    </row>
    <row r="2356" spans="1:1">
      <c r="A2356" s="668">
        <f>IF('Форма 2.2 | Т-пит'!$CE$122="",1,0)</f>
        <v>0</v>
      </c>
    </row>
    <row r="2357" spans="1:1">
      <c r="A2357" s="668">
        <f>IF('Форма 2.2 | Т-пит'!$BZ$122="",1,0)</f>
        <v>0</v>
      </c>
    </row>
    <row r="2358" spans="1:1">
      <c r="A2358" s="668">
        <f>IF('Форма 2.2 | Т-пит'!$CD$122="",1,0)</f>
        <v>0</v>
      </c>
    </row>
    <row r="2359" spans="1:1">
      <c r="A2359" s="668">
        <f>IF('Форма 2.2 | Т-пит'!$CF$122="",1,0)</f>
        <v>0</v>
      </c>
    </row>
    <row r="2360" spans="1:1">
      <c r="A2360" s="668">
        <f>IF('Форма 2.2 | Т-пит'!$CC$126="",1,0)</f>
        <v>0</v>
      </c>
    </row>
    <row r="2361" spans="1:1">
      <c r="A2361" s="668">
        <f>IF('Форма 2.2 | Т-пит'!$CE$126="",1,0)</f>
        <v>0</v>
      </c>
    </row>
    <row r="2362" spans="1:1">
      <c r="A2362" s="668">
        <f>IF('Форма 2.2 | Т-пит'!$BZ$126="",1,0)</f>
        <v>0</v>
      </c>
    </row>
    <row r="2363" spans="1:1">
      <c r="A2363" s="668">
        <f>IF('Форма 2.2 | Т-пит'!$CD$126="",1,0)</f>
        <v>0</v>
      </c>
    </row>
    <row r="2364" spans="1:1">
      <c r="A2364" s="668">
        <f>IF('Форма 2.2 | Т-пит'!$CF$126="",1,0)</f>
        <v>0</v>
      </c>
    </row>
    <row r="2365" spans="1:1">
      <c r="A2365" s="668">
        <f>IF('Форма 2.2 | Т-пит'!$CC$139="",1,0)</f>
        <v>0</v>
      </c>
    </row>
    <row r="2366" spans="1:1">
      <c r="A2366" s="668">
        <f>IF('Форма 2.2 | Т-пит'!$CE$139="",1,0)</f>
        <v>0</v>
      </c>
    </row>
    <row r="2367" spans="1:1">
      <c r="A2367" s="668">
        <f>IF('Форма 2.2 | Т-пит'!$BZ$139="",1,0)</f>
        <v>0</v>
      </c>
    </row>
    <row r="2368" spans="1:1">
      <c r="A2368" s="668">
        <f>IF('Форма 2.2 | Т-пит'!$CD$139="",1,0)</f>
        <v>0</v>
      </c>
    </row>
    <row r="2369" spans="1:1">
      <c r="A2369" s="668">
        <f>IF('Форма 2.2 | Т-пит'!$CF$139="",1,0)</f>
        <v>0</v>
      </c>
    </row>
    <row r="2370" spans="1:1">
      <c r="A2370" s="668">
        <f>IF('Форма 2.2 | Т-пит'!$CC$143="",1,0)</f>
        <v>0</v>
      </c>
    </row>
    <row r="2371" spans="1:1">
      <c r="A2371" s="668">
        <f>IF('Форма 2.2 | Т-пит'!$CE$143="",1,0)</f>
        <v>0</v>
      </c>
    </row>
    <row r="2372" spans="1:1">
      <c r="A2372" s="668">
        <f>IF('Форма 2.2 | Т-пит'!$BZ$143="",1,0)</f>
        <v>0</v>
      </c>
    </row>
    <row r="2373" spans="1:1">
      <c r="A2373" s="668">
        <f>IF('Форма 2.2 | Т-пит'!$CD$143="",1,0)</f>
        <v>0</v>
      </c>
    </row>
    <row r="2374" spans="1:1">
      <c r="A2374" s="668">
        <f>IF('Форма 2.2 | Т-пит'!$CF$143="",1,0)</f>
        <v>0</v>
      </c>
    </row>
    <row r="2375" spans="1:1">
      <c r="A2375" s="668">
        <f>IF('Форма 2.2 | Т-пит'!$CC$153="",1,0)</f>
        <v>0</v>
      </c>
    </row>
    <row r="2376" spans="1:1">
      <c r="A2376" s="668">
        <f>IF('Форма 2.2 | Т-пит'!$CE$153="",1,0)</f>
        <v>0</v>
      </c>
    </row>
    <row r="2377" spans="1:1">
      <c r="A2377" s="668">
        <f>IF('Форма 2.2 | Т-пит'!$BZ$153="",1,0)</f>
        <v>0</v>
      </c>
    </row>
    <row r="2378" spans="1:1">
      <c r="A2378" s="668">
        <f>IF('Форма 2.2 | Т-пит'!$CD$153="",1,0)</f>
        <v>0</v>
      </c>
    </row>
    <row r="2379" spans="1:1">
      <c r="A2379" s="668">
        <f>IF('Форма 2.2 | Т-пит'!$CF$153="",1,0)</f>
        <v>0</v>
      </c>
    </row>
    <row r="2380" spans="1:1">
      <c r="A2380" s="668">
        <f>IF('Форма 2.2 | Т-пит'!$CC$157="",1,0)</f>
        <v>0</v>
      </c>
    </row>
    <row r="2381" spans="1:1">
      <c r="A2381" s="668">
        <f>IF('Форма 2.2 | Т-пит'!$CE$157="",1,0)</f>
        <v>0</v>
      </c>
    </row>
    <row r="2382" spans="1:1">
      <c r="A2382" s="668">
        <f>IF('Форма 2.2 | Т-пит'!$BZ$157="",1,0)</f>
        <v>0</v>
      </c>
    </row>
    <row r="2383" spans="1:1">
      <c r="A2383" s="668">
        <f>IF('Форма 2.2 | Т-пит'!$CD$157="",1,0)</f>
        <v>0</v>
      </c>
    </row>
    <row r="2384" spans="1:1">
      <c r="A2384" s="668">
        <f>IF('Форма 2.2 | Т-пит'!$CF$157="",1,0)</f>
        <v>0</v>
      </c>
    </row>
    <row r="2385" spans="1:1">
      <c r="A2385" s="668">
        <f>IF('Форма 2.2 | Т-пит'!$CC$170="",1,0)</f>
        <v>0</v>
      </c>
    </row>
    <row r="2386" spans="1:1">
      <c r="A2386" s="668">
        <f>IF('Форма 2.2 | Т-пит'!$CE$170="",1,0)</f>
        <v>0</v>
      </c>
    </row>
    <row r="2387" spans="1:1">
      <c r="A2387" s="668">
        <f>IF('Форма 2.2 | Т-пит'!$BZ$170="",1,0)</f>
        <v>0</v>
      </c>
    </row>
    <row r="2388" spans="1:1">
      <c r="A2388" s="668">
        <f>IF('Форма 2.2 | Т-пит'!$CD$170="",1,0)</f>
        <v>0</v>
      </c>
    </row>
    <row r="2389" spans="1:1">
      <c r="A2389" s="668">
        <f>IF('Форма 2.2 | Т-пит'!$CF$170="",1,0)</f>
        <v>0</v>
      </c>
    </row>
    <row r="2390" spans="1:1">
      <c r="A2390" s="668">
        <f>IF('Форма 2.2 | Т-пит'!$CC$174="",1,0)</f>
        <v>0</v>
      </c>
    </row>
    <row r="2391" spans="1:1">
      <c r="A2391" s="668">
        <f>IF('Форма 2.2 | Т-пит'!$CE$174="",1,0)</f>
        <v>0</v>
      </c>
    </row>
    <row r="2392" spans="1:1">
      <c r="A2392" s="668">
        <f>IF('Форма 2.2 | Т-пит'!$BZ$174="",1,0)</f>
        <v>0</v>
      </c>
    </row>
    <row r="2393" spans="1:1">
      <c r="A2393" s="668">
        <f>IF('Форма 2.2 | Т-пит'!$CD$174="",1,0)</f>
        <v>0</v>
      </c>
    </row>
    <row r="2394" spans="1:1">
      <c r="A2394" s="668">
        <f>IF('Форма 2.2 | Т-пит'!$CF$174="",1,0)</f>
        <v>0</v>
      </c>
    </row>
    <row r="2395" spans="1:1">
      <c r="A2395" s="668">
        <f>IF('Форма 2.2 | Т-пит'!$CC$187="",1,0)</f>
        <v>0</v>
      </c>
    </row>
    <row r="2396" spans="1:1">
      <c r="A2396" s="668">
        <f>IF('Форма 2.2 | Т-пит'!$CE$187="",1,0)</f>
        <v>0</v>
      </c>
    </row>
    <row r="2397" spans="1:1">
      <c r="A2397" s="668">
        <f>IF('Форма 2.2 | Т-пит'!$BZ$187="",1,0)</f>
        <v>0</v>
      </c>
    </row>
    <row r="2398" spans="1:1">
      <c r="A2398" s="668">
        <f>IF('Форма 2.2 | Т-пит'!$CD$187="",1,0)</f>
        <v>0</v>
      </c>
    </row>
    <row r="2399" spans="1:1">
      <c r="A2399" s="668">
        <f>IF('Форма 2.2 | Т-пит'!$CF$187="",1,0)</f>
        <v>0</v>
      </c>
    </row>
    <row r="2400" spans="1:1">
      <c r="A2400" s="668">
        <f>IF('Форма 2.2 | Т-пит'!$CC$191="",1,0)</f>
        <v>0</v>
      </c>
    </row>
    <row r="2401" spans="1:1">
      <c r="A2401" s="668">
        <f>IF('Форма 2.2 | Т-пит'!$CE$191="",1,0)</f>
        <v>0</v>
      </c>
    </row>
    <row r="2402" spans="1:1">
      <c r="A2402" s="668">
        <f>IF('Форма 2.2 | Т-пит'!$BZ$191="",1,0)</f>
        <v>0</v>
      </c>
    </row>
    <row r="2403" spans="1:1">
      <c r="A2403" s="668">
        <f>IF('Форма 2.2 | Т-пит'!$CD$191="",1,0)</f>
        <v>0</v>
      </c>
    </row>
    <row r="2404" spans="1:1">
      <c r="A2404" s="668">
        <f>IF('Форма 2.2 | Т-пит'!$CF$191="",1,0)</f>
        <v>0</v>
      </c>
    </row>
    <row r="2405" spans="1:1">
      <c r="A2405" s="668">
        <f>IF('Форма 2.2 | Т-пит'!$CC$201="",1,0)</f>
        <v>0</v>
      </c>
    </row>
    <row r="2406" spans="1:1">
      <c r="A2406" s="668">
        <f>IF('Форма 2.2 | Т-пит'!$CE$201="",1,0)</f>
        <v>0</v>
      </c>
    </row>
    <row r="2407" spans="1:1">
      <c r="A2407" s="668">
        <f>IF('Форма 2.2 | Т-пит'!$BZ$201="",1,0)</f>
        <v>0</v>
      </c>
    </row>
    <row r="2408" spans="1:1">
      <c r="A2408" s="668">
        <f>IF('Форма 2.2 | Т-пит'!$CD$201="",1,0)</f>
        <v>0</v>
      </c>
    </row>
    <row r="2409" spans="1:1">
      <c r="A2409" s="668">
        <f>IF('Форма 2.2 | Т-пит'!$CF$201="",1,0)</f>
        <v>0</v>
      </c>
    </row>
    <row r="2410" spans="1:1">
      <c r="A2410" s="668">
        <f>IF('Форма 2.2 | Т-пит'!$CC$205="",1,0)</f>
        <v>0</v>
      </c>
    </row>
    <row r="2411" spans="1:1">
      <c r="A2411" s="668">
        <f>IF('Форма 2.2 | Т-пит'!$CE$205="",1,0)</f>
        <v>0</v>
      </c>
    </row>
    <row r="2412" spans="1:1">
      <c r="A2412" s="668">
        <f>IF('Форма 2.2 | Т-пит'!$BZ$205="",1,0)</f>
        <v>0</v>
      </c>
    </row>
    <row r="2413" spans="1:1">
      <c r="A2413" s="668">
        <f>IF('Форма 2.2 | Т-пит'!$CD$205="",1,0)</f>
        <v>0</v>
      </c>
    </row>
    <row r="2414" spans="1:1">
      <c r="A2414" s="668">
        <f>IF('Форма 2.2 | Т-пит'!$CF$205="",1,0)</f>
        <v>0</v>
      </c>
    </row>
    <row r="2415" spans="1:1">
      <c r="A2415" s="668">
        <f>IF('Форма 2.2 | Т-пит'!$CC$218="",1,0)</f>
        <v>0</v>
      </c>
    </row>
    <row r="2416" spans="1:1">
      <c r="A2416" s="668">
        <f>IF('Форма 2.2 | Т-пит'!$CE$218="",1,0)</f>
        <v>0</v>
      </c>
    </row>
    <row r="2417" spans="1:1">
      <c r="A2417" s="668">
        <f>IF('Форма 2.2 | Т-пит'!$BZ$218="",1,0)</f>
        <v>0</v>
      </c>
    </row>
    <row r="2418" spans="1:1">
      <c r="A2418" s="668">
        <f>IF('Форма 2.2 | Т-пит'!$CD$218="",1,0)</f>
        <v>0</v>
      </c>
    </row>
    <row r="2419" spans="1:1">
      <c r="A2419" s="668">
        <f>IF('Форма 2.2 | Т-пит'!$CF$218="",1,0)</f>
        <v>0</v>
      </c>
    </row>
    <row r="2420" spans="1:1">
      <c r="A2420" s="668">
        <f>IF('Форма 2.2 | Т-пит'!$CC$222="",1,0)</f>
        <v>0</v>
      </c>
    </row>
    <row r="2421" spans="1:1">
      <c r="A2421" s="668">
        <f>IF('Форма 2.2 | Т-пит'!$CE$222="",1,0)</f>
        <v>0</v>
      </c>
    </row>
    <row r="2422" spans="1:1">
      <c r="A2422" s="668">
        <f>IF('Форма 2.2 | Т-пит'!$BZ$222="",1,0)</f>
        <v>0</v>
      </c>
    </row>
    <row r="2423" spans="1:1">
      <c r="A2423" s="668">
        <f>IF('Форма 2.2 | Т-пит'!$CD$222="",1,0)</f>
        <v>0</v>
      </c>
    </row>
    <row r="2424" spans="1:1">
      <c r="A2424" s="668">
        <f>IF('Форма 2.2 | Т-пит'!$CF$222="",1,0)</f>
        <v>0</v>
      </c>
    </row>
    <row r="2425" spans="1:1">
      <c r="A2425" s="668">
        <f>IF('Форма 2.2 | Т-пит'!$CC$235="",1,0)</f>
        <v>0</v>
      </c>
    </row>
    <row r="2426" spans="1:1">
      <c r="A2426" s="668">
        <f>IF('Форма 2.2 | Т-пит'!$CE$235="",1,0)</f>
        <v>0</v>
      </c>
    </row>
    <row r="2427" spans="1:1">
      <c r="A2427" s="668">
        <f>IF('Форма 2.2 | Т-пит'!$BZ$235="",1,0)</f>
        <v>0</v>
      </c>
    </row>
    <row r="2428" spans="1:1">
      <c r="A2428" s="668">
        <f>IF('Форма 2.2 | Т-пит'!$CD$235="",1,0)</f>
        <v>0</v>
      </c>
    </row>
    <row r="2429" spans="1:1">
      <c r="A2429" s="668">
        <f>IF('Форма 2.2 | Т-пит'!$CF$235="",1,0)</f>
        <v>0</v>
      </c>
    </row>
    <row r="2430" spans="1:1">
      <c r="A2430" s="668">
        <f>IF('Форма 2.2 | Т-пит'!$CC$239="",1,0)</f>
        <v>0</v>
      </c>
    </row>
    <row r="2431" spans="1:1">
      <c r="A2431" s="668">
        <f>IF('Форма 2.2 | Т-пит'!$CE$239="",1,0)</f>
        <v>0</v>
      </c>
    </row>
    <row r="2432" spans="1:1">
      <c r="A2432" s="668">
        <f>IF('Форма 2.2 | Т-пит'!$BZ$239="",1,0)</f>
        <v>0</v>
      </c>
    </row>
    <row r="2433" spans="1:1">
      <c r="A2433" s="668">
        <f>IF('Форма 2.2 | Т-пит'!$CD$239="",1,0)</f>
        <v>0</v>
      </c>
    </row>
    <row r="2434" spans="1:1">
      <c r="A2434" s="668">
        <f>IF('Форма 2.2 | Т-пит'!$CF$239="",1,0)</f>
        <v>0</v>
      </c>
    </row>
    <row r="2435" spans="1:1">
      <c r="A2435" s="668">
        <f>IF('Форма 2.2 | Т-пит'!$CC$249="",1,0)</f>
        <v>0</v>
      </c>
    </row>
    <row r="2436" spans="1:1">
      <c r="A2436" s="668">
        <f>IF('Форма 2.2 | Т-пит'!$CE$249="",1,0)</f>
        <v>0</v>
      </c>
    </row>
    <row r="2437" spans="1:1">
      <c r="A2437" s="668">
        <f>IF('Форма 2.2 | Т-пит'!$BZ$249="",1,0)</f>
        <v>0</v>
      </c>
    </row>
    <row r="2438" spans="1:1">
      <c r="A2438" s="668">
        <f>IF('Форма 2.2 | Т-пит'!$CD$249="",1,0)</f>
        <v>0</v>
      </c>
    </row>
    <row r="2439" spans="1:1">
      <c r="A2439" s="668">
        <f>IF('Форма 2.2 | Т-пит'!$CF$249="",1,0)</f>
        <v>0</v>
      </c>
    </row>
    <row r="2440" spans="1:1">
      <c r="A2440" s="668">
        <f>IF('Форма 2.2 | Т-пит'!$CC$253="",1,0)</f>
        <v>0</v>
      </c>
    </row>
    <row r="2441" spans="1:1">
      <c r="A2441" s="668">
        <f>IF('Форма 2.2 | Т-пит'!$CE$253="",1,0)</f>
        <v>0</v>
      </c>
    </row>
    <row r="2442" spans="1:1">
      <c r="A2442" s="668">
        <f>IF('Форма 2.2 | Т-пит'!$BZ$253="",1,0)</f>
        <v>0</v>
      </c>
    </row>
    <row r="2443" spans="1:1">
      <c r="A2443" s="668">
        <f>IF('Форма 2.2 | Т-пит'!$CD$253="",1,0)</f>
        <v>0</v>
      </c>
    </row>
    <row r="2444" spans="1:1">
      <c r="A2444" s="668">
        <f>IF('Форма 2.2 | Т-пит'!$CF$253="",1,0)</f>
        <v>0</v>
      </c>
    </row>
    <row r="2445" spans="1:1">
      <c r="A2445" s="668">
        <f>IF('Форма 2.2 | Т-пит'!$CC$266="",1,0)</f>
        <v>0</v>
      </c>
    </row>
    <row r="2446" spans="1:1">
      <c r="A2446" s="668">
        <f>IF('Форма 2.2 | Т-пит'!$CE$266="",1,0)</f>
        <v>0</v>
      </c>
    </row>
    <row r="2447" spans="1:1">
      <c r="A2447" s="668">
        <f>IF('Форма 2.2 | Т-пит'!$BZ$266="",1,0)</f>
        <v>0</v>
      </c>
    </row>
    <row r="2448" spans="1:1">
      <c r="A2448" s="668">
        <f>IF('Форма 2.2 | Т-пит'!$CD$266="",1,0)</f>
        <v>0</v>
      </c>
    </row>
    <row r="2449" spans="1:1">
      <c r="A2449" s="668">
        <f>IF('Форма 2.2 | Т-пит'!$CF$266="",1,0)</f>
        <v>0</v>
      </c>
    </row>
    <row r="2450" spans="1:1">
      <c r="A2450" s="668">
        <f>IF('Форма 2.2 | Т-пит'!$CC$270="",1,0)</f>
        <v>0</v>
      </c>
    </row>
    <row r="2451" spans="1:1">
      <c r="A2451" s="668">
        <f>IF('Форма 2.2 | Т-пит'!$CE$270="",1,0)</f>
        <v>0</v>
      </c>
    </row>
    <row r="2452" spans="1:1">
      <c r="A2452" s="668">
        <f>IF('Форма 2.2 | Т-пит'!$BZ$270="",1,0)</f>
        <v>0</v>
      </c>
    </row>
    <row r="2453" spans="1:1">
      <c r="A2453" s="668">
        <f>IF('Форма 2.2 | Т-пит'!$CD$270="",1,0)</f>
        <v>0</v>
      </c>
    </row>
    <row r="2454" spans="1:1">
      <c r="A2454" s="668">
        <f>IF('Форма 2.2 | Т-пит'!$CF$270="",1,0)</f>
        <v>0</v>
      </c>
    </row>
    <row r="2455" spans="1:1">
      <c r="A2455" s="668">
        <f>IF('Форма 2.2 | Т-пит'!$CC$23="",1,0)</f>
        <v>0</v>
      </c>
    </row>
    <row r="2456" spans="1:1">
      <c r="A2456" s="668">
        <f>IF('Форма 2.2 | Т-пит'!$CE$23="",1,0)</f>
        <v>0</v>
      </c>
    </row>
    <row r="2457" spans="1:1">
      <c r="A2457" s="668">
        <f>IF('Форма 2.2 | Т-пит'!$BZ$23="",1,0)</f>
        <v>0</v>
      </c>
    </row>
    <row r="2458" spans="1:1">
      <c r="A2458" s="668">
        <f>IF('Форма 2.2 | Т-пит'!$CD$23="",1,0)</f>
        <v>0</v>
      </c>
    </row>
    <row r="2459" spans="1:1">
      <c r="A2459" s="668">
        <f>IF('Форма 2.2 | Т-пит'!$CF$23="",1,0)</f>
        <v>0</v>
      </c>
    </row>
    <row r="2460" spans="1:1">
      <c r="A2460" s="668">
        <f>IF('Форма 2.2 | Т-пит'!$CC$40="",1,0)</f>
        <v>0</v>
      </c>
    </row>
    <row r="2461" spans="1:1">
      <c r="A2461" s="668">
        <f>IF('Форма 2.2 | Т-пит'!$CE$40="",1,0)</f>
        <v>0</v>
      </c>
    </row>
    <row r="2462" spans="1:1">
      <c r="A2462" s="668">
        <f>IF('Форма 2.2 | Т-пит'!$BZ$40="",1,0)</f>
        <v>0</v>
      </c>
    </row>
    <row r="2463" spans="1:1">
      <c r="A2463" s="668">
        <f>IF('Форма 2.2 | Т-пит'!$CD$40="",1,0)</f>
        <v>0</v>
      </c>
    </row>
    <row r="2464" spans="1:1">
      <c r="A2464" s="668">
        <f>IF('Форма 2.2 | Т-пит'!$CF$40="",1,0)</f>
        <v>0</v>
      </c>
    </row>
    <row r="2465" spans="1:1">
      <c r="A2465" s="668">
        <f>IF('Форма 2.2 | Т-пит'!$CC$57="",1,0)</f>
        <v>0</v>
      </c>
    </row>
    <row r="2466" spans="1:1">
      <c r="A2466" s="668">
        <f>IF('Форма 2.2 | Т-пит'!$CE$57="",1,0)</f>
        <v>0</v>
      </c>
    </row>
    <row r="2467" spans="1:1">
      <c r="A2467" s="668">
        <f>IF('Форма 2.2 | Т-пит'!$BZ$57="",1,0)</f>
        <v>0</v>
      </c>
    </row>
    <row r="2468" spans="1:1">
      <c r="A2468" s="668">
        <f>IF('Форма 2.2 | Т-пит'!$CD$57="",1,0)</f>
        <v>0</v>
      </c>
    </row>
    <row r="2469" spans="1:1">
      <c r="A2469" s="668">
        <f>IF('Форма 2.2 | Т-пит'!$CF$57="",1,0)</f>
        <v>0</v>
      </c>
    </row>
    <row r="2470" spans="1:1">
      <c r="A2470" s="668">
        <f>IF('Форма 2.2 | Т-пит'!$CC$84="",1,0)</f>
        <v>0</v>
      </c>
    </row>
    <row r="2471" spans="1:1">
      <c r="A2471" s="668">
        <f>IF('Форма 2.2 | Т-пит'!$CE$84="",1,0)</f>
        <v>0</v>
      </c>
    </row>
    <row r="2472" spans="1:1">
      <c r="A2472" s="668">
        <f>IF('Форма 2.2 | Т-пит'!$BZ$84="",1,0)</f>
        <v>0</v>
      </c>
    </row>
    <row r="2473" spans="1:1">
      <c r="A2473" s="668">
        <f>IF('Форма 2.2 | Т-пит'!$CD$84="",1,0)</f>
        <v>0</v>
      </c>
    </row>
    <row r="2474" spans="1:1">
      <c r="A2474" s="668">
        <f>IF('Форма 2.2 | Т-пит'!$CF$84="",1,0)</f>
        <v>0</v>
      </c>
    </row>
    <row r="2475" spans="1:1">
      <c r="A2475" s="668">
        <f>IF('Форма 2.2 | Т-пит'!$CC$101="",1,0)</f>
        <v>0</v>
      </c>
    </row>
    <row r="2476" spans="1:1">
      <c r="A2476" s="668">
        <f>IF('Форма 2.2 | Т-пит'!$CE$101="",1,0)</f>
        <v>0</v>
      </c>
    </row>
    <row r="2477" spans="1:1">
      <c r="A2477" s="668">
        <f>IF('Форма 2.2 | Т-пит'!$BZ$101="",1,0)</f>
        <v>0</v>
      </c>
    </row>
    <row r="2478" spans="1:1">
      <c r="A2478" s="668">
        <f>IF('Форма 2.2 | Т-пит'!$CD$101="",1,0)</f>
        <v>0</v>
      </c>
    </row>
    <row r="2479" spans="1:1">
      <c r="A2479" s="668">
        <f>IF('Форма 2.2 | Т-пит'!$CF$101="",1,0)</f>
        <v>0</v>
      </c>
    </row>
    <row r="2480" spans="1:1">
      <c r="A2480" s="668">
        <f>IF('Форма 2.2 | Т-пит'!$CC$118="",1,0)</f>
        <v>0</v>
      </c>
    </row>
    <row r="2481" spans="1:1">
      <c r="A2481" s="668">
        <f>IF('Форма 2.2 | Т-пит'!$CE$118="",1,0)</f>
        <v>0</v>
      </c>
    </row>
    <row r="2482" spans="1:1">
      <c r="A2482" s="668">
        <f>IF('Форма 2.2 | Т-пит'!$BZ$118="",1,0)</f>
        <v>0</v>
      </c>
    </row>
    <row r="2483" spans="1:1">
      <c r="A2483" s="668">
        <f>IF('Форма 2.2 | Т-пит'!$CD$118="",1,0)</f>
        <v>0</v>
      </c>
    </row>
    <row r="2484" spans="1:1">
      <c r="A2484" s="668">
        <f>IF('Форма 2.2 | Т-пит'!$CF$118="",1,0)</f>
        <v>0</v>
      </c>
    </row>
    <row r="2485" spans="1:1">
      <c r="A2485" s="668">
        <f>IF('Форма 2.2 | Т-пит'!$CC$135="",1,0)</f>
        <v>0</v>
      </c>
    </row>
    <row r="2486" spans="1:1">
      <c r="A2486" s="668">
        <f>IF('Форма 2.2 | Т-пит'!$CE$135="",1,0)</f>
        <v>0</v>
      </c>
    </row>
    <row r="2487" spans="1:1">
      <c r="A2487" s="668">
        <f>IF('Форма 2.2 | Т-пит'!$BZ$135="",1,0)</f>
        <v>0</v>
      </c>
    </row>
    <row r="2488" spans="1:1">
      <c r="A2488" s="668">
        <f>IF('Форма 2.2 | Т-пит'!$CD$135="",1,0)</f>
        <v>0</v>
      </c>
    </row>
    <row r="2489" spans="1:1">
      <c r="A2489" s="668">
        <f>IF('Форма 2.2 | Т-пит'!$CF$135="",1,0)</f>
        <v>0</v>
      </c>
    </row>
    <row r="2490" spans="1:1">
      <c r="A2490" s="668">
        <f>IF('Форма 2.2 | Т-пит'!$CC$166="",1,0)</f>
        <v>0</v>
      </c>
    </row>
    <row r="2491" spans="1:1">
      <c r="A2491" s="668">
        <f>IF('Форма 2.2 | Т-пит'!$CE$166="",1,0)</f>
        <v>0</v>
      </c>
    </row>
    <row r="2492" spans="1:1">
      <c r="A2492" s="668">
        <f>IF('Форма 2.2 | Т-пит'!$BZ$166="",1,0)</f>
        <v>0</v>
      </c>
    </row>
    <row r="2493" spans="1:1">
      <c r="A2493" s="668">
        <f>IF('Форма 2.2 | Т-пит'!$CD$166="",1,0)</f>
        <v>0</v>
      </c>
    </row>
    <row r="2494" spans="1:1">
      <c r="A2494" s="668">
        <f>IF('Форма 2.2 | Т-пит'!$CF$166="",1,0)</f>
        <v>0</v>
      </c>
    </row>
    <row r="2495" spans="1:1">
      <c r="A2495" s="668">
        <f>IF('Форма 2.2 | Т-пит'!$CC$183="",1,0)</f>
        <v>0</v>
      </c>
    </row>
    <row r="2496" spans="1:1">
      <c r="A2496" s="668">
        <f>IF('Форма 2.2 | Т-пит'!$CE$183="",1,0)</f>
        <v>0</v>
      </c>
    </row>
    <row r="2497" spans="1:1">
      <c r="A2497" s="668">
        <f>IF('Форма 2.2 | Т-пит'!$BZ$183="",1,0)</f>
        <v>0</v>
      </c>
    </row>
    <row r="2498" spans="1:1">
      <c r="A2498" s="668">
        <f>IF('Форма 2.2 | Т-пит'!$CD$183="",1,0)</f>
        <v>0</v>
      </c>
    </row>
    <row r="2499" spans="1:1">
      <c r="A2499" s="668">
        <f>IF('Форма 2.2 | Т-пит'!$CF$183="",1,0)</f>
        <v>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689"/>
  </cols>
  <sheetData>
    <row r="1" spans="1:3">
      <c r="A1" s="689" t="s">
        <v>590</v>
      </c>
      <c r="B1" s="689" t="s">
        <v>591</v>
      </c>
      <c r="C1" s="689" t="s">
        <v>70</v>
      </c>
    </row>
    <row r="2" spans="1:3">
      <c r="A2" s="689">
        <v>4189678</v>
      </c>
      <c r="B2" s="689" t="s">
        <v>1317</v>
      </c>
      <c r="C2" s="689" t="s">
        <v>1318</v>
      </c>
    </row>
    <row r="3" spans="1:3">
      <c r="A3" s="689">
        <v>4190415</v>
      </c>
      <c r="B3" s="689" t="s">
        <v>1319</v>
      </c>
      <c r="C3" s="689" t="s">
        <v>1318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14"/>
  <sheetViews>
    <sheetView showGridLines="0" zoomScaleNormal="100" workbookViewId="0"/>
  </sheetViews>
  <sheetFormatPr defaultRowHeight="11.25"/>
  <cols>
    <col min="1" max="1" width="9.140625" style="384"/>
    <col min="2" max="2" width="66" style="384" customWidth="1"/>
    <col min="3" max="16384" width="9.140625" style="384"/>
  </cols>
  <sheetData>
    <row r="3" spans="2:2">
      <c r="B3" s="490" t="s">
        <v>1637</v>
      </c>
    </row>
    <row r="4" spans="2:2">
      <c r="B4" s="490" t="s">
        <v>1638</v>
      </c>
    </row>
    <row r="5" spans="2:2">
      <c r="B5" s="490" t="s">
        <v>1639</v>
      </c>
    </row>
    <row r="6" spans="2:2">
      <c r="B6" s="490" t="s">
        <v>1640</v>
      </c>
    </row>
    <row r="7" spans="2:2">
      <c r="B7" s="384" t="s">
        <v>1641</v>
      </c>
    </row>
    <row r="8" spans="2:2">
      <c r="B8" s="384" t="s">
        <v>1642</v>
      </c>
    </row>
    <row r="9" spans="2:2">
      <c r="B9" s="384" t="s">
        <v>1643</v>
      </c>
    </row>
    <row r="10" spans="2:2">
      <c r="B10" s="384" t="s">
        <v>1644</v>
      </c>
    </row>
    <row r="11" spans="2:2">
      <c r="B11" s="384" t="s">
        <v>1645</v>
      </c>
    </row>
    <row r="12" spans="2:2">
      <c r="B12" s="384" t="s">
        <v>1646</v>
      </c>
    </row>
    <row r="13" spans="2:2">
      <c r="B13" s="384" t="s">
        <v>1647</v>
      </c>
    </row>
    <row r="14" spans="2:2">
      <c r="B14" s="384" t="s">
        <v>1648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418"/>
    <col min="2" max="16384" width="9.140625" style="257"/>
  </cols>
  <sheetData/>
  <sheetProtection formatColumns="0" formatRows="0"/>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353" customWidth="1"/>
    <col min="2" max="16384" width="9.140625" style="353"/>
  </cols>
  <sheetData>
    <row r="1" spans="1:5">
      <c r="A1" s="354" t="s">
        <v>440</v>
      </c>
      <c r="B1" s="354" t="s">
        <v>441</v>
      </c>
      <c r="C1" s="354"/>
      <c r="D1" s="354"/>
      <c r="E1" s="354"/>
    </row>
    <row r="2" spans="1:5">
      <c r="A2" s="354"/>
      <c r="B2" s="354"/>
      <c r="C2" s="354"/>
      <c r="D2" s="354"/>
      <c r="E2" s="354"/>
    </row>
    <row r="3" spans="1:5">
      <c r="A3" s="354"/>
      <c r="B3" s="354"/>
      <c r="C3" s="354"/>
      <c r="D3" s="354"/>
      <c r="E3" s="354"/>
    </row>
    <row r="4" spans="1:5">
      <c r="A4" s="354"/>
      <c r="B4" s="354"/>
      <c r="C4" s="354"/>
      <c r="D4" s="354"/>
      <c r="E4" s="354"/>
    </row>
    <row r="5" spans="1:5">
      <c r="A5" s="354"/>
      <c r="B5" s="354"/>
      <c r="C5" s="354"/>
      <c r="D5" s="354"/>
      <c r="E5" s="354"/>
    </row>
    <row r="6" spans="1:5">
      <c r="A6" s="354"/>
      <c r="B6" s="354"/>
      <c r="C6" s="354"/>
      <c r="D6" s="354"/>
      <c r="E6" s="354"/>
    </row>
    <row r="7" spans="1:5">
      <c r="A7" s="354"/>
      <c r="B7" s="354"/>
      <c r="C7" s="354"/>
      <c r="D7" s="354"/>
      <c r="E7" s="354"/>
    </row>
    <row r="8" spans="1:5">
      <c r="A8" s="354"/>
      <c r="B8" s="354"/>
      <c r="C8" s="354"/>
      <c r="D8" s="354"/>
      <c r="E8" s="354"/>
    </row>
  </sheetData>
  <sheetProtection formatColumns="0" formatRows="0"/>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7"/>
  <sheetViews>
    <sheetView showGridLines="0" zoomScaleNormal="100" workbookViewId="0"/>
  </sheetViews>
  <sheetFormatPr defaultRowHeight="11.25"/>
  <cols>
    <col min="1" max="1" width="9.140625" style="689"/>
    <col min="2" max="2" width="65.28515625" style="689" customWidth="1"/>
    <col min="3" max="3" width="41" style="689" customWidth="1"/>
    <col min="4" max="16384" width="9.140625" style="689"/>
  </cols>
  <sheetData>
    <row r="1" spans="1:2">
      <c r="A1" s="689" t="s">
        <v>333</v>
      </c>
      <c r="B1" s="689" t="s">
        <v>334</v>
      </c>
    </row>
    <row r="2" spans="1:2">
      <c r="A2" s="689">
        <v>4189680</v>
      </c>
      <c r="B2" s="689" t="s">
        <v>391</v>
      </c>
    </row>
    <row r="3" spans="1:2">
      <c r="A3" s="689">
        <v>4189681</v>
      </c>
      <c r="B3" s="689" t="s">
        <v>388</v>
      </c>
    </row>
    <row r="4" spans="1:2">
      <c r="A4" s="689">
        <v>4189682</v>
      </c>
      <c r="B4" s="689" t="s">
        <v>387</v>
      </c>
    </row>
    <row r="5" spans="1:2">
      <c r="A5" s="689">
        <v>4189683</v>
      </c>
      <c r="B5" s="689" t="s">
        <v>386</v>
      </c>
    </row>
    <row r="6" spans="1:2">
      <c r="A6" s="689">
        <v>4189684</v>
      </c>
      <c r="B6" s="689" t="s">
        <v>390</v>
      </c>
    </row>
    <row r="7" spans="1:2">
      <c r="A7" s="689">
        <v>4189685</v>
      </c>
      <c r="B7" s="689" t="s">
        <v>389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689"/>
    <col min="2" max="2" width="65.28515625" style="689" customWidth="1"/>
    <col min="3" max="3" width="41" style="689" customWidth="1"/>
    <col min="4" max="16384" width="9.140625" style="689"/>
  </cols>
  <sheetData>
    <row r="1" spans="1:2">
      <c r="A1" s="689" t="s">
        <v>333</v>
      </c>
      <c r="B1" s="689" t="s">
        <v>335</v>
      </c>
    </row>
    <row r="2" spans="1:2">
      <c r="A2" s="689">
        <v>4189671</v>
      </c>
      <c r="B2" s="689" t="s">
        <v>1311</v>
      </c>
    </row>
    <row r="3" spans="1:2">
      <c r="A3" s="689">
        <v>4189672</v>
      </c>
      <c r="B3" s="689" t="s">
        <v>1312</v>
      </c>
    </row>
    <row r="4" spans="1:2">
      <c r="A4" s="689">
        <v>4189673</v>
      </c>
      <c r="B4" s="689" t="s">
        <v>1313</v>
      </c>
    </row>
    <row r="5" spans="1:2">
      <c r="A5" s="689">
        <v>4189674</v>
      </c>
      <c r="B5" s="689" t="s">
        <v>1314</v>
      </c>
    </row>
    <row r="6" spans="1:2">
      <c r="A6" s="689">
        <v>4189675</v>
      </c>
      <c r="B6" s="689" t="s">
        <v>1315</v>
      </c>
    </row>
    <row r="7" spans="1:2">
      <c r="A7" s="689">
        <v>4189676</v>
      </c>
      <c r="B7" s="689" t="s">
        <v>1316</v>
      </c>
    </row>
    <row r="8" spans="1:2">
      <c r="A8" s="689">
        <v>4189677</v>
      </c>
      <c r="B8" s="689" t="s">
        <v>392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241"/>
  </cols>
  <sheetData>
    <row r="1" spans="1:1">
      <c r="A1" s="53"/>
    </row>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163"/>
  <sheetViews>
    <sheetView showGridLines="0" zoomScaleNormal="100" workbookViewId="0"/>
  </sheetViews>
  <sheetFormatPr defaultRowHeight="11.25"/>
  <cols>
    <col min="1" max="1" width="36.28515625" style="2" customWidth="1"/>
    <col min="2" max="2" width="21.140625" style="2" customWidth="1"/>
    <col min="3" max="16384" width="9.140625" style="1"/>
  </cols>
  <sheetData>
    <row r="1" spans="1:2">
      <c r="A1" s="3" t="s">
        <v>60</v>
      </c>
      <c r="B1" s="3" t="s">
        <v>61</v>
      </c>
    </row>
    <row r="2" spans="1:2">
      <c r="A2" t="s">
        <v>462</v>
      </c>
      <c r="B2" t="s">
        <v>79</v>
      </c>
    </row>
    <row r="3" spans="1:2">
      <c r="A3" t="s">
        <v>463</v>
      </c>
      <c r="B3" t="s">
        <v>652</v>
      </c>
    </row>
    <row r="4" spans="1:2">
      <c r="A4" t="s">
        <v>464</v>
      </c>
      <c r="B4" t="s">
        <v>563</v>
      </c>
    </row>
    <row r="5" spans="1:2">
      <c r="A5" t="s">
        <v>466</v>
      </c>
      <c r="B5" t="s">
        <v>478</v>
      </c>
    </row>
    <row r="6" spans="1:2">
      <c r="A6" t="s">
        <v>465</v>
      </c>
      <c r="B6" t="s">
        <v>479</v>
      </c>
    </row>
    <row r="7" spans="1:2">
      <c r="A7" t="s">
        <v>583</v>
      </c>
      <c r="B7" t="s">
        <v>480</v>
      </c>
    </row>
    <row r="8" spans="1:2">
      <c r="A8" t="s">
        <v>468</v>
      </c>
      <c r="B8" t="s">
        <v>564</v>
      </c>
    </row>
    <row r="9" spans="1:2">
      <c r="A9" t="s">
        <v>584</v>
      </c>
      <c r="B9" t="s">
        <v>481</v>
      </c>
    </row>
    <row r="10" spans="1:2">
      <c r="A10" t="s">
        <v>469</v>
      </c>
      <c r="B10" t="s">
        <v>482</v>
      </c>
    </row>
    <row r="11" spans="1:2">
      <c r="A11" t="s">
        <v>585</v>
      </c>
      <c r="B11" t="s">
        <v>483</v>
      </c>
    </row>
    <row r="12" spans="1:2">
      <c r="A12" t="s">
        <v>470</v>
      </c>
      <c r="B12" t="s">
        <v>338</v>
      </c>
    </row>
    <row r="13" spans="1:2">
      <c r="A13" t="s">
        <v>586</v>
      </c>
      <c r="B13" t="s">
        <v>64</v>
      </c>
    </row>
    <row r="14" spans="1:2">
      <c r="A14" t="s">
        <v>467</v>
      </c>
      <c r="B14" t="s">
        <v>423</v>
      </c>
    </row>
    <row r="15" spans="1:2">
      <c r="A15" t="s">
        <v>587</v>
      </c>
      <c r="B15" t="s">
        <v>492</v>
      </c>
    </row>
    <row r="16" spans="1:2">
      <c r="A16" t="s">
        <v>471</v>
      </c>
      <c r="B16" t="s">
        <v>253</v>
      </c>
    </row>
    <row r="17" spans="1:2">
      <c r="A17" t="s">
        <v>588</v>
      </c>
      <c r="B17" t="s">
        <v>77</v>
      </c>
    </row>
    <row r="18" spans="1:2">
      <c r="A18" t="s">
        <v>472</v>
      </c>
      <c r="B18" t="s">
        <v>66</v>
      </c>
    </row>
    <row r="19" spans="1:2">
      <c r="A19" t="s">
        <v>669</v>
      </c>
      <c r="B19" t="s">
        <v>78</v>
      </c>
    </row>
    <row r="20" spans="1:2">
      <c r="A20" t="s">
        <v>562</v>
      </c>
      <c r="B20" t="s">
        <v>484</v>
      </c>
    </row>
    <row r="21" spans="1:2">
      <c r="A21" t="s">
        <v>473</v>
      </c>
      <c r="B21" t="s">
        <v>76</v>
      </c>
    </row>
    <row r="22" spans="1:2">
      <c r="A22" t="s">
        <v>474</v>
      </c>
      <c r="B22" t="s">
        <v>65</v>
      </c>
    </row>
    <row r="23" spans="1:2">
      <c r="A23" t="s">
        <v>475</v>
      </c>
      <c r="B23" t="s">
        <v>67</v>
      </c>
    </row>
    <row r="24" spans="1:2">
      <c r="A24" t="s">
        <v>476</v>
      </c>
      <c r="B24" t="s">
        <v>421</v>
      </c>
    </row>
    <row r="25" spans="1:2">
      <c r="A25" t="s">
        <v>477</v>
      </c>
      <c r="B25" t="s">
        <v>16</v>
      </c>
    </row>
    <row r="26" spans="1:2">
      <c r="A26"/>
      <c r="B26" t="s">
        <v>85</v>
      </c>
    </row>
    <row r="27" spans="1:2">
      <c r="A27"/>
      <c r="B27" t="s">
        <v>17</v>
      </c>
    </row>
    <row r="28" spans="1:2">
      <c r="A28"/>
      <c r="B28" t="s">
        <v>422</v>
      </c>
    </row>
    <row r="29" spans="1:2">
      <c r="A29"/>
      <c r="B29" t="s">
        <v>653</v>
      </c>
    </row>
    <row r="30" spans="1:2">
      <c r="A30"/>
      <c r="B30" t="s">
        <v>485</v>
      </c>
    </row>
    <row r="31" spans="1:2">
      <c r="A31"/>
      <c r="B31" t="s">
        <v>62</v>
      </c>
    </row>
    <row r="32" spans="1:2">
      <c r="A32"/>
      <c r="B32" t="s">
        <v>183</v>
      </c>
    </row>
    <row r="33" spans="1:2">
      <c r="A33"/>
      <c r="B33" t="s">
        <v>589</v>
      </c>
    </row>
    <row r="34" spans="1:2">
      <c r="A34"/>
      <c r="B34" t="s">
        <v>565</v>
      </c>
    </row>
    <row r="35" spans="1:2">
      <c r="A35"/>
      <c r="B35" t="s">
        <v>339</v>
      </c>
    </row>
    <row r="36" spans="1:2">
      <c r="A36"/>
      <c r="B36" t="s">
        <v>282</v>
      </c>
    </row>
    <row r="37" spans="1:2">
      <c r="A37"/>
      <c r="B37" t="s">
        <v>337</v>
      </c>
    </row>
    <row r="38" spans="1:2">
      <c r="A38"/>
      <c r="B38" t="s">
        <v>202</v>
      </c>
    </row>
    <row r="39" spans="1:2">
      <c r="A39"/>
      <c r="B39" t="s">
        <v>184</v>
      </c>
    </row>
    <row r="40" spans="1:2">
      <c r="A40"/>
      <c r="B40" t="s">
        <v>181</v>
      </c>
    </row>
    <row r="41" spans="1:2">
      <c r="A41"/>
      <c r="B41" t="s">
        <v>224</v>
      </c>
    </row>
    <row r="42" spans="1:2">
      <c r="A42"/>
      <c r="B42" t="s">
        <v>182</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sheetData>
  <sheetProtection formatColumns="0" formatRows="0"/>
  <phoneticPr fontId="9"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4"/>
    </row>
    <row r="2" spans="1:1" ht="12">
      <c r="A2" s="14"/>
    </row>
    <row r="3" spans="1:1" ht="12">
      <c r="A3" s="14"/>
    </row>
    <row r="4" spans="1:1" ht="12">
      <c r="A4" s="14"/>
    </row>
    <row r="5" spans="1:1" ht="12">
      <c r="A5" s="14"/>
    </row>
    <row r="6" spans="1:1" ht="12">
      <c r="A6" s="14"/>
    </row>
    <row r="7" spans="1:1" ht="12">
      <c r="A7" s="14"/>
    </row>
    <row r="8" spans="1:1" ht="12">
      <c r="A8" s="14"/>
    </row>
    <row r="9" spans="1:1" ht="12">
      <c r="A9" s="14"/>
    </row>
    <row r="10" spans="1:1" ht="12">
      <c r="A10" s="14"/>
    </row>
    <row r="11" spans="1:1" ht="12">
      <c r="A11" s="14"/>
    </row>
    <row r="12" spans="1:1" ht="12">
      <c r="A12" s="14"/>
    </row>
    <row r="13" spans="1:1" ht="12">
      <c r="A13" s="14"/>
    </row>
    <row r="14" spans="1:1" ht="12">
      <c r="A14" s="14"/>
    </row>
    <row r="15" spans="1:1" ht="12">
      <c r="A15" s="14"/>
    </row>
    <row r="16" spans="1:1" ht="12">
      <c r="A16" s="14"/>
    </row>
    <row r="17" spans="1:1" ht="12">
      <c r="A17" s="14"/>
    </row>
    <row r="18" spans="1:1" ht="12">
      <c r="A18" s="14"/>
    </row>
    <row r="19" spans="1:1" ht="12">
      <c r="A19" s="14"/>
    </row>
  </sheetData>
  <sheetProtection formatColumns="0" formatRows="0"/>
  <phoneticPr fontId="9" type="noConversion"/>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5"/>
    <col min="2" max="16384" width="9.140625" style="16"/>
  </cols>
  <sheetData/>
  <sheetProtection formatColumns="0" formatRows="0"/>
  <phoneticPr fontId="6" type="noConversion"/>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7"/>
    <col min="27" max="36" width="9.140625" style="8"/>
    <col min="37" max="16384" width="9.140625" style="7"/>
  </cols>
  <sheetData/>
  <sheetProtection formatColumns="0" formatRows="0"/>
  <phoneticPr fontId="10" type="noConversion"/>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2"/>
  <sheetViews>
    <sheetView showGridLines="0" zoomScaleNormal="100" workbookViewId="0"/>
  </sheetViews>
  <sheetFormatPr defaultRowHeight="11.25"/>
  <cols>
    <col min="1" max="2" width="9.140625" style="4"/>
    <col min="3" max="3" width="20.7109375" style="4" customWidth="1"/>
    <col min="4" max="4" width="25.140625" style="4" customWidth="1"/>
    <col min="5" max="16384" width="9.140625" style="4"/>
  </cols>
  <sheetData>
    <row r="1" spans="1:10">
      <c r="A1" s="4" t="s">
        <v>1310</v>
      </c>
      <c r="B1" s="4" t="s">
        <v>1322</v>
      </c>
      <c r="C1" s="4" t="s">
        <v>1323</v>
      </c>
      <c r="D1" s="4" t="s">
        <v>1324</v>
      </c>
      <c r="E1" s="4" t="s">
        <v>1325</v>
      </c>
      <c r="F1" s="4" t="s">
        <v>1326</v>
      </c>
      <c r="G1" s="4" t="s">
        <v>1327</v>
      </c>
      <c r="H1" s="4" t="s">
        <v>1328</v>
      </c>
      <c r="I1" s="4" t="s">
        <v>1329</v>
      </c>
    </row>
    <row r="2" spans="1:10">
      <c r="A2" s="4">
        <v>1</v>
      </c>
      <c r="B2" s="4" t="s">
        <v>1330</v>
      </c>
      <c r="C2" s="4" t="s">
        <v>168</v>
      </c>
      <c r="D2" s="4" t="s">
        <v>1331</v>
      </c>
      <c r="E2" s="4" t="s">
        <v>1332</v>
      </c>
      <c r="F2" s="4" t="s">
        <v>1333</v>
      </c>
      <c r="G2" s="4" t="s">
        <v>1334</v>
      </c>
      <c r="J2" s="4" t="s">
        <v>1625</v>
      </c>
    </row>
    <row r="3" spans="1:10">
      <c r="A3" s="4">
        <v>2</v>
      </c>
      <c r="B3" s="4" t="s">
        <v>1330</v>
      </c>
      <c r="C3" s="4" t="s">
        <v>168</v>
      </c>
      <c r="D3" s="4" t="s">
        <v>1335</v>
      </c>
      <c r="E3" s="4" t="s">
        <v>1336</v>
      </c>
      <c r="F3" s="4" t="s">
        <v>1337</v>
      </c>
      <c r="G3" s="4" t="s">
        <v>1338</v>
      </c>
      <c r="J3" s="4" t="s">
        <v>1625</v>
      </c>
    </row>
    <row r="4" spans="1:10">
      <c r="A4" s="4">
        <v>3</v>
      </c>
      <c r="B4" s="4" t="s">
        <v>1330</v>
      </c>
      <c r="C4" s="4" t="s">
        <v>168</v>
      </c>
      <c r="D4" s="4" t="s">
        <v>1339</v>
      </c>
      <c r="E4" s="4" t="s">
        <v>1340</v>
      </c>
      <c r="F4" s="4" t="s">
        <v>1341</v>
      </c>
      <c r="G4" s="4" t="s">
        <v>1342</v>
      </c>
      <c r="J4" s="4" t="s">
        <v>1625</v>
      </c>
    </row>
    <row r="5" spans="1:10">
      <c r="A5" s="4">
        <v>4</v>
      </c>
      <c r="B5" s="4" t="s">
        <v>1330</v>
      </c>
      <c r="C5" s="4" t="s">
        <v>168</v>
      </c>
      <c r="D5" s="4" t="s">
        <v>1343</v>
      </c>
      <c r="E5" s="4" t="s">
        <v>1344</v>
      </c>
      <c r="F5" s="4" t="s">
        <v>1345</v>
      </c>
      <c r="G5" s="4" t="s">
        <v>1334</v>
      </c>
      <c r="J5" s="4" t="s">
        <v>1625</v>
      </c>
    </row>
    <row r="6" spans="1:10">
      <c r="A6" s="4">
        <v>5</v>
      </c>
      <c r="B6" s="4" t="s">
        <v>1330</v>
      </c>
      <c r="C6" s="4" t="s">
        <v>168</v>
      </c>
      <c r="D6" s="4" t="s">
        <v>1346</v>
      </c>
      <c r="E6" s="4" t="s">
        <v>1347</v>
      </c>
      <c r="F6" s="4" t="s">
        <v>1348</v>
      </c>
      <c r="G6" s="4" t="s">
        <v>1342</v>
      </c>
      <c r="J6" s="4" t="s">
        <v>1625</v>
      </c>
    </row>
    <row r="7" spans="1:10">
      <c r="A7" s="4">
        <v>6</v>
      </c>
      <c r="B7" s="4" t="s">
        <v>1330</v>
      </c>
      <c r="C7" s="4" t="s">
        <v>168</v>
      </c>
      <c r="D7" s="4" t="s">
        <v>1349</v>
      </c>
      <c r="E7" s="4" t="s">
        <v>1350</v>
      </c>
      <c r="F7" s="4" t="s">
        <v>1351</v>
      </c>
      <c r="G7" s="4" t="s">
        <v>1334</v>
      </c>
      <c r="J7" s="4" t="s">
        <v>1625</v>
      </c>
    </row>
    <row r="8" spans="1:10">
      <c r="A8" s="4">
        <v>7</v>
      </c>
      <c r="B8" s="4" t="s">
        <v>1330</v>
      </c>
      <c r="C8" s="4" t="s">
        <v>168</v>
      </c>
      <c r="D8" s="4" t="s">
        <v>1352</v>
      </c>
      <c r="E8" s="4" t="s">
        <v>1353</v>
      </c>
      <c r="F8" s="4" t="s">
        <v>1354</v>
      </c>
      <c r="G8" s="4" t="s">
        <v>1334</v>
      </c>
      <c r="J8" s="4" t="s">
        <v>1625</v>
      </c>
    </row>
    <row r="9" spans="1:10">
      <c r="A9" s="4">
        <v>8</v>
      </c>
      <c r="B9" s="4" t="s">
        <v>1330</v>
      </c>
      <c r="C9" s="4" t="s">
        <v>168</v>
      </c>
      <c r="D9" s="4" t="s">
        <v>1355</v>
      </c>
      <c r="E9" s="4" t="s">
        <v>1356</v>
      </c>
      <c r="F9" s="4" t="s">
        <v>1357</v>
      </c>
      <c r="G9" s="4" t="s">
        <v>1334</v>
      </c>
      <c r="J9" s="4" t="s">
        <v>1625</v>
      </c>
    </row>
    <row r="10" spans="1:10">
      <c r="A10" s="4">
        <v>9</v>
      </c>
      <c r="B10" s="4" t="s">
        <v>1330</v>
      </c>
      <c r="C10" s="4" t="s">
        <v>168</v>
      </c>
      <c r="D10" s="4" t="s">
        <v>1358</v>
      </c>
      <c r="E10" s="4" t="s">
        <v>1359</v>
      </c>
      <c r="F10" s="4" t="s">
        <v>1360</v>
      </c>
      <c r="G10" s="4" t="s">
        <v>1342</v>
      </c>
      <c r="H10" s="4" t="s">
        <v>1361</v>
      </c>
      <c r="J10" s="4" t="s">
        <v>1625</v>
      </c>
    </row>
    <row r="11" spans="1:10">
      <c r="A11" s="4">
        <v>10</v>
      </c>
      <c r="B11" s="4" t="s">
        <v>1330</v>
      </c>
      <c r="C11" s="4" t="s">
        <v>168</v>
      </c>
      <c r="D11" s="4" t="s">
        <v>1362</v>
      </c>
      <c r="E11" s="4" t="s">
        <v>1363</v>
      </c>
      <c r="F11" s="4" t="s">
        <v>1364</v>
      </c>
      <c r="G11" s="4" t="s">
        <v>1342</v>
      </c>
      <c r="H11" s="4" t="s">
        <v>1365</v>
      </c>
      <c r="J11" s="4" t="s">
        <v>1625</v>
      </c>
    </row>
    <row r="12" spans="1:10">
      <c r="A12" s="4">
        <v>11</v>
      </c>
      <c r="B12" s="4" t="s">
        <v>1330</v>
      </c>
      <c r="C12" s="4" t="s">
        <v>168</v>
      </c>
      <c r="D12" s="4" t="s">
        <v>1366</v>
      </c>
      <c r="E12" s="4" t="s">
        <v>1367</v>
      </c>
      <c r="F12" s="4" t="s">
        <v>1368</v>
      </c>
      <c r="G12" s="4" t="s">
        <v>1338</v>
      </c>
      <c r="J12" s="4" t="s">
        <v>1625</v>
      </c>
    </row>
    <row r="13" spans="1:10">
      <c r="A13" s="4">
        <v>12</v>
      </c>
      <c r="B13" s="4" t="s">
        <v>1330</v>
      </c>
      <c r="C13" s="4" t="s">
        <v>168</v>
      </c>
      <c r="D13" s="4" t="s">
        <v>1369</v>
      </c>
      <c r="E13" s="4" t="s">
        <v>1370</v>
      </c>
      <c r="F13" s="4" t="s">
        <v>1371</v>
      </c>
      <c r="G13" s="4" t="s">
        <v>1372</v>
      </c>
      <c r="J13" s="4" t="s">
        <v>1625</v>
      </c>
    </row>
    <row r="14" spans="1:10">
      <c r="A14" s="4">
        <v>13</v>
      </c>
      <c r="B14" s="4" t="s">
        <v>1330</v>
      </c>
      <c r="C14" s="4" t="s">
        <v>168</v>
      </c>
      <c r="D14" s="4" t="s">
        <v>1373</v>
      </c>
      <c r="E14" s="4" t="s">
        <v>1374</v>
      </c>
      <c r="F14" s="4" t="s">
        <v>1375</v>
      </c>
      <c r="G14" s="4" t="s">
        <v>1342</v>
      </c>
      <c r="H14" s="4" t="s">
        <v>1376</v>
      </c>
      <c r="J14" s="4" t="s">
        <v>1625</v>
      </c>
    </row>
    <row r="15" spans="1:10">
      <c r="A15" s="4">
        <v>14</v>
      </c>
      <c r="B15" s="4" t="s">
        <v>1330</v>
      </c>
      <c r="C15" s="4" t="s">
        <v>168</v>
      </c>
      <c r="D15" s="4" t="s">
        <v>1377</v>
      </c>
      <c r="E15" s="4" t="s">
        <v>1378</v>
      </c>
      <c r="F15" s="4" t="s">
        <v>1379</v>
      </c>
      <c r="G15" s="4" t="s">
        <v>1380</v>
      </c>
      <c r="J15" s="4" t="s">
        <v>1625</v>
      </c>
    </row>
    <row r="16" spans="1:10">
      <c r="A16" s="4">
        <v>15</v>
      </c>
      <c r="B16" s="4" t="s">
        <v>1330</v>
      </c>
      <c r="C16" s="4" t="s">
        <v>168</v>
      </c>
      <c r="D16" s="4" t="s">
        <v>1381</v>
      </c>
      <c r="E16" s="4" t="s">
        <v>1382</v>
      </c>
      <c r="F16" s="4" t="s">
        <v>1383</v>
      </c>
      <c r="G16" s="4" t="s">
        <v>1342</v>
      </c>
      <c r="J16" s="4" t="s">
        <v>1625</v>
      </c>
    </row>
    <row r="17" spans="1:10">
      <c r="A17" s="4">
        <v>16</v>
      </c>
      <c r="B17" s="4" t="s">
        <v>1330</v>
      </c>
      <c r="C17" s="4" t="s">
        <v>168</v>
      </c>
      <c r="D17" s="4" t="s">
        <v>1384</v>
      </c>
      <c r="E17" s="4" t="s">
        <v>1385</v>
      </c>
      <c r="F17" s="4" t="s">
        <v>1386</v>
      </c>
      <c r="G17" s="4" t="s">
        <v>1334</v>
      </c>
      <c r="J17" s="4" t="s">
        <v>1625</v>
      </c>
    </row>
    <row r="18" spans="1:10">
      <c r="A18" s="4">
        <v>17</v>
      </c>
      <c r="B18" s="4" t="s">
        <v>1330</v>
      </c>
      <c r="C18" s="4" t="s">
        <v>168</v>
      </c>
      <c r="D18" s="4" t="s">
        <v>1387</v>
      </c>
      <c r="E18" s="4" t="s">
        <v>1388</v>
      </c>
      <c r="F18" s="4" t="s">
        <v>1389</v>
      </c>
      <c r="G18" s="4" t="s">
        <v>1390</v>
      </c>
      <c r="J18" s="4" t="s">
        <v>1625</v>
      </c>
    </row>
    <row r="19" spans="1:10">
      <c r="A19" s="4">
        <v>18</v>
      </c>
      <c r="B19" s="4" t="s">
        <v>1330</v>
      </c>
      <c r="C19" s="4" t="s">
        <v>168</v>
      </c>
      <c r="D19" s="4" t="s">
        <v>1391</v>
      </c>
      <c r="E19" s="4" t="s">
        <v>1392</v>
      </c>
      <c r="F19" s="4" t="s">
        <v>1393</v>
      </c>
      <c r="G19" s="4" t="s">
        <v>1390</v>
      </c>
      <c r="J19" s="4" t="s">
        <v>1625</v>
      </c>
    </row>
    <row r="20" spans="1:10">
      <c r="A20" s="4">
        <v>19</v>
      </c>
      <c r="B20" s="4" t="s">
        <v>1330</v>
      </c>
      <c r="C20" s="4" t="s">
        <v>168</v>
      </c>
      <c r="D20" s="4" t="s">
        <v>1394</v>
      </c>
      <c r="E20" s="4" t="s">
        <v>1395</v>
      </c>
      <c r="F20" s="4" t="s">
        <v>1396</v>
      </c>
      <c r="G20" s="4" t="s">
        <v>1397</v>
      </c>
      <c r="J20" s="4" t="s">
        <v>1625</v>
      </c>
    </row>
    <row r="21" spans="1:10">
      <c r="A21" s="4">
        <v>20</v>
      </c>
      <c r="B21" s="4" t="s">
        <v>1330</v>
      </c>
      <c r="C21" s="4" t="s">
        <v>168</v>
      </c>
      <c r="D21" s="4" t="s">
        <v>1398</v>
      </c>
      <c r="E21" s="4" t="s">
        <v>1399</v>
      </c>
      <c r="F21" s="4" t="s">
        <v>1400</v>
      </c>
      <c r="G21" s="4" t="s">
        <v>1342</v>
      </c>
      <c r="J21" s="4" t="s">
        <v>1625</v>
      </c>
    </row>
    <row r="22" spans="1:10">
      <c r="A22" s="4">
        <v>21</v>
      </c>
      <c r="B22" s="4" t="s">
        <v>1330</v>
      </c>
      <c r="C22" s="4" t="s">
        <v>168</v>
      </c>
      <c r="D22" s="4" t="s">
        <v>1401</v>
      </c>
      <c r="E22" s="4" t="s">
        <v>1402</v>
      </c>
      <c r="F22" s="4" t="s">
        <v>1403</v>
      </c>
      <c r="G22" s="4" t="s">
        <v>1372</v>
      </c>
      <c r="J22" s="4" t="s">
        <v>1625</v>
      </c>
    </row>
    <row r="23" spans="1:10">
      <c r="A23" s="4">
        <v>22</v>
      </c>
      <c r="B23" s="4" t="s">
        <v>1330</v>
      </c>
      <c r="C23" s="4" t="s">
        <v>168</v>
      </c>
      <c r="D23" s="4" t="s">
        <v>1404</v>
      </c>
      <c r="E23" s="4" t="s">
        <v>1405</v>
      </c>
      <c r="F23" s="4" t="s">
        <v>1406</v>
      </c>
      <c r="G23" s="4" t="s">
        <v>1446</v>
      </c>
      <c r="J23" s="4" t="s">
        <v>1625</v>
      </c>
    </row>
    <row r="24" spans="1:10">
      <c r="A24" s="4">
        <v>23</v>
      </c>
      <c r="B24" s="4" t="s">
        <v>1330</v>
      </c>
      <c r="C24" s="4" t="s">
        <v>168</v>
      </c>
      <c r="D24" s="4" t="s">
        <v>1408</v>
      </c>
      <c r="E24" s="4" t="s">
        <v>1409</v>
      </c>
      <c r="F24" s="4" t="s">
        <v>1410</v>
      </c>
      <c r="G24" s="4" t="s">
        <v>1372</v>
      </c>
      <c r="J24" s="4" t="s">
        <v>1625</v>
      </c>
    </row>
    <row r="25" spans="1:10">
      <c r="A25" s="4">
        <v>24</v>
      </c>
      <c r="B25" s="4" t="s">
        <v>1330</v>
      </c>
      <c r="C25" s="4" t="s">
        <v>168</v>
      </c>
      <c r="D25" s="4" t="s">
        <v>1412</v>
      </c>
      <c r="E25" s="4" t="s">
        <v>1413</v>
      </c>
      <c r="F25" s="4" t="s">
        <v>1414</v>
      </c>
      <c r="G25" s="4" t="s">
        <v>1407</v>
      </c>
      <c r="J25" s="4" t="s">
        <v>1625</v>
      </c>
    </row>
    <row r="26" spans="1:10">
      <c r="A26" s="4">
        <v>25</v>
      </c>
      <c r="B26" s="4" t="s">
        <v>1330</v>
      </c>
      <c r="C26" s="4" t="s">
        <v>168</v>
      </c>
      <c r="D26" s="4" t="s">
        <v>1415</v>
      </c>
      <c r="E26" s="4" t="s">
        <v>1416</v>
      </c>
      <c r="F26" s="4" t="s">
        <v>1417</v>
      </c>
      <c r="G26" s="4" t="s">
        <v>1372</v>
      </c>
      <c r="J26" s="4" t="s">
        <v>1625</v>
      </c>
    </row>
    <row r="27" spans="1:10">
      <c r="A27" s="4">
        <v>26</v>
      </c>
      <c r="B27" s="4" t="s">
        <v>1330</v>
      </c>
      <c r="C27" s="4" t="s">
        <v>168</v>
      </c>
      <c r="D27" s="4" t="s">
        <v>1418</v>
      </c>
      <c r="E27" s="4" t="s">
        <v>1419</v>
      </c>
      <c r="F27" s="4" t="s">
        <v>1420</v>
      </c>
      <c r="G27" s="4" t="s">
        <v>1342</v>
      </c>
      <c r="J27" s="4" t="s">
        <v>1625</v>
      </c>
    </row>
    <row r="28" spans="1:10">
      <c r="A28" s="4">
        <v>27</v>
      </c>
      <c r="B28" s="4" t="s">
        <v>1330</v>
      </c>
      <c r="C28" s="4" t="s">
        <v>168</v>
      </c>
      <c r="D28" s="4" t="s">
        <v>1421</v>
      </c>
      <c r="E28" s="4" t="s">
        <v>1422</v>
      </c>
      <c r="F28" s="4" t="s">
        <v>1423</v>
      </c>
      <c r="G28" s="4" t="s">
        <v>1342</v>
      </c>
      <c r="J28" s="4" t="s">
        <v>1625</v>
      </c>
    </row>
    <row r="29" spans="1:10">
      <c r="A29" s="4">
        <v>28</v>
      </c>
      <c r="B29" s="4" t="s">
        <v>1330</v>
      </c>
      <c r="C29" s="4" t="s">
        <v>168</v>
      </c>
      <c r="D29" s="4" t="s">
        <v>1424</v>
      </c>
      <c r="E29" s="4" t="s">
        <v>1425</v>
      </c>
      <c r="F29" s="4" t="s">
        <v>1426</v>
      </c>
      <c r="G29" s="4" t="s">
        <v>1446</v>
      </c>
      <c r="J29" s="4" t="s">
        <v>1625</v>
      </c>
    </row>
    <row r="30" spans="1:10">
      <c r="A30" s="4">
        <v>29</v>
      </c>
      <c r="B30" s="4" t="s">
        <v>1330</v>
      </c>
      <c r="C30" s="4" t="s">
        <v>168</v>
      </c>
      <c r="D30" s="4" t="s">
        <v>1427</v>
      </c>
      <c r="E30" s="4" t="s">
        <v>1428</v>
      </c>
      <c r="F30" s="4" t="s">
        <v>1429</v>
      </c>
      <c r="G30" s="4" t="s">
        <v>1342</v>
      </c>
      <c r="H30" s="4" t="s">
        <v>1430</v>
      </c>
      <c r="J30" s="4" t="s">
        <v>1625</v>
      </c>
    </row>
    <row r="31" spans="1:10">
      <c r="A31" s="4">
        <v>30</v>
      </c>
      <c r="B31" s="4" t="s">
        <v>1330</v>
      </c>
      <c r="C31" s="4" t="s">
        <v>168</v>
      </c>
      <c r="D31" s="4" t="s">
        <v>1431</v>
      </c>
      <c r="E31" s="4" t="s">
        <v>1432</v>
      </c>
      <c r="F31" s="4" t="s">
        <v>1433</v>
      </c>
      <c r="G31" s="4" t="s">
        <v>1380</v>
      </c>
      <c r="J31" s="4" t="s">
        <v>1625</v>
      </c>
    </row>
    <row r="32" spans="1:10">
      <c r="A32" s="4">
        <v>31</v>
      </c>
      <c r="B32" s="4" t="s">
        <v>1330</v>
      </c>
      <c r="C32" s="4" t="s">
        <v>168</v>
      </c>
      <c r="D32" s="4" t="s">
        <v>1434</v>
      </c>
      <c r="E32" s="4" t="s">
        <v>1435</v>
      </c>
      <c r="F32" s="4" t="s">
        <v>1436</v>
      </c>
      <c r="G32" s="4" t="s">
        <v>1338</v>
      </c>
      <c r="J32" s="4" t="s">
        <v>1625</v>
      </c>
    </row>
    <row r="33" spans="1:10">
      <c r="A33" s="4">
        <v>32</v>
      </c>
      <c r="B33" s="4" t="s">
        <v>1330</v>
      </c>
      <c r="C33" s="4" t="s">
        <v>168</v>
      </c>
      <c r="D33" s="4" t="s">
        <v>1437</v>
      </c>
      <c r="E33" s="4" t="s">
        <v>1438</v>
      </c>
      <c r="F33" s="4" t="s">
        <v>1439</v>
      </c>
      <c r="G33" s="4" t="s">
        <v>1342</v>
      </c>
      <c r="J33" s="4" t="s">
        <v>1625</v>
      </c>
    </row>
    <row r="34" spans="1:10">
      <c r="A34" s="4">
        <v>33</v>
      </c>
      <c r="B34" s="4" t="s">
        <v>1330</v>
      </c>
      <c r="C34" s="4" t="s">
        <v>168</v>
      </c>
      <c r="D34" s="4" t="s">
        <v>1440</v>
      </c>
      <c r="E34" s="4" t="s">
        <v>1441</v>
      </c>
      <c r="F34" s="4" t="s">
        <v>1442</v>
      </c>
      <c r="G34" s="4" t="s">
        <v>1372</v>
      </c>
      <c r="J34" s="4" t="s">
        <v>1625</v>
      </c>
    </row>
    <row r="35" spans="1:10">
      <c r="A35" s="4">
        <v>34</v>
      </c>
      <c r="B35" s="4" t="s">
        <v>1330</v>
      </c>
      <c r="C35" s="4" t="s">
        <v>168</v>
      </c>
      <c r="D35" s="4" t="s">
        <v>1443</v>
      </c>
      <c r="E35" s="4" t="s">
        <v>1444</v>
      </c>
      <c r="F35" s="4" t="s">
        <v>1445</v>
      </c>
      <c r="G35" s="4" t="s">
        <v>1446</v>
      </c>
      <c r="J35" s="4" t="s">
        <v>1625</v>
      </c>
    </row>
    <row r="36" spans="1:10">
      <c r="A36" s="4">
        <v>35</v>
      </c>
      <c r="B36" s="4" t="s">
        <v>1330</v>
      </c>
      <c r="C36" s="4" t="s">
        <v>168</v>
      </c>
      <c r="D36" s="4" t="s">
        <v>1447</v>
      </c>
      <c r="E36" s="4" t="s">
        <v>1448</v>
      </c>
      <c r="F36" s="4" t="s">
        <v>1449</v>
      </c>
      <c r="G36" s="4" t="s">
        <v>1380</v>
      </c>
      <c r="J36" s="4" t="s">
        <v>1625</v>
      </c>
    </row>
    <row r="37" spans="1:10">
      <c r="A37" s="4">
        <v>36</v>
      </c>
      <c r="B37" s="4" t="s">
        <v>1330</v>
      </c>
      <c r="C37" s="4" t="s">
        <v>168</v>
      </c>
      <c r="D37" s="4" t="s">
        <v>1450</v>
      </c>
      <c r="E37" s="4" t="s">
        <v>1451</v>
      </c>
      <c r="F37" s="4" t="s">
        <v>1452</v>
      </c>
      <c r="G37" s="4" t="s">
        <v>1342</v>
      </c>
      <c r="J37" s="4" t="s">
        <v>1625</v>
      </c>
    </row>
    <row r="38" spans="1:10">
      <c r="A38" s="4">
        <v>37</v>
      </c>
      <c r="B38" s="4" t="s">
        <v>1330</v>
      </c>
      <c r="C38" s="4" t="s">
        <v>168</v>
      </c>
      <c r="D38" s="4" t="s">
        <v>1453</v>
      </c>
      <c r="E38" s="4" t="s">
        <v>1454</v>
      </c>
      <c r="F38" s="4" t="s">
        <v>1455</v>
      </c>
      <c r="G38" s="4" t="s">
        <v>1456</v>
      </c>
      <c r="J38" s="4" t="s">
        <v>1625</v>
      </c>
    </row>
    <row r="39" spans="1:10">
      <c r="A39" s="4">
        <v>38</v>
      </c>
      <c r="B39" s="4" t="s">
        <v>1330</v>
      </c>
      <c r="C39" s="4" t="s">
        <v>168</v>
      </c>
      <c r="D39" s="4" t="s">
        <v>1457</v>
      </c>
      <c r="E39" s="4" t="s">
        <v>1458</v>
      </c>
      <c r="F39" s="4" t="s">
        <v>1459</v>
      </c>
      <c r="G39" s="4" t="s">
        <v>1446</v>
      </c>
      <c r="J39" s="4" t="s">
        <v>1625</v>
      </c>
    </row>
    <row r="40" spans="1:10">
      <c r="A40" s="4">
        <v>39</v>
      </c>
      <c r="B40" s="4" t="s">
        <v>1330</v>
      </c>
      <c r="C40" s="4" t="s">
        <v>168</v>
      </c>
      <c r="D40" s="4" t="s">
        <v>1460</v>
      </c>
      <c r="E40" s="4" t="s">
        <v>1461</v>
      </c>
      <c r="F40" s="4" t="s">
        <v>1462</v>
      </c>
      <c r="G40" s="4" t="s">
        <v>1372</v>
      </c>
      <c r="J40" s="4" t="s">
        <v>1625</v>
      </c>
    </row>
    <row r="41" spans="1:10">
      <c r="A41" s="4">
        <v>40</v>
      </c>
      <c r="B41" s="4" t="s">
        <v>1330</v>
      </c>
      <c r="C41" s="4" t="s">
        <v>168</v>
      </c>
      <c r="D41" s="4" t="s">
        <v>1463</v>
      </c>
      <c r="E41" s="4" t="s">
        <v>1464</v>
      </c>
      <c r="F41" s="4" t="s">
        <v>1465</v>
      </c>
      <c r="G41" s="4" t="s">
        <v>1342</v>
      </c>
      <c r="J41" s="4" t="s">
        <v>1625</v>
      </c>
    </row>
    <row r="42" spans="1:10">
      <c r="A42" s="4">
        <v>41</v>
      </c>
      <c r="B42" s="4" t="s">
        <v>1330</v>
      </c>
      <c r="C42" s="4" t="s">
        <v>168</v>
      </c>
      <c r="D42" s="4" t="s">
        <v>1466</v>
      </c>
      <c r="E42" s="4" t="s">
        <v>1467</v>
      </c>
      <c r="F42" s="4" t="s">
        <v>1468</v>
      </c>
      <c r="G42" s="4" t="s">
        <v>1342</v>
      </c>
      <c r="J42" s="4" t="s">
        <v>1625</v>
      </c>
    </row>
    <row r="43" spans="1:10">
      <c r="A43" s="4">
        <v>42</v>
      </c>
      <c r="B43" s="4" t="s">
        <v>1330</v>
      </c>
      <c r="C43" s="4" t="s">
        <v>168</v>
      </c>
      <c r="D43" s="4" t="s">
        <v>1469</v>
      </c>
      <c r="E43" s="4" t="s">
        <v>1470</v>
      </c>
      <c r="F43" s="4" t="s">
        <v>1471</v>
      </c>
      <c r="G43" s="4" t="s">
        <v>1446</v>
      </c>
      <c r="J43" s="4" t="s">
        <v>1625</v>
      </c>
    </row>
    <row r="44" spans="1:10">
      <c r="A44" s="4">
        <v>43</v>
      </c>
      <c r="B44" s="4" t="s">
        <v>1330</v>
      </c>
      <c r="C44" s="4" t="s">
        <v>168</v>
      </c>
      <c r="D44" s="4" t="s">
        <v>1472</v>
      </c>
      <c r="E44" s="4" t="s">
        <v>1473</v>
      </c>
      <c r="F44" s="4" t="s">
        <v>1474</v>
      </c>
      <c r="G44" s="4" t="s">
        <v>1338</v>
      </c>
      <c r="J44" s="4" t="s">
        <v>1625</v>
      </c>
    </row>
    <row r="45" spans="1:10">
      <c r="A45" s="4">
        <v>44</v>
      </c>
      <c r="B45" s="4" t="s">
        <v>1330</v>
      </c>
      <c r="C45" s="4" t="s">
        <v>168</v>
      </c>
      <c r="D45" s="4" t="s">
        <v>1475</v>
      </c>
      <c r="E45" s="4" t="s">
        <v>1476</v>
      </c>
      <c r="F45" s="4" t="s">
        <v>1477</v>
      </c>
      <c r="G45" s="4" t="s">
        <v>1446</v>
      </c>
      <c r="J45" s="4" t="s">
        <v>1625</v>
      </c>
    </row>
    <row r="46" spans="1:10">
      <c r="A46" s="4">
        <v>45</v>
      </c>
      <c r="B46" s="4" t="s">
        <v>1330</v>
      </c>
      <c r="C46" s="4" t="s">
        <v>168</v>
      </c>
      <c r="D46" s="4" t="s">
        <v>1478</v>
      </c>
      <c r="E46" s="4" t="s">
        <v>1479</v>
      </c>
      <c r="F46" s="4" t="s">
        <v>1480</v>
      </c>
      <c r="G46" s="4" t="s">
        <v>1342</v>
      </c>
      <c r="J46" s="4" t="s">
        <v>1625</v>
      </c>
    </row>
    <row r="47" spans="1:10">
      <c r="A47" s="4">
        <v>46</v>
      </c>
      <c r="B47" s="4" t="s">
        <v>1330</v>
      </c>
      <c r="C47" s="4" t="s">
        <v>168</v>
      </c>
      <c r="D47" s="4" t="s">
        <v>1481</v>
      </c>
      <c r="E47" s="4" t="s">
        <v>1482</v>
      </c>
      <c r="F47" s="4" t="s">
        <v>1483</v>
      </c>
      <c r="G47" s="4" t="s">
        <v>1446</v>
      </c>
      <c r="J47" s="4" t="s">
        <v>1625</v>
      </c>
    </row>
    <row r="48" spans="1:10">
      <c r="A48" s="4">
        <v>47</v>
      </c>
      <c r="B48" s="4" t="s">
        <v>1330</v>
      </c>
      <c r="C48" s="4" t="s">
        <v>168</v>
      </c>
      <c r="D48" s="4" t="s">
        <v>1484</v>
      </c>
      <c r="E48" s="4" t="s">
        <v>1485</v>
      </c>
      <c r="F48" s="4" t="s">
        <v>1486</v>
      </c>
      <c r="G48" s="4" t="s">
        <v>1487</v>
      </c>
      <c r="J48" s="4" t="s">
        <v>1625</v>
      </c>
    </row>
    <row r="49" spans="1:10">
      <c r="A49" s="4">
        <v>48</v>
      </c>
      <c r="B49" s="4" t="s">
        <v>1330</v>
      </c>
      <c r="C49" s="4" t="s">
        <v>168</v>
      </c>
      <c r="D49" s="4" t="s">
        <v>1488</v>
      </c>
      <c r="E49" s="4" t="s">
        <v>1489</v>
      </c>
      <c r="F49" s="4" t="s">
        <v>1490</v>
      </c>
      <c r="G49" s="4" t="s">
        <v>1380</v>
      </c>
      <c r="J49" s="4" t="s">
        <v>1625</v>
      </c>
    </row>
    <row r="50" spans="1:10">
      <c r="A50" s="4">
        <v>49</v>
      </c>
      <c r="B50" s="4" t="s">
        <v>1330</v>
      </c>
      <c r="C50" s="4" t="s">
        <v>168</v>
      </c>
      <c r="D50" s="4" t="s">
        <v>1491</v>
      </c>
      <c r="E50" s="4" t="s">
        <v>1492</v>
      </c>
      <c r="F50" s="4" t="s">
        <v>1493</v>
      </c>
      <c r="G50" s="4" t="s">
        <v>1372</v>
      </c>
      <c r="J50" s="4" t="s">
        <v>1625</v>
      </c>
    </row>
    <row r="51" spans="1:10">
      <c r="A51" s="4">
        <v>50</v>
      </c>
      <c r="B51" s="4" t="s">
        <v>1330</v>
      </c>
      <c r="C51" s="4" t="s">
        <v>168</v>
      </c>
      <c r="D51" s="4" t="s">
        <v>1494</v>
      </c>
      <c r="E51" s="4" t="s">
        <v>1495</v>
      </c>
      <c r="F51" s="4" t="s">
        <v>1496</v>
      </c>
      <c r="G51" s="4" t="s">
        <v>1411</v>
      </c>
      <c r="J51" s="4" t="s">
        <v>1625</v>
      </c>
    </row>
    <row r="52" spans="1:10">
      <c r="A52" s="4">
        <v>51</v>
      </c>
      <c r="B52" s="4" t="s">
        <v>1330</v>
      </c>
      <c r="C52" s="4" t="s">
        <v>168</v>
      </c>
      <c r="D52" s="4" t="s">
        <v>1497</v>
      </c>
      <c r="E52" s="4" t="s">
        <v>1498</v>
      </c>
      <c r="F52" s="4" t="s">
        <v>1499</v>
      </c>
      <c r="G52" s="4" t="s">
        <v>1380</v>
      </c>
      <c r="H52" s="4" t="s">
        <v>1500</v>
      </c>
      <c r="J52" s="4" t="s">
        <v>1625</v>
      </c>
    </row>
    <row r="53" spans="1:10">
      <c r="A53" s="4">
        <v>52</v>
      </c>
      <c r="B53" s="4" t="s">
        <v>1330</v>
      </c>
      <c r="C53" s="4" t="s">
        <v>168</v>
      </c>
      <c r="D53" s="4" t="s">
        <v>1501</v>
      </c>
      <c r="E53" s="4" t="s">
        <v>1502</v>
      </c>
      <c r="F53" s="4" t="s">
        <v>1503</v>
      </c>
      <c r="G53" s="4" t="s">
        <v>1372</v>
      </c>
      <c r="J53" s="4" t="s">
        <v>1625</v>
      </c>
    </row>
    <row r="54" spans="1:10">
      <c r="A54" s="4">
        <v>53</v>
      </c>
      <c r="B54" s="4" t="s">
        <v>1330</v>
      </c>
      <c r="C54" s="4" t="s">
        <v>168</v>
      </c>
      <c r="D54" s="4" t="s">
        <v>1688</v>
      </c>
      <c r="E54" s="4" t="s">
        <v>1689</v>
      </c>
      <c r="F54" s="4" t="s">
        <v>1690</v>
      </c>
      <c r="G54" s="4" t="s">
        <v>1446</v>
      </c>
      <c r="J54" s="4" t="s">
        <v>1625</v>
      </c>
    </row>
    <row r="55" spans="1:10">
      <c r="A55" s="4">
        <v>54</v>
      </c>
      <c r="B55" s="4" t="s">
        <v>1330</v>
      </c>
      <c r="C55" s="4" t="s">
        <v>168</v>
      </c>
      <c r="D55" s="4" t="s">
        <v>1504</v>
      </c>
      <c r="E55" s="4" t="s">
        <v>1505</v>
      </c>
      <c r="F55" s="4" t="s">
        <v>1506</v>
      </c>
      <c r="G55" s="4" t="s">
        <v>1338</v>
      </c>
      <c r="J55" s="4" t="s">
        <v>1625</v>
      </c>
    </row>
    <row r="56" spans="1:10">
      <c r="A56" s="4">
        <v>55</v>
      </c>
      <c r="B56" s="4" t="s">
        <v>1330</v>
      </c>
      <c r="C56" s="4" t="s">
        <v>168</v>
      </c>
      <c r="D56" s="4" t="s">
        <v>1507</v>
      </c>
      <c r="E56" s="4" t="s">
        <v>1508</v>
      </c>
      <c r="F56" s="4" t="s">
        <v>1509</v>
      </c>
      <c r="G56" s="4" t="s">
        <v>1510</v>
      </c>
      <c r="J56" s="4" t="s">
        <v>1625</v>
      </c>
    </row>
    <row r="57" spans="1:10">
      <c r="A57" s="4">
        <v>56</v>
      </c>
      <c r="B57" s="4" t="s">
        <v>1330</v>
      </c>
      <c r="C57" s="4" t="s">
        <v>168</v>
      </c>
      <c r="D57" s="4" t="s">
        <v>1511</v>
      </c>
      <c r="E57" s="4" t="s">
        <v>1512</v>
      </c>
      <c r="F57" s="4" t="s">
        <v>1513</v>
      </c>
      <c r="G57" s="4" t="s">
        <v>1342</v>
      </c>
      <c r="J57" s="4" t="s">
        <v>1625</v>
      </c>
    </row>
    <row r="58" spans="1:10">
      <c r="A58" s="4">
        <v>57</v>
      </c>
      <c r="B58" s="4" t="s">
        <v>1330</v>
      </c>
      <c r="C58" s="4" t="s">
        <v>168</v>
      </c>
      <c r="D58" s="4" t="s">
        <v>1514</v>
      </c>
      <c r="E58" s="4" t="s">
        <v>1515</v>
      </c>
      <c r="F58" s="4" t="s">
        <v>1516</v>
      </c>
      <c r="G58" s="4" t="s">
        <v>1380</v>
      </c>
      <c r="J58" s="4" t="s">
        <v>1625</v>
      </c>
    </row>
    <row r="59" spans="1:10">
      <c r="A59" s="4">
        <v>58</v>
      </c>
      <c r="B59" s="4" t="s">
        <v>1330</v>
      </c>
      <c r="C59" s="4" t="s">
        <v>168</v>
      </c>
      <c r="D59" s="4" t="s">
        <v>1517</v>
      </c>
      <c r="E59" s="4" t="s">
        <v>1518</v>
      </c>
      <c r="F59" s="4" t="s">
        <v>1519</v>
      </c>
      <c r="G59" s="4" t="s">
        <v>1342</v>
      </c>
      <c r="J59" s="4" t="s">
        <v>1625</v>
      </c>
    </row>
    <row r="60" spans="1:10">
      <c r="A60" s="4">
        <v>59</v>
      </c>
      <c r="B60" s="4" t="s">
        <v>1330</v>
      </c>
      <c r="C60" s="4" t="s">
        <v>168</v>
      </c>
      <c r="D60" s="4" t="s">
        <v>1520</v>
      </c>
      <c r="E60" s="4" t="s">
        <v>1521</v>
      </c>
      <c r="F60" s="4" t="s">
        <v>1522</v>
      </c>
      <c r="G60" s="4" t="s">
        <v>1342</v>
      </c>
      <c r="J60" s="4" t="s">
        <v>1625</v>
      </c>
    </row>
    <row r="61" spans="1:10">
      <c r="A61" s="4">
        <v>60</v>
      </c>
      <c r="B61" s="4" t="s">
        <v>1330</v>
      </c>
      <c r="C61" s="4" t="s">
        <v>168</v>
      </c>
      <c r="D61" s="4" t="s">
        <v>1523</v>
      </c>
      <c r="E61" s="4" t="s">
        <v>1524</v>
      </c>
      <c r="F61" s="4" t="s">
        <v>1525</v>
      </c>
      <c r="G61" s="4" t="s">
        <v>1372</v>
      </c>
      <c r="J61" s="4" t="s">
        <v>1625</v>
      </c>
    </row>
    <row r="62" spans="1:10">
      <c r="A62" s="4">
        <v>61</v>
      </c>
      <c r="B62" s="4" t="s">
        <v>1330</v>
      </c>
      <c r="C62" s="4" t="s">
        <v>168</v>
      </c>
      <c r="D62" s="4" t="s">
        <v>1526</v>
      </c>
      <c r="E62" s="4" t="s">
        <v>1527</v>
      </c>
      <c r="F62" s="4" t="s">
        <v>1528</v>
      </c>
      <c r="G62" s="4" t="s">
        <v>1334</v>
      </c>
      <c r="J62" s="4" t="s">
        <v>1625</v>
      </c>
    </row>
    <row r="63" spans="1:10">
      <c r="A63" s="4">
        <v>62</v>
      </c>
      <c r="B63" s="4" t="s">
        <v>1330</v>
      </c>
      <c r="C63" s="4" t="s">
        <v>168</v>
      </c>
      <c r="D63" s="4" t="s">
        <v>1529</v>
      </c>
      <c r="E63" s="4" t="s">
        <v>1530</v>
      </c>
      <c r="F63" s="4" t="s">
        <v>1531</v>
      </c>
      <c r="G63" s="4" t="s">
        <v>1446</v>
      </c>
      <c r="J63" s="4" t="s">
        <v>1625</v>
      </c>
    </row>
    <row r="64" spans="1:10">
      <c r="A64" s="4">
        <v>63</v>
      </c>
      <c r="B64" s="4" t="s">
        <v>1330</v>
      </c>
      <c r="C64" s="4" t="s">
        <v>168</v>
      </c>
      <c r="D64" s="4" t="s">
        <v>1532</v>
      </c>
      <c r="E64" s="4" t="s">
        <v>1533</v>
      </c>
      <c r="F64" s="4" t="s">
        <v>1534</v>
      </c>
      <c r="G64" s="4" t="s">
        <v>1342</v>
      </c>
      <c r="J64" s="4" t="s">
        <v>1625</v>
      </c>
    </row>
    <row r="65" spans="1:10">
      <c r="A65" s="4">
        <v>64</v>
      </c>
      <c r="B65" s="4" t="s">
        <v>1330</v>
      </c>
      <c r="C65" s="4" t="s">
        <v>168</v>
      </c>
      <c r="D65" s="4" t="s">
        <v>1535</v>
      </c>
      <c r="E65" s="4" t="s">
        <v>1536</v>
      </c>
      <c r="F65" s="4" t="s">
        <v>1537</v>
      </c>
      <c r="G65" s="4" t="s">
        <v>1380</v>
      </c>
      <c r="J65" s="4" t="s">
        <v>1625</v>
      </c>
    </row>
    <row r="66" spans="1:10">
      <c r="A66" s="4">
        <v>65</v>
      </c>
      <c r="B66" s="4" t="s">
        <v>1330</v>
      </c>
      <c r="C66" s="4" t="s">
        <v>168</v>
      </c>
      <c r="D66" s="4" t="s">
        <v>1538</v>
      </c>
      <c r="E66" s="4" t="s">
        <v>1539</v>
      </c>
      <c r="F66" s="4" t="s">
        <v>1540</v>
      </c>
      <c r="G66" s="4" t="s">
        <v>1338</v>
      </c>
      <c r="J66" s="4" t="s">
        <v>1625</v>
      </c>
    </row>
    <row r="67" spans="1:10">
      <c r="A67" s="4">
        <v>66</v>
      </c>
      <c r="B67" s="4" t="s">
        <v>1330</v>
      </c>
      <c r="C67" s="4" t="s">
        <v>168</v>
      </c>
      <c r="D67" s="4" t="s">
        <v>1541</v>
      </c>
      <c r="E67" s="4" t="s">
        <v>1542</v>
      </c>
      <c r="F67" s="4" t="s">
        <v>1543</v>
      </c>
      <c r="G67" s="4" t="s">
        <v>1380</v>
      </c>
      <c r="J67" s="4" t="s">
        <v>1625</v>
      </c>
    </row>
    <row r="68" spans="1:10">
      <c r="A68" s="4">
        <v>67</v>
      </c>
      <c r="B68" s="4" t="s">
        <v>1330</v>
      </c>
      <c r="C68" s="4" t="s">
        <v>168</v>
      </c>
      <c r="D68" s="4" t="s">
        <v>1544</v>
      </c>
      <c r="E68" s="4" t="s">
        <v>1545</v>
      </c>
      <c r="F68" s="4" t="s">
        <v>1546</v>
      </c>
      <c r="G68" s="4" t="s">
        <v>1547</v>
      </c>
      <c r="J68" s="4" t="s">
        <v>1625</v>
      </c>
    </row>
    <row r="69" spans="1:10">
      <c r="A69" s="4">
        <v>68</v>
      </c>
      <c r="B69" s="4" t="s">
        <v>1330</v>
      </c>
      <c r="C69" s="4" t="s">
        <v>168</v>
      </c>
      <c r="D69" s="4" t="s">
        <v>1548</v>
      </c>
      <c r="E69" s="4" t="s">
        <v>1549</v>
      </c>
      <c r="F69" s="4" t="s">
        <v>1550</v>
      </c>
      <c r="G69" s="4" t="s">
        <v>1342</v>
      </c>
      <c r="H69" s="4" t="s">
        <v>1551</v>
      </c>
      <c r="J69" s="4" t="s">
        <v>1625</v>
      </c>
    </row>
    <row r="70" spans="1:10">
      <c r="A70" s="4">
        <v>69</v>
      </c>
      <c r="B70" s="4" t="s">
        <v>1330</v>
      </c>
      <c r="C70" s="4" t="s">
        <v>168</v>
      </c>
      <c r="D70" s="4" t="s">
        <v>1552</v>
      </c>
      <c r="E70" s="4" t="s">
        <v>1553</v>
      </c>
      <c r="F70" s="4" t="s">
        <v>1554</v>
      </c>
      <c r="G70" s="4" t="s">
        <v>1510</v>
      </c>
      <c r="J70" s="4" t="s">
        <v>1625</v>
      </c>
    </row>
    <row r="71" spans="1:10">
      <c r="A71" s="4">
        <v>70</v>
      </c>
      <c r="B71" s="4" t="s">
        <v>1330</v>
      </c>
      <c r="C71" s="4" t="s">
        <v>168</v>
      </c>
      <c r="D71" s="4" t="s">
        <v>1555</v>
      </c>
      <c r="E71" s="4" t="s">
        <v>1556</v>
      </c>
      <c r="F71" s="4" t="s">
        <v>1557</v>
      </c>
      <c r="G71" s="4" t="s">
        <v>1338</v>
      </c>
      <c r="J71" s="4" t="s">
        <v>1625</v>
      </c>
    </row>
    <row r="72" spans="1:10">
      <c r="A72" s="4">
        <v>71</v>
      </c>
      <c r="B72" s="4" t="s">
        <v>1330</v>
      </c>
      <c r="C72" s="4" t="s">
        <v>168</v>
      </c>
      <c r="D72" s="4" t="s">
        <v>1558</v>
      </c>
      <c r="E72" s="4" t="s">
        <v>1559</v>
      </c>
      <c r="F72" s="4" t="s">
        <v>1560</v>
      </c>
      <c r="G72" s="4" t="s">
        <v>1334</v>
      </c>
      <c r="J72" s="4" t="s">
        <v>1625</v>
      </c>
    </row>
    <row r="73" spans="1:10">
      <c r="A73" s="4">
        <v>72</v>
      </c>
      <c r="B73" s="4" t="s">
        <v>1330</v>
      </c>
      <c r="C73" s="4" t="s">
        <v>168</v>
      </c>
      <c r="D73" s="4" t="s">
        <v>1561</v>
      </c>
      <c r="E73" s="4" t="s">
        <v>1562</v>
      </c>
      <c r="F73" s="4" t="s">
        <v>1563</v>
      </c>
      <c r="G73" s="4" t="s">
        <v>1334</v>
      </c>
      <c r="J73" s="4" t="s">
        <v>1625</v>
      </c>
    </row>
    <row r="74" spans="1:10">
      <c r="A74" s="4">
        <v>73</v>
      </c>
      <c r="B74" s="4" t="s">
        <v>1330</v>
      </c>
      <c r="C74" s="4" t="s">
        <v>168</v>
      </c>
      <c r="D74" s="4" t="s">
        <v>1564</v>
      </c>
      <c r="E74" s="4" t="s">
        <v>1565</v>
      </c>
      <c r="F74" s="4" t="s">
        <v>1566</v>
      </c>
      <c r="G74" s="4" t="s">
        <v>1380</v>
      </c>
      <c r="J74" s="4" t="s">
        <v>1625</v>
      </c>
    </row>
    <row r="75" spans="1:10">
      <c r="A75" s="4">
        <v>74</v>
      </c>
      <c r="B75" s="4" t="s">
        <v>1330</v>
      </c>
      <c r="C75" s="4" t="s">
        <v>168</v>
      </c>
      <c r="D75" s="4" t="s">
        <v>1567</v>
      </c>
      <c r="E75" s="4" t="s">
        <v>1568</v>
      </c>
      <c r="F75" s="4" t="s">
        <v>1569</v>
      </c>
      <c r="G75" s="4" t="s">
        <v>1342</v>
      </c>
      <c r="J75" s="4" t="s">
        <v>1625</v>
      </c>
    </row>
    <row r="76" spans="1:10">
      <c r="A76" s="4">
        <v>75</v>
      </c>
      <c r="B76" s="4" t="s">
        <v>1330</v>
      </c>
      <c r="C76" s="4" t="s">
        <v>168</v>
      </c>
      <c r="D76" s="4" t="s">
        <v>1570</v>
      </c>
      <c r="E76" s="4" t="s">
        <v>1571</v>
      </c>
      <c r="F76" s="4" t="s">
        <v>1572</v>
      </c>
      <c r="G76" s="4" t="s">
        <v>1338</v>
      </c>
      <c r="H76" s="4" t="s">
        <v>1573</v>
      </c>
      <c r="J76" s="4" t="s">
        <v>1625</v>
      </c>
    </row>
    <row r="77" spans="1:10">
      <c r="A77" s="4">
        <v>76</v>
      </c>
      <c r="B77" s="4" t="s">
        <v>1330</v>
      </c>
      <c r="C77" s="4" t="s">
        <v>168</v>
      </c>
      <c r="D77" s="4" t="s">
        <v>1574</v>
      </c>
      <c r="E77" s="4" t="s">
        <v>1575</v>
      </c>
      <c r="F77" s="4" t="s">
        <v>1576</v>
      </c>
      <c r="G77" s="4" t="s">
        <v>1577</v>
      </c>
      <c r="H77" s="4" t="s">
        <v>1578</v>
      </c>
      <c r="J77" s="4" t="s">
        <v>1625</v>
      </c>
    </row>
    <row r="78" spans="1:10">
      <c r="A78" s="4">
        <v>77</v>
      </c>
      <c r="B78" s="4" t="s">
        <v>1330</v>
      </c>
      <c r="C78" s="4" t="s">
        <v>168</v>
      </c>
      <c r="D78" s="4" t="s">
        <v>1579</v>
      </c>
      <c r="E78" s="4" t="s">
        <v>1580</v>
      </c>
      <c r="F78" s="4" t="s">
        <v>1581</v>
      </c>
      <c r="G78" s="4" t="s">
        <v>1338</v>
      </c>
      <c r="J78" s="4" t="s">
        <v>1625</v>
      </c>
    </row>
    <row r="79" spans="1:10">
      <c r="A79" s="4">
        <v>78</v>
      </c>
      <c r="B79" s="4" t="s">
        <v>1330</v>
      </c>
      <c r="C79" s="4" t="s">
        <v>168</v>
      </c>
      <c r="D79" s="4" t="s">
        <v>1582</v>
      </c>
      <c r="E79" s="4" t="s">
        <v>1583</v>
      </c>
      <c r="F79" s="4" t="s">
        <v>1584</v>
      </c>
      <c r="G79" s="4" t="s">
        <v>1338</v>
      </c>
      <c r="J79" s="4" t="s">
        <v>1625</v>
      </c>
    </row>
    <row r="80" spans="1:10">
      <c r="A80" s="4">
        <v>79</v>
      </c>
      <c r="B80" s="4" t="s">
        <v>1330</v>
      </c>
      <c r="C80" s="4" t="s">
        <v>168</v>
      </c>
      <c r="D80" s="4" t="s">
        <v>1585</v>
      </c>
      <c r="E80" s="4" t="s">
        <v>1586</v>
      </c>
      <c r="F80" s="4" t="s">
        <v>1587</v>
      </c>
      <c r="G80" s="4" t="s">
        <v>1372</v>
      </c>
      <c r="J80" s="4" t="s">
        <v>1625</v>
      </c>
    </row>
    <row r="81" spans="1:10">
      <c r="A81" s="4">
        <v>80</v>
      </c>
      <c r="B81" s="4" t="s">
        <v>1330</v>
      </c>
      <c r="C81" s="4" t="s">
        <v>168</v>
      </c>
      <c r="D81" s="4" t="s">
        <v>1588</v>
      </c>
      <c r="E81" s="4" t="s">
        <v>1589</v>
      </c>
      <c r="F81" s="4" t="s">
        <v>1590</v>
      </c>
      <c r="G81" s="4" t="s">
        <v>1342</v>
      </c>
      <c r="J81" s="4" t="s">
        <v>1625</v>
      </c>
    </row>
    <row r="82" spans="1:10">
      <c r="A82" s="4">
        <v>81</v>
      </c>
      <c r="B82" s="4" t="s">
        <v>1330</v>
      </c>
      <c r="C82" s="4" t="s">
        <v>168</v>
      </c>
      <c r="D82" s="4" t="s">
        <v>1591</v>
      </c>
      <c r="E82" s="4" t="s">
        <v>1592</v>
      </c>
      <c r="F82" s="4" t="s">
        <v>1593</v>
      </c>
      <c r="G82" s="4" t="s">
        <v>1594</v>
      </c>
      <c r="J82" s="4" t="s">
        <v>1625</v>
      </c>
    </row>
    <row r="83" spans="1:10">
      <c r="A83" s="4">
        <v>82</v>
      </c>
      <c r="B83" s="4" t="s">
        <v>1330</v>
      </c>
      <c r="C83" s="4" t="s">
        <v>168</v>
      </c>
      <c r="D83" s="4" t="s">
        <v>1691</v>
      </c>
      <c r="E83" s="4" t="s">
        <v>1592</v>
      </c>
      <c r="F83" s="4" t="s">
        <v>1593</v>
      </c>
      <c r="G83" s="4" t="s">
        <v>1692</v>
      </c>
      <c r="H83" s="4" t="s">
        <v>1693</v>
      </c>
      <c r="J83" s="4" t="s">
        <v>1625</v>
      </c>
    </row>
    <row r="84" spans="1:10">
      <c r="A84" s="4">
        <v>83</v>
      </c>
      <c r="B84" s="4" t="s">
        <v>1330</v>
      </c>
      <c r="C84" s="4" t="s">
        <v>168</v>
      </c>
      <c r="D84" s="4" t="s">
        <v>1595</v>
      </c>
      <c r="E84" s="4" t="s">
        <v>1596</v>
      </c>
      <c r="F84" s="4" t="s">
        <v>1597</v>
      </c>
      <c r="G84" s="4" t="s">
        <v>1334</v>
      </c>
      <c r="J84" s="4" t="s">
        <v>1625</v>
      </c>
    </row>
    <row r="85" spans="1:10">
      <c r="A85" s="4">
        <v>84</v>
      </c>
      <c r="B85" s="4" t="s">
        <v>1330</v>
      </c>
      <c r="C85" s="4" t="s">
        <v>168</v>
      </c>
      <c r="D85" s="4" t="s">
        <v>1598</v>
      </c>
      <c r="E85" s="4" t="s">
        <v>1599</v>
      </c>
      <c r="F85" s="4" t="s">
        <v>1600</v>
      </c>
      <c r="G85" s="4" t="s">
        <v>1601</v>
      </c>
      <c r="J85" s="4" t="s">
        <v>1625</v>
      </c>
    </row>
    <row r="86" spans="1:10">
      <c r="A86" s="4">
        <v>85</v>
      </c>
      <c r="B86" s="4" t="s">
        <v>1330</v>
      </c>
      <c r="C86" s="4" t="s">
        <v>168</v>
      </c>
      <c r="D86" s="4" t="s">
        <v>1602</v>
      </c>
      <c r="E86" s="4" t="s">
        <v>1603</v>
      </c>
      <c r="F86" s="4" t="s">
        <v>1604</v>
      </c>
      <c r="G86" s="4" t="s">
        <v>1338</v>
      </c>
      <c r="J86" s="4" t="s">
        <v>1625</v>
      </c>
    </row>
    <row r="87" spans="1:10">
      <c r="A87" s="4">
        <v>86</v>
      </c>
      <c r="B87" s="4" t="s">
        <v>1330</v>
      </c>
      <c r="C87" s="4" t="s">
        <v>168</v>
      </c>
      <c r="D87" s="4" t="s">
        <v>1605</v>
      </c>
      <c r="E87" s="4" t="s">
        <v>1606</v>
      </c>
      <c r="F87" s="4" t="s">
        <v>1607</v>
      </c>
      <c r="G87" s="4" t="s">
        <v>1608</v>
      </c>
      <c r="J87" s="4" t="s">
        <v>1625</v>
      </c>
    </row>
    <row r="88" spans="1:10">
      <c r="A88" s="4">
        <v>87</v>
      </c>
      <c r="B88" s="4" t="s">
        <v>1330</v>
      </c>
      <c r="C88" s="4" t="s">
        <v>168</v>
      </c>
      <c r="D88" s="4" t="s">
        <v>1609</v>
      </c>
      <c r="E88" s="4" t="s">
        <v>1610</v>
      </c>
      <c r="F88" s="4" t="s">
        <v>1607</v>
      </c>
      <c r="G88" s="4" t="s">
        <v>1611</v>
      </c>
      <c r="J88" s="4" t="s">
        <v>1625</v>
      </c>
    </row>
    <row r="89" spans="1:10">
      <c r="A89" s="4">
        <v>88</v>
      </c>
      <c r="B89" s="4" t="s">
        <v>1330</v>
      </c>
      <c r="C89" s="4" t="s">
        <v>168</v>
      </c>
      <c r="D89" s="4" t="s">
        <v>1612</v>
      </c>
      <c r="E89" s="4" t="s">
        <v>1613</v>
      </c>
      <c r="F89" s="4" t="s">
        <v>1614</v>
      </c>
      <c r="G89" s="4" t="s">
        <v>1334</v>
      </c>
      <c r="J89" s="4" t="s">
        <v>1625</v>
      </c>
    </row>
    <row r="90" spans="1:10">
      <c r="A90" s="4">
        <v>89</v>
      </c>
      <c r="B90" s="4" t="s">
        <v>1330</v>
      </c>
      <c r="C90" s="4" t="s">
        <v>168</v>
      </c>
      <c r="D90" s="4" t="s">
        <v>1615</v>
      </c>
      <c r="E90" s="4" t="s">
        <v>1616</v>
      </c>
      <c r="F90" s="4" t="s">
        <v>1617</v>
      </c>
      <c r="G90" s="4" t="s">
        <v>1618</v>
      </c>
      <c r="J90" s="4" t="s">
        <v>1625</v>
      </c>
    </row>
    <row r="91" spans="1:10">
      <c r="A91" s="4">
        <v>90</v>
      </c>
      <c r="B91" s="4" t="s">
        <v>1330</v>
      </c>
      <c r="C91" s="4" t="s">
        <v>168</v>
      </c>
      <c r="D91" s="4" t="s">
        <v>1619</v>
      </c>
      <c r="E91" s="4" t="s">
        <v>1620</v>
      </c>
      <c r="F91" s="4" t="s">
        <v>1617</v>
      </c>
      <c r="G91" s="4" t="s">
        <v>1621</v>
      </c>
      <c r="J91" s="4" t="s">
        <v>1625</v>
      </c>
    </row>
    <row r="92" spans="1:10">
      <c r="A92" s="4">
        <v>91</v>
      </c>
      <c r="B92" s="4" t="s">
        <v>1330</v>
      </c>
      <c r="C92" s="4" t="s">
        <v>168</v>
      </c>
      <c r="D92" s="4" t="s">
        <v>1622</v>
      </c>
      <c r="E92" s="4" t="s">
        <v>1623</v>
      </c>
      <c r="F92" s="4" t="s">
        <v>1624</v>
      </c>
      <c r="G92" s="4" t="s">
        <v>1380</v>
      </c>
      <c r="J92" s="4" t="s">
        <v>1625</v>
      </c>
    </row>
  </sheetData>
  <sheetProtection formatColumns="0" formatRows="0"/>
  <phoneticPr fontId="9"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2"/>
  </cols>
  <sheetData/>
  <phoneticPr fontId="9"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3"/>
  </cols>
  <sheetData/>
  <sheetProtection formatColumns="0" formatRows="0"/>
  <phoneticPr fontId="9"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2"/>
  </cols>
  <sheetData/>
  <sheetProtection formatColumns="0" formatRows="0"/>
  <phoneticPr fontId="10"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2"/>
  </cols>
  <sheetData/>
  <sheetProtection formatColumns="0" formatRows="0"/>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2"/>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2"/>
    </row>
  </sheetData>
  <phoneticPr fontId="9"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32"/>
  </cols>
  <sheetData>
    <row r="1" spans="1:1">
      <c r="A1" s="256"/>
    </row>
  </sheetData>
  <phoneticPr fontId="9"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T298"/>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2" width="10" customWidth="1"/>
    <col min="13" max="13" width="26.7109375" customWidth="1"/>
    <col min="14" max="18" width="10" customWidth="1"/>
    <col min="19" max="19" width="9.85546875" customWidth="1"/>
    <col min="20" max="22" width="10" customWidth="1"/>
    <col min="23" max="23" width="115.7109375" customWidth="1"/>
    <col min="24" max="24" width="10" customWidth="1"/>
    <col min="38" max="39" width="115.7109375" customWidth="1"/>
  </cols>
  <sheetData>
    <row r="2" spans="1:19" s="34" customFormat="1" ht="17.100000000000001" customHeight="1">
      <c r="A2" s="34" t="s">
        <v>178</v>
      </c>
    </row>
    <row r="4" spans="1:19" s="12" customFormat="1" ht="17.100000000000001" customHeight="1">
      <c r="C4" s="47"/>
      <c r="D4" s="128"/>
      <c r="E4" s="129"/>
    </row>
    <row r="7" spans="1:19" s="34" customFormat="1" ht="17.100000000000001" customHeight="1">
      <c r="A7" s="34" t="s">
        <v>0</v>
      </c>
    </row>
    <row r="8" spans="1:19" ht="17.100000000000001" customHeight="1">
      <c r="G8" s="95"/>
      <c r="H8" s="95"/>
      <c r="I8" s="95"/>
      <c r="M8" s="42"/>
    </row>
    <row r="9" spans="1:19" s="103" customFormat="1" ht="17.100000000000001" customHeight="1">
      <c r="A9" s="308"/>
      <c r="C9" s="184"/>
      <c r="D9" s="749">
        <v>1</v>
      </c>
      <c r="E9" s="874"/>
      <c r="F9" s="878"/>
      <c r="G9" s="882" t="s">
        <v>88</v>
      </c>
      <c r="H9" s="749"/>
      <c r="I9" s="749">
        <v>1</v>
      </c>
      <c r="J9" s="876"/>
      <c r="K9" s="779" t="s">
        <v>88</v>
      </c>
      <c r="L9" s="745"/>
      <c r="M9" s="745" t="s">
        <v>96</v>
      </c>
      <c r="N9" s="872"/>
      <c r="O9" s="779" t="s">
        <v>88</v>
      </c>
      <c r="P9" s="331"/>
      <c r="Q9" s="331" t="s">
        <v>96</v>
      </c>
      <c r="R9" s="686"/>
      <c r="S9" s="438"/>
    </row>
    <row r="10" spans="1:19" s="103" customFormat="1" ht="17.100000000000001" customHeight="1">
      <c r="A10" s="308"/>
      <c r="C10" s="184"/>
      <c r="D10" s="746"/>
      <c r="E10" s="875"/>
      <c r="F10" s="879"/>
      <c r="G10" s="746"/>
      <c r="H10" s="746"/>
      <c r="I10" s="746"/>
      <c r="J10" s="877"/>
      <c r="K10" s="746"/>
      <c r="L10" s="746"/>
      <c r="M10" s="746"/>
      <c r="N10" s="873"/>
      <c r="O10" s="746"/>
      <c r="P10" s="332"/>
      <c r="Q10" s="122"/>
      <c r="R10" s="122" t="s">
        <v>461</v>
      </c>
      <c r="S10" s="123"/>
    </row>
    <row r="11" spans="1:19" s="103" customFormat="1" ht="17.100000000000001" customHeight="1">
      <c r="A11" s="308"/>
      <c r="C11" s="184"/>
      <c r="D11" s="746"/>
      <c r="E11" s="875"/>
      <c r="F11" s="879"/>
      <c r="G11" s="746"/>
      <c r="H11" s="746"/>
      <c r="I11" s="746"/>
      <c r="J11" s="877"/>
      <c r="K11" s="746"/>
      <c r="L11" s="121"/>
      <c r="M11" s="122"/>
      <c r="N11" s="122" t="s">
        <v>460</v>
      </c>
      <c r="O11" s="122"/>
      <c r="P11" s="122"/>
      <c r="Q11" s="122"/>
      <c r="R11" s="122"/>
      <c r="S11" s="123"/>
    </row>
    <row r="12" spans="1:19" s="103" customFormat="1" ht="17.25" customHeight="1">
      <c r="A12" s="308"/>
      <c r="C12" s="184"/>
      <c r="D12" s="746"/>
      <c r="E12" s="875"/>
      <c r="F12" s="879"/>
      <c r="G12" s="746"/>
      <c r="H12" s="121"/>
      <c r="I12" s="122"/>
      <c r="J12" s="122"/>
      <c r="K12" s="122"/>
      <c r="L12" s="122"/>
      <c r="M12" s="122"/>
      <c r="N12" s="122"/>
      <c r="O12" s="122"/>
      <c r="P12" s="122"/>
      <c r="Q12" s="122"/>
      <c r="R12" s="122"/>
      <c r="S12" s="123"/>
    </row>
    <row r="13" spans="1:19" ht="17.100000000000001" customHeight="1">
      <c r="A13" s="309"/>
    </row>
    <row r="14" spans="1:19" ht="16.5" customHeight="1">
      <c r="A14" s="308"/>
      <c r="B14" s="103"/>
      <c r="C14" s="184"/>
      <c r="D14" s="883"/>
      <c r="E14" s="880"/>
      <c r="F14" s="881"/>
      <c r="G14" s="868"/>
      <c r="H14" s="749"/>
      <c r="I14" s="749">
        <v>1</v>
      </c>
      <c r="J14" s="876"/>
      <c r="K14" s="779" t="s">
        <v>88</v>
      </c>
      <c r="L14" s="745"/>
      <c r="M14" s="745" t="s">
        <v>96</v>
      </c>
      <c r="N14" s="872"/>
      <c r="O14" s="779" t="s">
        <v>88</v>
      </c>
      <c r="P14" s="331"/>
      <c r="Q14" s="331" t="s">
        <v>96</v>
      </c>
      <c r="R14" s="686"/>
      <c r="S14" s="438"/>
    </row>
    <row r="15" spans="1:19" ht="17.100000000000001" customHeight="1">
      <c r="A15" s="308"/>
      <c r="B15" s="103"/>
      <c r="C15" s="184"/>
      <c r="D15" s="883"/>
      <c r="E15" s="880"/>
      <c r="F15" s="881"/>
      <c r="G15" s="868"/>
      <c r="H15" s="749"/>
      <c r="I15" s="749"/>
      <c r="J15" s="877"/>
      <c r="K15" s="779"/>
      <c r="L15" s="745"/>
      <c r="M15" s="745"/>
      <c r="N15" s="873"/>
      <c r="O15" s="779"/>
      <c r="P15" s="332"/>
      <c r="Q15" s="122"/>
      <c r="R15" s="122" t="s">
        <v>461</v>
      </c>
      <c r="S15" s="123"/>
    </row>
    <row r="16" spans="1:19" ht="17.100000000000001" customHeight="1">
      <c r="A16" s="308"/>
      <c r="B16" s="103"/>
      <c r="C16" s="184"/>
      <c r="D16" s="883"/>
      <c r="E16" s="880"/>
      <c r="F16" s="881"/>
      <c r="G16" s="868"/>
      <c r="H16" s="749"/>
      <c r="I16" s="749"/>
      <c r="J16" s="877"/>
      <c r="K16" s="779"/>
      <c r="L16" s="121"/>
      <c r="M16" s="122"/>
      <c r="N16" s="122" t="s">
        <v>460</v>
      </c>
      <c r="O16" s="122"/>
      <c r="P16" s="122"/>
      <c r="Q16" s="122"/>
      <c r="R16" s="122"/>
      <c r="S16" s="123"/>
    </row>
    <row r="17" spans="1:36" ht="17.100000000000001" customHeight="1">
      <c r="A17" s="308"/>
      <c r="B17" s="103"/>
      <c r="C17" s="184"/>
      <c r="D17" s="883"/>
      <c r="E17" s="880"/>
      <c r="F17" s="881"/>
      <c r="G17" s="868"/>
      <c r="H17" s="121"/>
      <c r="I17" s="122"/>
      <c r="J17" s="122"/>
      <c r="K17" s="122"/>
      <c r="L17" s="122"/>
      <c r="M17" s="122"/>
      <c r="N17" s="122"/>
      <c r="O17" s="122"/>
      <c r="P17" s="122"/>
      <c r="Q17" s="122"/>
      <c r="R17" s="122"/>
      <c r="S17" s="123"/>
    </row>
    <row r="18" spans="1:36" ht="17.100000000000001" customHeight="1">
      <c r="A18" s="309"/>
    </row>
    <row r="19" spans="1:36" s="34" customFormat="1" ht="17.100000000000001" customHeight="1">
      <c r="A19" s="34" t="s">
        <v>15</v>
      </c>
      <c r="C19" s="34" t="s">
        <v>96</v>
      </c>
    </row>
    <row r="25" spans="1:36" ht="17.100000000000001" customHeight="1">
      <c r="O25" s="824" t="s">
        <v>301</v>
      </c>
      <c r="P25" s="824"/>
      <c r="Q25" s="824"/>
      <c r="R25" s="826" t="s">
        <v>273</v>
      </c>
      <c r="S25" s="826"/>
      <c r="T25" s="826"/>
      <c r="U25" s="804" t="s">
        <v>344</v>
      </c>
      <c r="W25" s="869"/>
    </row>
    <row r="26" spans="1:36" ht="17.100000000000001" customHeight="1">
      <c r="O26" s="870" t="s">
        <v>697</v>
      </c>
      <c r="P26" s="870" t="s">
        <v>274</v>
      </c>
      <c r="Q26" s="870"/>
      <c r="R26" s="826"/>
      <c r="S26" s="826"/>
      <c r="T26" s="826"/>
      <c r="U26" s="804"/>
      <c r="W26" s="869"/>
    </row>
    <row r="27" spans="1:36" ht="37.5" customHeight="1">
      <c r="O27" s="870"/>
      <c r="P27" s="105" t="s">
        <v>698</v>
      </c>
      <c r="Q27" s="105" t="s">
        <v>6</v>
      </c>
      <c r="R27" s="106" t="s">
        <v>277</v>
      </c>
      <c r="S27" s="825" t="s">
        <v>276</v>
      </c>
      <c r="T27" s="825"/>
      <c r="U27" s="804"/>
      <c r="W27" s="869"/>
    </row>
    <row r="28" spans="1:36" ht="17.100000000000001" customHeight="1">
      <c r="G28" s="180"/>
      <c r="H28" s="180"/>
      <c r="I28" s="180"/>
      <c r="J28" s="180"/>
      <c r="K28" s="180"/>
      <c r="L28" s="127"/>
      <c r="M28" s="588" t="s">
        <v>186</v>
      </c>
      <c r="N28" s="589"/>
      <c r="O28" s="871"/>
      <c r="P28" s="871"/>
      <c r="Q28" s="871"/>
      <c r="R28" s="871"/>
      <c r="S28" s="871"/>
      <c r="T28" s="871"/>
      <c r="U28" s="871"/>
      <c r="V28" s="127"/>
      <c r="W28" s="127"/>
      <c r="X28" s="307"/>
      <c r="Y28" s="307"/>
      <c r="Z28" s="307"/>
      <c r="AA28" s="307"/>
      <c r="AB28" s="307"/>
      <c r="AC28" s="307"/>
      <c r="AD28" s="307"/>
      <c r="AE28" s="307"/>
      <c r="AF28" s="307"/>
      <c r="AG28" s="307"/>
      <c r="AH28" s="307"/>
      <c r="AI28" s="307"/>
      <c r="AJ28" s="307"/>
    </row>
    <row r="29" spans="1:36" s="35" customFormat="1" ht="22.5">
      <c r="A29" s="783">
        <v>1</v>
      </c>
      <c r="B29" s="340"/>
      <c r="C29" s="340"/>
      <c r="D29" s="340"/>
      <c r="E29" s="341"/>
      <c r="F29" s="486"/>
      <c r="G29" s="486"/>
      <c r="H29" s="486"/>
      <c r="I29" s="343"/>
      <c r="J29" s="180"/>
      <c r="K29" s="180"/>
      <c r="L29" s="339">
        <f>mergeValue(A29)</f>
        <v>1</v>
      </c>
      <c r="M29" s="587" t="s">
        <v>23</v>
      </c>
      <c r="N29" s="570"/>
      <c r="O29" s="800"/>
      <c r="P29" s="801"/>
      <c r="Q29" s="801"/>
      <c r="R29" s="801"/>
      <c r="S29" s="801"/>
      <c r="T29" s="801"/>
      <c r="U29" s="801"/>
      <c r="V29" s="802"/>
      <c r="W29" s="600" t="s">
        <v>543</v>
      </c>
      <c r="X29" s="298"/>
      <c r="Y29" s="298"/>
      <c r="Z29" s="298"/>
      <c r="AA29" s="298"/>
      <c r="AB29" s="298"/>
      <c r="AC29" s="298"/>
      <c r="AD29" s="298"/>
      <c r="AE29" s="298"/>
      <c r="AF29" s="298"/>
      <c r="AG29" s="298"/>
      <c r="AH29" s="298"/>
    </row>
    <row r="30" spans="1:36" s="35" customFormat="1" ht="22.5">
      <c r="A30" s="783"/>
      <c r="B30" s="783">
        <v>1</v>
      </c>
      <c r="C30" s="340"/>
      <c r="D30" s="340"/>
      <c r="E30" s="486"/>
      <c r="F30" s="486"/>
      <c r="G30" s="486"/>
      <c r="H30" s="486"/>
      <c r="I30" s="200"/>
      <c r="J30" s="181"/>
      <c r="L30" s="339" t="str">
        <f>mergeValue(A30) &amp;"."&amp; mergeValue(B30)</f>
        <v>1.1</v>
      </c>
      <c r="M30" s="159" t="s">
        <v>18</v>
      </c>
      <c r="N30" s="285"/>
      <c r="O30" s="800"/>
      <c r="P30" s="801"/>
      <c r="Q30" s="801"/>
      <c r="R30" s="801"/>
      <c r="S30" s="801"/>
      <c r="T30" s="801"/>
      <c r="U30" s="801"/>
      <c r="V30" s="802"/>
      <c r="W30" s="286" t="s">
        <v>544</v>
      </c>
      <c r="X30" s="298"/>
      <c r="Y30" s="298"/>
      <c r="Z30" s="298"/>
      <c r="AA30" s="298"/>
      <c r="AB30" s="298"/>
      <c r="AC30" s="298"/>
      <c r="AD30" s="298"/>
      <c r="AE30" s="298"/>
      <c r="AF30" s="298"/>
      <c r="AG30" s="298"/>
      <c r="AH30" s="298"/>
    </row>
    <row r="31" spans="1:36" s="35" customFormat="1" ht="45">
      <c r="A31" s="783"/>
      <c r="B31" s="783"/>
      <c r="C31" s="783">
        <v>1</v>
      </c>
      <c r="D31" s="340"/>
      <c r="E31" s="486"/>
      <c r="F31" s="486"/>
      <c r="G31" s="486"/>
      <c r="H31" s="486"/>
      <c r="I31" s="344"/>
      <c r="J31" s="181"/>
      <c r="K31" s="101"/>
      <c r="L31" s="339" t="str">
        <f>mergeValue(A31) &amp;"."&amp; mergeValue(B31)&amp;"."&amp; mergeValue(C31)</f>
        <v>1.1.1</v>
      </c>
      <c r="M31" s="160" t="s">
        <v>402</v>
      </c>
      <c r="N31" s="285"/>
      <c r="O31" s="800"/>
      <c r="P31" s="801"/>
      <c r="Q31" s="801"/>
      <c r="R31" s="801"/>
      <c r="S31" s="801"/>
      <c r="T31" s="801"/>
      <c r="U31" s="801"/>
      <c r="V31" s="802"/>
      <c r="W31" s="286" t="s">
        <v>680</v>
      </c>
      <c r="X31" s="298"/>
      <c r="Y31" s="298"/>
      <c r="Z31" s="298"/>
      <c r="AA31" s="317"/>
      <c r="AB31" s="298"/>
      <c r="AC31" s="298"/>
      <c r="AD31" s="298"/>
      <c r="AE31" s="298"/>
      <c r="AF31" s="298"/>
      <c r="AG31" s="298"/>
      <c r="AH31" s="298"/>
    </row>
    <row r="32" spans="1:36" s="35" customFormat="1" ht="33.75">
      <c r="A32" s="783"/>
      <c r="B32" s="783"/>
      <c r="C32" s="783"/>
      <c r="D32" s="783">
        <v>1</v>
      </c>
      <c r="E32" s="486"/>
      <c r="F32" s="486"/>
      <c r="G32" s="486"/>
      <c r="H32" s="486"/>
      <c r="I32" s="776"/>
      <c r="J32" s="181"/>
      <c r="K32" s="101"/>
      <c r="L32" s="339" t="str">
        <f>mergeValue(A32) &amp;"."&amp; mergeValue(B32)&amp;"."&amp; mergeValue(C32)&amp;"."&amp; mergeValue(D32)</f>
        <v>1.1.1.1</v>
      </c>
      <c r="M32" s="161" t="s">
        <v>426</v>
      </c>
      <c r="N32" s="285"/>
      <c r="O32" s="797"/>
      <c r="P32" s="798"/>
      <c r="Q32" s="798"/>
      <c r="R32" s="798"/>
      <c r="S32" s="798"/>
      <c r="T32" s="798"/>
      <c r="U32" s="798"/>
      <c r="V32" s="799"/>
      <c r="W32" s="286" t="s">
        <v>681</v>
      </c>
      <c r="X32" s="298"/>
      <c r="Y32" s="298"/>
      <c r="Z32" s="298"/>
      <c r="AA32" s="317"/>
      <c r="AB32" s="298"/>
      <c r="AC32" s="298"/>
      <c r="AD32" s="298"/>
      <c r="AE32" s="298"/>
      <c r="AF32" s="298"/>
      <c r="AG32" s="298"/>
      <c r="AH32" s="298"/>
    </row>
    <row r="33" spans="1:36" s="35" customFormat="1" ht="33.75" customHeight="1">
      <c r="A33" s="783"/>
      <c r="B33" s="783"/>
      <c r="C33" s="783"/>
      <c r="D33" s="783"/>
      <c r="E33" s="783">
        <v>1</v>
      </c>
      <c r="F33" s="486"/>
      <c r="G33" s="486"/>
      <c r="H33" s="486"/>
      <c r="I33" s="776"/>
      <c r="J33" s="776"/>
      <c r="K33" s="101"/>
      <c r="L33" s="339" t="str">
        <f>mergeValue(A33) &amp;"."&amp; mergeValue(B33)&amp;"."&amp; mergeValue(C33)&amp;"."&amp; mergeValue(D33)&amp;"."&amp; mergeValue(E33)</f>
        <v>1.1.1.1.1</v>
      </c>
      <c r="M33" s="172" t="s">
        <v>10</v>
      </c>
      <c r="N33" s="286"/>
      <c r="O33" s="794"/>
      <c r="P33" s="795"/>
      <c r="Q33" s="795"/>
      <c r="R33" s="795"/>
      <c r="S33" s="795"/>
      <c r="T33" s="795"/>
      <c r="U33" s="795"/>
      <c r="V33" s="796"/>
      <c r="W33" s="286" t="s">
        <v>545</v>
      </c>
      <c r="X33" s="298"/>
      <c r="Y33" s="317" t="str">
        <f>strCheckUnique(Z33:Z36)</f>
        <v/>
      </c>
      <c r="Z33" s="298"/>
      <c r="AA33" s="317"/>
      <c r="AB33" s="298"/>
      <c r="AC33" s="298"/>
      <c r="AD33" s="298"/>
      <c r="AE33" s="298"/>
      <c r="AF33" s="298"/>
      <c r="AG33" s="298"/>
      <c r="AH33" s="298"/>
    </row>
    <row r="34" spans="1:36" s="35" customFormat="1" ht="66" customHeight="1">
      <c r="A34" s="783"/>
      <c r="B34" s="783"/>
      <c r="C34" s="783"/>
      <c r="D34" s="783"/>
      <c r="E34" s="783"/>
      <c r="F34" s="340">
        <v>1</v>
      </c>
      <c r="G34" s="340"/>
      <c r="H34" s="340"/>
      <c r="I34" s="776"/>
      <c r="J34" s="776"/>
      <c r="K34" s="344"/>
      <c r="L34" s="339" t="str">
        <f>mergeValue(A34) &amp;"."&amp; mergeValue(B34)&amp;"."&amp; mergeValue(C34)&amp;"."&amp; mergeValue(D34)&amp;"."&amp; mergeValue(E34)&amp;"."&amp; mergeValue(F34)</f>
        <v>1.1.1.1.1.1</v>
      </c>
      <c r="M34" s="333"/>
      <c r="N34" s="780"/>
      <c r="O34" s="192"/>
      <c r="P34" s="192"/>
      <c r="Q34" s="192"/>
      <c r="R34" s="781"/>
      <c r="S34" s="779" t="s">
        <v>87</v>
      </c>
      <c r="T34" s="781"/>
      <c r="U34" s="779" t="s">
        <v>88</v>
      </c>
      <c r="V34" s="282"/>
      <c r="W34" s="787" t="s">
        <v>546</v>
      </c>
      <c r="X34" s="298" t="str">
        <f>strCheckDate(O35:V35)</f>
        <v/>
      </c>
      <c r="Y34" s="298"/>
      <c r="Z34" s="317" t="str">
        <f>IF(M34="","",M34 )</f>
        <v/>
      </c>
      <c r="AA34" s="317"/>
      <c r="AB34" s="317"/>
      <c r="AC34" s="317"/>
      <c r="AD34" s="298"/>
      <c r="AE34" s="298"/>
      <c r="AF34" s="298"/>
      <c r="AG34" s="298"/>
      <c r="AH34" s="298"/>
    </row>
    <row r="35" spans="1:36" s="35" customFormat="1" ht="14.25" hidden="1" customHeight="1">
      <c r="A35" s="783"/>
      <c r="B35" s="783"/>
      <c r="C35" s="783"/>
      <c r="D35" s="783"/>
      <c r="E35" s="783"/>
      <c r="F35" s="340"/>
      <c r="G35" s="340"/>
      <c r="H35" s="340"/>
      <c r="I35" s="776"/>
      <c r="J35" s="776"/>
      <c r="K35" s="344"/>
      <c r="L35" s="171"/>
      <c r="M35" s="205"/>
      <c r="N35" s="780"/>
      <c r="O35" s="299"/>
      <c r="P35" s="296"/>
      <c r="Q35" s="297" t="str">
        <f>R34 &amp; "-" &amp; T34</f>
        <v>-</v>
      </c>
      <c r="R35" s="781"/>
      <c r="S35" s="779"/>
      <c r="T35" s="782"/>
      <c r="U35" s="779"/>
      <c r="V35" s="282"/>
      <c r="W35" s="788"/>
      <c r="X35" s="298"/>
      <c r="Y35" s="298"/>
      <c r="Z35" s="298"/>
      <c r="AA35" s="317"/>
      <c r="AB35" s="298"/>
      <c r="AC35" s="298"/>
      <c r="AD35" s="298"/>
      <c r="AE35" s="298"/>
      <c r="AF35" s="298"/>
      <c r="AG35" s="298"/>
      <c r="AH35" s="298"/>
    </row>
    <row r="36" spans="1:36" ht="15" customHeight="1">
      <c r="A36" s="783"/>
      <c r="B36" s="783"/>
      <c r="C36" s="783"/>
      <c r="D36" s="783"/>
      <c r="E36" s="783"/>
      <c r="F36" s="340"/>
      <c r="G36" s="340"/>
      <c r="H36" s="340"/>
      <c r="I36" s="776"/>
      <c r="J36" s="776"/>
      <c r="K36" s="201"/>
      <c r="L36" s="112"/>
      <c r="M36" s="175" t="s">
        <v>427</v>
      </c>
      <c r="N36" s="197"/>
      <c r="O36" s="157"/>
      <c r="P36" s="157"/>
      <c r="Q36" s="157"/>
      <c r="R36" s="262"/>
      <c r="S36" s="198"/>
      <c r="T36" s="198"/>
      <c r="U36" s="198"/>
      <c r="V36" s="186"/>
      <c r="W36" s="789"/>
      <c r="X36" s="307"/>
      <c r="Y36" s="307"/>
      <c r="Z36" s="307"/>
      <c r="AA36" s="317"/>
      <c r="AB36" s="307"/>
      <c r="AC36" s="298"/>
      <c r="AD36" s="298"/>
      <c r="AE36" s="298"/>
      <c r="AF36" s="298"/>
      <c r="AG36" s="298"/>
      <c r="AH36" s="298"/>
      <c r="AI36" s="35"/>
    </row>
    <row r="37" spans="1:36" ht="15" customHeight="1">
      <c r="A37" s="783"/>
      <c r="B37" s="783"/>
      <c r="C37" s="783"/>
      <c r="D37" s="783"/>
      <c r="E37" s="340"/>
      <c r="F37" s="486"/>
      <c r="G37" s="486"/>
      <c r="H37" s="486"/>
      <c r="I37" s="776"/>
      <c r="J37" s="85"/>
      <c r="K37" s="201"/>
      <c r="L37" s="112"/>
      <c r="M37" s="164" t="s">
        <v>13</v>
      </c>
      <c r="N37" s="197"/>
      <c r="O37" s="157"/>
      <c r="P37" s="157"/>
      <c r="Q37" s="157"/>
      <c r="R37" s="262"/>
      <c r="S37" s="198"/>
      <c r="T37" s="198"/>
      <c r="U37" s="197"/>
      <c r="V37" s="198"/>
      <c r="W37" s="186"/>
      <c r="X37" s="307"/>
      <c r="Y37" s="307"/>
      <c r="Z37" s="307"/>
      <c r="AA37" s="307"/>
      <c r="AB37" s="307"/>
      <c r="AC37" s="307"/>
      <c r="AD37" s="307"/>
      <c r="AE37" s="307"/>
      <c r="AF37" s="307"/>
      <c r="AG37" s="307"/>
      <c r="AH37" s="307"/>
    </row>
    <row r="38" spans="1:36" ht="15" customHeight="1">
      <c r="A38" s="783"/>
      <c r="B38" s="783"/>
      <c r="C38" s="783"/>
      <c r="D38" s="340"/>
      <c r="E38" s="345"/>
      <c r="F38" s="486"/>
      <c r="G38" s="486"/>
      <c r="H38" s="486"/>
      <c r="I38" s="201"/>
      <c r="J38" s="85"/>
      <c r="K38" s="180"/>
      <c r="L38" s="112"/>
      <c r="M38" s="163" t="s">
        <v>428</v>
      </c>
      <c r="N38" s="197"/>
      <c r="O38" s="157"/>
      <c r="P38" s="157"/>
      <c r="Q38" s="157"/>
      <c r="R38" s="262"/>
      <c r="S38" s="198"/>
      <c r="T38" s="198"/>
      <c r="U38" s="197"/>
      <c r="V38" s="198"/>
      <c r="W38" s="186"/>
      <c r="X38" s="307"/>
      <c r="Y38" s="307"/>
      <c r="Z38" s="307"/>
      <c r="AA38" s="307"/>
      <c r="AB38" s="307"/>
      <c r="AC38" s="307"/>
      <c r="AD38" s="307"/>
      <c r="AE38" s="307"/>
      <c r="AF38" s="307"/>
      <c r="AG38" s="307"/>
      <c r="AH38" s="307"/>
    </row>
    <row r="39" spans="1:36" ht="15" customHeight="1">
      <c r="A39" s="783"/>
      <c r="B39" s="783"/>
      <c r="C39" s="340"/>
      <c r="D39" s="340"/>
      <c r="E39" s="345"/>
      <c r="F39" s="486"/>
      <c r="G39" s="486"/>
      <c r="H39" s="486"/>
      <c r="I39" s="201"/>
      <c r="J39" s="85"/>
      <c r="K39" s="180"/>
      <c r="L39" s="112"/>
      <c r="M39" s="162" t="s">
        <v>403</v>
      </c>
      <c r="N39" s="198"/>
      <c r="O39" s="162"/>
      <c r="P39" s="162"/>
      <c r="Q39" s="162"/>
      <c r="R39" s="262"/>
      <c r="S39" s="198"/>
      <c r="T39" s="198"/>
      <c r="U39" s="197"/>
      <c r="V39" s="198"/>
      <c r="W39" s="186"/>
      <c r="X39" s="307"/>
      <c r="Y39" s="307"/>
      <c r="Z39" s="307"/>
      <c r="AA39" s="307"/>
      <c r="AB39" s="307"/>
      <c r="AC39" s="307"/>
      <c r="AD39" s="307"/>
      <c r="AE39" s="307"/>
      <c r="AF39" s="307"/>
      <c r="AG39" s="307"/>
      <c r="AH39" s="307"/>
    </row>
    <row r="40" spans="1:36" ht="15" customHeight="1">
      <c r="A40" s="783"/>
      <c r="B40" s="340"/>
      <c r="C40" s="345"/>
      <c r="D40" s="345"/>
      <c r="E40" s="345"/>
      <c r="F40" s="486"/>
      <c r="G40" s="486"/>
      <c r="H40" s="486"/>
      <c r="I40" s="201"/>
      <c r="J40" s="85"/>
      <c r="K40" s="180"/>
      <c r="L40" s="112"/>
      <c r="M40" s="177" t="s">
        <v>21</v>
      </c>
      <c r="N40" s="198"/>
      <c r="O40" s="162"/>
      <c r="P40" s="162"/>
      <c r="Q40" s="162"/>
      <c r="R40" s="262"/>
      <c r="S40" s="198"/>
      <c r="T40" s="198"/>
      <c r="U40" s="197"/>
      <c r="V40" s="198"/>
      <c r="W40" s="186"/>
      <c r="X40" s="307"/>
      <c r="Y40" s="307"/>
      <c r="Z40" s="307"/>
      <c r="AA40" s="307"/>
      <c r="AB40" s="307"/>
      <c r="AC40" s="307"/>
      <c r="AD40" s="307"/>
      <c r="AE40" s="307"/>
      <c r="AF40" s="307"/>
      <c r="AG40" s="307"/>
      <c r="AH40" s="307"/>
    </row>
    <row r="41" spans="1:36" ht="15" customHeight="1">
      <c r="A41" s="340"/>
      <c r="B41" s="346"/>
      <c r="C41" s="346"/>
      <c r="D41" s="346"/>
      <c r="E41" s="347"/>
      <c r="F41" s="346"/>
      <c r="G41" s="486"/>
      <c r="H41" s="486"/>
      <c r="I41" s="200"/>
      <c r="J41" s="85"/>
      <c r="K41" s="344"/>
      <c r="L41" s="112"/>
      <c r="M41" s="210" t="s">
        <v>312</v>
      </c>
      <c r="N41" s="198"/>
      <c r="O41" s="162"/>
      <c r="P41" s="162"/>
      <c r="Q41" s="162"/>
      <c r="R41" s="262"/>
      <c r="S41" s="198"/>
      <c r="T41" s="198"/>
      <c r="U41" s="197"/>
      <c r="V41" s="198"/>
      <c r="W41" s="186"/>
      <c r="X41" s="307"/>
      <c r="Y41" s="307"/>
      <c r="Z41" s="307"/>
      <c r="AA41" s="307"/>
      <c r="AB41" s="307"/>
      <c r="AC41" s="307"/>
      <c r="AD41" s="307"/>
      <c r="AE41" s="307"/>
      <c r="AF41" s="307"/>
      <c r="AG41" s="307"/>
      <c r="AH41" s="307"/>
    </row>
    <row r="42" spans="1:36" ht="18.75" customHeight="1">
      <c r="X42" s="307"/>
      <c r="Y42" s="307"/>
      <c r="Z42" s="307"/>
      <c r="AA42" s="307"/>
      <c r="AB42" s="307"/>
      <c r="AC42" s="307"/>
      <c r="AD42" s="307"/>
      <c r="AE42" s="307"/>
      <c r="AF42" s="307"/>
      <c r="AG42" s="307"/>
      <c r="AH42" s="307"/>
      <c r="AI42" s="307"/>
      <c r="AJ42" s="307"/>
    </row>
    <row r="43" spans="1:36" s="34" customFormat="1" ht="17.100000000000001" customHeight="1">
      <c r="A43" s="34" t="s">
        <v>15</v>
      </c>
      <c r="C43" s="34" t="s">
        <v>52</v>
      </c>
      <c r="U43" s="183"/>
      <c r="X43" s="323"/>
      <c r="Y43" s="323"/>
      <c r="Z43" s="323"/>
      <c r="AA43" s="323"/>
      <c r="AB43" s="323"/>
      <c r="AC43" s="323"/>
      <c r="AD43" s="323"/>
      <c r="AE43" s="323"/>
      <c r="AF43" s="323"/>
      <c r="AG43" s="323"/>
      <c r="AH43" s="323"/>
      <c r="AI43" s="323"/>
      <c r="AJ43" s="323"/>
    </row>
    <row r="44" spans="1:36" ht="17.100000000000001" customHeight="1">
      <c r="L44" s="127"/>
      <c r="M44" s="127"/>
      <c r="N44" s="127"/>
      <c r="O44" s="127"/>
      <c r="P44" s="127"/>
      <c r="Q44" s="127"/>
      <c r="R44" s="127"/>
      <c r="S44" s="127"/>
      <c r="T44" s="127"/>
      <c r="U44" s="127"/>
      <c r="V44" s="127"/>
      <c r="W44" s="127"/>
      <c r="X44" s="307"/>
      <c r="Y44" s="307"/>
      <c r="Z44" s="307"/>
      <c r="AA44" s="307"/>
      <c r="AB44" s="307"/>
      <c r="AC44" s="307"/>
      <c r="AD44" s="307"/>
      <c r="AE44" s="307"/>
      <c r="AF44" s="307"/>
      <c r="AG44" s="307"/>
      <c r="AH44" s="307"/>
      <c r="AI44" s="307"/>
      <c r="AJ44" s="307"/>
    </row>
    <row r="45" spans="1:36" s="35" customFormat="1" ht="22.5">
      <c r="A45" s="783">
        <v>1</v>
      </c>
      <c r="B45" s="340"/>
      <c r="C45" s="340"/>
      <c r="D45" s="340"/>
      <c r="E45" s="341"/>
      <c r="F45" s="486"/>
      <c r="G45" s="486"/>
      <c r="H45" s="486"/>
      <c r="I45" s="343"/>
      <c r="J45" s="180"/>
      <c r="K45" s="180"/>
      <c r="L45" s="339">
        <f>mergeValue(A45)</f>
        <v>1</v>
      </c>
      <c r="M45" s="587" t="s">
        <v>23</v>
      </c>
      <c r="N45" s="570"/>
      <c r="O45" s="800"/>
      <c r="P45" s="801"/>
      <c r="Q45" s="801"/>
      <c r="R45" s="801"/>
      <c r="S45" s="801"/>
      <c r="T45" s="801"/>
      <c r="U45" s="801"/>
      <c r="V45" s="802"/>
      <c r="W45" s="600" t="s">
        <v>543</v>
      </c>
      <c r="X45" s="298"/>
      <c r="Y45" s="298"/>
      <c r="Z45" s="298"/>
      <c r="AA45" s="298"/>
      <c r="AB45" s="298"/>
      <c r="AC45" s="298"/>
      <c r="AD45" s="298"/>
      <c r="AE45" s="298"/>
      <c r="AF45" s="298"/>
      <c r="AG45" s="298"/>
      <c r="AH45" s="298"/>
    </row>
    <row r="46" spans="1:36" s="35" customFormat="1" ht="22.5">
      <c r="A46" s="783"/>
      <c r="B46" s="783">
        <v>1</v>
      </c>
      <c r="C46" s="340"/>
      <c r="D46" s="340"/>
      <c r="E46" s="486"/>
      <c r="F46" s="486"/>
      <c r="G46" s="486"/>
      <c r="H46" s="486"/>
      <c r="I46" s="200"/>
      <c r="J46" s="181"/>
      <c r="L46" s="339" t="str">
        <f>mergeValue(A46) &amp;"."&amp; mergeValue(B46)</f>
        <v>1.1</v>
      </c>
      <c r="M46" s="159" t="s">
        <v>18</v>
      </c>
      <c r="N46" s="285"/>
      <c r="O46" s="800"/>
      <c r="P46" s="801"/>
      <c r="Q46" s="801"/>
      <c r="R46" s="801"/>
      <c r="S46" s="801"/>
      <c r="T46" s="801"/>
      <c r="U46" s="801"/>
      <c r="V46" s="802"/>
      <c r="W46" s="286" t="s">
        <v>544</v>
      </c>
      <c r="X46" s="298"/>
      <c r="Y46" s="298"/>
      <c r="Z46" s="298"/>
      <c r="AA46" s="298"/>
      <c r="AB46" s="298"/>
      <c r="AC46" s="298"/>
      <c r="AD46" s="298"/>
      <c r="AE46" s="298"/>
      <c r="AF46" s="298"/>
      <c r="AG46" s="298"/>
      <c r="AH46" s="298"/>
    </row>
    <row r="47" spans="1:36" s="35" customFormat="1" ht="45">
      <c r="A47" s="783"/>
      <c r="B47" s="783"/>
      <c r="C47" s="783">
        <v>1</v>
      </c>
      <c r="D47" s="340"/>
      <c r="E47" s="486"/>
      <c r="F47" s="486"/>
      <c r="G47" s="486"/>
      <c r="H47" s="486"/>
      <c r="I47" s="344"/>
      <c r="J47" s="181"/>
      <c r="K47" s="101"/>
      <c r="L47" s="339" t="str">
        <f>mergeValue(A47) &amp;"."&amp; mergeValue(B47)&amp;"."&amp; mergeValue(C47)</f>
        <v>1.1.1</v>
      </c>
      <c r="M47" s="160" t="s">
        <v>402</v>
      </c>
      <c r="N47" s="285"/>
      <c r="O47" s="800"/>
      <c r="P47" s="801"/>
      <c r="Q47" s="801"/>
      <c r="R47" s="801"/>
      <c r="S47" s="801"/>
      <c r="T47" s="801"/>
      <c r="U47" s="801"/>
      <c r="V47" s="802"/>
      <c r="W47" s="286" t="s">
        <v>680</v>
      </c>
      <c r="X47" s="298"/>
      <c r="Y47" s="298"/>
      <c r="Z47" s="298"/>
      <c r="AA47" s="317"/>
      <c r="AB47" s="298"/>
      <c r="AC47" s="298"/>
      <c r="AD47" s="298"/>
      <c r="AE47" s="298"/>
      <c r="AF47" s="298"/>
      <c r="AG47" s="298"/>
      <c r="AH47" s="298"/>
    </row>
    <row r="48" spans="1:36" s="35" customFormat="1" ht="33.75">
      <c r="A48" s="783"/>
      <c r="B48" s="783"/>
      <c r="C48" s="783"/>
      <c r="D48" s="783">
        <v>1</v>
      </c>
      <c r="E48" s="486"/>
      <c r="F48" s="486"/>
      <c r="G48" s="486"/>
      <c r="H48" s="486"/>
      <c r="I48" s="776"/>
      <c r="J48" s="181"/>
      <c r="K48" s="101"/>
      <c r="L48" s="339" t="str">
        <f>mergeValue(A48) &amp;"."&amp; mergeValue(B48)&amp;"."&amp; mergeValue(C48)&amp;"."&amp; mergeValue(D48)</f>
        <v>1.1.1.1</v>
      </c>
      <c r="M48" s="161" t="s">
        <v>426</v>
      </c>
      <c r="N48" s="285"/>
      <c r="O48" s="797"/>
      <c r="P48" s="798"/>
      <c r="Q48" s="798"/>
      <c r="R48" s="798"/>
      <c r="S48" s="798"/>
      <c r="T48" s="798"/>
      <c r="U48" s="798"/>
      <c r="V48" s="799"/>
      <c r="W48" s="286" t="s">
        <v>681</v>
      </c>
      <c r="X48" s="298"/>
      <c r="Y48" s="298"/>
      <c r="Z48" s="298"/>
      <c r="AA48" s="317"/>
      <c r="AB48" s="298"/>
      <c r="AC48" s="298"/>
      <c r="AD48" s="298"/>
      <c r="AE48" s="298"/>
      <c r="AF48" s="298"/>
      <c r="AG48" s="298"/>
      <c r="AH48" s="298"/>
    </row>
    <row r="49" spans="1:36" s="35" customFormat="1" ht="33.75">
      <c r="A49" s="783"/>
      <c r="B49" s="783"/>
      <c r="C49" s="783"/>
      <c r="D49" s="783"/>
      <c r="E49" s="783">
        <v>1</v>
      </c>
      <c r="F49" s="486"/>
      <c r="G49" s="486"/>
      <c r="H49" s="486"/>
      <c r="I49" s="776"/>
      <c r="J49" s="776"/>
      <c r="K49" s="101"/>
      <c r="L49" s="339" t="str">
        <f>mergeValue(A49) &amp;"."&amp; mergeValue(B49)&amp;"."&amp; mergeValue(C49)&amp;"."&amp; mergeValue(D49)&amp;"."&amp; mergeValue(E49)</f>
        <v>1.1.1.1.1</v>
      </c>
      <c r="M49" s="172" t="s">
        <v>10</v>
      </c>
      <c r="N49" s="286"/>
      <c r="O49" s="794"/>
      <c r="P49" s="795"/>
      <c r="Q49" s="795"/>
      <c r="R49" s="795"/>
      <c r="S49" s="795"/>
      <c r="T49" s="795"/>
      <c r="U49" s="795"/>
      <c r="V49" s="796"/>
      <c r="W49" s="286" t="s">
        <v>545</v>
      </c>
      <c r="X49" s="298"/>
      <c r="Y49" s="317" t="str">
        <f>strCheckUnique(Z49:Z52)</f>
        <v/>
      </c>
      <c r="Z49" s="298"/>
      <c r="AA49" s="317"/>
      <c r="AB49" s="298"/>
      <c r="AC49" s="298"/>
      <c r="AD49" s="298"/>
      <c r="AE49" s="298"/>
      <c r="AF49" s="298"/>
      <c r="AG49" s="298"/>
      <c r="AH49" s="298"/>
    </row>
    <row r="50" spans="1:36" s="35" customFormat="1" ht="66" customHeight="1">
      <c r="A50" s="783"/>
      <c r="B50" s="783"/>
      <c r="C50" s="783"/>
      <c r="D50" s="783"/>
      <c r="E50" s="783"/>
      <c r="F50" s="340">
        <v>1</v>
      </c>
      <c r="G50" s="340"/>
      <c r="H50" s="340"/>
      <c r="I50" s="776"/>
      <c r="J50" s="776"/>
      <c r="K50" s="344"/>
      <c r="L50" s="339" t="str">
        <f>mergeValue(A50) &amp;"."&amp; mergeValue(B50)&amp;"."&amp; mergeValue(C50)&amp;"."&amp; mergeValue(D50)&amp;"."&amp; mergeValue(E50)&amp;"."&amp; mergeValue(F50)</f>
        <v>1.1.1.1.1.1</v>
      </c>
      <c r="M50" s="333"/>
      <c r="N50" s="780"/>
      <c r="O50" s="192"/>
      <c r="P50" s="192"/>
      <c r="Q50" s="192"/>
      <c r="R50" s="781"/>
      <c r="S50" s="779" t="s">
        <v>87</v>
      </c>
      <c r="T50" s="781"/>
      <c r="U50" s="779" t="s">
        <v>88</v>
      </c>
      <c r="V50" s="282"/>
      <c r="W50" s="787" t="s">
        <v>546</v>
      </c>
      <c r="X50" s="298" t="str">
        <f>strCheckDate(O51:V51)</f>
        <v/>
      </c>
      <c r="Y50" s="298"/>
      <c r="Z50" s="317" t="str">
        <f>IF(M50="","",M50 )</f>
        <v/>
      </c>
      <c r="AA50" s="317"/>
      <c r="AB50" s="317"/>
      <c r="AC50" s="317"/>
      <c r="AD50" s="298"/>
      <c r="AE50" s="298"/>
      <c r="AF50" s="298"/>
      <c r="AG50" s="298"/>
      <c r="AH50" s="298"/>
    </row>
    <row r="51" spans="1:36" s="35" customFormat="1" ht="14.25" hidden="1" customHeight="1">
      <c r="A51" s="783"/>
      <c r="B51" s="783"/>
      <c r="C51" s="783"/>
      <c r="D51" s="783"/>
      <c r="E51" s="783"/>
      <c r="F51" s="340"/>
      <c r="G51" s="340"/>
      <c r="H51" s="340"/>
      <c r="I51" s="776"/>
      <c r="J51" s="776"/>
      <c r="K51" s="344"/>
      <c r="L51" s="171"/>
      <c r="M51" s="205"/>
      <c r="N51" s="780"/>
      <c r="O51" s="299"/>
      <c r="P51" s="296"/>
      <c r="Q51" s="297" t="str">
        <f>R50 &amp; "-" &amp; T50</f>
        <v>-</v>
      </c>
      <c r="R51" s="781"/>
      <c r="S51" s="779"/>
      <c r="T51" s="782"/>
      <c r="U51" s="779"/>
      <c r="V51" s="282"/>
      <c r="W51" s="788"/>
      <c r="X51" s="298"/>
      <c r="Y51" s="298"/>
      <c r="Z51" s="298"/>
      <c r="AA51" s="317"/>
      <c r="AB51" s="298"/>
      <c r="AC51" s="298"/>
      <c r="AD51" s="298"/>
      <c r="AE51" s="298"/>
      <c r="AF51" s="298"/>
      <c r="AG51" s="298"/>
      <c r="AH51" s="298"/>
    </row>
    <row r="52" spans="1:36" ht="15" customHeight="1">
      <c r="A52" s="783"/>
      <c r="B52" s="783"/>
      <c r="C52" s="783"/>
      <c r="D52" s="783"/>
      <c r="E52" s="783"/>
      <c r="F52" s="340"/>
      <c r="G52" s="340"/>
      <c r="H52" s="340"/>
      <c r="I52" s="776"/>
      <c r="J52" s="776"/>
      <c r="K52" s="201"/>
      <c r="L52" s="112"/>
      <c r="M52" s="175" t="s">
        <v>427</v>
      </c>
      <c r="N52" s="197"/>
      <c r="O52" s="157"/>
      <c r="P52" s="157"/>
      <c r="Q52" s="157"/>
      <c r="R52" s="262"/>
      <c r="S52" s="198"/>
      <c r="T52" s="198"/>
      <c r="U52" s="198"/>
      <c r="V52" s="186"/>
      <c r="W52" s="789"/>
      <c r="X52" s="307"/>
      <c r="Y52" s="307"/>
      <c r="Z52" s="307"/>
      <c r="AA52" s="317"/>
      <c r="AB52" s="307"/>
      <c r="AC52" s="298"/>
      <c r="AD52" s="298"/>
      <c r="AE52" s="298"/>
      <c r="AF52" s="298"/>
      <c r="AG52" s="298"/>
      <c r="AH52" s="298"/>
      <c r="AI52" s="35"/>
    </row>
    <row r="53" spans="1:36" ht="15" customHeight="1">
      <c r="A53" s="783"/>
      <c r="B53" s="783"/>
      <c r="C53" s="783"/>
      <c r="D53" s="783"/>
      <c r="E53" s="340"/>
      <c r="F53" s="486"/>
      <c r="G53" s="486"/>
      <c r="H53" s="486"/>
      <c r="I53" s="776"/>
      <c r="J53" s="85"/>
      <c r="K53" s="201"/>
      <c r="L53" s="112"/>
      <c r="M53" s="164" t="s">
        <v>13</v>
      </c>
      <c r="N53" s="197"/>
      <c r="O53" s="157"/>
      <c r="P53" s="157"/>
      <c r="Q53" s="157"/>
      <c r="R53" s="262"/>
      <c r="S53" s="198"/>
      <c r="T53" s="198"/>
      <c r="U53" s="197"/>
      <c r="V53" s="198"/>
      <c r="W53" s="186"/>
      <c r="X53" s="307"/>
      <c r="Y53" s="307"/>
      <c r="Z53" s="307"/>
      <c r="AA53" s="307"/>
      <c r="AB53" s="307"/>
      <c r="AC53" s="307"/>
      <c r="AD53" s="307"/>
      <c r="AE53" s="307"/>
      <c r="AF53" s="307"/>
      <c r="AG53" s="307"/>
      <c r="AH53" s="307"/>
    </row>
    <row r="54" spans="1:36" ht="15" customHeight="1">
      <c r="A54" s="783"/>
      <c r="B54" s="783"/>
      <c r="C54" s="783"/>
      <c r="D54" s="340"/>
      <c r="E54" s="345"/>
      <c r="F54" s="486"/>
      <c r="G54" s="486"/>
      <c r="H54" s="486"/>
      <c r="I54" s="201"/>
      <c r="J54" s="85"/>
      <c r="K54" s="180"/>
      <c r="L54" s="112"/>
      <c r="M54" s="163" t="s">
        <v>428</v>
      </c>
      <c r="N54" s="197"/>
      <c r="O54" s="157"/>
      <c r="P54" s="157"/>
      <c r="Q54" s="157"/>
      <c r="R54" s="262"/>
      <c r="S54" s="198"/>
      <c r="T54" s="198"/>
      <c r="U54" s="197"/>
      <c r="V54" s="198"/>
      <c r="W54" s="186"/>
      <c r="X54" s="307"/>
      <c r="Y54" s="307"/>
      <c r="Z54" s="307"/>
      <c r="AA54" s="307"/>
      <c r="AB54" s="307"/>
      <c r="AC54" s="307"/>
      <c r="AD54" s="307"/>
      <c r="AE54" s="307"/>
      <c r="AF54" s="307"/>
      <c r="AG54" s="307"/>
      <c r="AH54" s="307"/>
    </row>
    <row r="55" spans="1:36" ht="15" customHeight="1">
      <c r="A55" s="783"/>
      <c r="B55" s="783"/>
      <c r="C55" s="340"/>
      <c r="D55" s="340"/>
      <c r="E55" s="345"/>
      <c r="F55" s="486"/>
      <c r="G55" s="486"/>
      <c r="H55" s="486"/>
      <c r="I55" s="201"/>
      <c r="J55" s="85"/>
      <c r="K55" s="180"/>
      <c r="L55" s="112"/>
      <c r="M55" s="162" t="s">
        <v>403</v>
      </c>
      <c r="N55" s="198"/>
      <c r="O55" s="162"/>
      <c r="P55" s="162"/>
      <c r="Q55" s="162"/>
      <c r="R55" s="262"/>
      <c r="S55" s="198"/>
      <c r="T55" s="198"/>
      <c r="U55" s="197"/>
      <c r="V55" s="198"/>
      <c r="W55" s="186"/>
      <c r="X55" s="307"/>
      <c r="Y55" s="307"/>
      <c r="Z55" s="307"/>
      <c r="AA55" s="307"/>
      <c r="AB55" s="307"/>
      <c r="AC55" s="307"/>
      <c r="AD55" s="307"/>
      <c r="AE55" s="307"/>
      <c r="AF55" s="307"/>
      <c r="AG55" s="307"/>
      <c r="AH55" s="307"/>
    </row>
    <row r="56" spans="1:36" ht="15" customHeight="1">
      <c r="A56" s="783"/>
      <c r="B56" s="340"/>
      <c r="C56" s="345"/>
      <c r="D56" s="345"/>
      <c r="E56" s="345"/>
      <c r="F56" s="486"/>
      <c r="G56" s="486"/>
      <c r="H56" s="486"/>
      <c r="I56" s="201"/>
      <c r="J56" s="85"/>
      <c r="K56" s="180"/>
      <c r="L56" s="112"/>
      <c r="M56" s="177" t="s">
        <v>21</v>
      </c>
      <c r="N56" s="198"/>
      <c r="O56" s="162"/>
      <c r="P56" s="162"/>
      <c r="Q56" s="162"/>
      <c r="R56" s="262"/>
      <c r="S56" s="198"/>
      <c r="T56" s="198"/>
      <c r="U56" s="197"/>
      <c r="V56" s="198"/>
      <c r="W56" s="186"/>
      <c r="X56" s="307"/>
      <c r="Y56" s="307"/>
      <c r="Z56" s="307"/>
      <c r="AA56" s="307"/>
      <c r="AB56" s="307"/>
      <c r="AC56" s="307"/>
      <c r="AD56" s="307"/>
      <c r="AE56" s="307"/>
      <c r="AF56" s="307"/>
      <c r="AG56" s="307"/>
      <c r="AH56" s="307"/>
    </row>
    <row r="57" spans="1:36" ht="15" customHeight="1">
      <c r="A57" s="340"/>
      <c r="B57" s="346"/>
      <c r="C57" s="346"/>
      <c r="D57" s="346"/>
      <c r="E57" s="347"/>
      <c r="F57" s="346"/>
      <c r="G57" s="486"/>
      <c r="H57" s="486"/>
      <c r="I57" s="200"/>
      <c r="J57" s="85"/>
      <c r="K57" s="344"/>
      <c r="L57" s="112"/>
      <c r="M57" s="210" t="s">
        <v>312</v>
      </c>
      <c r="N57" s="198"/>
      <c r="O57" s="162"/>
      <c r="P57" s="162"/>
      <c r="Q57" s="162"/>
      <c r="R57" s="262"/>
      <c r="S57" s="198"/>
      <c r="T57" s="198"/>
      <c r="U57" s="197"/>
      <c r="V57" s="198"/>
      <c r="W57" s="186"/>
      <c r="X57" s="307"/>
      <c r="Y57" s="307"/>
      <c r="Z57" s="307"/>
      <c r="AA57" s="307"/>
      <c r="AB57" s="307"/>
      <c r="AC57" s="307"/>
      <c r="AD57" s="307"/>
      <c r="AE57" s="307"/>
      <c r="AF57" s="307"/>
      <c r="AG57" s="307"/>
      <c r="AH57" s="307"/>
    </row>
    <row r="58" spans="1:36" ht="18.75" customHeight="1">
      <c r="X58" s="307"/>
      <c r="Y58" s="307"/>
      <c r="Z58" s="307"/>
      <c r="AA58" s="307"/>
      <c r="AB58" s="307"/>
      <c r="AC58" s="307"/>
      <c r="AD58" s="307"/>
      <c r="AE58" s="307"/>
      <c r="AF58" s="307"/>
      <c r="AG58" s="307"/>
      <c r="AH58" s="307"/>
      <c r="AI58" s="307"/>
      <c r="AJ58" s="307"/>
    </row>
    <row r="59" spans="1:36" s="34" customFormat="1" ht="17.100000000000001" customHeight="1">
      <c r="A59" s="34" t="s">
        <v>15</v>
      </c>
      <c r="C59" s="34" t="s">
        <v>53</v>
      </c>
      <c r="V59" s="183"/>
      <c r="X59" s="323"/>
      <c r="Y59" s="323"/>
      <c r="Z59" s="323"/>
      <c r="AA59" s="323"/>
      <c r="AB59" s="323"/>
      <c r="AC59" s="323"/>
      <c r="AD59" s="323"/>
      <c r="AE59" s="323"/>
      <c r="AF59" s="323"/>
      <c r="AG59" s="323"/>
      <c r="AH59" s="323"/>
      <c r="AI59" s="323"/>
      <c r="AJ59" s="323"/>
    </row>
    <row r="60" spans="1:36" ht="17.100000000000001" customHeight="1">
      <c r="L60" s="127"/>
      <c r="M60" s="127"/>
      <c r="N60" s="127"/>
      <c r="O60" s="127"/>
      <c r="P60" s="127"/>
      <c r="Q60" s="127"/>
      <c r="R60" s="127"/>
      <c r="S60" s="127"/>
      <c r="T60" s="127"/>
      <c r="U60" s="127"/>
      <c r="V60" s="127"/>
      <c r="W60" s="127"/>
      <c r="X60" s="307"/>
      <c r="Y60" s="307"/>
      <c r="Z60" s="307"/>
      <c r="AA60" s="307"/>
      <c r="AB60" s="307"/>
      <c r="AC60" s="307"/>
      <c r="AD60" s="307"/>
      <c r="AE60" s="307"/>
      <c r="AF60" s="307"/>
      <c r="AG60" s="307"/>
      <c r="AH60" s="307"/>
      <c r="AI60" s="307"/>
      <c r="AJ60" s="307"/>
    </row>
    <row r="61" spans="1:36" s="35" customFormat="1" ht="22.5">
      <c r="A61" s="783">
        <v>1</v>
      </c>
      <c r="B61" s="340"/>
      <c r="C61" s="340"/>
      <c r="D61" s="340"/>
      <c r="E61" s="341"/>
      <c r="F61" s="486"/>
      <c r="G61" s="486"/>
      <c r="H61" s="486"/>
      <c r="I61" s="343"/>
      <c r="J61" s="180"/>
      <c r="K61" s="180"/>
      <c r="L61" s="339">
        <f>mergeValue(A61)</f>
        <v>1</v>
      </c>
      <c r="M61" s="587" t="s">
        <v>23</v>
      </c>
      <c r="N61" s="570"/>
      <c r="O61" s="778"/>
      <c r="P61" s="778"/>
      <c r="Q61" s="778"/>
      <c r="R61" s="778"/>
      <c r="S61" s="778"/>
      <c r="T61" s="778"/>
      <c r="U61" s="778"/>
      <c r="V61" s="778"/>
      <c r="W61" s="600" t="s">
        <v>543</v>
      </c>
      <c r="X61" s="298"/>
      <c r="Y61" s="298"/>
      <c r="Z61" s="298"/>
      <c r="AA61" s="298"/>
      <c r="AB61" s="298"/>
      <c r="AC61" s="298"/>
      <c r="AD61" s="298"/>
      <c r="AE61" s="298"/>
      <c r="AF61" s="298"/>
      <c r="AG61" s="298"/>
      <c r="AH61" s="298"/>
    </row>
    <row r="62" spans="1:36" s="35" customFormat="1" ht="22.5">
      <c r="A62" s="783"/>
      <c r="B62" s="783">
        <v>1</v>
      </c>
      <c r="C62" s="340"/>
      <c r="D62" s="340"/>
      <c r="E62" s="486"/>
      <c r="F62" s="486"/>
      <c r="G62" s="486"/>
      <c r="H62" s="486"/>
      <c r="I62" s="200"/>
      <c r="J62" s="181"/>
      <c r="L62" s="339" t="str">
        <f>mergeValue(A62) &amp;"."&amp; mergeValue(B62)</f>
        <v>1.1</v>
      </c>
      <c r="M62" s="159" t="s">
        <v>18</v>
      </c>
      <c r="N62" s="285"/>
      <c r="O62" s="778"/>
      <c r="P62" s="778"/>
      <c r="Q62" s="778"/>
      <c r="R62" s="778"/>
      <c r="S62" s="778"/>
      <c r="T62" s="778"/>
      <c r="U62" s="778"/>
      <c r="V62" s="778"/>
      <c r="W62" s="286" t="s">
        <v>544</v>
      </c>
      <c r="X62" s="298"/>
      <c r="Y62" s="298"/>
      <c r="Z62" s="298"/>
      <c r="AA62" s="298"/>
      <c r="AB62" s="298"/>
      <c r="AC62" s="298"/>
      <c r="AD62" s="298"/>
      <c r="AE62" s="298"/>
      <c r="AF62" s="298"/>
      <c r="AG62" s="298"/>
      <c r="AH62" s="298"/>
    </row>
    <row r="63" spans="1:36" s="35" customFormat="1" ht="45">
      <c r="A63" s="783"/>
      <c r="B63" s="783"/>
      <c r="C63" s="783">
        <v>1</v>
      </c>
      <c r="D63" s="340"/>
      <c r="E63" s="486"/>
      <c r="F63" s="486"/>
      <c r="G63" s="486"/>
      <c r="H63" s="486"/>
      <c r="I63" s="344"/>
      <c r="J63" s="181"/>
      <c r="K63" s="101"/>
      <c r="L63" s="339" t="str">
        <f>mergeValue(A63) &amp;"."&amp; mergeValue(B63)&amp;"."&amp; mergeValue(C63)</f>
        <v>1.1.1</v>
      </c>
      <c r="M63" s="160" t="s">
        <v>402</v>
      </c>
      <c r="N63" s="285"/>
      <c r="O63" s="778"/>
      <c r="P63" s="778"/>
      <c r="Q63" s="778"/>
      <c r="R63" s="778"/>
      <c r="S63" s="778"/>
      <c r="T63" s="778"/>
      <c r="U63" s="778"/>
      <c r="V63" s="778"/>
      <c r="W63" s="286" t="s">
        <v>680</v>
      </c>
      <c r="X63" s="298"/>
      <c r="Y63" s="298"/>
      <c r="Z63" s="298"/>
      <c r="AA63" s="317"/>
      <c r="AB63" s="298"/>
      <c r="AC63" s="298"/>
      <c r="AD63" s="298"/>
      <c r="AE63" s="298"/>
      <c r="AF63" s="298"/>
      <c r="AG63" s="298"/>
      <c r="AH63" s="298"/>
    </row>
    <row r="64" spans="1:36" s="35" customFormat="1" ht="33.75">
      <c r="A64" s="783"/>
      <c r="B64" s="783"/>
      <c r="C64" s="783"/>
      <c r="D64" s="783">
        <v>1</v>
      </c>
      <c r="E64" s="486"/>
      <c r="F64" s="486"/>
      <c r="G64" s="486"/>
      <c r="H64" s="486"/>
      <c r="I64" s="776"/>
      <c r="J64" s="181"/>
      <c r="K64" s="101"/>
      <c r="L64" s="339" t="str">
        <f>mergeValue(A64) &amp;"."&amp; mergeValue(B64)&amp;"."&amp; mergeValue(C64)&amp;"."&amp; mergeValue(D64)</f>
        <v>1.1.1.1</v>
      </c>
      <c r="M64" s="161" t="s">
        <v>426</v>
      </c>
      <c r="N64" s="285"/>
      <c r="O64" s="793"/>
      <c r="P64" s="793"/>
      <c r="Q64" s="793"/>
      <c r="R64" s="793"/>
      <c r="S64" s="793"/>
      <c r="T64" s="793"/>
      <c r="U64" s="793"/>
      <c r="V64" s="793"/>
      <c r="W64" s="286" t="s">
        <v>681</v>
      </c>
      <c r="X64" s="298"/>
      <c r="Y64" s="298"/>
      <c r="Z64" s="298"/>
      <c r="AA64" s="317"/>
      <c r="AB64" s="298"/>
      <c r="AC64" s="298"/>
      <c r="AD64" s="298"/>
      <c r="AE64" s="298"/>
      <c r="AF64" s="298"/>
      <c r="AG64" s="298"/>
      <c r="AH64" s="298"/>
    </row>
    <row r="65" spans="1:98" s="35" customFormat="1" ht="33.75">
      <c r="A65" s="783"/>
      <c r="B65" s="783"/>
      <c r="C65" s="783"/>
      <c r="D65" s="783"/>
      <c r="E65" s="783">
        <v>1</v>
      </c>
      <c r="F65" s="486"/>
      <c r="G65" s="486"/>
      <c r="H65" s="486"/>
      <c r="I65" s="776"/>
      <c r="J65" s="776"/>
      <c r="K65" s="101"/>
      <c r="L65" s="339" t="str">
        <f>mergeValue(A65) &amp;"."&amp; mergeValue(B65)&amp;"."&amp; mergeValue(C65)&amp;"."&amp; mergeValue(D65)&amp;"."&amp; mergeValue(E65)</f>
        <v>1.1.1.1.1</v>
      </c>
      <c r="M65" s="172" t="s">
        <v>10</v>
      </c>
      <c r="N65" s="286"/>
      <c r="O65" s="792"/>
      <c r="P65" s="792"/>
      <c r="Q65" s="792"/>
      <c r="R65" s="792"/>
      <c r="S65" s="792"/>
      <c r="T65" s="792"/>
      <c r="U65" s="792"/>
      <c r="V65" s="792"/>
      <c r="W65" s="286" t="s">
        <v>545</v>
      </c>
      <c r="X65" s="298"/>
      <c r="Y65" s="317" t="str">
        <f>strCheckUnique(Z65:Z68)</f>
        <v/>
      </c>
      <c r="Z65" s="298"/>
      <c r="AA65" s="317"/>
      <c r="AB65" s="298"/>
      <c r="AC65" s="298"/>
      <c r="AD65" s="298"/>
      <c r="AE65" s="298"/>
      <c r="AF65" s="298"/>
      <c r="AG65" s="298"/>
      <c r="AH65" s="298"/>
    </row>
    <row r="66" spans="1:98" s="35" customFormat="1" ht="66" customHeight="1">
      <c r="A66" s="783"/>
      <c r="B66" s="783"/>
      <c r="C66" s="783"/>
      <c r="D66" s="783"/>
      <c r="E66" s="783"/>
      <c r="F66" s="340">
        <v>1</v>
      </c>
      <c r="G66" s="340"/>
      <c r="H66" s="340"/>
      <c r="I66" s="776"/>
      <c r="J66" s="776"/>
      <c r="K66" s="344"/>
      <c r="L66" s="339" t="str">
        <f>mergeValue(A66) &amp;"."&amp; mergeValue(B66)&amp;"."&amp; mergeValue(C66)&amp;"."&amp; mergeValue(D66)&amp;"."&amp; mergeValue(E66)&amp;"."&amp; mergeValue(F66)</f>
        <v>1.1.1.1.1.1</v>
      </c>
      <c r="M66" s="333"/>
      <c r="N66" s="780"/>
      <c r="O66" s="192"/>
      <c r="P66" s="192"/>
      <c r="Q66" s="192"/>
      <c r="R66" s="781"/>
      <c r="S66" s="779" t="s">
        <v>87</v>
      </c>
      <c r="T66" s="781"/>
      <c r="U66" s="779" t="s">
        <v>88</v>
      </c>
      <c r="V66" s="282"/>
      <c r="W66" s="787" t="s">
        <v>546</v>
      </c>
      <c r="X66" s="298" t="str">
        <f>strCheckDate(O67:V67)</f>
        <v/>
      </c>
      <c r="Y66" s="298"/>
      <c r="Z66" s="317" t="str">
        <f>IF(M66="","",M66 )</f>
        <v/>
      </c>
      <c r="AA66" s="317"/>
      <c r="AB66" s="317"/>
      <c r="AC66" s="317"/>
      <c r="AD66" s="298"/>
      <c r="AE66" s="298"/>
      <c r="AF66" s="298"/>
      <c r="AG66" s="298"/>
      <c r="AH66" s="298"/>
    </row>
    <row r="67" spans="1:98" s="35" customFormat="1" ht="14.25" hidden="1" customHeight="1">
      <c r="A67" s="783"/>
      <c r="B67" s="783"/>
      <c r="C67" s="783"/>
      <c r="D67" s="783"/>
      <c r="E67" s="783"/>
      <c r="F67" s="340"/>
      <c r="G67" s="340"/>
      <c r="H67" s="340"/>
      <c r="I67" s="776"/>
      <c r="J67" s="776"/>
      <c r="K67" s="344"/>
      <c r="L67" s="171"/>
      <c r="M67" s="205"/>
      <c r="N67" s="780"/>
      <c r="O67" s="299"/>
      <c r="P67" s="296"/>
      <c r="Q67" s="297" t="str">
        <f>R66 &amp; "-" &amp; T66</f>
        <v>-</v>
      </c>
      <c r="R67" s="781"/>
      <c r="S67" s="779"/>
      <c r="T67" s="782"/>
      <c r="U67" s="779"/>
      <c r="V67" s="282"/>
      <c r="W67" s="788"/>
      <c r="X67" s="298"/>
      <c r="Y67" s="298"/>
      <c r="Z67" s="298"/>
      <c r="AA67" s="317"/>
      <c r="AB67" s="298"/>
      <c r="AC67" s="298"/>
      <c r="AD67" s="298"/>
      <c r="AE67" s="298"/>
      <c r="AF67" s="298"/>
      <c r="AG67" s="298"/>
      <c r="AH67" s="298"/>
    </row>
    <row r="68" spans="1:98" ht="15" customHeight="1">
      <c r="A68" s="783"/>
      <c r="B68" s="783"/>
      <c r="C68" s="783"/>
      <c r="D68" s="783"/>
      <c r="E68" s="783"/>
      <c r="F68" s="340"/>
      <c r="G68" s="340"/>
      <c r="H68" s="340"/>
      <c r="I68" s="776"/>
      <c r="J68" s="776"/>
      <c r="K68" s="201"/>
      <c r="L68" s="112"/>
      <c r="M68" s="175" t="s">
        <v>427</v>
      </c>
      <c r="N68" s="197"/>
      <c r="O68" s="157"/>
      <c r="P68" s="157"/>
      <c r="Q68" s="157"/>
      <c r="R68" s="262"/>
      <c r="S68" s="198"/>
      <c r="T68" s="198"/>
      <c r="U68" s="198"/>
      <c r="V68" s="186"/>
      <c r="W68" s="789"/>
      <c r="X68" s="307"/>
      <c r="Y68" s="307"/>
      <c r="Z68" s="307"/>
      <c r="AA68" s="317"/>
      <c r="AB68" s="307"/>
      <c r="AC68" s="298"/>
      <c r="AD68" s="298"/>
      <c r="AE68" s="298"/>
      <c r="AF68" s="298"/>
      <c r="AG68" s="298"/>
      <c r="AH68" s="298"/>
      <c r="AI68" s="35"/>
    </row>
    <row r="69" spans="1:98" ht="14.25">
      <c r="A69" s="783"/>
      <c r="B69" s="783"/>
      <c r="C69" s="783"/>
      <c r="D69" s="783"/>
      <c r="E69" s="340"/>
      <c r="F69" s="486"/>
      <c r="G69" s="486"/>
      <c r="H69" s="486"/>
      <c r="I69" s="776"/>
      <c r="J69" s="85"/>
      <c r="K69" s="201"/>
      <c r="L69" s="112"/>
      <c r="M69" s="164" t="s">
        <v>13</v>
      </c>
      <c r="N69" s="197"/>
      <c r="O69" s="157"/>
      <c r="P69" s="157"/>
      <c r="Q69" s="157"/>
      <c r="R69" s="262"/>
      <c r="S69" s="198"/>
      <c r="T69" s="198"/>
      <c r="U69" s="197"/>
      <c r="V69" s="198"/>
      <c r="W69" s="186"/>
      <c r="X69" s="307"/>
      <c r="Y69" s="307"/>
      <c r="Z69" s="307"/>
      <c r="AA69" s="307"/>
      <c r="AB69" s="307"/>
      <c r="AC69" s="307"/>
      <c r="AD69" s="307"/>
      <c r="AE69" s="307"/>
      <c r="AF69" s="307"/>
      <c r="AG69" s="307"/>
      <c r="AH69" s="307"/>
    </row>
    <row r="70" spans="1:98" ht="14.25">
      <c r="A70" s="783"/>
      <c r="B70" s="783"/>
      <c r="C70" s="783"/>
      <c r="D70" s="340"/>
      <c r="E70" s="345"/>
      <c r="F70" s="486"/>
      <c r="G70" s="486"/>
      <c r="H70" s="486"/>
      <c r="I70" s="201"/>
      <c r="J70" s="85"/>
      <c r="K70" s="180"/>
      <c r="L70" s="112"/>
      <c r="M70" s="163" t="s">
        <v>428</v>
      </c>
      <c r="N70" s="197"/>
      <c r="O70" s="157"/>
      <c r="P70" s="157"/>
      <c r="Q70" s="157"/>
      <c r="R70" s="262"/>
      <c r="S70" s="198"/>
      <c r="T70" s="198"/>
      <c r="U70" s="197"/>
      <c r="V70" s="198"/>
      <c r="W70" s="186"/>
      <c r="X70" s="307"/>
      <c r="Y70" s="307"/>
      <c r="Z70" s="307"/>
      <c r="AA70" s="307"/>
      <c r="AB70" s="307"/>
      <c r="AC70" s="307"/>
      <c r="AD70" s="307"/>
      <c r="AE70" s="307"/>
      <c r="AF70" s="307"/>
      <c r="AG70" s="307"/>
      <c r="AH70" s="307"/>
    </row>
    <row r="71" spans="1:98" ht="14.25">
      <c r="A71" s="783"/>
      <c r="B71" s="783"/>
      <c r="C71" s="340"/>
      <c r="D71" s="340"/>
      <c r="E71" s="345"/>
      <c r="F71" s="486"/>
      <c r="G71" s="486"/>
      <c r="H71" s="486"/>
      <c r="I71" s="201"/>
      <c r="J71" s="85"/>
      <c r="K71" s="180"/>
      <c r="L71" s="112"/>
      <c r="M71" s="162" t="s">
        <v>403</v>
      </c>
      <c r="N71" s="198"/>
      <c r="O71" s="162"/>
      <c r="P71" s="162"/>
      <c r="Q71" s="162"/>
      <c r="R71" s="262"/>
      <c r="S71" s="198"/>
      <c r="T71" s="198"/>
      <c r="U71" s="197"/>
      <c r="V71" s="198"/>
      <c r="W71" s="186"/>
      <c r="X71" s="307"/>
      <c r="Y71" s="307"/>
      <c r="Z71" s="307"/>
      <c r="AA71" s="307"/>
      <c r="AB71" s="307"/>
      <c r="AC71" s="307"/>
      <c r="AD71" s="307"/>
      <c r="AE71" s="307"/>
      <c r="AF71" s="307"/>
      <c r="AG71" s="307"/>
      <c r="AH71" s="307"/>
    </row>
    <row r="72" spans="1:98" ht="14.25">
      <c r="A72" s="783"/>
      <c r="B72" s="340"/>
      <c r="C72" s="345"/>
      <c r="D72" s="345"/>
      <c r="E72" s="345"/>
      <c r="F72" s="486"/>
      <c r="G72" s="486"/>
      <c r="H72" s="486"/>
      <c r="I72" s="201"/>
      <c r="J72" s="85"/>
      <c r="K72" s="180"/>
      <c r="L72" s="112"/>
      <c r="M72" s="177" t="s">
        <v>21</v>
      </c>
      <c r="N72" s="198"/>
      <c r="O72" s="162"/>
      <c r="P72" s="162"/>
      <c r="Q72" s="162"/>
      <c r="R72" s="262"/>
      <c r="S72" s="198"/>
      <c r="T72" s="198"/>
      <c r="U72" s="197"/>
      <c r="V72" s="198"/>
      <c r="W72" s="186"/>
      <c r="X72" s="307"/>
      <c r="Y72" s="307"/>
      <c r="Z72" s="307"/>
      <c r="AA72" s="307"/>
      <c r="AB72" s="307"/>
      <c r="AC72" s="307"/>
      <c r="AD72" s="307"/>
      <c r="AE72" s="307"/>
      <c r="AF72" s="307"/>
      <c r="AG72" s="307"/>
      <c r="AH72" s="307"/>
    </row>
    <row r="73" spans="1:98" ht="14.25">
      <c r="A73" s="340"/>
      <c r="B73" s="346"/>
      <c r="C73" s="346"/>
      <c r="D73" s="346"/>
      <c r="E73" s="347"/>
      <c r="F73" s="346"/>
      <c r="G73" s="486"/>
      <c r="H73" s="486"/>
      <c r="I73" s="200"/>
      <c r="J73" s="85"/>
      <c r="K73" s="344"/>
      <c r="L73" s="112"/>
      <c r="M73" s="210" t="s">
        <v>312</v>
      </c>
      <c r="N73" s="198"/>
      <c r="O73" s="162"/>
      <c r="P73" s="162"/>
      <c r="Q73" s="162"/>
      <c r="R73" s="262"/>
      <c r="S73" s="198"/>
      <c r="T73" s="198"/>
      <c r="U73" s="197"/>
      <c r="V73" s="198"/>
      <c r="W73" s="186"/>
      <c r="X73" s="307"/>
      <c r="Y73" s="307"/>
      <c r="Z73" s="307"/>
      <c r="AA73" s="307"/>
      <c r="AB73" s="307"/>
      <c r="AC73" s="307"/>
      <c r="AD73" s="307"/>
      <c r="AE73" s="307"/>
      <c r="AF73" s="307"/>
      <c r="AG73" s="307"/>
      <c r="AH73" s="307"/>
    </row>
    <row r="74" spans="1:98" ht="18.75" customHeight="1">
      <c r="X74" s="307"/>
      <c r="Y74" s="307"/>
      <c r="Z74" s="307"/>
      <c r="AA74" s="307"/>
      <c r="AB74" s="307"/>
      <c r="AC74" s="307"/>
      <c r="AD74" s="307"/>
      <c r="AE74" s="307"/>
      <c r="AF74" s="307"/>
      <c r="AG74" s="307"/>
      <c r="AH74" s="307"/>
      <c r="AI74" s="307"/>
      <c r="AJ74" s="307"/>
    </row>
    <row r="75" spans="1:98" s="34" customFormat="1" ht="17.100000000000001" customHeight="1">
      <c r="A75" s="34" t="s">
        <v>15</v>
      </c>
      <c r="C75" s="34" t="s">
        <v>54</v>
      </c>
      <c r="V75" s="183"/>
      <c r="X75" s="323"/>
      <c r="Y75" s="323"/>
      <c r="Z75" s="323"/>
      <c r="AA75" s="323"/>
      <c r="AB75" s="323"/>
      <c r="AC75" s="323"/>
      <c r="AD75" s="323"/>
      <c r="AE75" s="323"/>
      <c r="AF75" s="323"/>
      <c r="AG75" s="323"/>
      <c r="AH75" s="323"/>
      <c r="AI75" s="323"/>
      <c r="AJ75" s="323"/>
    </row>
    <row r="76" spans="1:98" ht="17.100000000000001" customHeight="1">
      <c r="L76" s="127"/>
      <c r="M76" s="127"/>
      <c r="N76" s="127"/>
      <c r="O76" s="127"/>
      <c r="P76" s="127"/>
      <c r="Q76" s="127"/>
      <c r="R76" s="127"/>
      <c r="S76" s="127"/>
      <c r="T76" s="127"/>
      <c r="U76" s="127"/>
      <c r="V76" s="127"/>
      <c r="W76" s="127"/>
      <c r="X76" s="307"/>
      <c r="Y76" s="307"/>
      <c r="Z76" s="307"/>
      <c r="AA76" s="307"/>
      <c r="AB76" s="307"/>
      <c r="AC76" s="307"/>
      <c r="AD76" s="307"/>
      <c r="AE76" s="307"/>
      <c r="AF76" s="307"/>
      <c r="AG76" s="307"/>
      <c r="AH76" s="307"/>
      <c r="AI76" s="307"/>
      <c r="AJ76" s="307"/>
    </row>
    <row r="77" spans="1:98" s="35" customFormat="1" ht="270">
      <c r="A77" s="783">
        <v>1</v>
      </c>
      <c r="B77" s="340"/>
      <c r="C77" s="340"/>
      <c r="D77" s="340"/>
      <c r="E77" s="341"/>
      <c r="F77" s="486"/>
      <c r="G77" s="486"/>
      <c r="H77" s="486"/>
      <c r="I77" s="343"/>
      <c r="J77" s="180"/>
      <c r="K77" s="180"/>
      <c r="L77" s="339">
        <f>mergeValue(A77)</f>
        <v>1</v>
      </c>
      <c r="M77" s="587" t="s">
        <v>23</v>
      </c>
      <c r="N77" s="570"/>
      <c r="O77" s="850"/>
      <c r="P77" s="801"/>
      <c r="Q77" s="801"/>
      <c r="R77" s="801"/>
      <c r="S77" s="801"/>
      <c r="T77" s="801"/>
      <c r="U77" s="801"/>
      <c r="V77" s="801"/>
      <c r="W77" s="801"/>
      <c r="X77" s="801"/>
      <c r="Y77" s="801"/>
      <c r="Z77" s="801"/>
      <c r="AA77" s="801"/>
      <c r="AB77" s="801"/>
      <c r="AC77" s="801"/>
      <c r="AD77" s="801"/>
      <c r="AE77" s="801"/>
      <c r="AF77" s="801"/>
      <c r="AG77" s="801"/>
      <c r="AH77" s="801"/>
      <c r="AI77" s="801"/>
      <c r="AJ77" s="801"/>
      <c r="AK77" s="801"/>
      <c r="AL77" s="801"/>
      <c r="AM77" s="801"/>
      <c r="AN77" s="801"/>
      <c r="AO77" s="801"/>
      <c r="AP77" s="801"/>
      <c r="AQ77" s="801"/>
      <c r="AR77" s="801"/>
      <c r="AS77" s="801"/>
      <c r="AT77" s="801"/>
      <c r="AU77" s="801"/>
      <c r="AV77" s="801"/>
      <c r="AW77" s="801"/>
      <c r="AX77" s="801"/>
      <c r="AY77" s="801"/>
      <c r="AZ77" s="801"/>
      <c r="BA77" s="801"/>
      <c r="BB77" s="801"/>
      <c r="BC77" s="801"/>
      <c r="BD77" s="801"/>
      <c r="BE77" s="801"/>
      <c r="BF77" s="801"/>
      <c r="BG77" s="801"/>
      <c r="BH77" s="801"/>
      <c r="BI77" s="801"/>
      <c r="BJ77" s="801"/>
      <c r="BK77" s="801"/>
      <c r="BL77" s="801"/>
      <c r="BM77" s="801"/>
      <c r="BN77" s="801"/>
      <c r="BO77" s="801"/>
      <c r="BP77" s="801"/>
      <c r="BQ77" s="801"/>
      <c r="BR77" s="801"/>
      <c r="BS77" s="801"/>
      <c r="BT77" s="801"/>
      <c r="BU77" s="801"/>
      <c r="BV77" s="801"/>
      <c r="BW77" s="801"/>
      <c r="BX77" s="801"/>
      <c r="BY77" s="801"/>
      <c r="BZ77" s="801"/>
      <c r="CA77" s="801"/>
      <c r="CB77" s="801"/>
      <c r="CC77" s="801"/>
      <c r="CD77" s="801"/>
      <c r="CE77" s="801"/>
      <c r="CF77" s="801"/>
      <c r="CG77" s="802"/>
      <c r="CH77" s="600" t="s">
        <v>543</v>
      </c>
      <c r="CI77" s="298"/>
      <c r="CJ77" s="298"/>
      <c r="CK77" s="298"/>
      <c r="CL77" s="298"/>
      <c r="CM77" s="298"/>
      <c r="CN77" s="298"/>
      <c r="CO77" s="298"/>
      <c r="CP77" s="298"/>
      <c r="CQ77" s="298"/>
      <c r="CR77" s="298"/>
      <c r="CS77" s="298"/>
      <c r="CT77" s="298"/>
    </row>
    <row r="78" spans="1:98" s="35" customFormat="1" ht="371.25">
      <c r="A78" s="783"/>
      <c r="B78" s="783">
        <v>1</v>
      </c>
      <c r="C78" s="340"/>
      <c r="D78" s="340"/>
      <c r="E78" s="486"/>
      <c r="F78" s="486"/>
      <c r="G78" s="486"/>
      <c r="H78" s="486"/>
      <c r="I78" s="200"/>
      <c r="J78" s="181"/>
      <c r="L78" s="339" t="str">
        <f>mergeValue(A78) &amp;"."&amp; mergeValue(B78)</f>
        <v>1.1</v>
      </c>
      <c r="M78" s="159" t="s">
        <v>18</v>
      </c>
      <c r="N78" s="285"/>
      <c r="O78" s="850"/>
      <c r="P78" s="801"/>
      <c r="Q78" s="80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1"/>
      <c r="BA78" s="801"/>
      <c r="BB78" s="801"/>
      <c r="BC78" s="801"/>
      <c r="BD78" s="801"/>
      <c r="BE78" s="801"/>
      <c r="BF78" s="801"/>
      <c r="BG78" s="801"/>
      <c r="BH78" s="801"/>
      <c r="BI78" s="801"/>
      <c r="BJ78" s="801"/>
      <c r="BK78" s="801"/>
      <c r="BL78" s="801"/>
      <c r="BM78" s="801"/>
      <c r="BN78" s="801"/>
      <c r="BO78" s="801"/>
      <c r="BP78" s="801"/>
      <c r="BQ78" s="801"/>
      <c r="BR78" s="801"/>
      <c r="BS78" s="801"/>
      <c r="BT78" s="801"/>
      <c r="BU78" s="801"/>
      <c r="BV78" s="801"/>
      <c r="BW78" s="801"/>
      <c r="BX78" s="801"/>
      <c r="BY78" s="801"/>
      <c r="BZ78" s="801"/>
      <c r="CA78" s="801"/>
      <c r="CB78" s="801"/>
      <c r="CC78" s="801"/>
      <c r="CD78" s="801"/>
      <c r="CE78" s="801"/>
      <c r="CF78" s="801"/>
      <c r="CG78" s="802"/>
      <c r="CH78" s="286" t="s">
        <v>544</v>
      </c>
      <c r="CI78" s="298"/>
      <c r="CJ78" s="298"/>
      <c r="CK78" s="298"/>
      <c r="CL78" s="298"/>
      <c r="CM78" s="298"/>
      <c r="CN78" s="298"/>
      <c r="CO78" s="298"/>
      <c r="CP78" s="298"/>
      <c r="CQ78" s="298"/>
      <c r="CR78" s="298"/>
      <c r="CS78" s="298"/>
      <c r="CT78" s="298"/>
    </row>
    <row r="79" spans="1:98" s="35" customFormat="1" ht="409.5">
      <c r="A79" s="783"/>
      <c r="B79" s="783"/>
      <c r="C79" s="783">
        <v>1</v>
      </c>
      <c r="D79" s="340"/>
      <c r="E79" s="486"/>
      <c r="F79" s="486"/>
      <c r="G79" s="486"/>
      <c r="H79" s="486"/>
      <c r="I79" s="344"/>
      <c r="J79" s="181"/>
      <c r="K79" s="101"/>
      <c r="L79" s="339" t="str">
        <f>mergeValue(A79) &amp;"."&amp; mergeValue(B79)&amp;"."&amp; mergeValue(C79)</f>
        <v>1.1.1</v>
      </c>
      <c r="M79" s="160" t="s">
        <v>402</v>
      </c>
      <c r="N79" s="285"/>
      <c r="O79" s="850"/>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1"/>
      <c r="BA79" s="801"/>
      <c r="BB79" s="801"/>
      <c r="BC79" s="801"/>
      <c r="BD79" s="801"/>
      <c r="BE79" s="801"/>
      <c r="BF79" s="801"/>
      <c r="BG79" s="801"/>
      <c r="BH79" s="801"/>
      <c r="BI79" s="801"/>
      <c r="BJ79" s="801"/>
      <c r="BK79" s="801"/>
      <c r="BL79" s="801"/>
      <c r="BM79" s="801"/>
      <c r="BN79" s="801"/>
      <c r="BO79" s="801"/>
      <c r="BP79" s="801"/>
      <c r="BQ79" s="801"/>
      <c r="BR79" s="801"/>
      <c r="BS79" s="801"/>
      <c r="BT79" s="801"/>
      <c r="BU79" s="801"/>
      <c r="BV79" s="801"/>
      <c r="BW79" s="801"/>
      <c r="BX79" s="801"/>
      <c r="BY79" s="801"/>
      <c r="BZ79" s="801"/>
      <c r="CA79" s="801"/>
      <c r="CB79" s="801"/>
      <c r="CC79" s="801"/>
      <c r="CD79" s="801"/>
      <c r="CE79" s="801"/>
      <c r="CF79" s="801"/>
      <c r="CG79" s="802"/>
      <c r="CH79" s="286" t="s">
        <v>680</v>
      </c>
      <c r="CI79" s="298"/>
      <c r="CJ79" s="298"/>
      <c r="CK79" s="298"/>
      <c r="CL79" s="298"/>
      <c r="CM79" s="298"/>
      <c r="CN79" s="298"/>
      <c r="CO79" s="298"/>
      <c r="CP79" s="298"/>
      <c r="CQ79" s="298"/>
      <c r="CR79" s="298"/>
      <c r="CS79" s="298"/>
      <c r="CT79" s="298"/>
    </row>
    <row r="80" spans="1:98" s="35" customFormat="1" ht="409.5">
      <c r="A80" s="783"/>
      <c r="B80" s="783"/>
      <c r="C80" s="783"/>
      <c r="D80" s="783">
        <v>1</v>
      </c>
      <c r="E80" s="486"/>
      <c r="F80" s="486"/>
      <c r="G80" s="486"/>
      <c r="H80" s="486"/>
      <c r="I80" s="776"/>
      <c r="J80" s="181"/>
      <c r="K80" s="101"/>
      <c r="L80" s="339" t="str">
        <f>mergeValue(A80) &amp;"."&amp; mergeValue(B80)&amp;"."&amp; mergeValue(C80)&amp;"."&amp; mergeValue(D80)</f>
        <v>1.1.1.1</v>
      </c>
      <c r="M80" s="161" t="s">
        <v>426</v>
      </c>
      <c r="N80" s="285"/>
      <c r="O80" s="797"/>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798"/>
      <c r="BA80" s="798"/>
      <c r="BB80" s="798"/>
      <c r="BC80" s="798"/>
      <c r="BD80" s="798"/>
      <c r="BE80" s="798"/>
      <c r="BF80" s="798"/>
      <c r="BG80" s="798"/>
      <c r="BH80" s="798"/>
      <c r="BI80" s="798"/>
      <c r="BJ80" s="798"/>
      <c r="BK80" s="798"/>
      <c r="BL80" s="798"/>
      <c r="BM80" s="798"/>
      <c r="BN80" s="798"/>
      <c r="BO80" s="798"/>
      <c r="BP80" s="798"/>
      <c r="BQ80" s="798"/>
      <c r="BR80" s="798"/>
      <c r="BS80" s="798"/>
      <c r="BT80" s="798"/>
      <c r="BU80" s="798"/>
      <c r="BV80" s="798"/>
      <c r="BW80" s="798"/>
      <c r="BX80" s="798"/>
      <c r="BY80" s="798"/>
      <c r="BZ80" s="798"/>
      <c r="CA80" s="798"/>
      <c r="CB80" s="798"/>
      <c r="CC80" s="798"/>
      <c r="CD80" s="798"/>
      <c r="CE80" s="798"/>
      <c r="CF80" s="798"/>
      <c r="CG80" s="799"/>
      <c r="CH80" s="286" t="s">
        <v>681</v>
      </c>
      <c r="CI80" s="298"/>
      <c r="CJ80" s="298"/>
      <c r="CK80" s="298"/>
      <c r="CL80" s="298"/>
      <c r="CM80" s="298"/>
      <c r="CN80" s="298"/>
      <c r="CO80" s="298"/>
      <c r="CP80" s="298"/>
      <c r="CQ80" s="298"/>
      <c r="CR80" s="298"/>
      <c r="CS80" s="298"/>
      <c r="CT80" s="298"/>
    </row>
    <row r="81" spans="1:98" s="35" customFormat="1" ht="409.5">
      <c r="A81" s="783"/>
      <c r="B81" s="783"/>
      <c r="C81" s="783"/>
      <c r="D81" s="783"/>
      <c r="E81" s="783">
        <v>1</v>
      </c>
      <c r="F81" s="486"/>
      <c r="G81" s="486"/>
      <c r="H81" s="486"/>
      <c r="I81" s="776"/>
      <c r="J81" s="776"/>
      <c r="K81" s="101"/>
      <c r="L81" s="339" t="str">
        <f>mergeValue(A81) &amp;"."&amp; mergeValue(B81)&amp;"."&amp; mergeValue(C81)&amp;"."&amp; mergeValue(D81)&amp;"."&amp; mergeValue(E81)</f>
        <v>1.1.1.1.1</v>
      </c>
      <c r="M81" s="172" t="s">
        <v>10</v>
      </c>
      <c r="N81" s="286"/>
      <c r="O81" s="794"/>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5"/>
      <c r="BC81" s="795"/>
      <c r="BD81" s="795"/>
      <c r="BE81" s="795"/>
      <c r="BF81" s="795"/>
      <c r="BG81" s="795"/>
      <c r="BH81" s="795"/>
      <c r="BI81" s="795"/>
      <c r="BJ81" s="795"/>
      <c r="BK81" s="795"/>
      <c r="BL81" s="795"/>
      <c r="BM81" s="795"/>
      <c r="BN81" s="795"/>
      <c r="BO81" s="795"/>
      <c r="BP81" s="795"/>
      <c r="BQ81" s="795"/>
      <c r="BR81" s="795"/>
      <c r="BS81" s="795"/>
      <c r="BT81" s="795"/>
      <c r="BU81" s="795"/>
      <c r="BV81" s="795"/>
      <c r="BW81" s="795"/>
      <c r="BX81" s="795"/>
      <c r="BY81" s="795"/>
      <c r="BZ81" s="795"/>
      <c r="CA81" s="795"/>
      <c r="CB81" s="795"/>
      <c r="CC81" s="795"/>
      <c r="CD81" s="795"/>
      <c r="CE81" s="795"/>
      <c r="CF81" s="795"/>
      <c r="CG81" s="796"/>
      <c r="CH81" s="286" t="s">
        <v>545</v>
      </c>
      <c r="CI81" s="298"/>
      <c r="CJ81" s="317" t="str">
        <f>strCheckUnique(CK81:CK84)</f>
        <v/>
      </c>
      <c r="CK81" s="298"/>
      <c r="CL81" s="317"/>
      <c r="CM81" s="298"/>
      <c r="CN81" s="298"/>
      <c r="CO81" s="298"/>
      <c r="CP81" s="298"/>
      <c r="CQ81" s="298"/>
      <c r="CR81" s="298"/>
      <c r="CS81" s="298"/>
      <c r="CT81" s="298"/>
    </row>
    <row r="82" spans="1:98" s="35" customFormat="1" ht="66" customHeight="1">
      <c r="A82" s="783"/>
      <c r="B82" s="783"/>
      <c r="C82" s="783"/>
      <c r="D82" s="783"/>
      <c r="E82" s="783"/>
      <c r="F82" s="340">
        <v>1</v>
      </c>
      <c r="G82" s="340"/>
      <c r="H82" s="340"/>
      <c r="I82" s="776"/>
      <c r="J82" s="776"/>
      <c r="K82" s="344"/>
      <c r="L82" s="339" t="str">
        <f>mergeValue(A82) &amp;"."&amp; mergeValue(B82)&amp;"."&amp; mergeValue(C82)&amp;"."&amp; mergeValue(D82)&amp;"."&amp; mergeValue(E82)&amp;"."&amp; mergeValue(F82)</f>
        <v>1.1.1.1.1.1</v>
      </c>
      <c r="M82" s="333"/>
      <c r="N82" s="299"/>
      <c r="O82" s="694"/>
      <c r="P82" s="192"/>
      <c r="Q82" s="192"/>
      <c r="R82" s="781"/>
      <c r="S82" s="779" t="s">
        <v>87</v>
      </c>
      <c r="T82" s="781"/>
      <c r="U82" s="779" t="s">
        <v>87</v>
      </c>
      <c r="V82" s="694"/>
      <c r="W82" s="192"/>
      <c r="X82" s="192"/>
      <c r="Y82" s="781"/>
      <c r="Z82" s="779" t="s">
        <v>87</v>
      </c>
      <c r="AA82" s="781"/>
      <c r="AB82" s="779" t="s">
        <v>87</v>
      </c>
      <c r="AC82" s="694"/>
      <c r="AD82" s="192"/>
      <c r="AE82" s="192"/>
      <c r="AF82" s="781"/>
      <c r="AG82" s="779" t="s">
        <v>87</v>
      </c>
      <c r="AH82" s="781"/>
      <c r="AI82" s="779" t="s">
        <v>87</v>
      </c>
      <c r="AJ82" s="694"/>
      <c r="AK82" s="192"/>
      <c r="AL82" s="192"/>
      <c r="AM82" s="781"/>
      <c r="AN82" s="779" t="s">
        <v>87</v>
      </c>
      <c r="AO82" s="781"/>
      <c r="AP82" s="779" t="s">
        <v>87</v>
      </c>
      <c r="AQ82" s="694"/>
      <c r="AR82" s="192"/>
      <c r="AS82" s="192"/>
      <c r="AT82" s="781"/>
      <c r="AU82" s="779" t="s">
        <v>87</v>
      </c>
      <c r="AV82" s="781"/>
      <c r="AW82" s="779" t="s">
        <v>87</v>
      </c>
      <c r="AX82" s="694"/>
      <c r="AY82" s="192"/>
      <c r="AZ82" s="192"/>
      <c r="BA82" s="781"/>
      <c r="BB82" s="779" t="s">
        <v>87</v>
      </c>
      <c r="BC82" s="781"/>
      <c r="BD82" s="779" t="s">
        <v>87</v>
      </c>
      <c r="BE82" s="694"/>
      <c r="BF82" s="192"/>
      <c r="BG82" s="192"/>
      <c r="BH82" s="781"/>
      <c r="BI82" s="779" t="s">
        <v>87</v>
      </c>
      <c r="BJ82" s="781"/>
      <c r="BK82" s="779" t="s">
        <v>87</v>
      </c>
      <c r="BL82" s="694"/>
      <c r="BM82" s="192"/>
      <c r="BN82" s="192"/>
      <c r="BO82" s="781"/>
      <c r="BP82" s="779" t="s">
        <v>87</v>
      </c>
      <c r="BQ82" s="781"/>
      <c r="BR82" s="779" t="s">
        <v>87</v>
      </c>
      <c r="BS82" s="694"/>
      <c r="BT82" s="192"/>
      <c r="BU82" s="192"/>
      <c r="BV82" s="781"/>
      <c r="BW82" s="779" t="s">
        <v>87</v>
      </c>
      <c r="BX82" s="781"/>
      <c r="BY82" s="779" t="s">
        <v>87</v>
      </c>
      <c r="BZ82" s="694"/>
      <c r="CA82" s="192"/>
      <c r="CB82" s="192"/>
      <c r="CC82" s="781"/>
      <c r="CD82" s="779" t="s">
        <v>87</v>
      </c>
      <c r="CE82" s="781"/>
      <c r="CF82" s="779" t="s">
        <v>88</v>
      </c>
      <c r="CG82" s="282"/>
      <c r="CH82" s="787" t="s">
        <v>546</v>
      </c>
      <c r="CI82" s="298" t="str">
        <f>strCheckDate(O83:CG83)</f>
        <v/>
      </c>
      <c r="CJ82" s="317"/>
      <c r="CK82" s="317" t="str">
        <f>IF(M82="","",M82 )</f>
        <v/>
      </c>
      <c r="CL82" s="317"/>
      <c r="CM82" s="317"/>
      <c r="CN82" s="317"/>
      <c r="CO82" s="298"/>
      <c r="CP82" s="298"/>
      <c r="CQ82" s="298"/>
      <c r="CR82" s="298"/>
      <c r="CS82" s="298"/>
      <c r="CT82" s="298"/>
    </row>
    <row r="83" spans="1:98" s="35" customFormat="1" ht="14.25" hidden="1" customHeight="1">
      <c r="A83" s="783"/>
      <c r="B83" s="783"/>
      <c r="C83" s="783"/>
      <c r="D83" s="783"/>
      <c r="E83" s="783"/>
      <c r="F83" s="340"/>
      <c r="G83" s="340"/>
      <c r="H83" s="340"/>
      <c r="I83" s="776"/>
      <c r="J83" s="776"/>
      <c r="K83" s="344"/>
      <c r="L83" s="171"/>
      <c r="M83" s="205"/>
      <c r="N83" s="299"/>
      <c r="O83" s="299"/>
      <c r="P83" s="296"/>
      <c r="Q83" s="297" t="str">
        <f>R82 &amp; "-" &amp; T82</f>
        <v>-</v>
      </c>
      <c r="R83" s="781"/>
      <c r="S83" s="779"/>
      <c r="T83" s="782"/>
      <c r="U83" s="779"/>
      <c r="V83" s="299"/>
      <c r="W83" s="296"/>
      <c r="X83" s="297" t="str">
        <f>Y82 &amp; "-" &amp; AA82</f>
        <v>-</v>
      </c>
      <c r="Y83" s="781"/>
      <c r="Z83" s="779"/>
      <c r="AA83" s="782"/>
      <c r="AB83" s="779"/>
      <c r="AC83" s="299"/>
      <c r="AD83" s="296"/>
      <c r="AE83" s="297" t="str">
        <f>AF82 &amp; "-" &amp; AH82</f>
        <v>-</v>
      </c>
      <c r="AF83" s="781"/>
      <c r="AG83" s="779"/>
      <c r="AH83" s="782"/>
      <c r="AI83" s="779"/>
      <c r="AJ83" s="299"/>
      <c r="AK83" s="296"/>
      <c r="AL83" s="297" t="str">
        <f>AM82 &amp; "-" &amp; AO82</f>
        <v>-</v>
      </c>
      <c r="AM83" s="781"/>
      <c r="AN83" s="779"/>
      <c r="AO83" s="782"/>
      <c r="AP83" s="779"/>
      <c r="AQ83" s="299"/>
      <c r="AR83" s="296"/>
      <c r="AS83" s="297" t="str">
        <f>AT82 &amp; "-" &amp; AV82</f>
        <v>-</v>
      </c>
      <c r="AT83" s="781"/>
      <c r="AU83" s="779"/>
      <c r="AV83" s="782"/>
      <c r="AW83" s="779"/>
      <c r="AX83" s="299"/>
      <c r="AY83" s="296"/>
      <c r="AZ83" s="297" t="str">
        <f>BA82 &amp; "-" &amp; BC82</f>
        <v>-</v>
      </c>
      <c r="BA83" s="781"/>
      <c r="BB83" s="779"/>
      <c r="BC83" s="782"/>
      <c r="BD83" s="779"/>
      <c r="BE83" s="299"/>
      <c r="BF83" s="296"/>
      <c r="BG83" s="297" t="str">
        <f>BH82 &amp; "-" &amp; BJ82</f>
        <v>-</v>
      </c>
      <c r="BH83" s="781"/>
      <c r="BI83" s="779"/>
      <c r="BJ83" s="782"/>
      <c r="BK83" s="779"/>
      <c r="BL83" s="299"/>
      <c r="BM83" s="296"/>
      <c r="BN83" s="297" t="str">
        <f>BO82 &amp; "-" &amp; BQ82</f>
        <v>-</v>
      </c>
      <c r="BO83" s="781"/>
      <c r="BP83" s="779"/>
      <c r="BQ83" s="782"/>
      <c r="BR83" s="779"/>
      <c r="BS83" s="299"/>
      <c r="BT83" s="296"/>
      <c r="BU83" s="297" t="str">
        <f>BV82 &amp; "-" &amp; BX82</f>
        <v>-</v>
      </c>
      <c r="BV83" s="781"/>
      <c r="BW83" s="779"/>
      <c r="BX83" s="782"/>
      <c r="BY83" s="779"/>
      <c r="BZ83" s="299"/>
      <c r="CA83" s="296"/>
      <c r="CB83" s="297" t="str">
        <f>CC82 &amp; "-" &amp; CE82</f>
        <v>-</v>
      </c>
      <c r="CC83" s="781"/>
      <c r="CD83" s="779"/>
      <c r="CE83" s="782"/>
      <c r="CF83" s="779"/>
      <c r="CG83" s="282"/>
      <c r="CH83" s="788"/>
      <c r="CI83" s="298"/>
      <c r="CJ83" s="317"/>
      <c r="CK83" s="317"/>
      <c r="CL83" s="317"/>
      <c r="CM83" s="317"/>
      <c r="CN83" s="317"/>
      <c r="CO83" s="298"/>
      <c r="CP83" s="298"/>
      <c r="CQ83" s="298"/>
      <c r="CR83" s="298"/>
      <c r="CS83" s="298"/>
      <c r="CT83" s="298"/>
    </row>
    <row r="84" spans="1:98" ht="15" customHeight="1">
      <c r="A84" s="783"/>
      <c r="B84" s="783"/>
      <c r="C84" s="783"/>
      <c r="D84" s="783"/>
      <c r="E84" s="783"/>
      <c r="F84" s="340"/>
      <c r="G84" s="340"/>
      <c r="H84" s="340"/>
      <c r="I84" s="776"/>
      <c r="J84" s="776"/>
      <c r="K84" s="201"/>
      <c r="L84" s="112"/>
      <c r="M84" s="175" t="s">
        <v>427</v>
      </c>
      <c r="N84" s="164"/>
      <c r="O84" s="157"/>
      <c r="P84" s="157"/>
      <c r="Q84" s="157"/>
      <c r="R84" s="262"/>
      <c r="S84" s="198"/>
      <c r="T84" s="198"/>
      <c r="U84" s="198"/>
      <c r="V84" s="157"/>
      <c r="W84" s="157"/>
      <c r="X84" s="157"/>
      <c r="Y84" s="262"/>
      <c r="Z84" s="198"/>
      <c r="AA84" s="198"/>
      <c r="AB84" s="198"/>
      <c r="AC84" s="157"/>
      <c r="AD84" s="157"/>
      <c r="AE84" s="157"/>
      <c r="AF84" s="262"/>
      <c r="AG84" s="198"/>
      <c r="AH84" s="198"/>
      <c r="AI84" s="198"/>
      <c r="AJ84" s="157"/>
      <c r="AK84" s="157"/>
      <c r="AL84" s="157"/>
      <c r="AM84" s="262"/>
      <c r="AN84" s="198"/>
      <c r="AO84" s="198"/>
      <c r="AP84" s="198"/>
      <c r="AQ84" s="157"/>
      <c r="AR84" s="157"/>
      <c r="AS84" s="157"/>
      <c r="AT84" s="262"/>
      <c r="AU84" s="198"/>
      <c r="AV84" s="198"/>
      <c r="AW84" s="198"/>
      <c r="AX84" s="157"/>
      <c r="AY84" s="157"/>
      <c r="AZ84" s="157"/>
      <c r="BA84" s="262"/>
      <c r="BB84" s="198"/>
      <c r="BC84" s="198"/>
      <c r="BD84" s="198"/>
      <c r="BE84" s="157"/>
      <c r="BF84" s="157"/>
      <c r="BG84" s="157"/>
      <c r="BH84" s="262"/>
      <c r="BI84" s="198"/>
      <c r="BJ84" s="198"/>
      <c r="BK84" s="198"/>
      <c r="BL84" s="157"/>
      <c r="BM84" s="157"/>
      <c r="BN84" s="157"/>
      <c r="BO84" s="262"/>
      <c r="BP84" s="198"/>
      <c r="BQ84" s="198"/>
      <c r="BR84" s="198"/>
      <c r="BS84" s="157"/>
      <c r="BT84" s="157"/>
      <c r="BU84" s="157"/>
      <c r="BV84" s="262"/>
      <c r="BW84" s="198"/>
      <c r="BX84" s="198"/>
      <c r="BY84" s="198"/>
      <c r="BZ84" s="157"/>
      <c r="CA84" s="157"/>
      <c r="CB84" s="157"/>
      <c r="CC84" s="262"/>
      <c r="CD84" s="198"/>
      <c r="CE84" s="198"/>
      <c r="CF84" s="198"/>
      <c r="CG84" s="186"/>
      <c r="CH84" s="789"/>
      <c r="CI84" s="307"/>
      <c r="CJ84" s="307"/>
      <c r="CK84" s="307"/>
      <c r="CL84" s="307"/>
      <c r="CM84" s="307"/>
      <c r="CN84" s="307"/>
      <c r="CO84" s="307"/>
      <c r="CP84" s="307"/>
      <c r="CQ84" s="307"/>
      <c r="CR84" s="307"/>
      <c r="CS84" s="307"/>
      <c r="CT84" s="307"/>
    </row>
    <row r="85" spans="1:98" ht="14.25">
      <c r="A85" s="783"/>
      <c r="B85" s="783"/>
      <c r="C85" s="783"/>
      <c r="D85" s="783"/>
      <c r="E85" s="340"/>
      <c r="F85" s="486"/>
      <c r="G85" s="486"/>
      <c r="H85" s="486"/>
      <c r="I85" s="776"/>
      <c r="J85" s="85"/>
      <c r="K85" s="201"/>
      <c r="L85" s="112"/>
      <c r="M85" s="164" t="s">
        <v>13</v>
      </c>
      <c r="N85" s="163"/>
      <c r="O85" s="157"/>
      <c r="P85" s="157"/>
      <c r="Q85" s="157"/>
      <c r="R85" s="262"/>
      <c r="S85" s="198"/>
      <c r="T85" s="198"/>
      <c r="U85" s="197"/>
      <c r="V85" s="157"/>
      <c r="W85" s="157"/>
      <c r="X85" s="157"/>
      <c r="Y85" s="262"/>
      <c r="Z85" s="198"/>
      <c r="AA85" s="198"/>
      <c r="AB85" s="197"/>
      <c r="AC85" s="157"/>
      <c r="AD85" s="157"/>
      <c r="AE85" s="157"/>
      <c r="AF85" s="262"/>
      <c r="AG85" s="198"/>
      <c r="AH85" s="198"/>
      <c r="AI85" s="197"/>
      <c r="AJ85" s="157"/>
      <c r="AK85" s="157"/>
      <c r="AL85" s="157"/>
      <c r="AM85" s="262"/>
      <c r="AN85" s="198"/>
      <c r="AO85" s="198"/>
      <c r="AP85" s="197"/>
      <c r="AQ85" s="157"/>
      <c r="AR85" s="157"/>
      <c r="AS85" s="157"/>
      <c r="AT85" s="262"/>
      <c r="AU85" s="198"/>
      <c r="AV85" s="198"/>
      <c r="AW85" s="197"/>
      <c r="AX85" s="157"/>
      <c r="AY85" s="157"/>
      <c r="AZ85" s="157"/>
      <c r="BA85" s="262"/>
      <c r="BB85" s="198"/>
      <c r="BC85" s="198"/>
      <c r="BD85" s="197"/>
      <c r="BE85" s="157"/>
      <c r="BF85" s="157"/>
      <c r="BG85" s="157"/>
      <c r="BH85" s="262"/>
      <c r="BI85" s="198"/>
      <c r="BJ85" s="198"/>
      <c r="BK85" s="197"/>
      <c r="BL85" s="157"/>
      <c r="BM85" s="157"/>
      <c r="BN85" s="157"/>
      <c r="BO85" s="262"/>
      <c r="BP85" s="198"/>
      <c r="BQ85" s="198"/>
      <c r="BR85" s="197"/>
      <c r="BS85" s="157"/>
      <c r="BT85" s="157"/>
      <c r="BU85" s="157"/>
      <c r="BV85" s="262"/>
      <c r="BW85" s="198"/>
      <c r="BX85" s="198"/>
      <c r="BY85" s="197"/>
      <c r="BZ85" s="157"/>
      <c r="CA85" s="157"/>
      <c r="CB85" s="157"/>
      <c r="CC85" s="262"/>
      <c r="CD85" s="198"/>
      <c r="CE85" s="198"/>
      <c r="CF85" s="197"/>
      <c r="CG85" s="198"/>
      <c r="CH85" s="186"/>
      <c r="CI85" s="307"/>
      <c r="CJ85" s="307"/>
      <c r="CK85" s="307"/>
      <c r="CL85" s="307"/>
      <c r="CM85" s="307"/>
      <c r="CN85" s="307"/>
      <c r="CO85" s="307"/>
      <c r="CP85" s="307"/>
      <c r="CQ85" s="307"/>
      <c r="CR85" s="307"/>
      <c r="CS85" s="307"/>
      <c r="CT85" s="307"/>
    </row>
    <row r="86" spans="1:98" ht="14.25">
      <c r="A86" s="783"/>
      <c r="B86" s="783"/>
      <c r="C86" s="783"/>
      <c r="D86" s="340"/>
      <c r="E86" s="345"/>
      <c r="F86" s="486"/>
      <c r="G86" s="486"/>
      <c r="H86" s="486"/>
      <c r="I86" s="201"/>
      <c r="J86" s="85"/>
      <c r="K86" s="180"/>
      <c r="L86" s="112"/>
      <c r="M86" s="163" t="s">
        <v>428</v>
      </c>
      <c r="N86" s="162"/>
      <c r="O86" s="157"/>
      <c r="P86" s="157"/>
      <c r="Q86" s="157"/>
      <c r="R86" s="262"/>
      <c r="S86" s="198"/>
      <c r="T86" s="198"/>
      <c r="U86" s="197"/>
      <c r="V86" s="157"/>
      <c r="W86" s="157"/>
      <c r="X86" s="157"/>
      <c r="Y86" s="262"/>
      <c r="Z86" s="198"/>
      <c r="AA86" s="198"/>
      <c r="AB86" s="197"/>
      <c r="AC86" s="157"/>
      <c r="AD86" s="157"/>
      <c r="AE86" s="157"/>
      <c r="AF86" s="262"/>
      <c r="AG86" s="198"/>
      <c r="AH86" s="198"/>
      <c r="AI86" s="197"/>
      <c r="AJ86" s="157"/>
      <c r="AK86" s="157"/>
      <c r="AL86" s="157"/>
      <c r="AM86" s="262"/>
      <c r="AN86" s="198"/>
      <c r="AO86" s="198"/>
      <c r="AP86" s="197"/>
      <c r="AQ86" s="157"/>
      <c r="AR86" s="157"/>
      <c r="AS86" s="157"/>
      <c r="AT86" s="262"/>
      <c r="AU86" s="198"/>
      <c r="AV86" s="198"/>
      <c r="AW86" s="197"/>
      <c r="AX86" s="157"/>
      <c r="AY86" s="157"/>
      <c r="AZ86" s="157"/>
      <c r="BA86" s="262"/>
      <c r="BB86" s="198"/>
      <c r="BC86" s="198"/>
      <c r="BD86" s="197"/>
      <c r="BE86" s="157"/>
      <c r="BF86" s="157"/>
      <c r="BG86" s="157"/>
      <c r="BH86" s="262"/>
      <c r="BI86" s="198"/>
      <c r="BJ86" s="198"/>
      <c r="BK86" s="197"/>
      <c r="BL86" s="157"/>
      <c r="BM86" s="157"/>
      <c r="BN86" s="157"/>
      <c r="BO86" s="262"/>
      <c r="BP86" s="198"/>
      <c r="BQ86" s="198"/>
      <c r="BR86" s="197"/>
      <c r="BS86" s="157"/>
      <c r="BT86" s="157"/>
      <c r="BU86" s="157"/>
      <c r="BV86" s="262"/>
      <c r="BW86" s="198"/>
      <c r="BX86" s="198"/>
      <c r="BY86" s="197"/>
      <c r="BZ86" s="157"/>
      <c r="CA86" s="157"/>
      <c r="CB86" s="157"/>
      <c r="CC86" s="262"/>
      <c r="CD86" s="198"/>
      <c r="CE86" s="198"/>
      <c r="CF86" s="197"/>
      <c r="CG86" s="198"/>
      <c r="CH86" s="186"/>
      <c r="CI86" s="307"/>
      <c r="CJ86" s="307"/>
      <c r="CK86" s="307"/>
      <c r="CL86" s="307"/>
      <c r="CM86" s="307"/>
      <c r="CN86" s="307"/>
      <c r="CO86" s="307"/>
      <c r="CP86" s="307"/>
      <c r="CQ86" s="307"/>
      <c r="CR86" s="307"/>
      <c r="CS86" s="307"/>
      <c r="CT86" s="307"/>
    </row>
    <row r="87" spans="1:98" ht="14.25">
      <c r="A87" s="783"/>
      <c r="B87" s="783"/>
      <c r="C87" s="340"/>
      <c r="D87" s="340"/>
      <c r="E87" s="345"/>
      <c r="F87" s="486"/>
      <c r="G87" s="486"/>
      <c r="H87" s="486"/>
      <c r="I87" s="201"/>
      <c r="J87" s="85"/>
      <c r="K87" s="180"/>
      <c r="L87" s="112"/>
      <c r="M87" s="162" t="s">
        <v>403</v>
      </c>
      <c r="N87" s="162"/>
      <c r="O87" s="162"/>
      <c r="P87" s="162"/>
      <c r="Q87" s="162"/>
      <c r="R87" s="262"/>
      <c r="S87" s="198"/>
      <c r="T87" s="198"/>
      <c r="U87" s="197"/>
      <c r="V87" s="162"/>
      <c r="W87" s="162"/>
      <c r="X87" s="162"/>
      <c r="Y87" s="262"/>
      <c r="Z87" s="198"/>
      <c r="AA87" s="198"/>
      <c r="AB87" s="197"/>
      <c r="AC87" s="162"/>
      <c r="AD87" s="162"/>
      <c r="AE87" s="162"/>
      <c r="AF87" s="262"/>
      <c r="AG87" s="198"/>
      <c r="AH87" s="198"/>
      <c r="AI87" s="197"/>
      <c r="AJ87" s="162"/>
      <c r="AK87" s="162"/>
      <c r="AL87" s="162"/>
      <c r="AM87" s="262"/>
      <c r="AN87" s="198"/>
      <c r="AO87" s="198"/>
      <c r="AP87" s="197"/>
      <c r="AQ87" s="162"/>
      <c r="AR87" s="162"/>
      <c r="AS87" s="162"/>
      <c r="AT87" s="262"/>
      <c r="AU87" s="198"/>
      <c r="AV87" s="198"/>
      <c r="AW87" s="197"/>
      <c r="AX87" s="162"/>
      <c r="AY87" s="162"/>
      <c r="AZ87" s="162"/>
      <c r="BA87" s="262"/>
      <c r="BB87" s="198"/>
      <c r="BC87" s="198"/>
      <c r="BD87" s="197"/>
      <c r="BE87" s="162"/>
      <c r="BF87" s="162"/>
      <c r="BG87" s="162"/>
      <c r="BH87" s="262"/>
      <c r="BI87" s="198"/>
      <c r="BJ87" s="198"/>
      <c r="BK87" s="197"/>
      <c r="BL87" s="162"/>
      <c r="BM87" s="162"/>
      <c r="BN87" s="162"/>
      <c r="BO87" s="262"/>
      <c r="BP87" s="198"/>
      <c r="BQ87" s="198"/>
      <c r="BR87" s="197"/>
      <c r="BS87" s="162"/>
      <c r="BT87" s="162"/>
      <c r="BU87" s="162"/>
      <c r="BV87" s="262"/>
      <c r="BW87" s="198"/>
      <c r="BX87" s="198"/>
      <c r="BY87" s="197"/>
      <c r="BZ87" s="162"/>
      <c r="CA87" s="162"/>
      <c r="CB87" s="162"/>
      <c r="CC87" s="262"/>
      <c r="CD87" s="198"/>
      <c r="CE87" s="198"/>
      <c r="CF87" s="197"/>
      <c r="CG87" s="198"/>
      <c r="CH87" s="186"/>
      <c r="CI87" s="307"/>
      <c r="CJ87" s="307"/>
      <c r="CK87" s="307"/>
      <c r="CL87" s="307"/>
      <c r="CM87" s="307"/>
      <c r="CN87" s="307"/>
      <c r="CO87" s="307"/>
      <c r="CP87" s="307"/>
      <c r="CQ87" s="307"/>
      <c r="CR87" s="307"/>
      <c r="CS87" s="307"/>
      <c r="CT87" s="307"/>
    </row>
    <row r="88" spans="1:98" ht="14.25">
      <c r="A88" s="783"/>
      <c r="B88" s="340"/>
      <c r="C88" s="345"/>
      <c r="D88" s="345"/>
      <c r="E88" s="345"/>
      <c r="F88" s="486"/>
      <c r="G88" s="486"/>
      <c r="H88" s="486"/>
      <c r="I88" s="201"/>
      <c r="J88" s="85"/>
      <c r="K88" s="180"/>
      <c r="L88" s="112"/>
      <c r="M88" s="177" t="s">
        <v>21</v>
      </c>
      <c r="N88" s="162"/>
      <c r="O88" s="162"/>
      <c r="P88" s="162"/>
      <c r="Q88" s="162"/>
      <c r="R88" s="262"/>
      <c r="S88" s="198"/>
      <c r="T88" s="198"/>
      <c r="U88" s="197"/>
      <c r="V88" s="162"/>
      <c r="W88" s="162"/>
      <c r="X88" s="162"/>
      <c r="Y88" s="262"/>
      <c r="Z88" s="198"/>
      <c r="AA88" s="198"/>
      <c r="AB88" s="197"/>
      <c r="AC88" s="162"/>
      <c r="AD88" s="162"/>
      <c r="AE88" s="162"/>
      <c r="AF88" s="262"/>
      <c r="AG88" s="198"/>
      <c r="AH88" s="198"/>
      <c r="AI88" s="197"/>
      <c r="AJ88" s="162"/>
      <c r="AK88" s="162"/>
      <c r="AL88" s="162"/>
      <c r="AM88" s="262"/>
      <c r="AN88" s="198"/>
      <c r="AO88" s="198"/>
      <c r="AP88" s="197"/>
      <c r="AQ88" s="162"/>
      <c r="AR88" s="162"/>
      <c r="AS88" s="162"/>
      <c r="AT88" s="262"/>
      <c r="AU88" s="198"/>
      <c r="AV88" s="198"/>
      <c r="AW88" s="197"/>
      <c r="AX88" s="162"/>
      <c r="AY88" s="162"/>
      <c r="AZ88" s="162"/>
      <c r="BA88" s="262"/>
      <c r="BB88" s="198"/>
      <c r="BC88" s="198"/>
      <c r="BD88" s="197"/>
      <c r="BE88" s="162"/>
      <c r="BF88" s="162"/>
      <c r="BG88" s="162"/>
      <c r="BH88" s="262"/>
      <c r="BI88" s="198"/>
      <c r="BJ88" s="198"/>
      <c r="BK88" s="197"/>
      <c r="BL88" s="162"/>
      <c r="BM88" s="162"/>
      <c r="BN88" s="162"/>
      <c r="BO88" s="262"/>
      <c r="BP88" s="198"/>
      <c r="BQ88" s="198"/>
      <c r="BR88" s="197"/>
      <c r="BS88" s="162"/>
      <c r="BT88" s="162"/>
      <c r="BU88" s="162"/>
      <c r="BV88" s="262"/>
      <c r="BW88" s="198"/>
      <c r="BX88" s="198"/>
      <c r="BY88" s="197"/>
      <c r="BZ88" s="162"/>
      <c r="CA88" s="162"/>
      <c r="CB88" s="162"/>
      <c r="CC88" s="262"/>
      <c r="CD88" s="198"/>
      <c r="CE88" s="198"/>
      <c r="CF88" s="197"/>
      <c r="CG88" s="198"/>
      <c r="CH88" s="186"/>
      <c r="CI88" s="307"/>
      <c r="CJ88" s="307"/>
      <c r="CK88" s="307"/>
      <c r="CL88" s="307"/>
      <c r="CM88" s="307"/>
      <c r="CN88" s="307"/>
      <c r="CO88" s="307"/>
      <c r="CP88" s="307"/>
      <c r="CQ88" s="307"/>
      <c r="CR88" s="307"/>
      <c r="CS88" s="307"/>
      <c r="CT88" s="307"/>
    </row>
    <row r="89" spans="1:98" ht="14.25">
      <c r="A89" s="340"/>
      <c r="B89" s="346"/>
      <c r="C89" s="346"/>
      <c r="D89" s="346"/>
      <c r="E89" s="347"/>
      <c r="F89" s="346"/>
      <c r="G89" s="486"/>
      <c r="H89" s="486"/>
      <c r="I89" s="200"/>
      <c r="J89" s="85"/>
      <c r="K89" s="344"/>
      <c r="L89" s="112"/>
      <c r="M89" s="210" t="s">
        <v>312</v>
      </c>
      <c r="N89" s="162"/>
      <c r="O89" s="162"/>
      <c r="P89" s="162"/>
      <c r="Q89" s="162"/>
      <c r="R89" s="262"/>
      <c r="S89" s="198"/>
      <c r="T89" s="198"/>
      <c r="U89" s="197"/>
      <c r="V89" s="198"/>
      <c r="W89" s="186"/>
      <c r="X89" s="307"/>
      <c r="Y89" s="307"/>
      <c r="Z89" s="307"/>
      <c r="AA89" s="307"/>
      <c r="AB89" s="307"/>
      <c r="AC89" s="307"/>
      <c r="AD89" s="307"/>
      <c r="AE89" s="307"/>
      <c r="AF89" s="307"/>
      <c r="AG89" s="307"/>
      <c r="AH89" s="307"/>
      <c r="AI89" s="307"/>
    </row>
    <row r="90" spans="1:98" s="34" customFormat="1" ht="17.100000000000001" hidden="1" customHeight="1">
      <c r="G90" s="34" t="s">
        <v>15</v>
      </c>
      <c r="I90" s="34" t="s">
        <v>71</v>
      </c>
      <c r="V90" s="183"/>
    </row>
    <row r="91" spans="1:98" ht="17.100000000000001" hidden="1" customHeight="1">
      <c r="X91" s="127"/>
      <c r="Y91" s="42"/>
      <c r="Z91" s="42"/>
    </row>
    <row r="92" spans="1:98" ht="16.5" hidden="1" customHeight="1">
      <c r="G92" s="180"/>
      <c r="H92" s="180"/>
      <c r="I92" s="180"/>
      <c r="J92" s="180"/>
      <c r="K92" s="180"/>
      <c r="L92" s="208" t="s">
        <v>96</v>
      </c>
      <c r="M92" s="204" t="s">
        <v>23</v>
      </c>
      <c r="N92" s="209"/>
      <c r="O92" s="800"/>
      <c r="P92" s="801"/>
      <c r="Q92" s="801"/>
      <c r="R92" s="801"/>
      <c r="S92" s="801"/>
      <c r="T92" s="801"/>
      <c r="U92" s="801"/>
      <c r="V92" s="801"/>
      <c r="W92" s="801"/>
      <c r="X92" s="801"/>
      <c r="Y92" s="801"/>
      <c r="Z92" s="801"/>
      <c r="AA92" s="802"/>
      <c r="AB92" s="188"/>
      <c r="AC92" s="307"/>
      <c r="AD92" s="307"/>
      <c r="AE92" s="307"/>
      <c r="AF92" s="307"/>
      <c r="AG92" s="307"/>
      <c r="AH92" s="307"/>
      <c r="AI92" s="307"/>
      <c r="AJ92" s="307"/>
      <c r="AK92" s="307"/>
      <c r="AL92" s="307"/>
      <c r="AM92" s="307"/>
      <c r="AN92" s="307"/>
    </row>
    <row r="93" spans="1:98" s="35" customFormat="1" ht="15" hidden="1" customHeight="1">
      <c r="G93" s="179"/>
      <c r="H93" s="200"/>
      <c r="I93" s="200"/>
      <c r="J93" s="181"/>
      <c r="L93" s="170" t="s">
        <v>298</v>
      </c>
      <c r="M93" s="217" t="s">
        <v>18</v>
      </c>
      <c r="N93" s="273"/>
      <c r="O93" s="800"/>
      <c r="P93" s="801"/>
      <c r="Q93" s="801"/>
      <c r="R93" s="801"/>
      <c r="S93" s="801"/>
      <c r="T93" s="801"/>
      <c r="U93" s="801"/>
      <c r="V93" s="801"/>
      <c r="W93" s="801"/>
      <c r="X93" s="801"/>
      <c r="Y93" s="801"/>
      <c r="Z93" s="801"/>
      <c r="AA93" s="802"/>
      <c r="AB93" s="188"/>
      <c r="AC93" s="298"/>
      <c r="AD93" s="298"/>
      <c r="AE93" s="298"/>
      <c r="AF93" s="298"/>
      <c r="AG93" s="298"/>
      <c r="AH93" s="298"/>
      <c r="AI93" s="298"/>
      <c r="AJ93" s="298"/>
      <c r="AK93" s="298"/>
      <c r="AL93" s="298"/>
      <c r="AM93" s="298"/>
      <c r="AN93" s="298"/>
    </row>
    <row r="94" spans="1:98" s="35" customFormat="1" ht="15" hidden="1" customHeight="1">
      <c r="G94" s="179"/>
      <c r="H94" s="200"/>
      <c r="I94" s="200"/>
      <c r="J94" s="181"/>
      <c r="L94" s="170" t="s">
        <v>8</v>
      </c>
      <c r="M94" s="218" t="s">
        <v>7</v>
      </c>
      <c r="N94" s="274"/>
      <c r="O94" s="800"/>
      <c r="P94" s="801"/>
      <c r="Q94" s="801"/>
      <c r="R94" s="801"/>
      <c r="S94" s="801"/>
      <c r="T94" s="801"/>
      <c r="U94" s="801"/>
      <c r="V94" s="801"/>
      <c r="W94" s="801"/>
      <c r="X94" s="801"/>
      <c r="Y94" s="801"/>
      <c r="Z94" s="801"/>
      <c r="AA94" s="802"/>
      <c r="AB94" s="188"/>
      <c r="AC94" s="298"/>
      <c r="AD94" s="298"/>
      <c r="AE94" s="298"/>
      <c r="AF94" s="298"/>
      <c r="AG94" s="298"/>
      <c r="AH94" s="298"/>
      <c r="AI94" s="298"/>
      <c r="AJ94" s="298"/>
      <c r="AK94" s="298"/>
      <c r="AL94" s="298"/>
      <c r="AM94" s="298"/>
      <c r="AN94" s="298"/>
    </row>
    <row r="95" spans="1:98" s="35" customFormat="1" ht="15" hidden="1" customHeight="1">
      <c r="G95" s="179"/>
      <c r="H95" s="200"/>
      <c r="I95" s="200"/>
      <c r="J95" s="181"/>
      <c r="L95" s="170" t="s">
        <v>11</v>
      </c>
      <c r="M95" s="169" t="s">
        <v>25</v>
      </c>
      <c r="N95" s="275"/>
      <c r="O95" s="800"/>
      <c r="P95" s="801"/>
      <c r="Q95" s="801"/>
      <c r="R95" s="801"/>
      <c r="S95" s="801"/>
      <c r="T95" s="801"/>
      <c r="U95" s="801"/>
      <c r="V95" s="801"/>
      <c r="W95" s="801"/>
      <c r="X95" s="801"/>
      <c r="Y95" s="801"/>
      <c r="Z95" s="801"/>
      <c r="AA95" s="802"/>
      <c r="AB95" s="188"/>
      <c r="AC95" s="298"/>
      <c r="AD95" s="298"/>
      <c r="AE95" s="298"/>
      <c r="AF95" s="298"/>
      <c r="AG95" s="298"/>
      <c r="AH95" s="298"/>
      <c r="AI95" s="298"/>
      <c r="AJ95" s="298"/>
      <c r="AK95" s="298"/>
      <c r="AL95" s="298"/>
      <c r="AM95" s="298"/>
      <c r="AN95" s="298"/>
    </row>
    <row r="96" spans="1:98" s="35" customFormat="1" ht="0.2" hidden="1" customHeight="1">
      <c r="G96" s="201"/>
      <c r="H96" s="200"/>
      <c r="I96" s="305"/>
      <c r="J96" s="181"/>
      <c r="L96" s="170"/>
      <c r="M96" s="172"/>
      <c r="N96" s="191"/>
      <c r="O96" s="284"/>
      <c r="P96" s="269"/>
      <c r="Q96" s="269"/>
      <c r="R96" s="269"/>
      <c r="S96" s="269"/>
      <c r="T96" s="269"/>
      <c r="U96" s="269"/>
      <c r="V96" s="269"/>
      <c r="W96" s="269"/>
      <c r="X96" s="269"/>
      <c r="Y96" s="269"/>
      <c r="Z96" s="269"/>
      <c r="AA96" s="270"/>
      <c r="AB96" s="190"/>
      <c r="AC96" s="298"/>
      <c r="AD96" s="298"/>
      <c r="AE96" s="298"/>
      <c r="AF96" s="298"/>
      <c r="AG96" s="298"/>
      <c r="AH96" s="298"/>
      <c r="AI96" s="298"/>
      <c r="AJ96" s="298"/>
      <c r="AK96" s="298"/>
      <c r="AL96" s="298"/>
      <c r="AM96" s="298"/>
      <c r="AN96" s="298"/>
    </row>
    <row r="97" spans="7:40" s="35" customFormat="1" ht="15" hidden="1" customHeight="1">
      <c r="G97" s="202"/>
      <c r="H97" s="200"/>
      <c r="I97" s="889"/>
      <c r="J97" s="304"/>
      <c r="K97" s="203"/>
      <c r="L97" s="170" t="s">
        <v>22</v>
      </c>
      <c r="M97" s="173" t="s">
        <v>10</v>
      </c>
      <c r="N97" s="272"/>
      <c r="O97" s="851"/>
      <c r="P97" s="852"/>
      <c r="Q97" s="852"/>
      <c r="R97" s="852"/>
      <c r="S97" s="852"/>
      <c r="T97" s="852"/>
      <c r="U97" s="852"/>
      <c r="V97" s="852"/>
      <c r="W97" s="852"/>
      <c r="X97" s="852"/>
      <c r="Y97" s="852"/>
      <c r="Z97" s="852"/>
      <c r="AA97" s="853"/>
      <c r="AB97" s="188"/>
      <c r="AC97" s="298"/>
      <c r="AD97" s="317" t="str">
        <f>strCheckUnique(AE97:AE103)</f>
        <v/>
      </c>
      <c r="AE97" s="298"/>
      <c r="AF97" s="317"/>
      <c r="AG97" s="298"/>
      <c r="AH97" s="298"/>
      <c r="AI97" s="298"/>
      <c r="AJ97" s="298"/>
      <c r="AK97" s="298"/>
      <c r="AL97" s="298"/>
      <c r="AM97" s="298"/>
      <c r="AN97" s="298"/>
    </row>
    <row r="98" spans="7:40" s="35" customFormat="1" ht="15" hidden="1" customHeight="1">
      <c r="G98" s="202"/>
      <c r="H98" s="200">
        <v>1</v>
      </c>
      <c r="I98" s="889"/>
      <c r="J98" s="817"/>
      <c r="K98" s="203"/>
      <c r="L98" s="171"/>
      <c r="M98" s="174"/>
      <c r="N98" s="205"/>
      <c r="O98" s="192"/>
      <c r="P98" s="267"/>
      <c r="Q98" s="267"/>
      <c r="R98" s="267"/>
      <c r="S98" s="267"/>
      <c r="T98" s="267"/>
      <c r="U98" s="267"/>
      <c r="V98" s="297" t="str">
        <f>W98 &amp; "-" &amp; Y98</f>
        <v>-</v>
      </c>
      <c r="W98" s="866"/>
      <c r="X98" s="779" t="s">
        <v>87</v>
      </c>
      <c r="Y98" s="866"/>
      <c r="Z98" s="858" t="s">
        <v>88</v>
      </c>
      <c r="AA98" s="126"/>
      <c r="AB98" s="188"/>
      <c r="AC98" s="298" t="str">
        <f>strCheckDate(O98:AA98)</f>
        <v/>
      </c>
      <c r="AD98" s="317"/>
      <c r="AE98" s="317" t="str">
        <f>IF(M98="","",M98 )</f>
        <v/>
      </c>
      <c r="AF98" s="317"/>
      <c r="AG98" s="317"/>
      <c r="AH98" s="317"/>
      <c r="AI98" s="298"/>
      <c r="AJ98" s="298"/>
      <c r="AK98" s="298"/>
      <c r="AL98" s="298"/>
      <c r="AM98" s="298"/>
      <c r="AN98" s="298"/>
    </row>
    <row r="99" spans="7:40" s="35" customFormat="1" ht="0.2" hidden="1" customHeight="1">
      <c r="G99" s="202"/>
      <c r="H99" s="200"/>
      <c r="I99" s="889"/>
      <c r="J99" s="817"/>
      <c r="K99" s="203"/>
      <c r="L99" s="171"/>
      <c r="M99" s="205"/>
      <c r="N99" s="205"/>
      <c r="O99" s="192"/>
      <c r="P99" s="267"/>
      <c r="Q99" s="267"/>
      <c r="R99" s="267"/>
      <c r="S99" s="267"/>
      <c r="T99" s="267"/>
      <c r="U99" s="297"/>
      <c r="V99" s="297"/>
      <c r="W99" s="867"/>
      <c r="X99" s="779"/>
      <c r="Y99" s="867"/>
      <c r="Z99" s="859"/>
      <c r="AA99" s="126"/>
      <c r="AB99" s="302"/>
      <c r="AC99" s="298"/>
      <c r="AD99" s="298"/>
      <c r="AE99" s="298"/>
      <c r="AF99" s="317">
        <f ca="1">OFFSET(AF99,-1,0)</f>
        <v>0</v>
      </c>
      <c r="AG99" s="298"/>
      <c r="AH99" s="298"/>
      <c r="AI99" s="298"/>
      <c r="AJ99" s="298"/>
      <c r="AK99" s="298"/>
      <c r="AL99" s="298"/>
      <c r="AM99" s="298"/>
      <c r="AN99" s="298"/>
    </row>
    <row r="100" spans="7:40" s="35" customFormat="1" ht="15" hidden="1" customHeight="1">
      <c r="G100" s="202"/>
      <c r="H100" s="200"/>
      <c r="I100" s="889"/>
      <c r="J100" s="817"/>
      <c r="K100" s="203"/>
      <c r="L100" s="194"/>
      <c r="M100" s="195"/>
      <c r="N100" s="268"/>
      <c r="O100" s="192"/>
      <c r="P100" s="267"/>
      <c r="Q100" s="267"/>
      <c r="R100" s="267"/>
      <c r="S100" s="267"/>
      <c r="T100" s="267"/>
      <c r="U100" s="267"/>
      <c r="V100" s="297" t="str">
        <f>W100 &amp; "-" &amp; Y100</f>
        <v>-</v>
      </c>
      <c r="W100" s="866"/>
      <c r="X100" s="779" t="s">
        <v>87</v>
      </c>
      <c r="Y100" s="866"/>
      <c r="Z100" s="858" t="s">
        <v>88</v>
      </c>
      <c r="AA100" s="287"/>
      <c r="AB100" s="186"/>
      <c r="AC100" s="298" t="str">
        <f>strCheckDate(O100:AA100)</f>
        <v/>
      </c>
      <c r="AD100" s="298"/>
      <c r="AE100" s="298"/>
      <c r="AF100" s="317"/>
      <c r="AG100" s="298"/>
      <c r="AH100" s="298"/>
      <c r="AI100" s="298"/>
      <c r="AJ100" s="298"/>
      <c r="AK100" s="298"/>
      <c r="AL100" s="298"/>
      <c r="AM100" s="298"/>
      <c r="AN100" s="298"/>
    </row>
    <row r="101" spans="7:40" s="35" customFormat="1" ht="0.2" hidden="1" customHeight="1">
      <c r="G101" s="202"/>
      <c r="H101" s="200"/>
      <c r="I101" s="889"/>
      <c r="J101" s="817"/>
      <c r="K101" s="203"/>
      <c r="L101" s="196"/>
      <c r="M101" s="301"/>
      <c r="N101" s="271"/>
      <c r="O101" s="192"/>
      <c r="P101" s="267"/>
      <c r="Q101" s="267"/>
      <c r="R101" s="267"/>
      <c r="S101" s="267"/>
      <c r="T101" s="267"/>
      <c r="U101" s="297"/>
      <c r="V101" s="297"/>
      <c r="W101" s="867"/>
      <c r="X101" s="779"/>
      <c r="Y101" s="867"/>
      <c r="Z101" s="859"/>
      <c r="AA101" s="287"/>
      <c r="AB101" s="187"/>
      <c r="AC101" s="298"/>
      <c r="AD101" s="298"/>
      <c r="AE101" s="298"/>
      <c r="AF101" s="317">
        <f ca="1">OFFSET(AF101,-1,0)</f>
        <v>0</v>
      </c>
      <c r="AG101" s="298"/>
      <c r="AH101" s="298"/>
      <c r="AI101" s="298"/>
      <c r="AJ101" s="298"/>
      <c r="AK101" s="298"/>
      <c r="AL101" s="298"/>
      <c r="AM101" s="298"/>
      <c r="AN101" s="298"/>
    </row>
    <row r="102" spans="7:40" s="35" customFormat="1" ht="15" hidden="1" customHeight="1">
      <c r="G102" s="202"/>
      <c r="H102" s="200"/>
      <c r="I102" s="889"/>
      <c r="J102" s="817"/>
      <c r="K102" s="203"/>
      <c r="L102" s="199"/>
      <c r="M102" s="230" t="s">
        <v>44</v>
      </c>
      <c r="N102" s="230"/>
      <c r="O102" s="230"/>
      <c r="P102" s="230"/>
      <c r="Q102" s="230"/>
      <c r="R102" s="230"/>
      <c r="S102" s="230"/>
      <c r="T102" s="230"/>
      <c r="U102" s="230"/>
      <c r="V102" s="230"/>
      <c r="W102" s="230"/>
      <c r="X102" s="230"/>
      <c r="Y102" s="230"/>
      <c r="Z102" s="230"/>
      <c r="AA102" s="230"/>
      <c r="AB102" s="187"/>
      <c r="AC102" s="298"/>
      <c r="AD102" s="298"/>
      <c r="AE102" s="298"/>
      <c r="AF102" s="298"/>
      <c r="AG102" s="298"/>
      <c r="AH102" s="298"/>
      <c r="AI102" s="298"/>
      <c r="AJ102" s="298"/>
      <c r="AK102" s="298"/>
      <c r="AL102" s="298"/>
      <c r="AM102" s="298"/>
      <c r="AN102" s="298"/>
    </row>
    <row r="103" spans="7:40" ht="15" hidden="1" customHeight="1">
      <c r="G103" s="202"/>
      <c r="H103" s="201"/>
      <c r="I103" s="889"/>
      <c r="J103" s="304"/>
      <c r="K103" s="180"/>
      <c r="L103" s="199"/>
      <c r="M103" s="176" t="s">
        <v>28</v>
      </c>
      <c r="N103" s="176"/>
      <c r="O103" s="176"/>
      <c r="P103" s="176"/>
      <c r="Q103" s="176"/>
      <c r="R103" s="176"/>
      <c r="S103" s="176"/>
      <c r="T103" s="176"/>
      <c r="U103" s="176"/>
      <c r="V103" s="176"/>
      <c r="W103" s="176"/>
      <c r="X103" s="176"/>
      <c r="Y103" s="176"/>
      <c r="Z103" s="279"/>
      <c r="AA103" s="279"/>
      <c r="AB103" s="187"/>
      <c r="AC103" s="307"/>
      <c r="AD103" s="307"/>
      <c r="AE103" s="307"/>
      <c r="AF103" s="307"/>
      <c r="AG103" s="307"/>
      <c r="AH103" s="307"/>
      <c r="AI103" s="307"/>
      <c r="AJ103" s="307"/>
      <c r="AK103" s="307"/>
      <c r="AL103" s="307"/>
      <c r="AM103" s="307"/>
      <c r="AN103" s="307"/>
    </row>
    <row r="104" spans="7:40" ht="15" hidden="1" customHeight="1">
      <c r="G104" s="201"/>
      <c r="H104" s="201"/>
      <c r="I104" s="305"/>
      <c r="J104" s="85"/>
      <c r="K104" s="180"/>
      <c r="L104" s="112"/>
      <c r="M104" s="175" t="s">
        <v>13</v>
      </c>
      <c r="N104" s="175"/>
      <c r="O104" s="175"/>
      <c r="P104" s="175"/>
      <c r="Q104" s="175"/>
      <c r="R104" s="175"/>
      <c r="S104" s="175"/>
      <c r="T104" s="175"/>
      <c r="U104" s="175"/>
      <c r="V104" s="175"/>
      <c r="W104" s="175"/>
      <c r="X104" s="175"/>
      <c r="Y104" s="175"/>
      <c r="Z104" s="280"/>
      <c r="AA104" s="280"/>
      <c r="AB104" s="187"/>
      <c r="AC104" s="307"/>
      <c r="AD104" s="307"/>
      <c r="AE104" s="307"/>
      <c r="AF104" s="307"/>
      <c r="AG104" s="307"/>
      <c r="AH104" s="307"/>
      <c r="AI104" s="307"/>
      <c r="AJ104" s="307"/>
      <c r="AK104" s="307"/>
      <c r="AL104" s="307"/>
      <c r="AM104" s="307"/>
      <c r="AN104" s="307"/>
    </row>
    <row r="105" spans="7:40" ht="15" hidden="1" customHeight="1">
      <c r="G105" s="179"/>
      <c r="H105" s="201"/>
      <c r="I105" s="201"/>
      <c r="J105" s="85"/>
      <c r="K105" s="180"/>
      <c r="L105" s="112"/>
      <c r="M105" s="164"/>
      <c r="N105" s="164"/>
      <c r="O105" s="164"/>
      <c r="P105" s="164"/>
      <c r="Q105" s="164"/>
      <c r="R105" s="164"/>
      <c r="S105" s="164"/>
      <c r="T105" s="164"/>
      <c r="U105" s="164"/>
      <c r="V105" s="164"/>
      <c r="W105" s="164"/>
      <c r="X105" s="164"/>
      <c r="Y105" s="164"/>
      <c r="Z105" s="276"/>
      <c r="AA105" s="276"/>
      <c r="AB105" s="187"/>
      <c r="AC105" s="307"/>
      <c r="AD105" s="307"/>
      <c r="AE105" s="307"/>
      <c r="AF105" s="307"/>
      <c r="AG105" s="307"/>
      <c r="AH105" s="307"/>
      <c r="AI105" s="307"/>
      <c r="AJ105" s="307"/>
      <c r="AK105" s="307"/>
      <c r="AL105" s="307"/>
      <c r="AM105" s="307"/>
      <c r="AN105" s="307"/>
    </row>
    <row r="106" spans="7:40" ht="15" hidden="1" customHeight="1">
      <c r="G106" s="179"/>
      <c r="H106" s="201"/>
      <c r="I106" s="201"/>
      <c r="J106" s="85"/>
      <c r="K106" s="180"/>
      <c r="L106" s="112"/>
      <c r="M106" s="163" t="s">
        <v>19</v>
      </c>
      <c r="N106" s="163"/>
      <c r="O106" s="163"/>
      <c r="P106" s="163"/>
      <c r="Q106" s="163"/>
      <c r="R106" s="163"/>
      <c r="S106" s="163"/>
      <c r="T106" s="163"/>
      <c r="U106" s="163"/>
      <c r="V106" s="163"/>
      <c r="W106" s="163"/>
      <c r="X106" s="163"/>
      <c r="Y106" s="163"/>
      <c r="Z106" s="277"/>
      <c r="AA106" s="277"/>
      <c r="AB106" s="187"/>
      <c r="AC106" s="307"/>
      <c r="AD106" s="307"/>
      <c r="AE106" s="307"/>
      <c r="AF106" s="307"/>
      <c r="AG106" s="307"/>
      <c r="AH106" s="307"/>
      <c r="AI106" s="307"/>
      <c r="AJ106" s="307"/>
      <c r="AK106" s="307"/>
      <c r="AL106" s="307"/>
      <c r="AM106" s="307"/>
      <c r="AN106" s="307"/>
    </row>
    <row r="107" spans="7:40" ht="15" hidden="1" customHeight="1">
      <c r="G107" s="179"/>
      <c r="H107" s="201"/>
      <c r="I107" s="201"/>
      <c r="J107" s="85"/>
      <c r="K107" s="180"/>
      <c r="L107" s="112"/>
      <c r="M107" s="162" t="s">
        <v>20</v>
      </c>
      <c r="N107" s="162"/>
      <c r="O107" s="162"/>
      <c r="P107" s="162"/>
      <c r="Q107" s="162"/>
      <c r="R107" s="162"/>
      <c r="S107" s="162"/>
      <c r="T107" s="162"/>
      <c r="U107" s="162"/>
      <c r="V107" s="162"/>
      <c r="W107" s="162"/>
      <c r="X107" s="162"/>
      <c r="Y107" s="162"/>
      <c r="Z107" s="278"/>
      <c r="AA107" s="278"/>
      <c r="AB107" s="187"/>
      <c r="AC107" s="307"/>
      <c r="AD107" s="307"/>
      <c r="AE107" s="307"/>
      <c r="AF107" s="307"/>
      <c r="AG107" s="307"/>
      <c r="AH107" s="307"/>
      <c r="AI107" s="307"/>
      <c r="AJ107" s="307"/>
      <c r="AK107" s="307"/>
      <c r="AL107" s="307"/>
      <c r="AM107" s="307"/>
      <c r="AN107" s="307"/>
    </row>
    <row r="108" spans="7:40" ht="15" hidden="1" customHeight="1">
      <c r="G108" s="179"/>
      <c r="H108" s="201"/>
      <c r="I108" s="201"/>
      <c r="J108" s="85"/>
      <c r="K108" s="180"/>
      <c r="L108" s="112"/>
      <c r="M108" s="177" t="s">
        <v>21</v>
      </c>
      <c r="N108" s="177"/>
      <c r="O108" s="177"/>
      <c r="P108" s="177"/>
      <c r="Q108" s="177"/>
      <c r="R108" s="177"/>
      <c r="S108" s="177"/>
      <c r="T108" s="177"/>
      <c r="U108" s="177"/>
      <c r="V108" s="177"/>
      <c r="W108" s="177"/>
      <c r="X108" s="177"/>
      <c r="Y108" s="177"/>
      <c r="Z108" s="281"/>
      <c r="AA108" s="281"/>
      <c r="AB108" s="187"/>
      <c r="AC108" s="307"/>
      <c r="AD108" s="307"/>
      <c r="AE108" s="307"/>
      <c r="AF108" s="307"/>
      <c r="AG108" s="307"/>
      <c r="AH108" s="307"/>
      <c r="AI108" s="307"/>
      <c r="AJ108" s="307"/>
      <c r="AK108" s="307"/>
      <c r="AL108" s="307"/>
      <c r="AM108" s="307"/>
      <c r="AN108" s="307"/>
    </row>
    <row r="109" spans="7:40" s="35" customFormat="1" ht="15" hidden="1" customHeight="1">
      <c r="G109" s="202"/>
      <c r="H109" s="200"/>
      <c r="I109" s="201"/>
      <c r="J109" s="85"/>
      <c r="K109" s="85"/>
      <c r="L109" s="171"/>
      <c r="M109" s="195"/>
      <c r="N109" s="268"/>
      <c r="O109" s="192"/>
      <c r="P109" s="267"/>
      <c r="Q109" s="267"/>
      <c r="R109" s="267"/>
      <c r="S109" s="267"/>
      <c r="T109" s="267"/>
      <c r="U109" s="267"/>
      <c r="V109" s="267"/>
      <c r="W109" s="80"/>
      <c r="X109" s="306" t="s">
        <v>87</v>
      </c>
      <c r="Y109" s="80"/>
      <c r="Z109" s="125" t="s">
        <v>88</v>
      </c>
      <c r="AA109" s="126"/>
      <c r="AB109" s="289"/>
      <c r="AC109" s="298"/>
      <c r="AD109" s="298"/>
      <c r="AE109" s="298"/>
      <c r="AF109" s="298"/>
      <c r="AG109" s="298"/>
      <c r="AH109" s="298"/>
      <c r="AI109" s="298"/>
      <c r="AJ109" s="298"/>
      <c r="AK109" s="298"/>
      <c r="AL109" s="298"/>
      <c r="AM109" s="298"/>
      <c r="AN109" s="298"/>
    </row>
    <row r="110" spans="7:40" ht="17.100000000000001" hidden="1" customHeight="1"/>
    <row r="111" spans="7:40" ht="17.100000000000001" hidden="1" customHeight="1"/>
    <row r="112" spans="7:40" s="34" customFormat="1" ht="17.100000000000001" hidden="1" customHeight="1">
      <c r="G112" s="34" t="s">
        <v>15</v>
      </c>
      <c r="I112" s="34" t="s">
        <v>72</v>
      </c>
      <c r="U112" s="183"/>
    </row>
    <row r="113" spans="7:35" ht="17.100000000000001" hidden="1" customHeight="1">
      <c r="T113" s="127"/>
      <c r="U113" s="42"/>
    </row>
    <row r="114" spans="7:35" ht="16.5" hidden="1" customHeight="1">
      <c r="G114" s="180"/>
      <c r="H114" s="180"/>
      <c r="I114" s="180"/>
      <c r="J114" s="180"/>
      <c r="K114" s="180"/>
      <c r="L114" s="208" t="s">
        <v>96</v>
      </c>
      <c r="M114" s="204" t="s">
        <v>23</v>
      </c>
      <c r="N114" s="209"/>
      <c r="O114" s="800"/>
      <c r="P114" s="801"/>
      <c r="Q114" s="801"/>
      <c r="R114" s="801"/>
      <c r="S114" s="801"/>
      <c r="T114" s="801"/>
      <c r="U114" s="801"/>
      <c r="V114" s="802"/>
      <c r="W114" s="188"/>
      <c r="X114" s="307"/>
      <c r="Y114" s="307"/>
      <c r="Z114" s="307"/>
      <c r="AA114" s="307"/>
      <c r="AB114" s="307"/>
      <c r="AC114" s="307"/>
      <c r="AD114" s="307"/>
      <c r="AE114" s="307"/>
      <c r="AF114" s="307"/>
      <c r="AG114" s="307"/>
      <c r="AH114" s="307"/>
      <c r="AI114" s="307"/>
    </row>
    <row r="115" spans="7:35" s="35" customFormat="1" ht="15" hidden="1" customHeight="1">
      <c r="G115" s="179"/>
      <c r="H115" s="178"/>
      <c r="I115" s="178"/>
      <c r="J115" s="181"/>
      <c r="L115" s="170" t="s">
        <v>298</v>
      </c>
      <c r="M115" s="159" t="s">
        <v>18</v>
      </c>
      <c r="N115" s="273"/>
      <c r="O115" s="800"/>
      <c r="P115" s="801"/>
      <c r="Q115" s="801"/>
      <c r="R115" s="801"/>
      <c r="S115" s="801"/>
      <c r="T115" s="801"/>
      <c r="U115" s="801"/>
      <c r="V115" s="802"/>
      <c r="W115" s="188"/>
      <c r="X115" s="298"/>
      <c r="Y115" s="298"/>
      <c r="Z115" s="298"/>
      <c r="AA115" s="298"/>
      <c r="AB115" s="298"/>
      <c r="AC115" s="298"/>
      <c r="AD115" s="298"/>
      <c r="AE115" s="298"/>
      <c r="AF115" s="298"/>
      <c r="AG115" s="298"/>
      <c r="AH115" s="298"/>
      <c r="AI115" s="298"/>
    </row>
    <row r="116" spans="7:35" s="35" customFormat="1" ht="15" hidden="1" customHeight="1">
      <c r="G116" s="179"/>
      <c r="H116" s="178"/>
      <c r="I116" s="178"/>
      <c r="J116" s="181"/>
      <c r="L116" s="170" t="s">
        <v>8</v>
      </c>
      <c r="M116" s="160" t="s">
        <v>7</v>
      </c>
      <c r="N116" s="274"/>
      <c r="O116" s="800"/>
      <c r="P116" s="801"/>
      <c r="Q116" s="801"/>
      <c r="R116" s="801"/>
      <c r="S116" s="801"/>
      <c r="T116" s="801"/>
      <c r="U116" s="801"/>
      <c r="V116" s="802"/>
      <c r="W116" s="188"/>
      <c r="X116" s="298"/>
      <c r="Y116" s="298"/>
      <c r="Z116" s="298"/>
      <c r="AA116" s="298"/>
      <c r="AB116" s="298"/>
      <c r="AC116" s="298"/>
      <c r="AD116" s="298"/>
      <c r="AE116" s="298"/>
      <c r="AF116" s="298"/>
      <c r="AG116" s="298"/>
      <c r="AH116" s="298"/>
      <c r="AI116" s="298"/>
    </row>
    <row r="117" spans="7:35" s="35" customFormat="1" ht="15" hidden="1" customHeight="1">
      <c r="G117" s="179"/>
      <c r="H117" s="178"/>
      <c r="I117" s="178"/>
      <c r="J117" s="181"/>
      <c r="L117" s="170" t="s">
        <v>11</v>
      </c>
      <c r="M117" s="161" t="s">
        <v>25</v>
      </c>
      <c r="N117" s="275"/>
      <c r="O117" s="800"/>
      <c r="P117" s="801"/>
      <c r="Q117" s="801"/>
      <c r="R117" s="801"/>
      <c r="S117" s="801"/>
      <c r="T117" s="801"/>
      <c r="U117" s="801"/>
      <c r="V117" s="802"/>
      <c r="W117" s="188"/>
      <c r="X117" s="298"/>
      <c r="Y117" s="298"/>
      <c r="Z117" s="298"/>
      <c r="AA117" s="298"/>
      <c r="AB117" s="298"/>
      <c r="AC117" s="298"/>
      <c r="AD117" s="298"/>
      <c r="AE117" s="298"/>
      <c r="AF117" s="298"/>
      <c r="AG117" s="298"/>
      <c r="AH117" s="298"/>
      <c r="AI117" s="298"/>
    </row>
    <row r="118" spans="7:35" s="35" customFormat="1" ht="24.95" hidden="1" customHeight="1">
      <c r="G118" s="180"/>
      <c r="H118" s="178"/>
      <c r="I118" s="816"/>
      <c r="J118" s="181"/>
      <c r="L118" s="170"/>
      <c r="M118" s="172"/>
      <c r="N118" s="191"/>
      <c r="O118" s="284"/>
      <c r="P118" s="269"/>
      <c r="Q118" s="269"/>
      <c r="R118" s="269"/>
      <c r="S118" s="269"/>
      <c r="T118" s="269"/>
      <c r="U118" s="269"/>
      <c r="V118" s="270"/>
      <c r="W118" s="190"/>
      <c r="X118" s="298"/>
      <c r="Y118" s="298"/>
      <c r="Z118" s="298"/>
      <c r="AA118" s="298"/>
      <c r="AB118" s="298"/>
      <c r="AC118" s="298"/>
      <c r="AD118" s="298"/>
      <c r="AE118" s="298"/>
      <c r="AF118" s="298"/>
      <c r="AG118" s="298"/>
      <c r="AH118" s="298"/>
      <c r="AI118" s="298"/>
    </row>
    <row r="119" spans="7:35" s="35" customFormat="1" ht="15" hidden="1" customHeight="1">
      <c r="G119" s="182"/>
      <c r="H119" s="178"/>
      <c r="I119" s="816"/>
      <c r="J119" s="817"/>
      <c r="L119" s="170" t="s">
        <v>22</v>
      </c>
      <c r="M119" s="173" t="s">
        <v>10</v>
      </c>
      <c r="N119" s="272"/>
      <c r="O119" s="851"/>
      <c r="P119" s="852"/>
      <c r="Q119" s="852"/>
      <c r="R119" s="852"/>
      <c r="S119" s="852"/>
      <c r="T119" s="852"/>
      <c r="U119" s="852"/>
      <c r="V119" s="853"/>
      <c r="W119" s="188"/>
      <c r="X119" s="298"/>
      <c r="Y119" s="317" t="str">
        <f>strCheckUnique(Z119:Z122)</f>
        <v/>
      </c>
      <c r="Z119" s="298"/>
      <c r="AA119" s="317"/>
      <c r="AB119" s="298"/>
      <c r="AC119" s="298"/>
      <c r="AD119" s="298"/>
      <c r="AE119" s="298"/>
      <c r="AF119" s="298"/>
      <c r="AG119" s="298"/>
      <c r="AH119" s="298"/>
      <c r="AI119" s="298"/>
    </row>
    <row r="120" spans="7:35" s="35" customFormat="1" ht="17.100000000000001" hidden="1" customHeight="1">
      <c r="G120" s="182"/>
      <c r="H120" s="178">
        <v>1</v>
      </c>
      <c r="I120" s="816"/>
      <c r="J120" s="817"/>
      <c r="K120" s="203"/>
      <c r="L120" s="171"/>
      <c r="M120" s="174"/>
      <c r="N120" s="205"/>
      <c r="O120" s="192"/>
      <c r="P120" s="192"/>
      <c r="Q120" s="192"/>
      <c r="R120" s="854"/>
      <c r="S120" s="856" t="s">
        <v>87</v>
      </c>
      <c r="T120" s="854"/>
      <c r="U120" s="858" t="s">
        <v>88</v>
      </c>
      <c r="V120" s="185"/>
      <c r="W120" s="188"/>
      <c r="X120" s="298" t="str">
        <f>strCheckDate(O121:V121)</f>
        <v/>
      </c>
      <c r="Y120" s="317"/>
      <c r="Z120" s="317" t="str">
        <f>IF(M120="","",M120 )</f>
        <v/>
      </c>
      <c r="AA120" s="317"/>
      <c r="AB120" s="317"/>
      <c r="AC120" s="317"/>
      <c r="AD120" s="298"/>
      <c r="AE120" s="298"/>
      <c r="AF120" s="298"/>
      <c r="AG120" s="298"/>
      <c r="AH120" s="298"/>
      <c r="AI120" s="298"/>
    </row>
    <row r="121" spans="7:35" s="35" customFormat="1" ht="0.2" hidden="1" customHeight="1">
      <c r="G121" s="182"/>
      <c r="H121" s="178"/>
      <c r="I121" s="816"/>
      <c r="J121" s="817"/>
      <c r="K121" s="203"/>
      <c r="L121" s="194"/>
      <c r="M121" s="205"/>
      <c r="N121" s="205"/>
      <c r="O121" s="205"/>
      <c r="P121" s="205"/>
      <c r="Q121" s="297" t="str">
        <f>R120 &amp; "-" &amp; T120</f>
        <v>-</v>
      </c>
      <c r="R121" s="855"/>
      <c r="S121" s="857"/>
      <c r="T121" s="855"/>
      <c r="U121" s="859"/>
      <c r="V121" s="185"/>
      <c r="W121" s="190"/>
      <c r="X121" s="298"/>
      <c r="Y121" s="298"/>
      <c r="Z121" s="298"/>
      <c r="AA121" s="298"/>
      <c r="AB121" s="298"/>
      <c r="AC121" s="298"/>
      <c r="AD121" s="298"/>
      <c r="AE121" s="298"/>
      <c r="AF121" s="298"/>
      <c r="AG121" s="298"/>
      <c r="AH121" s="298"/>
      <c r="AI121" s="298"/>
    </row>
    <row r="122" spans="7:35" ht="15" hidden="1" customHeight="1">
      <c r="G122" s="182"/>
      <c r="H122" s="180"/>
      <c r="I122" s="816"/>
      <c r="J122" s="817"/>
      <c r="K122" s="180"/>
      <c r="L122" s="112"/>
      <c r="M122" s="176" t="s">
        <v>28</v>
      </c>
      <c r="N122" s="176"/>
      <c r="O122" s="176"/>
      <c r="P122" s="176"/>
      <c r="Q122" s="176"/>
      <c r="R122" s="176"/>
      <c r="S122" s="176"/>
      <c r="T122" s="176"/>
      <c r="U122" s="279"/>
      <c r="V122" s="158"/>
      <c r="W122" s="186"/>
      <c r="X122" s="307"/>
      <c r="Y122" s="307"/>
      <c r="Z122" s="307"/>
      <c r="AA122" s="307"/>
      <c r="AB122" s="307"/>
      <c r="AC122" s="307"/>
      <c r="AD122" s="307"/>
      <c r="AE122" s="307"/>
      <c r="AF122" s="307"/>
      <c r="AG122" s="307"/>
      <c r="AH122" s="307"/>
      <c r="AI122" s="307"/>
    </row>
    <row r="123" spans="7:35" ht="15" hidden="1" customHeight="1">
      <c r="G123" s="180"/>
      <c r="H123" s="180"/>
      <c r="I123" s="816"/>
      <c r="J123" s="85"/>
      <c r="K123" s="180"/>
      <c r="L123" s="112"/>
      <c r="M123" s="175" t="s">
        <v>13</v>
      </c>
      <c r="N123" s="175"/>
      <c r="O123" s="175"/>
      <c r="P123" s="175"/>
      <c r="Q123" s="175"/>
      <c r="R123" s="175"/>
      <c r="S123" s="175"/>
      <c r="T123" s="175"/>
      <c r="U123" s="280"/>
      <c r="V123" s="158"/>
      <c r="W123" s="187"/>
      <c r="X123" s="307"/>
      <c r="Y123" s="307"/>
      <c r="Z123" s="307"/>
      <c r="AA123" s="307"/>
      <c r="AB123" s="307"/>
      <c r="AC123" s="307"/>
      <c r="AD123" s="307"/>
      <c r="AE123" s="307"/>
      <c r="AF123" s="307"/>
      <c r="AG123" s="307"/>
      <c r="AH123" s="307"/>
      <c r="AI123" s="307"/>
    </row>
    <row r="124" spans="7:35" ht="15" hidden="1" customHeight="1">
      <c r="G124" s="179"/>
      <c r="H124" s="180"/>
      <c r="I124" s="180"/>
      <c r="J124" s="85"/>
      <c r="K124" s="180"/>
      <c r="L124" s="112"/>
      <c r="M124" s="164"/>
      <c r="N124" s="164"/>
      <c r="O124" s="164"/>
      <c r="P124" s="164"/>
      <c r="Q124" s="164"/>
      <c r="R124" s="164"/>
      <c r="S124" s="164"/>
      <c r="T124" s="164"/>
      <c r="U124" s="276"/>
      <c r="V124" s="158"/>
      <c r="W124" s="187"/>
      <c r="X124" s="307"/>
      <c r="Y124" s="307"/>
      <c r="Z124" s="307"/>
      <c r="AA124" s="307"/>
      <c r="AB124" s="307"/>
      <c r="AC124" s="307"/>
      <c r="AD124" s="307"/>
      <c r="AE124" s="307"/>
      <c r="AF124" s="307"/>
      <c r="AG124" s="307"/>
      <c r="AH124" s="307"/>
      <c r="AI124" s="307"/>
    </row>
    <row r="125" spans="7:35" ht="15" hidden="1" customHeight="1">
      <c r="G125" s="179"/>
      <c r="H125" s="180"/>
      <c r="I125" s="180"/>
      <c r="J125" s="85"/>
      <c r="K125" s="180"/>
      <c r="L125" s="112"/>
      <c r="M125" s="163" t="s">
        <v>19</v>
      </c>
      <c r="N125" s="163"/>
      <c r="O125" s="163"/>
      <c r="P125" s="163"/>
      <c r="Q125" s="163"/>
      <c r="R125" s="163"/>
      <c r="S125" s="163"/>
      <c r="T125" s="163"/>
      <c r="U125" s="277"/>
      <c r="V125" s="158"/>
      <c r="W125" s="187"/>
      <c r="X125" s="307"/>
      <c r="Y125" s="307"/>
      <c r="Z125" s="307"/>
      <c r="AA125" s="307"/>
      <c r="AB125" s="307"/>
      <c r="AC125" s="307"/>
      <c r="AD125" s="307"/>
      <c r="AE125" s="307"/>
      <c r="AF125" s="307"/>
      <c r="AG125" s="307"/>
      <c r="AH125" s="307"/>
      <c r="AI125" s="307"/>
    </row>
    <row r="126" spans="7:35" ht="15" hidden="1" customHeight="1">
      <c r="G126" s="179"/>
      <c r="H126" s="180"/>
      <c r="I126" s="180"/>
      <c r="J126" s="85"/>
      <c r="K126" s="180"/>
      <c r="L126" s="112"/>
      <c r="M126" s="162" t="s">
        <v>20</v>
      </c>
      <c r="N126" s="162"/>
      <c r="O126" s="162"/>
      <c r="P126" s="162"/>
      <c r="Q126" s="162"/>
      <c r="R126" s="162"/>
      <c r="S126" s="162"/>
      <c r="T126" s="162"/>
      <c r="U126" s="278"/>
      <c r="V126" s="158"/>
      <c r="W126" s="187"/>
      <c r="X126" s="307"/>
      <c r="Y126" s="307"/>
      <c r="Z126" s="307"/>
      <c r="AA126" s="307"/>
      <c r="AB126" s="307"/>
      <c r="AC126" s="307"/>
      <c r="AD126" s="307"/>
      <c r="AE126" s="307"/>
      <c r="AF126" s="307"/>
      <c r="AG126" s="307"/>
      <c r="AH126" s="307"/>
      <c r="AI126" s="307"/>
    </row>
    <row r="127" spans="7:35" ht="15" hidden="1" customHeight="1">
      <c r="G127" s="179"/>
      <c r="H127" s="180"/>
      <c r="I127" s="180"/>
      <c r="J127" s="85"/>
      <c r="K127" s="180"/>
      <c r="L127" s="112"/>
      <c r="M127" s="177" t="s">
        <v>21</v>
      </c>
      <c r="N127" s="177"/>
      <c r="O127" s="177"/>
      <c r="P127" s="177"/>
      <c r="Q127" s="177"/>
      <c r="R127" s="177"/>
      <c r="S127" s="177"/>
      <c r="T127" s="177"/>
      <c r="U127" s="281"/>
      <c r="V127" s="158"/>
      <c r="W127" s="187"/>
      <c r="X127" s="307"/>
      <c r="Y127" s="307"/>
      <c r="Z127" s="307"/>
      <c r="AA127" s="307"/>
      <c r="AB127" s="307"/>
      <c r="AC127" s="307"/>
      <c r="AD127" s="307"/>
      <c r="AE127" s="307"/>
      <c r="AF127" s="307"/>
      <c r="AG127" s="307"/>
      <c r="AH127" s="307"/>
      <c r="AI127" s="307"/>
    </row>
    <row r="128" spans="7:35" ht="17.100000000000001" hidden="1" customHeight="1">
      <c r="X128" s="307"/>
      <c r="Y128" s="307"/>
      <c r="Z128" s="307"/>
      <c r="AA128" s="307"/>
      <c r="AB128" s="307"/>
      <c r="AC128" s="307"/>
      <c r="AD128" s="307"/>
      <c r="AE128" s="307"/>
      <c r="AF128" s="307"/>
      <c r="AG128" s="307"/>
      <c r="AH128" s="307"/>
    </row>
    <row r="129" spans="7:35" s="34" customFormat="1" ht="17.100000000000001" hidden="1" customHeight="1">
      <c r="G129" s="34" t="s">
        <v>15</v>
      </c>
      <c r="I129" s="34" t="s">
        <v>186</v>
      </c>
      <c r="V129" s="183"/>
      <c r="X129" s="323"/>
      <c r="Y129" s="323"/>
      <c r="Z129" s="323"/>
      <c r="AA129" s="323"/>
      <c r="AB129" s="323"/>
      <c r="AC129" s="323"/>
      <c r="AD129" s="323"/>
      <c r="AE129" s="323"/>
      <c r="AF129" s="323"/>
      <c r="AG129" s="323"/>
      <c r="AH129" s="323"/>
    </row>
    <row r="130" spans="7:35" ht="17.100000000000001" hidden="1" customHeight="1">
      <c r="T130" s="127"/>
      <c r="U130" s="42"/>
      <c r="X130" s="307"/>
      <c r="Y130" s="307"/>
      <c r="Z130" s="307"/>
      <c r="AA130" s="307"/>
      <c r="AB130" s="307"/>
      <c r="AC130" s="307"/>
      <c r="AD130" s="307"/>
      <c r="AE130" s="307"/>
      <c r="AF130" s="307"/>
      <c r="AG130" s="307"/>
      <c r="AH130" s="307"/>
    </row>
    <row r="131" spans="7:35" ht="16.5" hidden="1" customHeight="1">
      <c r="G131" s="180"/>
      <c r="H131" s="180"/>
      <c r="I131" s="180"/>
      <c r="J131" s="180"/>
      <c r="K131" s="180"/>
      <c r="L131" s="208" t="s">
        <v>96</v>
      </c>
      <c r="M131" s="204" t="s">
        <v>23</v>
      </c>
      <c r="N131" s="209"/>
      <c r="O131" s="800"/>
      <c r="P131" s="801"/>
      <c r="Q131" s="801"/>
      <c r="R131" s="801"/>
      <c r="S131" s="801"/>
      <c r="T131" s="801"/>
      <c r="U131" s="801"/>
      <c r="V131" s="802"/>
      <c r="W131" s="188"/>
      <c r="X131" s="307"/>
      <c r="Y131" s="307"/>
      <c r="Z131" s="307"/>
      <c r="AA131" s="307"/>
      <c r="AB131" s="307"/>
      <c r="AC131" s="307"/>
      <c r="AD131" s="307"/>
      <c r="AE131" s="307"/>
      <c r="AF131" s="307"/>
      <c r="AG131" s="307"/>
      <c r="AH131" s="307"/>
      <c r="AI131" s="307"/>
    </row>
    <row r="132" spans="7:35" s="35" customFormat="1" ht="15" hidden="1" customHeight="1">
      <c r="G132" s="179"/>
      <c r="H132" s="178"/>
      <c r="I132" s="178"/>
      <c r="J132" s="181"/>
      <c r="L132" s="170" t="s">
        <v>298</v>
      </c>
      <c r="M132" s="159" t="s">
        <v>18</v>
      </c>
      <c r="N132" s="273"/>
      <c r="O132" s="800"/>
      <c r="P132" s="801"/>
      <c r="Q132" s="801"/>
      <c r="R132" s="801"/>
      <c r="S132" s="801"/>
      <c r="T132" s="801"/>
      <c r="U132" s="801"/>
      <c r="V132" s="802"/>
      <c r="W132" s="188"/>
      <c r="X132" s="298"/>
      <c r="Y132" s="298"/>
      <c r="Z132" s="298"/>
      <c r="AA132" s="298"/>
      <c r="AB132" s="298"/>
      <c r="AC132" s="298"/>
      <c r="AD132" s="298"/>
      <c r="AE132" s="298"/>
      <c r="AF132" s="298"/>
      <c r="AG132" s="298"/>
      <c r="AH132" s="298"/>
      <c r="AI132" s="298"/>
    </row>
    <row r="133" spans="7:35" s="35" customFormat="1" ht="15" hidden="1" customHeight="1">
      <c r="G133" s="179"/>
      <c r="H133" s="178"/>
      <c r="I133" s="178"/>
      <c r="J133" s="181"/>
      <c r="L133" s="170" t="s">
        <v>8</v>
      </c>
      <c r="M133" s="160" t="s">
        <v>7</v>
      </c>
      <c r="N133" s="274"/>
      <c r="O133" s="800"/>
      <c r="P133" s="801"/>
      <c r="Q133" s="801"/>
      <c r="R133" s="801"/>
      <c r="S133" s="801"/>
      <c r="T133" s="801"/>
      <c r="U133" s="801"/>
      <c r="V133" s="802"/>
      <c r="W133" s="188"/>
      <c r="X133" s="298"/>
      <c r="Y133" s="298"/>
      <c r="Z133" s="298"/>
      <c r="AA133" s="298"/>
      <c r="AB133" s="298"/>
      <c r="AC133" s="298"/>
      <c r="AD133" s="298"/>
      <c r="AE133" s="298"/>
      <c r="AF133" s="298"/>
      <c r="AG133" s="298"/>
      <c r="AH133" s="298"/>
      <c r="AI133" s="298"/>
    </row>
    <row r="134" spans="7:35" s="35" customFormat="1" ht="15" hidden="1" customHeight="1">
      <c r="G134" s="179"/>
      <c r="H134" s="178"/>
      <c r="I134" s="178"/>
      <c r="J134" s="181"/>
      <c r="L134" s="170" t="s">
        <v>11</v>
      </c>
      <c r="M134" s="161" t="s">
        <v>25</v>
      </c>
      <c r="N134" s="275"/>
      <c r="O134" s="800"/>
      <c r="P134" s="801"/>
      <c r="Q134" s="801"/>
      <c r="R134" s="801"/>
      <c r="S134" s="801"/>
      <c r="T134" s="801"/>
      <c r="U134" s="801"/>
      <c r="V134" s="802"/>
      <c r="W134" s="188"/>
      <c r="X134" s="298"/>
      <c r="Y134" s="298"/>
      <c r="Z134" s="298"/>
      <c r="AA134" s="298"/>
      <c r="AB134" s="298"/>
      <c r="AC134" s="298"/>
      <c r="AD134" s="298"/>
      <c r="AE134" s="298"/>
      <c r="AF134" s="298"/>
      <c r="AG134" s="298"/>
      <c r="AH134" s="298"/>
      <c r="AI134" s="298"/>
    </row>
    <row r="135" spans="7:35" s="35" customFormat="1" ht="24.95" hidden="1" customHeight="1">
      <c r="G135" s="180"/>
      <c r="H135" s="178"/>
      <c r="I135" s="816"/>
      <c r="J135" s="181"/>
      <c r="L135" s="170"/>
      <c r="M135" s="172"/>
      <c r="N135" s="191"/>
      <c r="O135" s="284"/>
      <c r="P135" s="269"/>
      <c r="Q135" s="269"/>
      <c r="R135" s="269"/>
      <c r="S135" s="269"/>
      <c r="T135" s="269"/>
      <c r="U135" s="269"/>
      <c r="V135" s="270"/>
      <c r="W135" s="190"/>
      <c r="X135" s="298"/>
      <c r="Y135" s="298"/>
      <c r="Z135" s="298"/>
      <c r="AA135" s="298"/>
      <c r="AB135" s="298"/>
      <c r="AC135" s="298"/>
      <c r="AD135" s="298"/>
      <c r="AE135" s="298"/>
      <c r="AF135" s="298"/>
      <c r="AG135" s="298"/>
      <c r="AH135" s="298"/>
      <c r="AI135" s="298"/>
    </row>
    <row r="136" spans="7:35" s="35" customFormat="1" ht="15" hidden="1" customHeight="1">
      <c r="G136" s="182"/>
      <c r="H136" s="178"/>
      <c r="I136" s="816"/>
      <c r="J136" s="817"/>
      <c r="L136" s="170" t="s">
        <v>22</v>
      </c>
      <c r="M136" s="173" t="s">
        <v>10</v>
      </c>
      <c r="N136" s="272"/>
      <c r="O136" s="851"/>
      <c r="P136" s="852"/>
      <c r="Q136" s="852"/>
      <c r="R136" s="852"/>
      <c r="S136" s="852"/>
      <c r="T136" s="852"/>
      <c r="U136" s="852"/>
      <c r="V136" s="853"/>
      <c r="W136" s="188"/>
      <c r="X136" s="298"/>
      <c r="Y136" s="317" t="str">
        <f>strCheckUnique(Z136:Z139)</f>
        <v/>
      </c>
      <c r="Z136" s="298"/>
      <c r="AA136" s="317"/>
      <c r="AB136" s="298"/>
      <c r="AC136" s="298"/>
      <c r="AD136" s="298"/>
      <c r="AE136" s="298"/>
      <c r="AF136" s="298"/>
      <c r="AG136" s="298"/>
      <c r="AH136" s="298"/>
      <c r="AI136" s="298"/>
    </row>
    <row r="137" spans="7:35" s="35" customFormat="1" ht="17.100000000000001" hidden="1" customHeight="1">
      <c r="G137" s="182"/>
      <c r="H137" s="178">
        <v>1</v>
      </c>
      <c r="I137" s="816"/>
      <c r="J137" s="817"/>
      <c r="K137" s="203"/>
      <c r="L137" s="171"/>
      <c r="M137" s="174"/>
      <c r="N137" s="205"/>
      <c r="O137" s="192"/>
      <c r="P137" s="192"/>
      <c r="Q137" s="192"/>
      <c r="R137" s="854"/>
      <c r="S137" s="856" t="s">
        <v>87</v>
      </c>
      <c r="T137" s="854"/>
      <c r="U137" s="858" t="s">
        <v>88</v>
      </c>
      <c r="V137" s="185"/>
      <c r="W137" s="188"/>
      <c r="X137" s="298" t="str">
        <f>strCheckDate(O138:V138)</f>
        <v/>
      </c>
      <c r="Y137" s="317"/>
      <c r="Z137" s="317" t="str">
        <f>IF(M137="","",M137 )</f>
        <v/>
      </c>
      <c r="AA137" s="317"/>
      <c r="AB137" s="317"/>
      <c r="AC137" s="317"/>
      <c r="AD137" s="298"/>
      <c r="AE137" s="298"/>
      <c r="AF137" s="298"/>
      <c r="AG137" s="298"/>
      <c r="AH137" s="298"/>
      <c r="AI137" s="298"/>
    </row>
    <row r="138" spans="7:35" s="35" customFormat="1" ht="0.2" hidden="1" customHeight="1">
      <c r="G138" s="182"/>
      <c r="H138" s="178"/>
      <c r="I138" s="816"/>
      <c r="J138" s="817"/>
      <c r="K138" s="203"/>
      <c r="L138" s="194"/>
      <c r="M138" s="205"/>
      <c r="N138" s="205"/>
      <c r="O138" s="205"/>
      <c r="P138" s="205"/>
      <c r="Q138" s="297" t="str">
        <f>R137 &amp; "-" &amp; T137</f>
        <v>-</v>
      </c>
      <c r="R138" s="855"/>
      <c r="S138" s="857"/>
      <c r="T138" s="855"/>
      <c r="U138" s="859"/>
      <c r="V138" s="185"/>
      <c r="W138" s="190"/>
      <c r="X138" s="298"/>
      <c r="Y138" s="298"/>
      <c r="Z138" s="298"/>
      <c r="AA138" s="298"/>
      <c r="AB138" s="298"/>
      <c r="AC138" s="298"/>
      <c r="AD138" s="298"/>
      <c r="AE138" s="298"/>
      <c r="AF138" s="298"/>
      <c r="AG138" s="298"/>
      <c r="AH138" s="298"/>
      <c r="AI138" s="298"/>
    </row>
    <row r="139" spans="7:35" ht="15" hidden="1" customHeight="1">
      <c r="G139" s="182"/>
      <c r="H139" s="180"/>
      <c r="I139" s="816"/>
      <c r="J139" s="817"/>
      <c r="K139" s="180"/>
      <c r="L139" s="112"/>
      <c r="M139" s="176" t="s">
        <v>28</v>
      </c>
      <c r="N139" s="176"/>
      <c r="O139" s="176"/>
      <c r="P139" s="176"/>
      <c r="Q139" s="176"/>
      <c r="R139" s="176"/>
      <c r="S139" s="176"/>
      <c r="T139" s="176"/>
      <c r="U139" s="279"/>
      <c r="V139" s="158"/>
      <c r="W139" s="186"/>
      <c r="X139" s="307"/>
      <c r="Y139" s="307"/>
      <c r="Z139" s="307"/>
      <c r="AA139" s="307"/>
      <c r="AB139" s="307"/>
      <c r="AC139" s="307"/>
      <c r="AD139" s="307"/>
      <c r="AE139" s="307"/>
      <c r="AF139" s="307"/>
      <c r="AG139" s="307"/>
      <c r="AH139" s="307"/>
      <c r="AI139" s="307"/>
    </row>
    <row r="140" spans="7:35" ht="15" hidden="1" customHeight="1">
      <c r="G140" s="180"/>
      <c r="H140" s="180"/>
      <c r="I140" s="816"/>
      <c r="J140" s="85"/>
      <c r="K140" s="180"/>
      <c r="L140" s="112"/>
      <c r="M140" s="175" t="s">
        <v>13</v>
      </c>
      <c r="N140" s="175"/>
      <c r="O140" s="175"/>
      <c r="P140" s="175"/>
      <c r="Q140" s="175"/>
      <c r="R140" s="175"/>
      <c r="S140" s="175"/>
      <c r="T140" s="175"/>
      <c r="U140" s="280"/>
      <c r="V140" s="158"/>
      <c r="W140" s="187"/>
      <c r="X140" s="307"/>
      <c r="Y140" s="307"/>
      <c r="Z140" s="307"/>
      <c r="AA140" s="307"/>
      <c r="AB140" s="307"/>
      <c r="AC140" s="307"/>
      <c r="AD140" s="307"/>
      <c r="AE140" s="307"/>
      <c r="AF140" s="307"/>
      <c r="AG140" s="307"/>
      <c r="AH140" s="307"/>
      <c r="AI140" s="307"/>
    </row>
    <row r="141" spans="7:35" ht="15" hidden="1" customHeight="1">
      <c r="G141" s="179"/>
      <c r="H141" s="180"/>
      <c r="I141" s="180"/>
      <c r="J141" s="85"/>
      <c r="K141" s="180"/>
      <c r="L141" s="112"/>
      <c r="M141" s="164"/>
      <c r="N141" s="164"/>
      <c r="O141" s="164"/>
      <c r="P141" s="164"/>
      <c r="Q141" s="164"/>
      <c r="R141" s="164"/>
      <c r="S141" s="164"/>
      <c r="T141" s="164"/>
      <c r="U141" s="276"/>
      <c r="V141" s="158"/>
      <c r="W141" s="187"/>
      <c r="X141" s="307"/>
      <c r="Y141" s="307"/>
      <c r="Z141" s="307"/>
      <c r="AA141" s="307"/>
      <c r="AB141" s="307"/>
      <c r="AC141" s="307"/>
      <c r="AD141" s="307"/>
      <c r="AE141" s="307"/>
      <c r="AF141" s="307"/>
      <c r="AG141" s="307"/>
      <c r="AH141" s="307"/>
      <c r="AI141" s="307"/>
    </row>
    <row r="142" spans="7:35" ht="15" hidden="1" customHeight="1">
      <c r="G142" s="179"/>
      <c r="H142" s="180"/>
      <c r="I142" s="180"/>
      <c r="J142" s="85"/>
      <c r="K142" s="180"/>
      <c r="L142" s="112"/>
      <c r="M142" s="163" t="s">
        <v>19</v>
      </c>
      <c r="N142" s="163"/>
      <c r="O142" s="163"/>
      <c r="P142" s="163"/>
      <c r="Q142" s="163"/>
      <c r="R142" s="163"/>
      <c r="S142" s="163"/>
      <c r="T142" s="163"/>
      <c r="U142" s="277"/>
      <c r="V142" s="158"/>
      <c r="W142" s="187"/>
      <c r="X142" s="307"/>
      <c r="Y142" s="307"/>
      <c r="Z142" s="307"/>
      <c r="AA142" s="307"/>
      <c r="AB142" s="307"/>
      <c r="AC142" s="307"/>
      <c r="AD142" s="307"/>
      <c r="AE142" s="307"/>
      <c r="AF142" s="307"/>
      <c r="AG142" s="307"/>
      <c r="AH142" s="307"/>
      <c r="AI142" s="307"/>
    </row>
    <row r="143" spans="7:35" ht="15" hidden="1" customHeight="1">
      <c r="G143" s="179"/>
      <c r="H143" s="180"/>
      <c r="I143" s="180"/>
      <c r="J143" s="85"/>
      <c r="K143" s="180"/>
      <c r="L143" s="112"/>
      <c r="M143" s="162" t="s">
        <v>20</v>
      </c>
      <c r="N143" s="162"/>
      <c r="O143" s="162"/>
      <c r="P143" s="162"/>
      <c r="Q143" s="162"/>
      <c r="R143" s="162"/>
      <c r="S143" s="162"/>
      <c r="T143" s="162"/>
      <c r="U143" s="278"/>
      <c r="V143" s="158"/>
      <c r="W143" s="187"/>
      <c r="X143" s="307"/>
      <c r="Y143" s="307"/>
      <c r="Z143" s="307"/>
      <c r="AA143" s="307"/>
      <c r="AB143" s="307"/>
      <c r="AC143" s="307"/>
      <c r="AD143" s="307"/>
      <c r="AE143" s="307"/>
      <c r="AF143" s="307"/>
      <c r="AG143" s="307"/>
      <c r="AH143" s="307"/>
      <c r="AI143" s="307"/>
    </row>
    <row r="144" spans="7:35" ht="15" hidden="1" customHeight="1">
      <c r="G144" s="179"/>
      <c r="H144" s="180"/>
      <c r="I144" s="180"/>
      <c r="J144" s="85"/>
      <c r="K144" s="180"/>
      <c r="L144" s="112"/>
      <c r="M144" s="177" t="s">
        <v>21</v>
      </c>
      <c r="N144" s="177"/>
      <c r="O144" s="177"/>
      <c r="P144" s="177"/>
      <c r="Q144" s="177"/>
      <c r="R144" s="177"/>
      <c r="S144" s="177"/>
      <c r="T144" s="177"/>
      <c r="U144" s="281"/>
      <c r="V144" s="158"/>
      <c r="W144" s="187"/>
      <c r="X144" s="307"/>
      <c r="Y144" s="307"/>
      <c r="Z144" s="307"/>
      <c r="AA144" s="307"/>
      <c r="AB144" s="307"/>
      <c r="AC144" s="307"/>
      <c r="AD144" s="307"/>
      <c r="AE144" s="307"/>
      <c r="AF144" s="307"/>
      <c r="AG144" s="307"/>
      <c r="AH144" s="307"/>
      <c r="AI144" s="307"/>
    </row>
    <row r="145" spans="7:35" ht="17.100000000000001" hidden="1" customHeight="1">
      <c r="X145" s="307"/>
      <c r="Y145" s="307"/>
      <c r="Z145" s="307"/>
      <c r="AA145" s="307"/>
      <c r="AB145" s="307"/>
      <c r="AC145" s="307"/>
      <c r="AD145" s="307"/>
      <c r="AE145" s="307"/>
      <c r="AF145" s="307"/>
      <c r="AG145" s="307"/>
      <c r="AH145" s="307"/>
    </row>
    <row r="146" spans="7:35" s="34" customFormat="1" ht="17.100000000000001" hidden="1" customHeight="1">
      <c r="G146" s="34" t="s">
        <v>15</v>
      </c>
      <c r="I146" s="34" t="s">
        <v>187</v>
      </c>
      <c r="V146" s="183"/>
      <c r="X146" s="323"/>
      <c r="Y146" s="323"/>
      <c r="Z146" s="323"/>
      <c r="AA146" s="323"/>
      <c r="AB146" s="323"/>
      <c r="AC146" s="323"/>
      <c r="AD146" s="323"/>
      <c r="AE146" s="323"/>
      <c r="AF146" s="323"/>
      <c r="AG146" s="323"/>
      <c r="AH146" s="323"/>
    </row>
    <row r="147" spans="7:35" ht="17.100000000000001" hidden="1" customHeight="1">
      <c r="T147" s="127"/>
      <c r="U147" s="42"/>
      <c r="X147" s="307"/>
      <c r="Y147" s="307"/>
      <c r="Z147" s="307"/>
      <c r="AA147" s="307"/>
      <c r="AB147" s="307"/>
      <c r="AC147" s="307"/>
      <c r="AD147" s="307"/>
      <c r="AE147" s="307"/>
      <c r="AF147" s="307"/>
      <c r="AG147" s="307"/>
      <c r="AH147" s="307"/>
    </row>
    <row r="148" spans="7:35" ht="16.5" hidden="1" customHeight="1">
      <c r="G148" s="180"/>
      <c r="H148" s="180"/>
      <c r="I148" s="180"/>
      <c r="J148" s="180"/>
      <c r="K148" s="180"/>
      <c r="L148" s="208" t="s">
        <v>96</v>
      </c>
      <c r="M148" s="204" t="s">
        <v>23</v>
      </c>
      <c r="N148" s="209"/>
      <c r="O148" s="800"/>
      <c r="P148" s="801"/>
      <c r="Q148" s="801"/>
      <c r="R148" s="801"/>
      <c r="S148" s="801"/>
      <c r="T148" s="801"/>
      <c r="U148" s="801"/>
      <c r="V148" s="802"/>
      <c r="W148" s="188"/>
      <c r="X148" s="307"/>
      <c r="Y148" s="307"/>
      <c r="Z148" s="307"/>
      <c r="AA148" s="307"/>
      <c r="AB148" s="307"/>
      <c r="AC148" s="307"/>
      <c r="AD148" s="307"/>
      <c r="AE148" s="307"/>
      <c r="AF148" s="307"/>
      <c r="AG148" s="307"/>
      <c r="AH148" s="307"/>
      <c r="AI148" s="307"/>
    </row>
    <row r="149" spans="7:35" s="35" customFormat="1" ht="15" hidden="1" customHeight="1">
      <c r="G149" s="179"/>
      <c r="H149" s="178"/>
      <c r="I149" s="178"/>
      <c r="J149" s="181"/>
      <c r="L149" s="170" t="s">
        <v>298</v>
      </c>
      <c r="M149" s="159" t="s">
        <v>18</v>
      </c>
      <c r="N149" s="273"/>
      <c r="O149" s="800"/>
      <c r="P149" s="801"/>
      <c r="Q149" s="801"/>
      <c r="R149" s="801"/>
      <c r="S149" s="801"/>
      <c r="T149" s="801"/>
      <c r="U149" s="801"/>
      <c r="V149" s="802"/>
      <c r="W149" s="188"/>
      <c r="X149" s="298"/>
      <c r="Y149" s="298"/>
      <c r="Z149" s="298"/>
      <c r="AA149" s="298"/>
      <c r="AB149" s="298"/>
      <c r="AC149" s="298"/>
      <c r="AD149" s="298"/>
      <c r="AE149" s="298"/>
      <c r="AF149" s="298"/>
      <c r="AG149" s="298"/>
      <c r="AH149" s="298"/>
      <c r="AI149" s="298"/>
    </row>
    <row r="150" spans="7:35" s="35" customFormat="1" ht="15" hidden="1" customHeight="1">
      <c r="G150" s="179"/>
      <c r="H150" s="178"/>
      <c r="I150" s="178"/>
      <c r="J150" s="181"/>
      <c r="L150" s="170" t="s">
        <v>8</v>
      </c>
      <c r="M150" s="160" t="s">
        <v>7</v>
      </c>
      <c r="N150" s="274"/>
      <c r="O150" s="800"/>
      <c r="P150" s="801"/>
      <c r="Q150" s="801"/>
      <c r="R150" s="801"/>
      <c r="S150" s="801"/>
      <c r="T150" s="801"/>
      <c r="U150" s="801"/>
      <c r="V150" s="802"/>
      <c r="W150" s="188"/>
      <c r="X150" s="298"/>
      <c r="Y150" s="298"/>
      <c r="Z150" s="298"/>
      <c r="AA150" s="298"/>
      <c r="AB150" s="298"/>
      <c r="AC150" s="298"/>
      <c r="AD150" s="298"/>
      <c r="AE150" s="298"/>
      <c r="AF150" s="298"/>
      <c r="AG150" s="298"/>
      <c r="AH150" s="298"/>
      <c r="AI150" s="298"/>
    </row>
    <row r="151" spans="7:35" s="35" customFormat="1" ht="15" hidden="1" customHeight="1">
      <c r="G151" s="179"/>
      <c r="H151" s="178"/>
      <c r="I151" s="178"/>
      <c r="J151" s="181"/>
      <c r="L151" s="170" t="s">
        <v>11</v>
      </c>
      <c r="M151" s="161" t="s">
        <v>25</v>
      </c>
      <c r="N151" s="275"/>
      <c r="O151" s="800"/>
      <c r="P151" s="801"/>
      <c r="Q151" s="801"/>
      <c r="R151" s="801"/>
      <c r="S151" s="801"/>
      <c r="T151" s="801"/>
      <c r="U151" s="801"/>
      <c r="V151" s="802"/>
      <c r="W151" s="188"/>
      <c r="X151" s="298"/>
      <c r="Y151" s="298"/>
      <c r="Z151" s="298"/>
      <c r="AA151" s="298"/>
      <c r="AB151" s="298"/>
      <c r="AC151" s="298"/>
      <c r="AD151" s="298"/>
      <c r="AE151" s="298"/>
      <c r="AF151" s="298"/>
      <c r="AG151" s="298"/>
      <c r="AH151" s="298"/>
      <c r="AI151" s="298"/>
    </row>
    <row r="152" spans="7:35" s="35" customFormat="1" ht="24.95" hidden="1" customHeight="1">
      <c r="G152" s="180"/>
      <c r="H152" s="178"/>
      <c r="I152" s="816"/>
      <c r="J152" s="181"/>
      <c r="L152" s="170" t="s">
        <v>12</v>
      </c>
      <c r="M152" s="172" t="s">
        <v>9</v>
      </c>
      <c r="N152" s="191"/>
      <c r="O152" s="794"/>
      <c r="P152" s="795"/>
      <c r="Q152" s="795"/>
      <c r="R152" s="795"/>
      <c r="S152" s="795"/>
      <c r="T152" s="795"/>
      <c r="U152" s="795"/>
      <c r="V152" s="796"/>
      <c r="W152" s="188"/>
      <c r="X152" s="298"/>
      <c r="Y152" s="298"/>
      <c r="Z152" s="298"/>
      <c r="AA152" s="298"/>
      <c r="AB152" s="298"/>
      <c r="AC152" s="298"/>
      <c r="AD152" s="298"/>
      <c r="AE152" s="298"/>
      <c r="AF152" s="298"/>
      <c r="AG152" s="298"/>
      <c r="AH152" s="298"/>
      <c r="AI152" s="298"/>
    </row>
    <row r="153" spans="7:35" s="35" customFormat="1" ht="15" hidden="1" customHeight="1">
      <c r="G153" s="182"/>
      <c r="H153" s="178"/>
      <c r="I153" s="816"/>
      <c r="J153" s="817"/>
      <c r="L153" s="170" t="s">
        <v>22</v>
      </c>
      <c r="M153" s="173" t="s">
        <v>10</v>
      </c>
      <c r="N153" s="272"/>
      <c r="O153" s="851"/>
      <c r="P153" s="852"/>
      <c r="Q153" s="852"/>
      <c r="R153" s="852"/>
      <c r="S153" s="852"/>
      <c r="T153" s="852"/>
      <c r="U153" s="852"/>
      <c r="V153" s="853"/>
      <c r="W153" s="188"/>
      <c r="X153" s="298"/>
      <c r="Y153" s="317" t="str">
        <f>strCheckUnique(Z153:Z156)</f>
        <v/>
      </c>
      <c r="Z153" s="298"/>
      <c r="AA153" s="317"/>
      <c r="AB153" s="298"/>
      <c r="AC153" s="298"/>
      <c r="AD153" s="298"/>
      <c r="AE153" s="298"/>
      <c r="AF153" s="298"/>
      <c r="AG153" s="298"/>
      <c r="AH153" s="298"/>
      <c r="AI153" s="298"/>
    </row>
    <row r="154" spans="7:35" s="35" customFormat="1" ht="15.75" hidden="1" customHeight="1">
      <c r="G154" s="182"/>
      <c r="H154" s="178">
        <v>1</v>
      </c>
      <c r="I154" s="816"/>
      <c r="J154" s="817"/>
      <c r="K154" s="203"/>
      <c r="L154" s="171"/>
      <c r="M154" s="174"/>
      <c r="N154" s="205"/>
      <c r="O154" s="324"/>
      <c r="P154" s="192"/>
      <c r="Q154" s="192"/>
      <c r="R154" s="854"/>
      <c r="S154" s="856" t="s">
        <v>87</v>
      </c>
      <c r="T154" s="854"/>
      <c r="U154" s="858" t="s">
        <v>88</v>
      </c>
      <c r="V154" s="185"/>
      <c r="W154" s="188"/>
      <c r="X154" s="298" t="str">
        <f>strCheckDate(O155:V155)</f>
        <v/>
      </c>
      <c r="Y154" s="317"/>
      <c r="Z154" s="317" t="str">
        <f>IF(M154="","",M154 )</f>
        <v/>
      </c>
      <c r="AA154" s="317"/>
      <c r="AB154" s="317"/>
      <c r="AC154" s="317"/>
      <c r="AD154" s="298"/>
      <c r="AE154" s="298"/>
      <c r="AF154" s="298"/>
      <c r="AG154" s="298"/>
      <c r="AH154" s="298"/>
      <c r="AI154" s="298"/>
    </row>
    <row r="155" spans="7:35" s="35" customFormat="1" ht="0.2" hidden="1" customHeight="1">
      <c r="G155" s="182"/>
      <c r="H155" s="178"/>
      <c r="I155" s="816"/>
      <c r="J155" s="817"/>
      <c r="K155" s="203"/>
      <c r="L155" s="194"/>
      <c r="M155" s="205"/>
      <c r="N155" s="205"/>
      <c r="O155" s="205"/>
      <c r="P155" s="205"/>
      <c r="Q155" s="297" t="str">
        <f>R154 &amp; "-" &amp; T154</f>
        <v>-</v>
      </c>
      <c r="R155" s="855"/>
      <c r="S155" s="857"/>
      <c r="T155" s="855"/>
      <c r="U155" s="859"/>
      <c r="V155" s="185"/>
      <c r="W155" s="190"/>
      <c r="X155" s="298"/>
      <c r="Y155" s="298"/>
      <c r="Z155" s="298"/>
      <c r="AA155" s="298"/>
      <c r="AB155" s="298"/>
      <c r="AC155" s="298"/>
      <c r="AD155" s="298"/>
      <c r="AE155" s="298"/>
      <c r="AF155" s="298"/>
      <c r="AG155" s="298"/>
      <c r="AH155" s="298"/>
      <c r="AI155" s="298"/>
    </row>
    <row r="156" spans="7:35" ht="15" hidden="1" customHeight="1">
      <c r="G156" s="182"/>
      <c r="H156" s="180"/>
      <c r="I156" s="816"/>
      <c r="J156" s="817"/>
      <c r="K156" s="180"/>
      <c r="L156" s="112"/>
      <c r="M156" s="176" t="s">
        <v>28</v>
      </c>
      <c r="N156" s="176"/>
      <c r="O156" s="176"/>
      <c r="P156" s="176"/>
      <c r="Q156" s="176"/>
      <c r="R156" s="176"/>
      <c r="S156" s="176"/>
      <c r="T156" s="176"/>
      <c r="U156" s="279"/>
      <c r="V156" s="158"/>
      <c r="W156" s="186"/>
      <c r="X156" s="307"/>
      <c r="Y156" s="307"/>
      <c r="Z156" s="307"/>
      <c r="AA156" s="307"/>
      <c r="AB156" s="307"/>
      <c r="AC156" s="307"/>
      <c r="AD156" s="307"/>
      <c r="AE156" s="307"/>
      <c r="AF156" s="307"/>
      <c r="AG156" s="307"/>
      <c r="AH156" s="307"/>
      <c r="AI156" s="307"/>
    </row>
    <row r="157" spans="7:35" ht="15" hidden="1" customHeight="1">
      <c r="G157" s="180"/>
      <c r="H157" s="180"/>
      <c r="I157" s="816"/>
      <c r="J157" s="85"/>
      <c r="K157" s="180"/>
      <c r="L157" s="112"/>
      <c r="M157" s="175" t="s">
        <v>13</v>
      </c>
      <c r="N157" s="175"/>
      <c r="O157" s="175"/>
      <c r="P157" s="175"/>
      <c r="Q157" s="175"/>
      <c r="R157" s="175"/>
      <c r="S157" s="175"/>
      <c r="T157" s="175"/>
      <c r="U157" s="280"/>
      <c r="V157" s="158"/>
      <c r="W157" s="187"/>
      <c r="X157" s="307"/>
      <c r="Y157" s="307"/>
      <c r="Z157" s="307"/>
      <c r="AA157" s="307"/>
      <c r="AB157" s="307"/>
      <c r="AC157" s="307"/>
      <c r="AD157" s="307"/>
      <c r="AE157" s="307"/>
      <c r="AF157" s="307"/>
      <c r="AG157" s="307"/>
      <c r="AH157" s="307"/>
      <c r="AI157" s="307"/>
    </row>
    <row r="158" spans="7:35" ht="15" hidden="1" customHeight="1">
      <c r="G158" s="179"/>
      <c r="H158" s="180"/>
      <c r="I158" s="180"/>
      <c r="J158" s="85"/>
      <c r="K158" s="180"/>
      <c r="L158" s="112"/>
      <c r="M158" s="164" t="s">
        <v>14</v>
      </c>
      <c r="N158" s="164"/>
      <c r="O158" s="164"/>
      <c r="P158" s="164"/>
      <c r="Q158" s="164"/>
      <c r="R158" s="164"/>
      <c r="S158" s="164"/>
      <c r="T158" s="164"/>
      <c r="U158" s="276"/>
      <c r="V158" s="158"/>
      <c r="W158" s="187"/>
      <c r="X158" s="307"/>
      <c r="Y158" s="307"/>
      <c r="Z158" s="307"/>
      <c r="AA158" s="307"/>
      <c r="AB158" s="307"/>
      <c r="AC158" s="307"/>
      <c r="AD158" s="307"/>
      <c r="AE158" s="307"/>
      <c r="AF158" s="307"/>
      <c r="AG158" s="307"/>
      <c r="AH158" s="307"/>
      <c r="AI158" s="307"/>
    </row>
    <row r="159" spans="7:35" ht="15" hidden="1" customHeight="1">
      <c r="G159" s="179"/>
      <c r="H159" s="180"/>
      <c r="I159" s="180"/>
      <c r="J159" s="85"/>
      <c r="K159" s="180"/>
      <c r="L159" s="112"/>
      <c r="M159" s="163" t="s">
        <v>19</v>
      </c>
      <c r="N159" s="163"/>
      <c r="O159" s="163"/>
      <c r="P159" s="163"/>
      <c r="Q159" s="163"/>
      <c r="R159" s="163"/>
      <c r="S159" s="163"/>
      <c r="T159" s="163"/>
      <c r="U159" s="277"/>
      <c r="V159" s="158"/>
      <c r="W159" s="187"/>
      <c r="X159" s="307"/>
      <c r="Y159" s="307"/>
      <c r="Z159" s="307"/>
      <c r="AA159" s="307"/>
      <c r="AB159" s="307"/>
      <c r="AC159" s="307"/>
      <c r="AD159" s="307"/>
      <c r="AE159" s="307"/>
      <c r="AF159" s="307"/>
      <c r="AG159" s="307"/>
      <c r="AH159" s="307"/>
      <c r="AI159" s="307"/>
    </row>
    <row r="160" spans="7:35" ht="15" hidden="1" customHeight="1">
      <c r="G160" s="179"/>
      <c r="H160" s="180"/>
      <c r="I160" s="180"/>
      <c r="J160" s="85"/>
      <c r="K160" s="180"/>
      <c r="L160" s="112"/>
      <c r="M160" s="162" t="s">
        <v>20</v>
      </c>
      <c r="N160" s="162"/>
      <c r="O160" s="162"/>
      <c r="P160" s="162"/>
      <c r="Q160" s="162"/>
      <c r="R160" s="162"/>
      <c r="S160" s="162"/>
      <c r="T160" s="162"/>
      <c r="U160" s="278"/>
      <c r="V160" s="158"/>
      <c r="W160" s="187"/>
      <c r="X160" s="307"/>
      <c r="Y160" s="307"/>
      <c r="Z160" s="307"/>
      <c r="AA160" s="307"/>
      <c r="AB160" s="307"/>
      <c r="AC160" s="307"/>
      <c r="AD160" s="307"/>
      <c r="AE160" s="307"/>
      <c r="AF160" s="307"/>
      <c r="AG160" s="307"/>
      <c r="AH160" s="307"/>
      <c r="AI160" s="307"/>
    </row>
    <row r="161" spans="1:50" ht="7.5" hidden="1" customHeight="1">
      <c r="G161" s="179"/>
      <c r="H161" s="180"/>
      <c r="I161" s="180"/>
      <c r="J161" s="85"/>
      <c r="K161" s="180"/>
      <c r="L161" s="112"/>
      <c r="M161" s="177" t="s">
        <v>21</v>
      </c>
      <c r="N161" s="177"/>
      <c r="O161" s="177"/>
      <c r="P161" s="177"/>
      <c r="Q161" s="177"/>
      <c r="R161" s="177"/>
      <c r="S161" s="177"/>
      <c r="T161" s="177"/>
      <c r="U161" s="281"/>
      <c r="V161" s="158"/>
      <c r="W161" s="187"/>
      <c r="X161" s="307"/>
      <c r="Y161" s="307"/>
      <c r="Z161" s="307"/>
      <c r="AA161" s="307"/>
      <c r="AB161" s="307"/>
      <c r="AC161" s="307"/>
      <c r="AD161" s="307"/>
      <c r="AE161" s="307"/>
      <c r="AF161" s="307"/>
      <c r="AG161" s="307"/>
      <c r="AH161" s="307"/>
      <c r="AI161" s="307"/>
    </row>
    <row r="163" spans="1:50" s="34" customFormat="1" ht="17.100000000000001" customHeight="1">
      <c r="A163" s="34" t="s">
        <v>15</v>
      </c>
      <c r="C163" s="34" t="s">
        <v>211</v>
      </c>
      <c r="AD163" s="183"/>
    </row>
    <row r="164" spans="1:50" ht="17.100000000000001" customHeight="1">
      <c r="AD164" s="42"/>
    </row>
    <row r="165" spans="1:50" ht="17.100000000000001" customHeight="1">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row>
    <row r="166" spans="1:50" s="35" customFormat="1" ht="22.5">
      <c r="A166" s="813">
        <v>1</v>
      </c>
      <c r="B166" s="298"/>
      <c r="C166" s="298"/>
      <c r="D166" s="298"/>
      <c r="E166" s="298"/>
      <c r="F166" s="320"/>
      <c r="G166" s="320"/>
      <c r="H166" s="320"/>
      <c r="I166" s="96"/>
      <c r="J166" s="86"/>
      <c r="K166" s="86"/>
      <c r="L166" s="339">
        <f>mergeValue(A166)</f>
        <v>1</v>
      </c>
      <c r="M166" s="587" t="s">
        <v>23</v>
      </c>
      <c r="N166" s="887"/>
      <c r="O166" s="888"/>
      <c r="P166" s="888"/>
      <c r="Q166" s="888"/>
      <c r="R166" s="888"/>
      <c r="S166" s="888"/>
      <c r="T166" s="888"/>
      <c r="U166" s="888"/>
      <c r="V166" s="888"/>
      <c r="W166" s="888"/>
      <c r="X166" s="888"/>
      <c r="Y166" s="888"/>
      <c r="Z166" s="888"/>
      <c r="AA166" s="888"/>
      <c r="AB166" s="888"/>
      <c r="AC166" s="888"/>
      <c r="AD166" s="888"/>
      <c r="AE166" s="888"/>
      <c r="AF166" s="888"/>
      <c r="AG166" s="888"/>
      <c r="AH166" s="888"/>
      <c r="AI166" s="888"/>
      <c r="AJ166" s="888"/>
      <c r="AK166" s="888"/>
      <c r="AL166" s="837"/>
      <c r="AM166" s="618" t="s">
        <v>543</v>
      </c>
      <c r="AN166" s="298"/>
      <c r="AO166" s="298"/>
      <c r="AP166" s="298"/>
      <c r="AQ166" s="298"/>
      <c r="AR166" s="298"/>
      <c r="AS166" s="298"/>
      <c r="AT166" s="298"/>
      <c r="AU166" s="298"/>
      <c r="AV166" s="298"/>
      <c r="AW166" s="298"/>
      <c r="AX166" s="298"/>
    </row>
    <row r="167" spans="1:50" s="35" customFormat="1" ht="22.5">
      <c r="A167" s="813"/>
      <c r="B167" s="813">
        <v>1</v>
      </c>
      <c r="C167" s="298"/>
      <c r="D167" s="298"/>
      <c r="E167" s="298"/>
      <c r="F167" s="348"/>
      <c r="G167" s="577"/>
      <c r="H167" s="577"/>
      <c r="I167" s="219"/>
      <c r="J167" s="46"/>
      <c r="L167" s="339" t="str">
        <f>mergeValue(A167) &amp;"."&amp; mergeValue(B167)</f>
        <v>1.1</v>
      </c>
      <c r="M167" s="159" t="s">
        <v>18</v>
      </c>
      <c r="N167" s="863"/>
      <c r="O167" s="864"/>
      <c r="P167" s="864"/>
      <c r="Q167" s="864"/>
      <c r="R167" s="864"/>
      <c r="S167" s="864"/>
      <c r="T167" s="864"/>
      <c r="U167" s="864"/>
      <c r="V167" s="864"/>
      <c r="W167" s="864"/>
      <c r="X167" s="864"/>
      <c r="Y167" s="864"/>
      <c r="Z167" s="864"/>
      <c r="AA167" s="864"/>
      <c r="AB167" s="864"/>
      <c r="AC167" s="864"/>
      <c r="AD167" s="864"/>
      <c r="AE167" s="864"/>
      <c r="AF167" s="864"/>
      <c r="AG167" s="864"/>
      <c r="AH167" s="864"/>
      <c r="AI167" s="864"/>
      <c r="AJ167" s="864"/>
      <c r="AK167" s="864"/>
      <c r="AL167" s="833"/>
      <c r="AM167" s="617" t="s">
        <v>544</v>
      </c>
      <c r="AN167" s="298"/>
      <c r="AO167" s="298"/>
      <c r="AP167" s="298"/>
      <c r="AQ167" s="298"/>
      <c r="AR167" s="298"/>
      <c r="AS167" s="298"/>
      <c r="AT167" s="298"/>
      <c r="AU167" s="298"/>
      <c r="AV167" s="298"/>
      <c r="AW167" s="298"/>
      <c r="AX167" s="298"/>
    </row>
    <row r="168" spans="1:50" s="35" customFormat="1" ht="45">
      <c r="A168" s="813"/>
      <c r="B168" s="813"/>
      <c r="C168" s="813">
        <v>1</v>
      </c>
      <c r="D168" s="298"/>
      <c r="E168" s="298"/>
      <c r="F168" s="348"/>
      <c r="G168" s="577"/>
      <c r="H168" s="577"/>
      <c r="I168" s="219"/>
      <c r="J168" s="46"/>
      <c r="L168" s="339" t="str">
        <f>mergeValue(A168) &amp;"."&amp; mergeValue(B168)&amp;"."&amp; mergeValue(C168)</f>
        <v>1.1.1</v>
      </c>
      <c r="M168" s="160" t="s">
        <v>402</v>
      </c>
      <c r="N168" s="863"/>
      <c r="O168" s="864"/>
      <c r="P168" s="864"/>
      <c r="Q168" s="864"/>
      <c r="R168" s="864"/>
      <c r="S168" s="864"/>
      <c r="T168" s="864"/>
      <c r="U168" s="864"/>
      <c r="V168" s="864"/>
      <c r="W168" s="864"/>
      <c r="X168" s="864"/>
      <c r="Y168" s="864"/>
      <c r="Z168" s="864"/>
      <c r="AA168" s="864"/>
      <c r="AB168" s="864"/>
      <c r="AC168" s="864"/>
      <c r="AD168" s="864"/>
      <c r="AE168" s="864"/>
      <c r="AF168" s="864"/>
      <c r="AG168" s="864"/>
      <c r="AH168" s="864"/>
      <c r="AI168" s="864"/>
      <c r="AJ168" s="864"/>
      <c r="AK168" s="864"/>
      <c r="AL168" s="833"/>
      <c r="AM168" s="617" t="s">
        <v>680</v>
      </c>
      <c r="AN168" s="298"/>
      <c r="AO168" s="298"/>
      <c r="AP168" s="298"/>
      <c r="AQ168" s="298"/>
      <c r="AR168" s="298"/>
      <c r="AS168" s="298"/>
      <c r="AT168" s="298"/>
      <c r="AU168" s="298"/>
      <c r="AV168" s="298"/>
      <c r="AW168" s="298"/>
      <c r="AX168" s="298"/>
    </row>
    <row r="169" spans="1:50" s="35" customFormat="1" ht="20.100000000000001" customHeight="1">
      <c r="A169" s="813"/>
      <c r="B169" s="813"/>
      <c r="C169" s="813"/>
      <c r="D169" s="813">
        <v>1</v>
      </c>
      <c r="E169" s="298"/>
      <c r="F169" s="348"/>
      <c r="G169" s="577"/>
      <c r="H169" s="577"/>
      <c r="I169" s="816"/>
      <c r="J169" s="817"/>
      <c r="K169" s="776"/>
      <c r="L169" s="818" t="str">
        <f>mergeValue(A169) &amp;"."&amp; mergeValue(B169)&amp;"."&amp; mergeValue(C169)&amp;"."&amp; mergeValue(D169)</f>
        <v>1.1.1.1</v>
      </c>
      <c r="M169" s="819"/>
      <c r="N169" s="779" t="s">
        <v>87</v>
      </c>
      <c r="O169" s="805"/>
      <c r="P169" s="808" t="s">
        <v>96</v>
      </c>
      <c r="Q169" s="809"/>
      <c r="R169" s="779" t="s">
        <v>88</v>
      </c>
      <c r="S169" s="805"/>
      <c r="T169" s="806">
        <v>1</v>
      </c>
      <c r="U169" s="810"/>
      <c r="V169" s="779" t="s">
        <v>88</v>
      </c>
      <c r="W169" s="805"/>
      <c r="X169" s="806">
        <v>1</v>
      </c>
      <c r="Y169" s="807"/>
      <c r="Z169" s="779" t="s">
        <v>88</v>
      </c>
      <c r="AA169" s="191"/>
      <c r="AB169" s="113">
        <v>1</v>
      </c>
      <c r="AC169" s="420"/>
      <c r="AD169" s="573"/>
      <c r="AE169" s="573"/>
      <c r="AF169" s="573"/>
      <c r="AG169" s="573"/>
      <c r="AH169" s="575"/>
      <c r="AI169" s="576" t="s">
        <v>87</v>
      </c>
      <c r="AJ169" s="575"/>
      <c r="AK169" s="576" t="s">
        <v>88</v>
      </c>
      <c r="AL169" s="282"/>
      <c r="AM169" s="775" t="s">
        <v>548</v>
      </c>
      <c r="AN169" s="298" t="str">
        <f>strCheckDateOnDP(AD169:AL169,List06_9_DP)</f>
        <v/>
      </c>
      <c r="AO169" s="317" t="str">
        <f>IF(AND(COUNTIF(AP165:AP165,AP169)&gt;1,AP169&lt;&gt;""),"ErrUnique:HasDoubleConn","")</f>
        <v/>
      </c>
      <c r="AP169" s="317"/>
      <c r="AQ169" s="317"/>
      <c r="AR169" s="317"/>
      <c r="AS169" s="317"/>
      <c r="AT169" s="317"/>
      <c r="AU169" s="298"/>
      <c r="AV169" s="298"/>
      <c r="AW169" s="298"/>
      <c r="AX169" s="298"/>
    </row>
    <row r="170" spans="1:50" s="35" customFormat="1" ht="20.100000000000001" customHeight="1">
      <c r="A170" s="813"/>
      <c r="B170" s="813"/>
      <c r="C170" s="813"/>
      <c r="D170" s="813"/>
      <c r="E170" s="298"/>
      <c r="F170" s="348"/>
      <c r="G170" s="577"/>
      <c r="H170" s="577"/>
      <c r="I170" s="816"/>
      <c r="J170" s="817"/>
      <c r="K170" s="776"/>
      <c r="L170" s="818"/>
      <c r="M170" s="819"/>
      <c r="N170" s="779"/>
      <c r="O170" s="805"/>
      <c r="P170" s="808"/>
      <c r="Q170" s="809"/>
      <c r="R170" s="779"/>
      <c r="S170" s="805"/>
      <c r="T170" s="806"/>
      <c r="U170" s="811"/>
      <c r="V170" s="779"/>
      <c r="W170" s="805"/>
      <c r="X170" s="806"/>
      <c r="Y170" s="807"/>
      <c r="Z170" s="779"/>
      <c r="AA170" s="442"/>
      <c r="AB170" s="210"/>
      <c r="AC170" s="210"/>
      <c r="AD170" s="261"/>
      <c r="AE170" s="261"/>
      <c r="AF170" s="261"/>
      <c r="AG170" s="300" t="str">
        <f>AH169 &amp; "-" &amp; AJ169</f>
        <v>-</v>
      </c>
      <c r="AH170" s="300"/>
      <c r="AI170" s="300"/>
      <c r="AJ170" s="300"/>
      <c r="AK170" s="300" t="s">
        <v>88</v>
      </c>
      <c r="AL170" s="445"/>
      <c r="AM170" s="775"/>
      <c r="AN170" s="298"/>
      <c r="AO170" s="317"/>
      <c r="AP170" s="317"/>
      <c r="AQ170" s="317"/>
      <c r="AR170" s="317"/>
      <c r="AS170" s="317"/>
      <c r="AT170" s="317"/>
      <c r="AU170" s="298"/>
      <c r="AV170" s="298"/>
      <c r="AW170" s="298"/>
      <c r="AX170" s="298"/>
    </row>
    <row r="171" spans="1:50" s="35" customFormat="1" ht="20.100000000000001" customHeight="1">
      <c r="A171" s="813"/>
      <c r="B171" s="813"/>
      <c r="C171" s="813"/>
      <c r="D171" s="813"/>
      <c r="E171" s="298"/>
      <c r="F171" s="348"/>
      <c r="G171" s="577"/>
      <c r="H171" s="577"/>
      <c r="I171" s="816"/>
      <c r="J171" s="817"/>
      <c r="K171" s="776"/>
      <c r="L171" s="818"/>
      <c r="M171" s="819"/>
      <c r="N171" s="779"/>
      <c r="O171" s="805"/>
      <c r="P171" s="808"/>
      <c r="Q171" s="809"/>
      <c r="R171" s="779"/>
      <c r="S171" s="805"/>
      <c r="T171" s="806"/>
      <c r="U171" s="812"/>
      <c r="V171" s="779"/>
      <c r="W171" s="444"/>
      <c r="X171" s="177"/>
      <c r="Y171" s="210"/>
      <c r="Z171" s="260"/>
      <c r="AA171" s="260"/>
      <c r="AB171" s="260"/>
      <c r="AC171" s="260"/>
      <c r="AD171" s="261"/>
      <c r="AE171" s="261"/>
      <c r="AF171" s="261"/>
      <c r="AG171" s="261"/>
      <c r="AH171" s="262"/>
      <c r="AI171" s="198"/>
      <c r="AJ171" s="198"/>
      <c r="AK171" s="262"/>
      <c r="AL171" s="186"/>
      <c r="AM171" s="775"/>
      <c r="AN171" s="298"/>
      <c r="AO171" s="317"/>
      <c r="AP171" s="317"/>
      <c r="AQ171" s="317"/>
      <c r="AR171" s="317"/>
      <c r="AS171" s="317"/>
      <c r="AT171" s="317"/>
      <c r="AU171" s="298"/>
      <c r="AV171" s="298"/>
      <c r="AW171" s="298"/>
      <c r="AX171" s="298"/>
    </row>
    <row r="172" spans="1:50" s="35" customFormat="1" ht="20.100000000000001" customHeight="1">
      <c r="A172" s="813"/>
      <c r="B172" s="813"/>
      <c r="C172" s="813"/>
      <c r="D172" s="813"/>
      <c r="E172" s="298"/>
      <c r="F172" s="348"/>
      <c r="G172" s="577"/>
      <c r="H172" s="577"/>
      <c r="I172" s="816"/>
      <c r="J172" s="817"/>
      <c r="K172" s="776"/>
      <c r="L172" s="818"/>
      <c r="M172" s="819"/>
      <c r="N172" s="779"/>
      <c r="O172" s="805"/>
      <c r="P172" s="808"/>
      <c r="Q172" s="809"/>
      <c r="R172" s="779"/>
      <c r="S172" s="263"/>
      <c r="T172" s="265"/>
      <c r="U172" s="264"/>
      <c r="V172" s="260"/>
      <c r="W172" s="260"/>
      <c r="X172" s="260"/>
      <c r="Y172" s="260"/>
      <c r="Z172" s="260"/>
      <c r="AA172" s="260"/>
      <c r="AB172" s="260"/>
      <c r="AC172" s="260"/>
      <c r="AD172" s="261"/>
      <c r="AE172" s="261"/>
      <c r="AF172" s="261"/>
      <c r="AG172" s="261"/>
      <c r="AH172" s="262"/>
      <c r="AI172" s="198"/>
      <c r="AJ172" s="198"/>
      <c r="AK172" s="262"/>
      <c r="AL172" s="186"/>
      <c r="AM172" s="775"/>
      <c r="AN172" s="298"/>
      <c r="AO172" s="317"/>
      <c r="AP172" s="317"/>
      <c r="AQ172" s="317"/>
      <c r="AR172" s="317"/>
      <c r="AS172" s="317"/>
      <c r="AT172" s="317"/>
      <c r="AU172" s="298"/>
      <c r="AV172" s="298"/>
      <c r="AW172" s="298"/>
      <c r="AX172" s="298"/>
    </row>
    <row r="173" spans="1:50" ht="20.100000000000001" customHeight="1">
      <c r="A173" s="813"/>
      <c r="B173" s="813"/>
      <c r="C173" s="813"/>
      <c r="D173" s="813"/>
      <c r="E173" s="350"/>
      <c r="F173" s="351"/>
      <c r="G173" s="350"/>
      <c r="H173" s="350"/>
      <c r="I173" s="816"/>
      <c r="J173" s="817"/>
      <c r="K173" s="776"/>
      <c r="L173" s="818"/>
      <c r="M173" s="819"/>
      <c r="N173" s="779"/>
      <c r="O173" s="443"/>
      <c r="P173" s="164"/>
      <c r="Q173" s="210" t="s">
        <v>410</v>
      </c>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266"/>
      <c r="AM173" s="775"/>
      <c r="AN173" s="307"/>
      <c r="AO173" s="307"/>
      <c r="AP173" s="318"/>
      <c r="AQ173" s="318"/>
      <c r="AR173" s="318"/>
      <c r="AS173" s="318"/>
      <c r="AT173" s="318"/>
      <c r="AU173" s="307"/>
      <c r="AV173" s="307"/>
      <c r="AW173" s="307"/>
      <c r="AX173" s="307"/>
    </row>
    <row r="174" spans="1:50" ht="15" customHeight="1">
      <c r="A174" s="813"/>
      <c r="B174" s="813"/>
      <c r="C174" s="813"/>
      <c r="D174" s="350"/>
      <c r="E174" s="350"/>
      <c r="F174" s="348"/>
      <c r="G174" s="350"/>
      <c r="H174" s="350"/>
      <c r="I174" s="180"/>
      <c r="J174" s="85"/>
      <c r="K174" s="180"/>
      <c r="L174" s="328"/>
      <c r="M174" s="163" t="s">
        <v>5</v>
      </c>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86"/>
      <c r="AM174" s="775"/>
      <c r="AN174" s="307"/>
      <c r="AO174" s="307"/>
      <c r="AP174" s="318"/>
      <c r="AQ174" s="318"/>
      <c r="AR174" s="318"/>
      <c r="AS174" s="318"/>
      <c r="AT174" s="318"/>
      <c r="AU174" s="307"/>
      <c r="AV174" s="307"/>
      <c r="AW174" s="307"/>
      <c r="AX174" s="307"/>
    </row>
    <row r="175" spans="1:50" ht="15" customHeight="1">
      <c r="A175" s="813"/>
      <c r="B175" s="813"/>
      <c r="C175" s="350"/>
      <c r="D175" s="350"/>
      <c r="E175" s="350"/>
      <c r="F175" s="348"/>
      <c r="G175" s="350"/>
      <c r="H175" s="350"/>
      <c r="I175" s="180"/>
      <c r="J175" s="85"/>
      <c r="K175" s="180"/>
      <c r="L175" s="112"/>
      <c r="M175" s="162" t="s">
        <v>403</v>
      </c>
      <c r="N175" s="162"/>
      <c r="O175" s="162"/>
      <c r="P175" s="162"/>
      <c r="Q175" s="162"/>
      <c r="R175" s="162"/>
      <c r="S175" s="162"/>
      <c r="T175" s="162"/>
      <c r="U175" s="162"/>
      <c r="V175" s="162"/>
      <c r="W175" s="162"/>
      <c r="X175" s="162"/>
      <c r="Y175" s="162"/>
      <c r="Z175" s="162"/>
      <c r="AA175" s="162"/>
      <c r="AB175" s="162"/>
      <c r="AC175" s="162"/>
      <c r="AD175" s="157"/>
      <c r="AE175" s="157"/>
      <c r="AF175" s="157"/>
      <c r="AG175" s="157"/>
      <c r="AH175" s="262"/>
      <c r="AI175" s="198"/>
      <c r="AJ175" s="197"/>
      <c r="AK175" s="162"/>
      <c r="AL175" s="198"/>
      <c r="AM175" s="186"/>
      <c r="AN175" s="307"/>
      <c r="AO175" s="307"/>
      <c r="AP175" s="307"/>
      <c r="AQ175" s="307"/>
      <c r="AR175" s="307"/>
      <c r="AS175" s="307"/>
      <c r="AT175" s="307"/>
      <c r="AU175" s="307"/>
      <c r="AV175" s="307"/>
      <c r="AW175" s="307"/>
      <c r="AX175" s="307"/>
    </row>
    <row r="176" spans="1:50" ht="15" customHeight="1">
      <c r="A176" s="813"/>
      <c r="B176" s="350"/>
      <c r="C176" s="350"/>
      <c r="D176" s="350"/>
      <c r="E176" s="350"/>
      <c r="F176" s="348"/>
      <c r="G176" s="350"/>
      <c r="H176" s="350"/>
      <c r="I176" s="180"/>
      <c r="J176" s="85"/>
      <c r="K176" s="180"/>
      <c r="L176" s="112"/>
      <c r="M176" s="177" t="s">
        <v>21</v>
      </c>
      <c r="N176" s="177"/>
      <c r="O176" s="177"/>
      <c r="P176" s="177"/>
      <c r="Q176" s="177"/>
      <c r="R176" s="177"/>
      <c r="S176" s="177"/>
      <c r="T176" s="177"/>
      <c r="U176" s="177"/>
      <c r="V176" s="177"/>
      <c r="W176" s="177"/>
      <c r="X176" s="177"/>
      <c r="Y176" s="177"/>
      <c r="Z176" s="177"/>
      <c r="AA176" s="177"/>
      <c r="AB176" s="177"/>
      <c r="AC176" s="177"/>
      <c r="AD176" s="157"/>
      <c r="AE176" s="157"/>
      <c r="AF176" s="157"/>
      <c r="AG176" s="157"/>
      <c r="AH176" s="262"/>
      <c r="AI176" s="198"/>
      <c r="AJ176" s="197"/>
      <c r="AK176" s="162"/>
      <c r="AL176" s="198"/>
      <c r="AM176" s="186"/>
      <c r="AN176" s="307"/>
      <c r="AO176" s="307"/>
      <c r="AP176" s="307"/>
      <c r="AQ176" s="307"/>
      <c r="AR176" s="307"/>
      <c r="AS176" s="307"/>
      <c r="AT176" s="307"/>
      <c r="AU176" s="307"/>
      <c r="AV176" s="307"/>
      <c r="AW176" s="307"/>
      <c r="AX176" s="307"/>
    </row>
    <row r="177" spans="1:50" ht="15" customHeight="1">
      <c r="F177" s="179"/>
      <c r="G177" s="180"/>
      <c r="H177" s="180"/>
      <c r="I177" s="220"/>
      <c r="J177" s="85"/>
      <c r="L177" s="112"/>
      <c r="M177" s="210" t="s">
        <v>312</v>
      </c>
      <c r="N177" s="210"/>
      <c r="O177" s="210"/>
      <c r="P177" s="210"/>
      <c r="Q177" s="210"/>
      <c r="R177" s="210"/>
      <c r="S177" s="210"/>
      <c r="T177" s="210"/>
      <c r="U177" s="210"/>
      <c r="V177" s="210"/>
      <c r="W177" s="210"/>
      <c r="X177" s="210"/>
      <c r="Y177" s="210"/>
      <c r="Z177" s="210"/>
      <c r="AA177" s="210"/>
      <c r="AB177" s="210"/>
      <c r="AC177" s="210"/>
      <c r="AD177" s="157"/>
      <c r="AE177" s="157"/>
      <c r="AF177" s="157"/>
      <c r="AG177" s="157"/>
      <c r="AH177" s="262"/>
      <c r="AI177" s="198"/>
      <c r="AJ177" s="197"/>
      <c r="AK177" s="162"/>
      <c r="AL177" s="198"/>
      <c r="AM177" s="186"/>
      <c r="AN177" s="307"/>
      <c r="AO177" s="307"/>
      <c r="AP177" s="307"/>
      <c r="AQ177" s="307"/>
      <c r="AR177" s="307"/>
      <c r="AS177" s="307"/>
      <c r="AT177" s="307"/>
      <c r="AU177" s="307"/>
      <c r="AV177" s="307"/>
      <c r="AW177" s="307"/>
      <c r="AX177" s="307"/>
    </row>
    <row r="178" spans="1:50" ht="15" customHeight="1">
      <c r="G178" s="179"/>
      <c r="H178" s="180"/>
      <c r="I178" s="180"/>
      <c r="J178" s="85"/>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307"/>
      <c r="AM178" s="307"/>
      <c r="AN178" s="307"/>
      <c r="AO178" s="307"/>
      <c r="AP178" s="307"/>
      <c r="AQ178" s="307"/>
      <c r="AR178" s="307"/>
      <c r="AS178" s="307"/>
      <c r="AT178" s="307"/>
      <c r="AU178" s="307"/>
    </row>
    <row r="179" spans="1:50" s="34" customFormat="1" ht="17.100000000000001" customHeight="1">
      <c r="A179" s="34" t="s">
        <v>15</v>
      </c>
      <c r="C179" s="34" t="s">
        <v>212</v>
      </c>
      <c r="T179" s="183"/>
    </row>
    <row r="180" spans="1:50" ht="17.100000000000001" customHeight="1">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row>
    <row r="181" spans="1:50" s="35" customFormat="1" ht="22.5" customHeight="1">
      <c r="A181" s="813">
        <v>1</v>
      </c>
      <c r="B181" s="298"/>
      <c r="C181" s="298"/>
      <c r="D181" s="298"/>
      <c r="E181" s="298"/>
      <c r="F181" s="320"/>
      <c r="G181" s="320"/>
      <c r="H181" s="320"/>
      <c r="I181" s="96"/>
      <c r="J181" s="86"/>
      <c r="K181" s="86"/>
      <c r="L181" s="339">
        <f>mergeValue(A181)</f>
        <v>1</v>
      </c>
      <c r="M181" s="209" t="s">
        <v>23</v>
      </c>
      <c r="N181" s="887"/>
      <c r="O181" s="888"/>
      <c r="P181" s="888"/>
      <c r="Q181" s="888"/>
      <c r="R181" s="888"/>
      <c r="S181" s="888"/>
      <c r="T181" s="888"/>
      <c r="U181" s="888"/>
      <c r="V181" s="888"/>
      <c r="W181" s="888"/>
      <c r="X181" s="888"/>
      <c r="Y181" s="888"/>
      <c r="Z181" s="888"/>
      <c r="AA181" s="888"/>
      <c r="AB181" s="888"/>
      <c r="AC181" s="888"/>
      <c r="AD181" s="888"/>
      <c r="AE181" s="888"/>
      <c r="AF181" s="888"/>
      <c r="AG181" s="888"/>
      <c r="AH181" s="888"/>
      <c r="AI181" s="888"/>
      <c r="AJ181" s="888"/>
      <c r="AK181" s="837"/>
      <c r="AL181" s="618" t="s">
        <v>543</v>
      </c>
      <c r="AM181" s="298"/>
      <c r="AN181" s="298"/>
      <c r="AO181" s="298"/>
      <c r="AP181" s="298"/>
      <c r="AQ181" s="298"/>
      <c r="AR181" s="298"/>
      <c r="AS181" s="298"/>
      <c r="AT181" s="298"/>
      <c r="AU181" s="298"/>
      <c r="AV181" s="298"/>
      <c r="AW181" s="298"/>
    </row>
    <row r="182" spans="1:50" s="35" customFormat="1" ht="22.5" customHeight="1">
      <c r="A182" s="813"/>
      <c r="B182" s="813">
        <v>1</v>
      </c>
      <c r="C182" s="298"/>
      <c r="D182" s="298"/>
      <c r="E182" s="298"/>
      <c r="F182" s="348"/>
      <c r="G182" s="577"/>
      <c r="H182" s="577"/>
      <c r="I182" s="219"/>
      <c r="J182" s="46"/>
      <c r="L182" s="339" t="str">
        <f>mergeValue(A182) &amp;"."&amp; mergeValue(B182)</f>
        <v>1.1</v>
      </c>
      <c r="M182" s="159" t="s">
        <v>18</v>
      </c>
      <c r="N182" s="863"/>
      <c r="O182" s="864"/>
      <c r="P182" s="864"/>
      <c r="Q182" s="864"/>
      <c r="R182" s="864"/>
      <c r="S182" s="864"/>
      <c r="T182" s="864"/>
      <c r="U182" s="864"/>
      <c r="V182" s="864"/>
      <c r="W182" s="864"/>
      <c r="X182" s="864"/>
      <c r="Y182" s="864"/>
      <c r="Z182" s="864"/>
      <c r="AA182" s="864"/>
      <c r="AB182" s="864"/>
      <c r="AC182" s="864"/>
      <c r="AD182" s="864"/>
      <c r="AE182" s="864"/>
      <c r="AF182" s="864"/>
      <c r="AG182" s="864"/>
      <c r="AH182" s="864"/>
      <c r="AI182" s="864"/>
      <c r="AJ182" s="864"/>
      <c r="AK182" s="833"/>
      <c r="AL182" s="617" t="s">
        <v>544</v>
      </c>
      <c r="AM182" s="298"/>
      <c r="AN182" s="298"/>
      <c r="AO182" s="298"/>
      <c r="AP182" s="298"/>
      <c r="AQ182" s="298"/>
      <c r="AR182" s="298"/>
      <c r="AS182" s="298"/>
      <c r="AT182" s="298"/>
      <c r="AU182" s="298"/>
      <c r="AV182" s="298"/>
      <c r="AW182" s="298"/>
    </row>
    <row r="183" spans="1:50" s="35" customFormat="1" ht="45" customHeight="1">
      <c r="A183" s="813"/>
      <c r="B183" s="813"/>
      <c r="C183" s="813">
        <v>1</v>
      </c>
      <c r="D183" s="298"/>
      <c r="E183" s="298"/>
      <c r="F183" s="348"/>
      <c r="G183" s="577"/>
      <c r="H183" s="577"/>
      <c r="I183" s="219"/>
      <c r="J183" s="46"/>
      <c r="L183" s="339" t="str">
        <f>mergeValue(A183) &amp;"."&amp; mergeValue(B183)&amp;"."&amp; mergeValue(C183)</f>
        <v>1.1.1</v>
      </c>
      <c r="M183" s="160" t="s">
        <v>402</v>
      </c>
      <c r="N183" s="863"/>
      <c r="O183" s="864"/>
      <c r="P183" s="864"/>
      <c r="Q183" s="864"/>
      <c r="R183" s="864"/>
      <c r="S183" s="864"/>
      <c r="T183" s="864"/>
      <c r="U183" s="864"/>
      <c r="V183" s="864"/>
      <c r="W183" s="864"/>
      <c r="X183" s="864"/>
      <c r="Y183" s="864"/>
      <c r="Z183" s="864"/>
      <c r="AA183" s="864"/>
      <c r="AB183" s="864"/>
      <c r="AC183" s="864"/>
      <c r="AD183" s="864"/>
      <c r="AE183" s="864"/>
      <c r="AF183" s="864"/>
      <c r="AG183" s="864"/>
      <c r="AH183" s="864"/>
      <c r="AI183" s="864"/>
      <c r="AJ183" s="864"/>
      <c r="AK183" s="833"/>
      <c r="AL183" s="617" t="s">
        <v>680</v>
      </c>
      <c r="AM183" s="298"/>
      <c r="AN183" s="298"/>
      <c r="AO183" s="298"/>
      <c r="AP183" s="298"/>
      <c r="AQ183" s="298"/>
      <c r="AR183" s="298"/>
      <c r="AS183" s="298"/>
      <c r="AT183" s="298"/>
      <c r="AU183" s="298"/>
      <c r="AV183" s="298"/>
      <c r="AW183" s="298"/>
    </row>
    <row r="184" spans="1:50" s="35" customFormat="1" ht="20.100000000000001" customHeight="1">
      <c r="A184" s="813"/>
      <c r="B184" s="813"/>
      <c r="C184" s="813"/>
      <c r="D184" s="813">
        <v>1</v>
      </c>
      <c r="E184" s="298"/>
      <c r="F184" s="348"/>
      <c r="G184" s="577"/>
      <c r="H184" s="577"/>
      <c r="I184" s="816"/>
      <c r="J184" s="817"/>
      <c r="K184" s="776"/>
      <c r="L184" s="834" t="str">
        <f>mergeValue(A184) &amp;"."&amp; mergeValue(B184)&amp;"."&amp; mergeValue(C184)&amp;"."&amp; mergeValue(D184)</f>
        <v>1.1.1.1</v>
      </c>
      <c r="M184" s="827"/>
      <c r="N184" s="829"/>
      <c r="O184" s="808" t="s">
        <v>96</v>
      </c>
      <c r="P184" s="809"/>
      <c r="Q184" s="779" t="s">
        <v>88</v>
      </c>
      <c r="R184" s="805"/>
      <c r="S184" s="806">
        <v>1</v>
      </c>
      <c r="T184" s="810"/>
      <c r="U184" s="779" t="s">
        <v>88</v>
      </c>
      <c r="V184" s="805"/>
      <c r="W184" s="806" t="s">
        <v>96</v>
      </c>
      <c r="X184" s="807"/>
      <c r="Y184" s="779" t="s">
        <v>88</v>
      </c>
      <c r="Z184" s="191"/>
      <c r="AA184" s="113">
        <v>1</v>
      </c>
      <c r="AB184" s="420"/>
      <c r="AC184" s="573"/>
      <c r="AD184" s="573"/>
      <c r="AE184" s="574"/>
      <c r="AF184" s="573"/>
      <c r="AG184" s="575"/>
      <c r="AH184" s="576" t="s">
        <v>87</v>
      </c>
      <c r="AI184" s="575"/>
      <c r="AJ184" s="576" t="s">
        <v>88</v>
      </c>
      <c r="AK184" s="282"/>
      <c r="AL184" s="775" t="s">
        <v>548</v>
      </c>
      <c r="AM184" s="298" t="str">
        <f>strCheckDateOnDP(AC184:AK184,List06_10_DP)</f>
        <v/>
      </c>
      <c r="AN184" s="317" t="str">
        <f>IF(AND(COUNTIF(AO180:AO180,AO184)&gt;1,AO184&lt;&gt;""),"ErrUnique:HasDoubleConn","")</f>
        <v/>
      </c>
      <c r="AO184" s="317"/>
      <c r="AP184" s="317"/>
      <c r="AQ184" s="317"/>
      <c r="AR184" s="317"/>
      <c r="AS184" s="317"/>
      <c r="AT184" s="298"/>
      <c r="AU184" s="298"/>
      <c r="AV184" s="298"/>
      <c r="AW184" s="298"/>
    </row>
    <row r="185" spans="1:50" s="35" customFormat="1" ht="20.100000000000001" customHeight="1">
      <c r="A185" s="813"/>
      <c r="B185" s="813"/>
      <c r="C185" s="813"/>
      <c r="D185" s="813"/>
      <c r="E185" s="298"/>
      <c r="F185" s="348"/>
      <c r="G185" s="577"/>
      <c r="H185" s="577"/>
      <c r="I185" s="816"/>
      <c r="J185" s="817"/>
      <c r="K185" s="776"/>
      <c r="L185" s="818"/>
      <c r="M185" s="828"/>
      <c r="N185" s="829"/>
      <c r="O185" s="808"/>
      <c r="P185" s="809"/>
      <c r="Q185" s="779"/>
      <c r="R185" s="805"/>
      <c r="S185" s="806"/>
      <c r="T185" s="811"/>
      <c r="U185" s="779"/>
      <c r="V185" s="805"/>
      <c r="W185" s="806"/>
      <c r="X185" s="807"/>
      <c r="Y185" s="779"/>
      <c r="Z185" s="442"/>
      <c r="AA185" s="210"/>
      <c r="AB185" s="210"/>
      <c r="AC185" s="261"/>
      <c r="AD185" s="261"/>
      <c r="AE185" s="261"/>
      <c r="AF185" s="300" t="str">
        <f>AG184 &amp; "-" &amp; AI184</f>
        <v>-</v>
      </c>
      <c r="AG185" s="300"/>
      <c r="AH185" s="300"/>
      <c r="AI185" s="300"/>
      <c r="AJ185" s="300" t="s">
        <v>88</v>
      </c>
      <c r="AK185" s="445"/>
      <c r="AL185" s="775"/>
      <c r="AM185" s="298"/>
      <c r="AN185" s="317"/>
      <c r="AO185" s="317"/>
      <c r="AP185" s="317"/>
      <c r="AQ185" s="317"/>
      <c r="AR185" s="317"/>
      <c r="AS185" s="317"/>
      <c r="AT185" s="298"/>
      <c r="AU185" s="298"/>
      <c r="AV185" s="298"/>
      <c r="AW185" s="298"/>
    </row>
    <row r="186" spans="1:50" s="35" customFormat="1" ht="20.100000000000001" customHeight="1">
      <c r="A186" s="813"/>
      <c r="B186" s="813"/>
      <c r="C186" s="813"/>
      <c r="D186" s="813"/>
      <c r="E186" s="298"/>
      <c r="F186" s="348"/>
      <c r="G186" s="577"/>
      <c r="H186" s="577"/>
      <c r="I186" s="816"/>
      <c r="J186" s="817"/>
      <c r="K186" s="776"/>
      <c r="L186" s="818"/>
      <c r="M186" s="828"/>
      <c r="N186" s="829"/>
      <c r="O186" s="808"/>
      <c r="P186" s="809"/>
      <c r="Q186" s="779"/>
      <c r="R186" s="805"/>
      <c r="S186" s="806"/>
      <c r="T186" s="812"/>
      <c r="U186" s="779"/>
      <c r="V186" s="444"/>
      <c r="W186" s="177"/>
      <c r="X186" s="210"/>
      <c r="Y186" s="260"/>
      <c r="Z186" s="260"/>
      <c r="AA186" s="260"/>
      <c r="AB186" s="260"/>
      <c r="AC186" s="261"/>
      <c r="AD186" s="261"/>
      <c r="AE186" s="261"/>
      <c r="AF186" s="261"/>
      <c r="AG186" s="262"/>
      <c r="AH186" s="198"/>
      <c r="AI186" s="198"/>
      <c r="AJ186" s="262"/>
      <c r="AK186" s="186"/>
      <c r="AL186" s="775"/>
      <c r="AM186" s="298"/>
      <c r="AN186" s="317"/>
      <c r="AO186" s="317"/>
      <c r="AP186" s="317"/>
      <c r="AQ186" s="317"/>
      <c r="AR186" s="317"/>
      <c r="AS186" s="317"/>
      <c r="AT186" s="298"/>
      <c r="AU186" s="298"/>
      <c r="AV186" s="298"/>
      <c r="AW186" s="298"/>
    </row>
    <row r="187" spans="1:50" s="35" customFormat="1" ht="20.100000000000001" customHeight="1">
      <c r="A187" s="813"/>
      <c r="B187" s="813"/>
      <c r="C187" s="813"/>
      <c r="D187" s="813"/>
      <c r="E187" s="298"/>
      <c r="F187" s="348"/>
      <c r="G187" s="577"/>
      <c r="H187" s="577"/>
      <c r="I187" s="816"/>
      <c r="J187" s="817"/>
      <c r="K187" s="776"/>
      <c r="L187" s="818"/>
      <c r="M187" s="828"/>
      <c r="N187" s="829"/>
      <c r="O187" s="808"/>
      <c r="P187" s="809"/>
      <c r="Q187" s="779"/>
      <c r="R187" s="263"/>
      <c r="S187" s="265"/>
      <c r="T187" s="264"/>
      <c r="U187" s="260"/>
      <c r="V187" s="260"/>
      <c r="W187" s="260"/>
      <c r="X187" s="260"/>
      <c r="Y187" s="260"/>
      <c r="Z187" s="260"/>
      <c r="AA187" s="260"/>
      <c r="AB187" s="260"/>
      <c r="AC187" s="261"/>
      <c r="AD187" s="261"/>
      <c r="AE187" s="261"/>
      <c r="AF187" s="261"/>
      <c r="AG187" s="262"/>
      <c r="AH187" s="198"/>
      <c r="AI187" s="198"/>
      <c r="AJ187" s="262"/>
      <c r="AK187" s="186"/>
      <c r="AL187" s="775"/>
      <c r="AM187" s="298"/>
      <c r="AN187" s="317"/>
      <c r="AO187" s="317"/>
      <c r="AP187" s="317"/>
      <c r="AQ187" s="317"/>
      <c r="AR187" s="317"/>
      <c r="AS187" s="317"/>
      <c r="AT187" s="298"/>
      <c r="AU187" s="298"/>
      <c r="AV187" s="298"/>
      <c r="AW187" s="298"/>
    </row>
    <row r="188" spans="1:50" ht="20.100000000000001" customHeight="1">
      <c r="A188" s="813"/>
      <c r="B188" s="813"/>
      <c r="C188" s="813"/>
      <c r="D188" s="813"/>
      <c r="E188" s="350"/>
      <c r="F188" s="351"/>
      <c r="G188" s="350"/>
      <c r="H188" s="350"/>
      <c r="I188" s="816"/>
      <c r="J188" s="817"/>
      <c r="K188" s="776"/>
      <c r="L188" s="818"/>
      <c r="M188" s="828"/>
      <c r="N188" s="443"/>
      <c r="O188" s="164"/>
      <c r="P188" s="210" t="s">
        <v>410</v>
      </c>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266"/>
      <c r="AL188" s="775"/>
      <c r="AM188" s="307"/>
      <c r="AN188" s="307"/>
      <c r="AO188" s="318"/>
      <c r="AP188" s="318"/>
      <c r="AQ188" s="318"/>
      <c r="AR188" s="318"/>
      <c r="AS188" s="318"/>
      <c r="AT188" s="307"/>
      <c r="AU188" s="307"/>
      <c r="AV188" s="307"/>
      <c r="AW188" s="307"/>
    </row>
    <row r="189" spans="1:50" ht="15" customHeight="1">
      <c r="A189" s="813"/>
      <c r="B189" s="813"/>
      <c r="C189" s="813"/>
      <c r="D189" s="350"/>
      <c r="E189" s="350"/>
      <c r="F189" s="348"/>
      <c r="G189" s="350"/>
      <c r="H189" s="350"/>
      <c r="I189" s="180"/>
      <c r="J189" s="85"/>
      <c r="K189" s="180"/>
      <c r="L189" s="328"/>
      <c r="M189" s="163" t="s">
        <v>5</v>
      </c>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86"/>
      <c r="AL189" s="775"/>
      <c r="AM189" s="307"/>
      <c r="AN189" s="307"/>
      <c r="AO189" s="318"/>
      <c r="AP189" s="318"/>
      <c r="AQ189" s="318"/>
      <c r="AR189" s="318"/>
      <c r="AS189" s="318"/>
      <c r="AT189" s="307"/>
      <c r="AU189" s="307"/>
      <c r="AV189" s="307"/>
      <c r="AW189" s="307"/>
    </row>
    <row r="190" spans="1:50" ht="15" customHeight="1">
      <c r="A190" s="813"/>
      <c r="B190" s="813"/>
      <c r="C190" s="350"/>
      <c r="D190" s="350"/>
      <c r="E190" s="350"/>
      <c r="F190" s="348"/>
      <c r="G190" s="350"/>
      <c r="H190" s="350"/>
      <c r="I190" s="180"/>
      <c r="J190" s="85"/>
      <c r="K190" s="180"/>
      <c r="L190" s="112"/>
      <c r="M190" s="162" t="s">
        <v>403</v>
      </c>
      <c r="N190" s="162"/>
      <c r="O190" s="162"/>
      <c r="P190" s="162"/>
      <c r="Q190" s="162"/>
      <c r="R190" s="162"/>
      <c r="S190" s="162"/>
      <c r="T190" s="162"/>
      <c r="U190" s="162"/>
      <c r="V190" s="162"/>
      <c r="W190" s="162"/>
      <c r="X190" s="162"/>
      <c r="Y190" s="162"/>
      <c r="Z190" s="162"/>
      <c r="AA190" s="162"/>
      <c r="AB190" s="162"/>
      <c r="AC190" s="157"/>
      <c r="AD190" s="157"/>
      <c r="AE190" s="157"/>
      <c r="AF190" s="157"/>
      <c r="AG190" s="262"/>
      <c r="AH190" s="163"/>
      <c r="AI190" s="197"/>
      <c r="AJ190" s="162"/>
      <c r="AK190" s="198"/>
      <c r="AL190" s="186"/>
      <c r="AM190" s="307"/>
      <c r="AN190" s="307"/>
      <c r="AO190" s="307"/>
      <c r="AP190" s="307"/>
      <c r="AQ190" s="307"/>
      <c r="AR190" s="307"/>
      <c r="AS190" s="307"/>
      <c r="AT190" s="307"/>
      <c r="AU190" s="307"/>
      <c r="AV190" s="307"/>
      <c r="AW190" s="307"/>
    </row>
    <row r="191" spans="1:50" ht="15" customHeight="1">
      <c r="A191" s="813"/>
      <c r="B191" s="350"/>
      <c r="C191" s="350"/>
      <c r="D191" s="350"/>
      <c r="E191" s="350"/>
      <c r="F191" s="348"/>
      <c r="G191" s="350"/>
      <c r="H191" s="350"/>
      <c r="I191" s="180"/>
      <c r="J191" s="85"/>
      <c r="K191" s="180"/>
      <c r="L191" s="112"/>
      <c r="M191" s="177" t="s">
        <v>21</v>
      </c>
      <c r="N191" s="177"/>
      <c r="O191" s="177"/>
      <c r="P191" s="177"/>
      <c r="Q191" s="177"/>
      <c r="R191" s="177"/>
      <c r="S191" s="177"/>
      <c r="T191" s="177"/>
      <c r="U191" s="177"/>
      <c r="V191" s="177"/>
      <c r="W191" s="177"/>
      <c r="X191" s="177"/>
      <c r="Y191" s="177"/>
      <c r="Z191" s="177"/>
      <c r="AA191" s="177"/>
      <c r="AB191" s="177"/>
      <c r="AC191" s="157"/>
      <c r="AD191" s="157"/>
      <c r="AE191" s="157"/>
      <c r="AF191" s="157"/>
      <c r="AG191" s="262"/>
      <c r="AH191" s="163"/>
      <c r="AI191" s="197"/>
      <c r="AJ191" s="162"/>
      <c r="AK191" s="198"/>
      <c r="AL191" s="186"/>
      <c r="AM191" s="307"/>
      <c r="AN191" s="307"/>
      <c r="AO191" s="307"/>
      <c r="AP191" s="307"/>
      <c r="AQ191" s="307"/>
      <c r="AR191" s="307"/>
      <c r="AS191" s="307"/>
      <c r="AT191" s="307"/>
      <c r="AU191" s="307"/>
      <c r="AV191" s="307"/>
      <c r="AW191" s="307"/>
    </row>
    <row r="192" spans="1:50" ht="15" customHeight="1">
      <c r="F192" s="179"/>
      <c r="G192" s="180"/>
      <c r="H192" s="180"/>
      <c r="I192" s="220"/>
      <c r="J192" s="85"/>
      <c r="L192" s="112"/>
      <c r="M192" s="210" t="s">
        <v>312</v>
      </c>
      <c r="N192" s="210"/>
      <c r="O192" s="210"/>
      <c r="P192" s="210"/>
      <c r="Q192" s="210"/>
      <c r="R192" s="210"/>
      <c r="S192" s="210"/>
      <c r="T192" s="210"/>
      <c r="U192" s="210"/>
      <c r="V192" s="210"/>
      <c r="W192" s="210"/>
      <c r="X192" s="210"/>
      <c r="Y192" s="210"/>
      <c r="Z192" s="210"/>
      <c r="AA192" s="210"/>
      <c r="AB192" s="210"/>
      <c r="AC192" s="157"/>
      <c r="AD192" s="157"/>
      <c r="AE192" s="157"/>
      <c r="AF192" s="157"/>
      <c r="AG192" s="262"/>
      <c r="AH192" s="163"/>
      <c r="AI192" s="197"/>
      <c r="AJ192" s="162"/>
      <c r="AK192" s="198"/>
      <c r="AL192" s="186"/>
      <c r="AM192" s="307"/>
      <c r="AN192" s="307"/>
      <c r="AO192" s="307"/>
      <c r="AP192" s="307"/>
      <c r="AQ192" s="307"/>
      <c r="AR192" s="307"/>
      <c r="AS192" s="307"/>
      <c r="AT192" s="307"/>
      <c r="AU192" s="307"/>
      <c r="AV192" s="307"/>
      <c r="AW192" s="307"/>
    </row>
    <row r="193" spans="1:46" ht="15" customHeight="1">
      <c r="G193" s="179"/>
      <c r="H193" s="180"/>
      <c r="I193" s="180"/>
      <c r="J193" s="85"/>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307"/>
      <c r="AL193" s="307"/>
      <c r="AM193" s="307"/>
      <c r="AN193" s="307"/>
      <c r="AO193" s="307"/>
      <c r="AP193" s="307"/>
      <c r="AQ193" s="307"/>
      <c r="AR193" s="307"/>
      <c r="AS193" s="307"/>
      <c r="AT193" s="307"/>
    </row>
    <row r="194" spans="1:46" ht="15" customHeight="1">
      <c r="G194" s="179"/>
      <c r="H194" s="180"/>
      <c r="I194" s="180"/>
      <c r="J194" s="85"/>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307"/>
      <c r="AL194" s="307"/>
      <c r="AM194" s="307"/>
      <c r="AN194" s="307"/>
      <c r="AO194" s="307"/>
      <c r="AP194" s="307"/>
      <c r="AQ194" s="307"/>
      <c r="AR194" s="307"/>
      <c r="AS194" s="307"/>
      <c r="AT194" s="307"/>
    </row>
    <row r="195" spans="1:46" ht="15" customHeight="1">
      <c r="G195" s="179"/>
      <c r="H195" s="180"/>
      <c r="I195" s="180"/>
      <c r="J195" s="85"/>
      <c r="K195" s="180"/>
      <c r="L195" s="180"/>
      <c r="M195" s="180"/>
      <c r="N195" s="180"/>
      <c r="O195" s="180"/>
      <c r="P195" s="180"/>
      <c r="Q195" s="180"/>
      <c r="R195" s="180"/>
      <c r="S195" s="180"/>
      <c r="T195" s="180"/>
      <c r="U195" s="180"/>
      <c r="V195" s="180"/>
      <c r="W195" s="180"/>
      <c r="X195" s="180"/>
      <c r="Y195" s="180"/>
      <c r="Z195" s="180"/>
      <c r="AA195" s="180"/>
      <c r="AB195" s="180"/>
      <c r="AC195" s="180"/>
    </row>
    <row r="196" spans="1:46" ht="15" customHeight="1">
      <c r="G196" s="179"/>
      <c r="H196" s="180"/>
      <c r="I196" s="180"/>
      <c r="J196" s="85"/>
      <c r="K196" s="180"/>
      <c r="L196" s="180"/>
      <c r="M196" s="180"/>
      <c r="N196" s="180"/>
      <c r="O196" s="180"/>
      <c r="Q196" s="352"/>
      <c r="U196" s="114"/>
      <c r="V196" s="180"/>
      <c r="W196" s="180"/>
      <c r="X196" s="180"/>
      <c r="Y196" s="352"/>
      <c r="Z196" s="180"/>
      <c r="AA196" s="180"/>
      <c r="AB196" s="180"/>
      <c r="AC196" s="330"/>
      <c r="AD196" s="180"/>
    </row>
    <row r="197" spans="1:46" ht="15" customHeight="1">
      <c r="G197" s="179"/>
      <c r="H197" s="180"/>
      <c r="I197" s="180"/>
      <c r="J197" s="85"/>
      <c r="K197" s="180"/>
      <c r="L197" s="180"/>
      <c r="M197" s="180"/>
      <c r="N197" s="180"/>
      <c r="O197" s="180"/>
      <c r="Q197" s="337"/>
      <c r="Y197" s="180"/>
      <c r="Z197" s="180"/>
      <c r="AA197" s="180"/>
      <c r="AB197" s="180"/>
      <c r="AC197" s="180"/>
      <c r="AD197" s="180"/>
      <c r="AE197" s="180"/>
    </row>
    <row r="198" spans="1:46" ht="15" customHeight="1">
      <c r="G198" s="179"/>
      <c r="H198" s="180"/>
      <c r="I198" s="180"/>
      <c r="J198" s="85"/>
      <c r="K198" s="180"/>
      <c r="L198" s="180"/>
      <c r="M198" s="180"/>
      <c r="N198" s="180"/>
      <c r="O198" s="180"/>
      <c r="Q198" s="337"/>
      <c r="Y198" s="180"/>
      <c r="Z198" s="180"/>
      <c r="AA198" s="180"/>
      <c r="AB198" s="180"/>
      <c r="AC198" s="180"/>
      <c r="AD198" s="180"/>
      <c r="AE198" s="180"/>
    </row>
    <row r="199" spans="1:46" ht="15" customHeight="1">
      <c r="G199" s="179"/>
      <c r="H199" s="180"/>
      <c r="I199" s="180"/>
      <c r="J199" s="85"/>
      <c r="K199" s="180"/>
      <c r="L199" s="180"/>
      <c r="M199" s="180"/>
      <c r="N199" s="180"/>
      <c r="O199" s="180"/>
      <c r="P199" s="180"/>
      <c r="Q199" s="337"/>
      <c r="R199" s="180"/>
      <c r="S199" s="180"/>
      <c r="T199" s="180"/>
      <c r="U199" s="180"/>
      <c r="V199" s="180"/>
      <c r="W199" s="180"/>
      <c r="X199" s="180"/>
      <c r="Y199" s="180"/>
      <c r="Z199" s="180"/>
      <c r="AA199" s="180"/>
      <c r="AB199" s="180"/>
      <c r="AC199" s="180"/>
      <c r="AD199" s="180"/>
      <c r="AE199" s="180"/>
    </row>
    <row r="200" spans="1:46" ht="15" customHeight="1">
      <c r="G200" s="179"/>
      <c r="H200" s="180"/>
      <c r="I200" s="180"/>
      <c r="J200" s="85"/>
      <c r="K200" s="180"/>
      <c r="L200" s="180"/>
      <c r="M200" s="180"/>
      <c r="Q200" s="779" t="s">
        <v>88</v>
      </c>
      <c r="R200" s="886"/>
      <c r="S200" s="806">
        <v>1</v>
      </c>
      <c r="T200" s="885"/>
      <c r="U200" s="779" t="s">
        <v>87</v>
      </c>
      <c r="V200" s="805"/>
      <c r="W200" s="806">
        <v>1</v>
      </c>
      <c r="X200" s="884"/>
      <c r="Y200" s="779" t="s">
        <v>87</v>
      </c>
      <c r="Z200" s="191"/>
      <c r="AA200" s="113">
        <v>1</v>
      </c>
      <c r="AB200" s="330"/>
    </row>
    <row r="201" spans="1:46" ht="15" customHeight="1">
      <c r="G201" s="179"/>
      <c r="H201" s="180"/>
      <c r="I201" s="180"/>
      <c r="J201" s="85"/>
      <c r="K201" s="180"/>
      <c r="L201" s="180"/>
      <c r="M201" s="180"/>
      <c r="Q201" s="779"/>
      <c r="R201" s="886"/>
      <c r="S201" s="806"/>
      <c r="T201" s="885"/>
      <c r="U201" s="779"/>
      <c r="V201" s="805"/>
      <c r="W201" s="806"/>
      <c r="X201" s="884"/>
      <c r="Y201" s="779"/>
      <c r="Z201" s="442"/>
      <c r="AA201" s="210"/>
      <c r="AB201" s="115" t="s">
        <v>412</v>
      </c>
    </row>
    <row r="202" spans="1:46" ht="15" customHeight="1">
      <c r="G202" s="179"/>
      <c r="H202" s="180"/>
      <c r="I202" s="180"/>
      <c r="J202" s="85"/>
      <c r="K202" s="180"/>
      <c r="L202" s="180"/>
      <c r="M202" s="180"/>
      <c r="Q202" s="779"/>
      <c r="R202" s="886"/>
      <c r="S202" s="806"/>
      <c r="T202" s="885"/>
      <c r="U202" s="779"/>
      <c r="V202" s="444"/>
      <c r="W202" s="177"/>
      <c r="X202" s="210" t="s">
        <v>411</v>
      </c>
      <c r="Y202" s="260"/>
      <c r="Z202" s="260"/>
      <c r="AA202" s="260"/>
      <c r="AB202" s="569"/>
    </row>
    <row r="203" spans="1:46" ht="15" customHeight="1">
      <c r="G203" s="179"/>
      <c r="H203" s="180"/>
      <c r="I203" s="180"/>
      <c r="J203" s="85"/>
      <c r="K203" s="180"/>
      <c r="L203" s="180"/>
      <c r="M203" s="180"/>
      <c r="Q203" s="779"/>
      <c r="R203" s="265"/>
      <c r="S203" s="265"/>
      <c r="T203" s="264"/>
      <c r="U203" s="260"/>
      <c r="V203" s="260"/>
      <c r="W203" s="260"/>
      <c r="X203" s="260"/>
      <c r="Y203" s="260"/>
      <c r="Z203" s="260"/>
      <c r="AA203" s="260"/>
      <c r="AB203" s="569"/>
    </row>
    <row r="205" spans="1:46" s="35" customFormat="1" ht="17.100000000000001" customHeight="1">
      <c r="A205" s="98"/>
      <c r="B205" s="98"/>
      <c r="C205" s="86"/>
      <c r="D205" s="165"/>
      <c r="E205" s="225"/>
      <c r="F205" s="227"/>
      <c r="G205" s="227"/>
      <c r="H205" s="226"/>
      <c r="I205" s="226"/>
      <c r="J205" s="226"/>
      <c r="K205" s="226"/>
      <c r="L205" s="226"/>
      <c r="M205" s="226"/>
      <c r="N205" s="226"/>
      <c r="O205" s="226"/>
      <c r="P205" s="226"/>
      <c r="Q205" s="226"/>
      <c r="R205" s="226"/>
      <c r="S205" s="226"/>
      <c r="T205" s="167"/>
      <c r="U205" s="167"/>
      <c r="V205" s="167"/>
      <c r="W205" s="228"/>
      <c r="X205" s="228"/>
    </row>
    <row r="206" spans="1:46" s="34" customFormat="1" ht="11.25">
      <c r="A206" s="34" t="s">
        <v>280</v>
      </c>
    </row>
    <row r="207" spans="1:46" ht="11.25"/>
    <row r="208" spans="1:46" s="12" customFormat="1" ht="15" customHeight="1">
      <c r="C208" s="221"/>
      <c r="D208" s="128"/>
      <c r="E208" s="222"/>
    </row>
    <row r="210" spans="1:24" s="34" customFormat="1" ht="17.100000000000001" customHeight="1">
      <c r="A210" s="34" t="s">
        <v>279</v>
      </c>
    </row>
    <row r="212" spans="1:24" s="35" customFormat="1" ht="17.100000000000001" customHeight="1">
      <c r="A212" s="98"/>
      <c r="B212" s="98"/>
      <c r="C212" s="86"/>
      <c r="D212" s="165"/>
      <c r="E212" s="107">
        <v>1</v>
      </c>
      <c r="F212" s="108"/>
      <c r="G212" s="108"/>
      <c r="H212" s="108"/>
      <c r="I212" s="108"/>
      <c r="J212" s="108"/>
      <c r="K212" s="108"/>
      <c r="L212" s="108"/>
      <c r="M212" s="108"/>
      <c r="N212" s="108"/>
      <c r="O212" s="108"/>
      <c r="P212" s="108"/>
      <c r="Q212" s="108"/>
      <c r="R212" s="109"/>
      <c r="S212" s="109"/>
      <c r="T212" s="109"/>
      <c r="U212" s="110"/>
      <c r="V212" s="110"/>
      <c r="W212" s="110"/>
      <c r="X212" s="111"/>
    </row>
    <row r="214" spans="1:24" s="34" customFormat="1" ht="17.100000000000001" customHeight="1">
      <c r="A214" s="34" t="s">
        <v>280</v>
      </c>
    </row>
    <row r="215" spans="1:24" ht="17.100000000000001" customHeight="1">
      <c r="G215" s="95"/>
      <c r="H215" s="95"/>
    </row>
    <row r="216" spans="1:24" s="35" customFormat="1" ht="17.100000000000001" customHeight="1">
      <c r="A216" s="97"/>
      <c r="B216" s="88"/>
      <c r="C216" s="86"/>
      <c r="D216" s="165"/>
      <c r="E216" s="113" t="s">
        <v>96</v>
      </c>
      <c r="F216" s="108"/>
      <c r="G216" s="108"/>
      <c r="H216" s="108"/>
      <c r="I216" s="108"/>
      <c r="J216" s="109"/>
      <c r="K216" s="109"/>
      <c r="L216" s="109"/>
      <c r="M216" s="110"/>
      <c r="N216" s="110"/>
      <c r="O216" s="110"/>
      <c r="P216" s="111"/>
      <c r="Q216" s="89"/>
      <c r="R216" s="89"/>
      <c r="S216" s="89"/>
      <c r="T216" s="89"/>
      <c r="U216" s="89"/>
      <c r="V216" s="89"/>
      <c r="W216" s="89"/>
      <c r="X216" s="89"/>
    </row>
    <row r="218" spans="1:24" s="34" customFormat="1" ht="17.100000000000001" customHeight="1">
      <c r="A218" s="34" t="s">
        <v>281</v>
      </c>
    </row>
    <row r="219" spans="1:24" ht="17.100000000000001" customHeight="1">
      <c r="G219" s="95"/>
      <c r="H219" s="95"/>
    </row>
    <row r="220" spans="1:24" s="35" customFormat="1" ht="17.100000000000001" customHeight="1">
      <c r="A220" s="97"/>
      <c r="B220" s="88"/>
      <c r="C220" s="86"/>
      <c r="D220" s="165"/>
      <c r="E220" s="113" t="s">
        <v>96</v>
      </c>
      <c r="F220" s="108"/>
      <c r="G220" s="108"/>
      <c r="H220" s="108"/>
      <c r="I220" s="108"/>
      <c r="J220" s="109"/>
      <c r="K220" s="109"/>
      <c r="L220" s="109"/>
      <c r="M220" s="110"/>
      <c r="N220" s="110"/>
      <c r="O220" s="110"/>
      <c r="P220" s="111"/>
      <c r="Q220" s="89"/>
      <c r="R220" s="89"/>
      <c r="S220" s="89"/>
      <c r="T220" s="89"/>
      <c r="U220" s="89"/>
      <c r="V220" s="89"/>
      <c r="W220" s="89"/>
      <c r="X220" s="89"/>
    </row>
    <row r="222" spans="1:24" s="34" customFormat="1" ht="17.100000000000001" customHeight="1">
      <c r="A222" s="34" t="s">
        <v>308</v>
      </c>
      <c r="B222" s="34" t="s">
        <v>309</v>
      </c>
      <c r="C222" s="34" t="s">
        <v>310</v>
      </c>
    </row>
    <row r="224" spans="1:24" s="22" customFormat="1" ht="20.100000000000001" customHeight="1">
      <c r="A224" s="91"/>
      <c r="B224" s="90"/>
      <c r="C224" s="19"/>
      <c r="D224" s="20"/>
      <c r="F224" s="39" t="s">
        <v>84</v>
      </c>
      <c r="G224" s="26"/>
      <c r="I224" s="54"/>
    </row>
    <row r="225" spans="1:9" s="22" customFormat="1" ht="22.5">
      <c r="A225" s="91"/>
      <c r="B225" s="92"/>
      <c r="C225" s="19"/>
      <c r="D225" s="32"/>
      <c r="E225" s="31" t="s">
        <v>80</v>
      </c>
      <c r="F225" s="33"/>
      <c r="G225" s="26"/>
      <c r="I225" s="54"/>
    </row>
    <row r="226" spans="1:9" s="22" customFormat="1" ht="19.5">
      <c r="A226" s="91"/>
      <c r="B226" s="92"/>
      <c r="C226" s="19"/>
      <c r="D226" s="32"/>
      <c r="E226" s="31" t="s">
        <v>81</v>
      </c>
      <c r="F226" s="33"/>
      <c r="G226" s="26"/>
      <c r="I226" s="54"/>
    </row>
    <row r="227" spans="1:9" s="22" customFormat="1" ht="13.5" customHeight="1">
      <c r="A227" s="90"/>
      <c r="B227" s="90"/>
      <c r="C227" s="19"/>
      <c r="D227" s="23"/>
      <c r="E227" s="24"/>
      <c r="F227" s="38"/>
      <c r="G227" s="20"/>
      <c r="I227" s="54"/>
    </row>
    <row r="228" spans="1:9" s="22" customFormat="1" ht="20.100000000000001" customHeight="1">
      <c r="A228" s="91"/>
      <c r="B228" s="90"/>
      <c r="C228" s="19"/>
      <c r="D228" s="20"/>
      <c r="F228" s="39" t="s">
        <v>175</v>
      </c>
      <c r="G228" s="26"/>
      <c r="I228" s="54"/>
    </row>
    <row r="229" spans="1:9" s="22" customFormat="1" ht="22.5">
      <c r="A229" s="91"/>
      <c r="B229" s="92"/>
      <c r="C229" s="19"/>
      <c r="D229" s="32"/>
      <c r="E229" s="40" t="s">
        <v>90</v>
      </c>
      <c r="F229" s="33"/>
      <c r="G229" s="26"/>
      <c r="I229" s="54"/>
    </row>
    <row r="230" spans="1:9" s="22" customFormat="1" ht="22.5">
      <c r="A230" s="91"/>
      <c r="B230" s="92"/>
      <c r="C230" s="19"/>
      <c r="D230" s="32"/>
      <c r="E230" s="40" t="s">
        <v>174</v>
      </c>
      <c r="F230" s="33"/>
      <c r="G230" s="26"/>
      <c r="I230" s="54"/>
    </row>
    <row r="231" spans="1:9" s="22" customFormat="1" ht="13.5" customHeight="1">
      <c r="A231" s="90"/>
      <c r="B231" s="90"/>
      <c r="C231" s="19"/>
      <c r="D231" s="23"/>
      <c r="E231" s="24"/>
      <c r="F231" s="38"/>
      <c r="G231" s="20"/>
      <c r="I231" s="54"/>
    </row>
    <row r="232" spans="1:9" s="22" customFormat="1" ht="20.100000000000001" customHeight="1">
      <c r="A232" s="91"/>
      <c r="B232" s="90"/>
      <c r="C232" s="19"/>
      <c r="D232" s="20"/>
      <c r="F232" s="39" t="s">
        <v>176</v>
      </c>
      <c r="G232" s="26"/>
      <c r="I232" s="54"/>
    </row>
    <row r="233" spans="1:9" s="22" customFormat="1" ht="22.5">
      <c r="A233" s="91"/>
      <c r="B233" s="92"/>
      <c r="C233" s="19"/>
      <c r="D233" s="32"/>
      <c r="E233" s="40" t="s">
        <v>90</v>
      </c>
      <c r="F233" s="33"/>
      <c r="G233" s="26"/>
      <c r="I233" s="54"/>
    </row>
    <row r="234" spans="1:9" s="22" customFormat="1" ht="22.5">
      <c r="A234" s="91"/>
      <c r="B234" s="92"/>
      <c r="C234" s="19"/>
      <c r="D234" s="32"/>
      <c r="E234" s="40" t="s">
        <v>174</v>
      </c>
      <c r="F234" s="33"/>
      <c r="G234" s="26"/>
      <c r="I234" s="54"/>
    </row>
    <row r="235" spans="1:9" s="22" customFormat="1" ht="13.5" customHeight="1">
      <c r="A235" s="90"/>
      <c r="B235" s="90"/>
      <c r="C235" s="19"/>
      <c r="D235" s="23"/>
      <c r="E235" s="24"/>
      <c r="F235" s="38"/>
      <c r="G235" s="20"/>
      <c r="I235" s="54"/>
    </row>
    <row r="236" spans="1:9" s="22" customFormat="1" ht="20.100000000000001" customHeight="1">
      <c r="A236" s="91"/>
      <c r="B236" s="90"/>
      <c r="C236" s="19"/>
      <c r="D236" s="20"/>
      <c r="F236" s="39" t="s">
        <v>177</v>
      </c>
      <c r="G236" s="26"/>
      <c r="I236" s="54"/>
    </row>
    <row r="237" spans="1:9" s="22" customFormat="1" ht="22.5">
      <c r="A237" s="91"/>
      <c r="B237" s="92"/>
      <c r="C237" s="19"/>
      <c r="D237" s="32"/>
      <c r="E237" s="31" t="s">
        <v>90</v>
      </c>
      <c r="F237" s="33"/>
      <c r="G237" s="26"/>
      <c r="I237" s="54"/>
    </row>
    <row r="238" spans="1:9" s="22" customFormat="1" ht="19.5">
      <c r="A238" s="91"/>
      <c r="B238" s="92"/>
      <c r="C238" s="19"/>
      <c r="D238" s="32"/>
      <c r="E238" s="31" t="s">
        <v>91</v>
      </c>
      <c r="F238" s="33"/>
      <c r="G238" s="26"/>
      <c r="I238" s="54"/>
    </row>
    <row r="239" spans="1:9" s="22" customFormat="1" ht="22.5">
      <c r="A239" s="91"/>
      <c r="B239" s="92"/>
      <c r="C239" s="19"/>
      <c r="D239" s="32"/>
      <c r="E239" s="40" t="s">
        <v>174</v>
      </c>
      <c r="F239" s="33"/>
      <c r="G239" s="26"/>
      <c r="I239" s="54"/>
    </row>
    <row r="240" spans="1:9" s="22" customFormat="1" ht="19.5">
      <c r="A240" s="91"/>
      <c r="B240" s="92"/>
      <c r="C240" s="19"/>
      <c r="D240" s="32"/>
      <c r="E240" s="31" t="s">
        <v>92</v>
      </c>
      <c r="F240" s="33"/>
      <c r="G240" s="26"/>
      <c r="I240" s="54"/>
    </row>
    <row r="242" spans="1:83" s="34" customFormat="1" ht="17.100000000000001" customHeight="1">
      <c r="A242" s="34" t="s">
        <v>329</v>
      </c>
    </row>
    <row r="244" spans="1:83" s="132" customFormat="1" ht="14.25">
      <c r="A244" s="243" t="s">
        <v>53</v>
      </c>
      <c r="B244" s="140" t="s">
        <v>256</v>
      </c>
      <c r="C244" s="141"/>
      <c r="D244" s="143"/>
      <c r="E244" s="608"/>
      <c r="F244" s="448" t="s">
        <v>256</v>
      </c>
      <c r="G244" s="448" t="s">
        <v>256</v>
      </c>
      <c r="H244" s="448" t="s">
        <v>256</v>
      </c>
      <c r="I244" s="451"/>
      <c r="J244" s="449"/>
      <c r="K244" s="450"/>
      <c r="M244" s="613" t="str">
        <f>IF(ISERROR(INDEX(kind_of_nameforms,MATCH(E244,kind_of_forms,0),1)),"",INDEX(kind_of_nameforms,MATCH(E244,kind_of_forms,0),1))</f>
        <v/>
      </c>
    </row>
    <row r="247" spans="1:83" s="386" customFormat="1" ht="15">
      <c r="A247" s="34" t="s">
        <v>452</v>
      </c>
      <c r="B247" s="34"/>
      <c r="C247" s="34"/>
      <c r="D247" s="34"/>
      <c r="E247" s="34"/>
      <c r="F247" s="34"/>
      <c r="G247" s="34"/>
      <c r="H247" s="34"/>
      <c r="I247" s="34"/>
      <c r="J247" s="34"/>
      <c r="K247" s="34"/>
      <c r="L247" s="34"/>
      <c r="M247" s="34"/>
      <c r="N247" s="34"/>
      <c r="O247" s="34"/>
      <c r="P247" s="34"/>
      <c r="Q247" s="34"/>
      <c r="R247" s="34"/>
      <c r="S247" s="34"/>
      <c r="T247" s="34"/>
      <c r="U247" s="385"/>
      <c r="V247" s="34"/>
      <c r="W247" s="34"/>
    </row>
    <row r="248" spans="1:83" s="386" customFormat="1" ht="15">
      <c r="D248" s="495"/>
      <c r="E248" s="495"/>
      <c r="F248" s="495"/>
      <c r="G248" s="495"/>
      <c r="H248" s="495"/>
      <c r="I248" s="495"/>
      <c r="J248" s="495"/>
      <c r="K248" s="495"/>
      <c r="L248" s="495"/>
      <c r="U248" s="387"/>
    </row>
    <row r="249" spans="1:83" s="390" customFormat="1" ht="15" customHeight="1">
      <c r="A249" s="89"/>
      <c r="B249" s="249" t="s">
        <v>453</v>
      </c>
      <c r="C249" s="861"/>
      <c r="D249" s="724">
        <v>1</v>
      </c>
      <c r="E249" s="792"/>
      <c r="F249" s="489"/>
      <c r="G249" s="251">
        <v>0</v>
      </c>
      <c r="H249" s="494"/>
      <c r="I249" s="375"/>
      <c r="J249" s="532" t="s">
        <v>594</v>
      </c>
      <c r="K249" s="177"/>
      <c r="L249" s="391"/>
      <c r="M249" s="317">
        <f>mergeValue(H249)</f>
        <v>0</v>
      </c>
      <c r="N249" s="298"/>
      <c r="O249" s="298"/>
      <c r="P249" s="317" t="str">
        <f>IF(ISERROR(MATCH(Q249,MODesc,0)),"n","y")</f>
        <v>n</v>
      </c>
      <c r="Q249" s="298"/>
      <c r="R249" s="317" t="str">
        <f>K249&amp;"("&amp;L249&amp;")"</f>
        <v>()</v>
      </c>
      <c r="S249" s="249"/>
      <c r="T249" s="249"/>
      <c r="U249" s="373"/>
      <c r="V249" s="249"/>
      <c r="W249" s="249"/>
      <c r="X249" s="249"/>
      <c r="Y249" s="389"/>
      <c r="Z249" s="389"/>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c r="AZ249" s="350"/>
      <c r="BA249" s="350"/>
      <c r="BB249" s="350"/>
      <c r="BC249" s="350"/>
      <c r="BD249" s="350"/>
      <c r="BE249" s="350"/>
      <c r="BF249" s="350"/>
      <c r="BG249" s="350"/>
      <c r="BH249" s="350"/>
      <c r="BI249" s="350"/>
      <c r="BJ249" s="350"/>
      <c r="BK249" s="350"/>
      <c r="BL249" s="350"/>
      <c r="BM249" s="350"/>
      <c r="BN249" s="350"/>
      <c r="BO249" s="350"/>
      <c r="BP249" s="350"/>
      <c r="BQ249" s="350"/>
      <c r="BR249" s="350"/>
      <c r="BS249" s="350"/>
      <c r="BT249" s="350"/>
      <c r="BU249" s="350"/>
      <c r="BV249" s="389"/>
      <c r="BW249" s="389"/>
      <c r="BX249" s="389"/>
      <c r="BY249" s="389"/>
      <c r="BZ249" s="389"/>
      <c r="CA249" s="389"/>
      <c r="CB249" s="389"/>
      <c r="CC249" s="389"/>
      <c r="CD249" s="389"/>
      <c r="CE249" s="389"/>
    </row>
    <row r="250" spans="1:83" s="390" customFormat="1" ht="15" customHeight="1">
      <c r="A250" s="89"/>
      <c r="B250" s="89"/>
      <c r="C250" s="861"/>
      <c r="D250" s="724"/>
      <c r="E250" s="792"/>
      <c r="F250" s="375"/>
      <c r="G250" s="376"/>
      <c r="H250" s="177" t="s">
        <v>451</v>
      </c>
      <c r="I250" s="376"/>
      <c r="J250" s="376"/>
      <c r="K250" s="392"/>
      <c r="L250" s="391"/>
      <c r="M250" s="298"/>
      <c r="N250" s="298"/>
      <c r="O250" s="298"/>
      <c r="P250" s="298"/>
      <c r="Q250" s="317"/>
      <c r="R250" s="298"/>
      <c r="S250" s="249"/>
      <c r="T250" s="249"/>
      <c r="U250" s="373"/>
      <c r="V250" s="249"/>
      <c r="W250" s="249"/>
      <c r="X250" s="249"/>
      <c r="Y250" s="389"/>
      <c r="Z250" s="389"/>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0"/>
      <c r="BC250" s="350"/>
      <c r="BD250" s="350"/>
      <c r="BE250" s="350"/>
      <c r="BF250" s="350"/>
      <c r="BG250" s="350"/>
      <c r="BH250" s="350"/>
      <c r="BI250" s="350"/>
      <c r="BJ250" s="350"/>
      <c r="BK250" s="350"/>
      <c r="BL250" s="350"/>
      <c r="BM250" s="350"/>
      <c r="BN250" s="350"/>
      <c r="BO250" s="350"/>
      <c r="BP250" s="350"/>
      <c r="BQ250" s="350"/>
      <c r="BR250" s="350"/>
      <c r="BS250" s="350"/>
      <c r="BT250" s="350"/>
      <c r="BU250" s="350"/>
      <c r="BV250" s="389"/>
      <c r="BW250" s="389"/>
      <c r="BX250" s="389"/>
      <c r="BY250" s="389"/>
      <c r="BZ250" s="389"/>
      <c r="CA250" s="389"/>
      <c r="CB250" s="389"/>
      <c r="CC250" s="389"/>
      <c r="CD250" s="389"/>
      <c r="CE250" s="389"/>
    </row>
    <row r="251" spans="1:83" s="386" customFormat="1" ht="15">
      <c r="Q251" s="393"/>
      <c r="U251" s="387"/>
    </row>
    <row r="252" spans="1:83" s="386" customFormat="1" ht="15">
      <c r="A252" s="34" t="s">
        <v>454</v>
      </c>
      <c r="B252" s="34"/>
      <c r="C252" s="34"/>
      <c r="D252" s="34"/>
      <c r="E252" s="34"/>
      <c r="F252" s="34"/>
      <c r="G252" s="34"/>
      <c r="H252" s="34"/>
      <c r="I252" s="34"/>
      <c r="J252" s="34"/>
      <c r="K252" s="34"/>
      <c r="L252" s="34"/>
      <c r="M252" s="34"/>
      <c r="N252" s="34"/>
      <c r="O252" s="34"/>
      <c r="P252" s="34"/>
      <c r="Q252" s="394"/>
      <c r="R252" s="34"/>
      <c r="S252" s="34"/>
      <c r="T252" s="34"/>
      <c r="U252" s="385"/>
      <c r="V252" s="34"/>
      <c r="W252" s="34"/>
    </row>
    <row r="253" spans="1:83" s="386" customFormat="1" ht="15">
      <c r="F253" s="495"/>
      <c r="G253" s="495"/>
      <c r="H253" s="495"/>
      <c r="I253" s="495"/>
      <c r="J253" s="495"/>
      <c r="K253" s="495"/>
      <c r="L253" s="495"/>
      <c r="Q253" s="393"/>
      <c r="U253" s="387"/>
    </row>
    <row r="254" spans="1:83" s="390" customFormat="1" ht="15" customHeight="1">
      <c r="A254" s="89"/>
      <c r="B254" s="249" t="s">
        <v>453</v>
      </c>
      <c r="C254" s="862"/>
      <c r="D254" s="374"/>
      <c r="E254" s="615"/>
      <c r="F254" s="865"/>
      <c r="G254" s="724">
        <v>0</v>
      </c>
      <c r="H254" s="860"/>
      <c r="I254" s="375"/>
      <c r="J254" s="532" t="s">
        <v>594</v>
      </c>
      <c r="K254" s="177"/>
      <c r="L254" s="391"/>
      <c r="M254" s="317">
        <f>mergeValue(H254)</f>
        <v>0</v>
      </c>
      <c r="N254" s="298"/>
      <c r="O254" s="298"/>
      <c r="P254" s="298"/>
      <c r="Q254" s="298"/>
      <c r="R254" s="317" t="str">
        <f>K254&amp;"("&amp;L254&amp;")"</f>
        <v>()</v>
      </c>
      <c r="S254" s="249"/>
      <c r="T254" s="249"/>
      <c r="U254" s="373"/>
      <c r="V254" s="249"/>
      <c r="W254" s="249"/>
      <c r="X254" s="249"/>
      <c r="Y254" s="389"/>
      <c r="Z254" s="389"/>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c r="AZ254" s="350"/>
      <c r="BA254" s="350"/>
      <c r="BB254" s="350"/>
      <c r="BC254" s="350"/>
      <c r="BD254" s="350"/>
      <c r="BE254" s="350"/>
      <c r="BF254" s="350"/>
      <c r="BG254" s="350"/>
      <c r="BH254" s="350"/>
      <c r="BI254" s="350"/>
      <c r="BJ254" s="350"/>
      <c r="BK254" s="350"/>
      <c r="BL254" s="350"/>
      <c r="BM254" s="350"/>
      <c r="BN254" s="350"/>
      <c r="BO254" s="350"/>
      <c r="BP254" s="350"/>
      <c r="BQ254" s="350"/>
      <c r="BR254" s="350"/>
      <c r="BS254" s="350"/>
      <c r="BT254" s="350"/>
      <c r="BU254" s="350"/>
      <c r="BV254" s="389"/>
      <c r="BW254" s="389"/>
      <c r="BX254" s="389"/>
      <c r="BY254" s="389"/>
      <c r="BZ254" s="389"/>
      <c r="CA254" s="389"/>
      <c r="CB254" s="389"/>
      <c r="CC254" s="389"/>
      <c r="CD254" s="389"/>
      <c r="CE254" s="389"/>
    </row>
    <row r="255" spans="1:83" s="390" customFormat="1" ht="15" customHeight="1">
      <c r="A255" s="89"/>
      <c r="B255" s="89"/>
      <c r="C255" s="862"/>
      <c r="D255" s="374"/>
      <c r="E255" s="615"/>
      <c r="F255" s="865"/>
      <c r="G255" s="724"/>
      <c r="H255" s="860"/>
      <c r="I255" s="376"/>
      <c r="J255" s="376"/>
      <c r="K255" s="177" t="s">
        <v>4</v>
      </c>
      <c r="L255" s="391"/>
      <c r="M255" s="298"/>
      <c r="N255" s="298"/>
      <c r="O255" s="298"/>
      <c r="P255" s="298"/>
      <c r="Q255" s="317"/>
      <c r="R255" s="298"/>
      <c r="S255" s="249"/>
      <c r="T255" s="249"/>
      <c r="U255" s="373"/>
      <c r="V255" s="249"/>
      <c r="W255" s="249"/>
      <c r="X255" s="249"/>
      <c r="Y255" s="389"/>
      <c r="Z255" s="389"/>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c r="AZ255" s="350"/>
      <c r="BA255" s="350"/>
      <c r="BB255" s="350"/>
      <c r="BC255" s="350"/>
      <c r="BD255" s="350"/>
      <c r="BE255" s="350"/>
      <c r="BF255" s="350"/>
      <c r="BG255" s="350"/>
      <c r="BH255" s="350"/>
      <c r="BI255" s="350"/>
      <c r="BJ255" s="350"/>
      <c r="BK255" s="350"/>
      <c r="BL255" s="350"/>
      <c r="BM255" s="350"/>
      <c r="BN255" s="350"/>
      <c r="BO255" s="350"/>
      <c r="BP255" s="350"/>
      <c r="BQ255" s="350"/>
      <c r="BR255" s="350"/>
      <c r="BS255" s="350"/>
      <c r="BT255" s="350"/>
      <c r="BU255" s="350"/>
      <c r="BV255" s="389"/>
      <c r="BW255" s="389"/>
      <c r="BX255" s="389"/>
      <c r="BY255" s="389"/>
      <c r="BZ255" s="389"/>
      <c r="CA255" s="389"/>
      <c r="CB255" s="389"/>
      <c r="CC255" s="389"/>
      <c r="CD255" s="389"/>
      <c r="CE255" s="389"/>
    </row>
    <row r="256" spans="1:83" s="386" customFormat="1" ht="15">
      <c r="Q256" s="393"/>
      <c r="U256" s="387"/>
    </row>
    <row r="257" spans="1:83" s="386" customFormat="1" ht="15">
      <c r="A257" s="34" t="s">
        <v>455</v>
      </c>
      <c r="B257" s="34"/>
      <c r="C257" s="34"/>
      <c r="D257" s="34"/>
      <c r="E257" s="34"/>
      <c r="F257" s="34"/>
      <c r="G257" s="34"/>
      <c r="H257" s="34"/>
      <c r="I257" s="34"/>
      <c r="J257" s="34"/>
      <c r="K257" s="34"/>
      <c r="L257" s="34"/>
      <c r="M257" s="34"/>
      <c r="N257" s="34"/>
      <c r="O257" s="34"/>
      <c r="P257" s="34"/>
      <c r="Q257" s="394"/>
      <c r="R257" s="34"/>
      <c r="S257" s="34"/>
      <c r="T257" s="34"/>
      <c r="U257" s="385"/>
      <c r="V257" s="34"/>
      <c r="W257" s="34"/>
    </row>
    <row r="258" spans="1:83" s="386" customFormat="1" ht="15">
      <c r="Q258" s="393"/>
      <c r="U258" s="387"/>
    </row>
    <row r="259" spans="1:83" s="390" customFormat="1" ht="15" customHeight="1">
      <c r="A259" s="89"/>
      <c r="B259" s="249" t="s">
        <v>453</v>
      </c>
      <c r="C259" s="536"/>
      <c r="D259" s="386"/>
      <c r="E259" s="616"/>
      <c r="F259" s="386"/>
      <c r="G259" s="386"/>
      <c r="H259" s="386"/>
      <c r="I259" s="331"/>
      <c r="J259" s="251">
        <v>0</v>
      </c>
      <c r="K259" s="535"/>
      <c r="L259" s="372"/>
      <c r="M259" s="317">
        <f>mergeValue(H259)</f>
        <v>0</v>
      </c>
      <c r="N259" s="298"/>
      <c r="O259" s="298"/>
      <c r="P259" s="298"/>
      <c r="Q259" s="298"/>
      <c r="R259" s="317" t="str">
        <f>K259&amp;" ("&amp;L259&amp;")"</f>
        <v xml:space="preserve"> ()</v>
      </c>
      <c r="S259" s="249"/>
      <c r="T259" s="249"/>
      <c r="U259" s="373"/>
      <c r="V259" s="249"/>
      <c r="W259" s="249"/>
      <c r="X259" s="249"/>
      <c r="Y259" s="389"/>
      <c r="Z259" s="389"/>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c r="AZ259" s="350"/>
      <c r="BA259" s="350"/>
      <c r="BB259" s="350"/>
      <c r="BC259" s="350"/>
      <c r="BD259" s="350"/>
      <c r="BE259" s="350"/>
      <c r="BF259" s="350"/>
      <c r="BG259" s="350"/>
      <c r="BH259" s="350"/>
      <c r="BI259" s="350"/>
      <c r="BJ259" s="350"/>
      <c r="BK259" s="350"/>
      <c r="BL259" s="350"/>
      <c r="BM259" s="350"/>
      <c r="BN259" s="350"/>
      <c r="BO259" s="350"/>
      <c r="BP259" s="350"/>
      <c r="BQ259" s="350"/>
      <c r="BR259" s="350"/>
      <c r="BS259" s="350"/>
      <c r="BT259" s="350"/>
      <c r="BU259" s="350"/>
      <c r="BV259" s="389"/>
      <c r="BW259" s="389"/>
      <c r="BX259" s="389"/>
      <c r="BY259" s="389"/>
      <c r="BZ259" s="389"/>
      <c r="CA259" s="389"/>
      <c r="CB259" s="389"/>
      <c r="CC259" s="389"/>
      <c r="CD259" s="389"/>
      <c r="CE259" s="389"/>
    </row>
    <row r="261" spans="1:83" ht="11.25"/>
    <row r="262" spans="1:83" s="34" customFormat="1" ht="11.25">
      <c r="A262" s="34" t="s">
        <v>508</v>
      </c>
    </row>
    <row r="263" spans="1:83" ht="11.25"/>
    <row r="264" spans="1:83" s="35" customFormat="1" ht="20.100000000000001" customHeight="1">
      <c r="A264" s="97"/>
      <c r="B264" s="249"/>
      <c r="C264" s="86"/>
      <c r="D264" s="250"/>
      <c r="E264" s="419"/>
      <c r="F264" s="415"/>
      <c r="G264" s="420"/>
      <c r="I264" s="317"/>
      <c r="J264" s="317"/>
    </row>
    <row r="265" spans="1:83" ht="11.25"/>
    <row r="266" spans="1:83" ht="11.25"/>
    <row r="267" spans="1:83" s="34" customFormat="1" ht="11.25">
      <c r="A267" s="34" t="s">
        <v>530</v>
      </c>
    </row>
    <row r="268" spans="1:83" ht="11.25"/>
    <row r="269" spans="1:83" s="35" customFormat="1" ht="20.100000000000001" customHeight="1">
      <c r="A269" s="412"/>
      <c r="B269" s="249"/>
      <c r="C269" s="86"/>
      <c r="D269" s="250"/>
      <c r="E269" s="423"/>
      <c r="F269" s="422" t="s">
        <v>515</v>
      </c>
      <c r="G269" s="422" t="s">
        <v>515</v>
      </c>
      <c r="H269" s="449"/>
      <c r="I269" s="317"/>
      <c r="K269" s="317"/>
      <c r="L269" s="317"/>
    </row>
    <row r="270" spans="1:83" ht="11.25"/>
    <row r="271" spans="1:83" ht="11.25"/>
    <row r="272" spans="1:83" s="34" customFormat="1" ht="11.25">
      <c r="A272" s="34" t="s">
        <v>531</v>
      </c>
    </row>
    <row r="273" spans="1:12" ht="11.25"/>
    <row r="274" spans="1:12" s="35" customFormat="1" ht="20.100000000000001" customHeight="1">
      <c r="A274" s="412"/>
      <c r="B274" s="249"/>
      <c r="C274" s="86"/>
      <c r="D274" s="250"/>
      <c r="E274" s="423"/>
      <c r="F274" s="422" t="s">
        <v>515</v>
      </c>
      <c r="G274" s="551"/>
      <c r="H274" s="422" t="s">
        <v>515</v>
      </c>
      <c r="I274" s="317"/>
      <c r="K274" s="317"/>
      <c r="L274" s="317"/>
    </row>
    <row r="275" spans="1:12" ht="11.25"/>
    <row r="276" spans="1:12" ht="11.25"/>
    <row r="277" spans="1:12" s="34" customFormat="1" ht="11.25">
      <c r="A277" s="34" t="s">
        <v>532</v>
      </c>
    </row>
    <row r="278" spans="1:12" ht="11.25"/>
    <row r="279" spans="1:12" s="35" customFormat="1" ht="20.100000000000001" customHeight="1">
      <c r="A279" s="412"/>
      <c r="B279" s="249"/>
      <c r="C279" s="86"/>
      <c r="D279" s="250"/>
      <c r="E279" s="430">
        <f>E278</f>
        <v>0</v>
      </c>
      <c r="F279" s="422" t="s">
        <v>515</v>
      </c>
      <c r="G279" s="551"/>
      <c r="H279" s="422" t="s">
        <v>515</v>
      </c>
      <c r="I279" s="317"/>
      <c r="K279" s="317"/>
      <c r="L279" s="317"/>
    </row>
    <row r="280" spans="1:12" s="35" customFormat="1" ht="14.25">
      <c r="A280" s="412"/>
      <c r="B280" s="249"/>
      <c r="C280" s="86"/>
      <c r="D280" s="102"/>
      <c r="E280" s="431"/>
      <c r="F280" s="432"/>
      <c r="G280"/>
      <c r="H280" s="432"/>
      <c r="I280" s="317"/>
      <c r="K280" s="317"/>
      <c r="L280" s="317"/>
    </row>
    <row r="282" spans="1:12" s="34" customFormat="1" ht="11.25">
      <c r="A282" s="34" t="s">
        <v>533</v>
      </c>
    </row>
    <row r="283" spans="1:12" ht="11.25"/>
    <row r="284" spans="1:12" s="35" customFormat="1" ht="20.100000000000001" customHeight="1">
      <c r="A284" s="412"/>
      <c r="B284" s="249"/>
      <c r="C284" s="86"/>
      <c r="D284" s="250"/>
      <c r="E284" s="430">
        <f>E283</f>
        <v>0</v>
      </c>
      <c r="F284" s="422" t="s">
        <v>515</v>
      </c>
      <c r="G284" s="433"/>
      <c r="H284" s="422" t="s">
        <v>515</v>
      </c>
      <c r="I284" s="317"/>
      <c r="K284" s="317"/>
      <c r="L284" s="317"/>
    </row>
    <row r="287" spans="1:12" s="34" customFormat="1" ht="17.100000000000001" customHeight="1">
      <c r="A287" s="34" t="s">
        <v>582</v>
      </c>
    </row>
    <row r="289" spans="1:20" s="255" customFormat="1" ht="409.5">
      <c r="A289" s="774">
        <v>1</v>
      </c>
      <c r="B289" s="319"/>
      <c r="C289" s="319"/>
      <c r="D289" s="319"/>
      <c r="F289" s="469" t="str">
        <f>"2." &amp;mergeValue(A289)</f>
        <v>2.1</v>
      </c>
      <c r="G289" s="554" t="s">
        <v>569</v>
      </c>
      <c r="H289" s="454"/>
      <c r="I289" s="286" t="s">
        <v>674</v>
      </c>
      <c r="J289" s="468"/>
      <c r="K289" s="319"/>
      <c r="L289" s="319"/>
      <c r="M289" s="319"/>
      <c r="N289" s="319"/>
      <c r="O289" s="319"/>
      <c r="P289" s="319"/>
      <c r="Q289" s="319"/>
      <c r="R289" s="319"/>
      <c r="S289" s="319"/>
      <c r="T289" s="319"/>
    </row>
    <row r="290" spans="1:20" s="255" customFormat="1" ht="90">
      <c r="A290" s="774"/>
      <c r="B290" s="319"/>
      <c r="C290" s="319"/>
      <c r="D290" s="319"/>
      <c r="F290" s="469" t="str">
        <f>"3." &amp;mergeValue(A290)</f>
        <v>3.1</v>
      </c>
      <c r="G290" s="554" t="s">
        <v>570</v>
      </c>
      <c r="H290" s="454"/>
      <c r="I290" s="286" t="s">
        <v>672</v>
      </c>
      <c r="J290" s="468"/>
      <c r="K290" s="319"/>
      <c r="L290" s="319"/>
      <c r="M290" s="319"/>
      <c r="N290" s="319"/>
      <c r="O290" s="319"/>
      <c r="P290" s="319"/>
      <c r="Q290" s="319"/>
      <c r="R290" s="319"/>
      <c r="S290" s="319"/>
      <c r="T290" s="319"/>
    </row>
    <row r="291" spans="1:20" s="255" customFormat="1" ht="45">
      <c r="A291" s="774"/>
      <c r="B291" s="319"/>
      <c r="C291" s="319"/>
      <c r="D291" s="319"/>
      <c r="F291" s="469" t="str">
        <f>"4."&amp;mergeValue(A291)</f>
        <v>4.1</v>
      </c>
      <c r="G291" s="554" t="s">
        <v>571</v>
      </c>
      <c r="H291" s="455" t="s">
        <v>515</v>
      </c>
      <c r="I291" s="286"/>
      <c r="J291" s="468"/>
      <c r="K291" s="319"/>
      <c r="L291" s="319"/>
      <c r="M291" s="319"/>
      <c r="N291" s="319"/>
      <c r="O291" s="319"/>
      <c r="P291" s="319"/>
      <c r="Q291" s="319"/>
      <c r="R291" s="319"/>
      <c r="S291" s="319"/>
      <c r="T291" s="319"/>
    </row>
    <row r="292" spans="1:20" s="255" customFormat="1" ht="101.25">
      <c r="A292" s="774"/>
      <c r="B292" s="774">
        <v>1</v>
      </c>
      <c r="C292" s="477"/>
      <c r="D292" s="477"/>
      <c r="F292" s="469" t="str">
        <f>"4."&amp;mergeValue(A292) &amp;"."&amp;mergeValue(B292)</f>
        <v>4.1.1</v>
      </c>
      <c r="G292" s="461" t="s">
        <v>676</v>
      </c>
      <c r="H292" s="454" t="str">
        <f>IF(region_name="","",region_name)</f>
        <v>Тюменская область</v>
      </c>
      <c r="I292" s="286" t="s">
        <v>574</v>
      </c>
      <c r="J292" s="468"/>
      <c r="K292" s="319"/>
      <c r="L292" s="319"/>
      <c r="M292" s="319"/>
      <c r="N292" s="319"/>
      <c r="O292" s="319"/>
      <c r="P292" s="319"/>
      <c r="Q292" s="319"/>
      <c r="R292" s="319"/>
      <c r="S292" s="319"/>
      <c r="T292" s="319"/>
    </row>
    <row r="293" spans="1:20" s="255" customFormat="1" ht="191.25">
      <c r="A293" s="774"/>
      <c r="B293" s="774"/>
      <c r="C293" s="774">
        <v>1</v>
      </c>
      <c r="D293" s="477"/>
      <c r="F293" s="469" t="str">
        <f>"4."&amp;mergeValue(A293) &amp;"."&amp;mergeValue(B293)&amp;"."&amp;mergeValue(C293)</f>
        <v>4.1.1.1</v>
      </c>
      <c r="G293" s="476" t="s">
        <v>572</v>
      </c>
      <c r="H293" s="454"/>
      <c r="I293" s="286" t="s">
        <v>575</v>
      </c>
      <c r="J293" s="468"/>
      <c r="K293" s="319"/>
      <c r="L293" s="319"/>
      <c r="M293" s="319"/>
      <c r="N293" s="319"/>
      <c r="O293" s="319"/>
      <c r="P293" s="319"/>
      <c r="Q293" s="319"/>
      <c r="R293" s="319"/>
      <c r="S293" s="319"/>
      <c r="T293" s="319"/>
    </row>
    <row r="294" spans="1:20" s="255" customFormat="1" ht="33.75" customHeight="1">
      <c r="A294" s="774"/>
      <c r="B294" s="774"/>
      <c r="C294" s="774"/>
      <c r="D294" s="477">
        <v>1</v>
      </c>
      <c r="F294" s="469" t="str">
        <f>"4."&amp;mergeValue(A294) &amp;"."&amp;mergeValue(B294)&amp;"."&amp;mergeValue(C294)&amp;"."&amp;mergeValue(D294)</f>
        <v>4.1.1.1.1</v>
      </c>
      <c r="G294" s="557" t="s">
        <v>573</v>
      </c>
      <c r="H294" s="454"/>
      <c r="I294" s="775" t="s">
        <v>675</v>
      </c>
      <c r="J294" s="468"/>
      <c r="K294" s="319"/>
      <c r="L294" s="319"/>
      <c r="M294" s="319"/>
      <c r="N294" s="319"/>
      <c r="O294" s="319"/>
      <c r="P294" s="319"/>
      <c r="Q294" s="319"/>
      <c r="R294" s="319"/>
      <c r="S294" s="319"/>
      <c r="T294" s="319"/>
    </row>
    <row r="295" spans="1:20" s="255" customFormat="1" ht="18.75">
      <c r="A295" s="774"/>
      <c r="B295" s="774"/>
      <c r="C295" s="774"/>
      <c r="D295" s="477"/>
      <c r="F295" s="561"/>
      <c r="G295" s="562" t="s">
        <v>4</v>
      </c>
      <c r="H295" s="563"/>
      <c r="I295" s="775"/>
      <c r="J295" s="468"/>
      <c r="K295" s="319"/>
      <c r="L295" s="319"/>
      <c r="M295" s="319"/>
      <c r="N295" s="319"/>
      <c r="O295" s="319"/>
      <c r="P295" s="319"/>
      <c r="Q295" s="319"/>
      <c r="R295" s="319"/>
      <c r="S295" s="319"/>
      <c r="T295" s="319"/>
    </row>
    <row r="296" spans="1:20" s="255" customFormat="1" ht="18.75">
      <c r="A296" s="774"/>
      <c r="B296" s="774"/>
      <c r="C296" s="477"/>
      <c r="D296" s="477"/>
      <c r="F296" s="473"/>
      <c r="G296" s="162" t="s">
        <v>451</v>
      </c>
      <c r="H296" s="474"/>
      <c r="I296" s="475"/>
      <c r="J296" s="468"/>
      <c r="K296" s="319"/>
      <c r="L296" s="319"/>
      <c r="M296" s="319"/>
      <c r="N296" s="319"/>
      <c r="O296" s="319"/>
      <c r="P296" s="319"/>
      <c r="Q296" s="319"/>
      <c r="R296" s="319"/>
      <c r="S296" s="319"/>
      <c r="T296" s="319"/>
    </row>
    <row r="297" spans="1:20" s="255" customFormat="1" ht="18.75">
      <c r="A297" s="774"/>
      <c r="B297" s="319"/>
      <c r="C297" s="319"/>
      <c r="D297" s="319"/>
      <c r="F297" s="473"/>
      <c r="G297" s="177" t="s">
        <v>581</v>
      </c>
      <c r="H297" s="474"/>
      <c r="I297" s="475"/>
      <c r="J297" s="468"/>
      <c r="K297" s="319"/>
      <c r="L297" s="319"/>
      <c r="M297" s="319"/>
      <c r="N297" s="319"/>
      <c r="O297" s="319"/>
      <c r="P297" s="319"/>
      <c r="Q297" s="319"/>
      <c r="R297" s="319"/>
      <c r="S297" s="319"/>
      <c r="T297" s="319"/>
    </row>
    <row r="298" spans="1:20" s="255" customFormat="1" ht="18.75">
      <c r="A298" s="319"/>
      <c r="B298" s="319"/>
      <c r="C298" s="319"/>
      <c r="D298" s="319"/>
      <c r="F298" s="473"/>
      <c r="G298" s="210" t="s">
        <v>580</v>
      </c>
      <c r="H298" s="474"/>
      <c r="I298" s="475"/>
      <c r="J298" s="468"/>
      <c r="K298" s="319"/>
      <c r="L298" s="319"/>
      <c r="M298" s="319"/>
      <c r="N298" s="319"/>
      <c r="O298" s="319"/>
      <c r="P298" s="319"/>
      <c r="Q298" s="319"/>
      <c r="R298" s="319"/>
      <c r="S298" s="319"/>
      <c r="T298" s="319"/>
    </row>
  </sheetData>
  <sheetProtection formatColumns="0" formatRows="0"/>
  <dataConsolidate leftLabels="1"/>
  <mergeCells count="259">
    <mergeCell ref="J136:J139"/>
    <mergeCell ref="T137:T138"/>
    <mergeCell ref="I80:I85"/>
    <mergeCell ref="S82:S83"/>
    <mergeCell ref="O92:AA92"/>
    <mergeCell ref="X100:X101"/>
    <mergeCell ref="J81:J84"/>
    <mergeCell ref="I97:I103"/>
    <mergeCell ref="CH82:CH84"/>
    <mergeCell ref="W98:W99"/>
    <mergeCell ref="Z100:Z101"/>
    <mergeCell ref="W100:W101"/>
    <mergeCell ref="Y100:Y101"/>
    <mergeCell ref="J98:J102"/>
    <mergeCell ref="Z98:Z99"/>
    <mergeCell ref="T82:T83"/>
    <mergeCell ref="O97:AA97"/>
    <mergeCell ref="Y200:Y201"/>
    <mergeCell ref="X200:X201"/>
    <mergeCell ref="W200:W201"/>
    <mergeCell ref="Y184:Y185"/>
    <mergeCell ref="V200:V201"/>
    <mergeCell ref="Q200:Q203"/>
    <mergeCell ref="U200:U202"/>
    <mergeCell ref="T200:T202"/>
    <mergeCell ref="R200:R202"/>
    <mergeCell ref="S200:S202"/>
    <mergeCell ref="D9:D12"/>
    <mergeCell ref="D14:D17"/>
    <mergeCell ref="S34:S35"/>
    <mergeCell ref="O9:O10"/>
    <mergeCell ref="R25:T26"/>
    <mergeCell ref="I9:I11"/>
    <mergeCell ref="H14:H16"/>
    <mergeCell ref="J14:J16"/>
    <mergeCell ref="I152:I157"/>
    <mergeCell ref="I135:I140"/>
    <mergeCell ref="I118:I123"/>
    <mergeCell ref="K14:K16"/>
    <mergeCell ref="T50:T51"/>
    <mergeCell ref="J119:J122"/>
    <mergeCell ref="J153:J156"/>
    <mergeCell ref="M14:M15"/>
    <mergeCell ref="O14:O15"/>
    <mergeCell ref="O95:AA95"/>
    <mergeCell ref="R82:R83"/>
    <mergeCell ref="L14:L15"/>
    <mergeCell ref="O25:Q25"/>
    <mergeCell ref="O136:V136"/>
    <mergeCell ref="O93:AA93"/>
    <mergeCell ref="S27:T27"/>
    <mergeCell ref="L9:L10"/>
    <mergeCell ref="J65:J68"/>
    <mergeCell ref="O26:O27"/>
    <mergeCell ref="O28:U28"/>
    <mergeCell ref="N34:N35"/>
    <mergeCell ref="N14:N15"/>
    <mergeCell ref="E9:E12"/>
    <mergeCell ref="N9:N10"/>
    <mergeCell ref="K9:K11"/>
    <mergeCell ref="J9:J11"/>
    <mergeCell ref="F9:F12"/>
    <mergeCell ref="E14:E17"/>
    <mergeCell ref="I14:I16"/>
    <mergeCell ref="M9:M10"/>
    <mergeCell ref="F14:F17"/>
    <mergeCell ref="G9:G12"/>
    <mergeCell ref="I32:I37"/>
    <mergeCell ref="I48:I53"/>
    <mergeCell ref="H9:H11"/>
    <mergeCell ref="U34:U35"/>
    <mergeCell ref="U25:U27"/>
    <mergeCell ref="S66:S67"/>
    <mergeCell ref="O45:V45"/>
    <mergeCell ref="O46:V46"/>
    <mergeCell ref="G14:G17"/>
    <mergeCell ref="W25:W27"/>
    <mergeCell ref="S50:S51"/>
    <mergeCell ref="R34:R35"/>
    <mergeCell ref="T34:T35"/>
    <mergeCell ref="J49:J52"/>
    <mergeCell ref="R50:R51"/>
    <mergeCell ref="J33:J36"/>
    <mergeCell ref="P26:Q26"/>
    <mergeCell ref="W34:W36"/>
    <mergeCell ref="O47:V47"/>
    <mergeCell ref="O48:V48"/>
    <mergeCell ref="O49:V49"/>
    <mergeCell ref="O29:V29"/>
    <mergeCell ref="O30:V30"/>
    <mergeCell ref="O31:V31"/>
    <mergeCell ref="O32:V32"/>
    <mergeCell ref="O33:V33"/>
    <mergeCell ref="N50:N51"/>
    <mergeCell ref="E33:E36"/>
    <mergeCell ref="A45:A56"/>
    <mergeCell ref="E49:E52"/>
    <mergeCell ref="B46:B55"/>
    <mergeCell ref="C47:C54"/>
    <mergeCell ref="O115:V115"/>
    <mergeCell ref="Y98:Y99"/>
    <mergeCell ref="O114:V114"/>
    <mergeCell ref="W50:W52"/>
    <mergeCell ref="U50:U51"/>
    <mergeCell ref="X98:X99"/>
    <mergeCell ref="O64:V64"/>
    <mergeCell ref="O65:V65"/>
    <mergeCell ref="W66:W68"/>
    <mergeCell ref="T66:T67"/>
    <mergeCell ref="O61:V61"/>
    <mergeCell ref="O62:V62"/>
    <mergeCell ref="O63:V63"/>
    <mergeCell ref="D48:D53"/>
    <mergeCell ref="U82:U83"/>
    <mergeCell ref="A61:A72"/>
    <mergeCell ref="D80:D85"/>
    <mergeCell ref="N66:N67"/>
    <mergeCell ref="I64:I69"/>
    <mergeCell ref="B62:B71"/>
    <mergeCell ref="C63:C70"/>
    <mergeCell ref="A77:A88"/>
    <mergeCell ref="B78:B87"/>
    <mergeCell ref="C79:C86"/>
    <mergeCell ref="A29:A40"/>
    <mergeCell ref="B30:B39"/>
    <mergeCell ref="C31:C38"/>
    <mergeCell ref="D32:D37"/>
    <mergeCell ref="E81:E84"/>
    <mergeCell ref="D64:D69"/>
    <mergeCell ref="F254:F255"/>
    <mergeCell ref="G254:G255"/>
    <mergeCell ref="C183:C189"/>
    <mergeCell ref="C168:C174"/>
    <mergeCell ref="E65:E68"/>
    <mergeCell ref="D249:D250"/>
    <mergeCell ref="E249:E250"/>
    <mergeCell ref="D184:D188"/>
    <mergeCell ref="AL184:AL189"/>
    <mergeCell ref="U154:U155"/>
    <mergeCell ref="R137:R138"/>
    <mergeCell ref="R154:R155"/>
    <mergeCell ref="L169:L173"/>
    <mergeCell ref="S154:S155"/>
    <mergeCell ref="AM169:AM174"/>
    <mergeCell ref="Z169:Z170"/>
    <mergeCell ref="Y169:Y170"/>
    <mergeCell ref="U169:U171"/>
    <mergeCell ref="U137:U138"/>
    <mergeCell ref="S169:S171"/>
    <mergeCell ref="N183:AK183"/>
    <mergeCell ref="Q169:Q172"/>
    <mergeCell ref="W169:W170"/>
    <mergeCell ref="N182:AK182"/>
    <mergeCell ref="X184:X185"/>
    <mergeCell ref="R184:R186"/>
    <mergeCell ref="T184:T186"/>
    <mergeCell ref="P169:P172"/>
    <mergeCell ref="W184:W185"/>
    <mergeCell ref="M169:M173"/>
    <mergeCell ref="R169:R172"/>
    <mergeCell ref="X169:X170"/>
    <mergeCell ref="A289:A297"/>
    <mergeCell ref="C293:C295"/>
    <mergeCell ref="I294:I295"/>
    <mergeCell ref="N169:N173"/>
    <mergeCell ref="B182:B190"/>
    <mergeCell ref="H254:H255"/>
    <mergeCell ref="B167:B175"/>
    <mergeCell ref="I184:I188"/>
    <mergeCell ref="J184:J188"/>
    <mergeCell ref="N184:N187"/>
    <mergeCell ref="D169:D173"/>
    <mergeCell ref="A181:A191"/>
    <mergeCell ref="A166:A176"/>
    <mergeCell ref="B292:B296"/>
    <mergeCell ref="C249:C250"/>
    <mergeCell ref="C254:C255"/>
    <mergeCell ref="K184:K188"/>
    <mergeCell ref="K169:K173"/>
    <mergeCell ref="I169:I173"/>
    <mergeCell ref="J169:J173"/>
    <mergeCell ref="N181:AK181"/>
    <mergeCell ref="N166:AL166"/>
    <mergeCell ref="N167:AL167"/>
    <mergeCell ref="N168:AL168"/>
    <mergeCell ref="Z82:Z83"/>
    <mergeCell ref="AA82:AA83"/>
    <mergeCell ref="P184:P187"/>
    <mergeCell ref="O149:V149"/>
    <mergeCell ref="Q184:Q187"/>
    <mergeCell ref="O169:O172"/>
    <mergeCell ref="L184:L188"/>
    <mergeCell ref="M184:M188"/>
    <mergeCell ref="V184:V185"/>
    <mergeCell ref="T169:T171"/>
    <mergeCell ref="O152:V152"/>
    <mergeCell ref="T154:T155"/>
    <mergeCell ref="V169:V171"/>
    <mergeCell ref="U184:U186"/>
    <mergeCell ref="O184:O187"/>
    <mergeCell ref="S184:S186"/>
    <mergeCell ref="AB82:AB83"/>
    <mergeCell ref="AF82:AF83"/>
    <mergeCell ref="AG82:AG83"/>
    <mergeCell ref="AH82:AH83"/>
    <mergeCell ref="O116:V116"/>
    <mergeCell ref="U66:U67"/>
    <mergeCell ref="O117:V117"/>
    <mergeCell ref="O153:V153"/>
    <mergeCell ref="T120:T121"/>
    <mergeCell ref="O119:V119"/>
    <mergeCell ref="O150:V150"/>
    <mergeCell ref="S137:S138"/>
    <mergeCell ref="O133:V133"/>
    <mergeCell ref="U120:U121"/>
    <mergeCell ref="O131:V131"/>
    <mergeCell ref="O151:V151"/>
    <mergeCell ref="R120:R121"/>
    <mergeCell ref="O132:V132"/>
    <mergeCell ref="O134:V134"/>
    <mergeCell ref="O94:AA94"/>
    <mergeCell ref="S120:S121"/>
    <mergeCell ref="R66:R67"/>
    <mergeCell ref="O148:V148"/>
    <mergeCell ref="Y82:Y83"/>
    <mergeCell ref="BB82:BB83"/>
    <mergeCell ref="BC82:BC83"/>
    <mergeCell ref="AP82:AP83"/>
    <mergeCell ref="AT82:AT83"/>
    <mergeCell ref="AU82:AU83"/>
    <mergeCell ref="AV82:AV83"/>
    <mergeCell ref="AI82:AI83"/>
    <mergeCell ref="AM82:AM83"/>
    <mergeCell ref="AN82:AN83"/>
    <mergeCell ref="AO82:AO83"/>
    <mergeCell ref="CF82:CF83"/>
    <mergeCell ref="O77:CG77"/>
    <mergeCell ref="O78:CG78"/>
    <mergeCell ref="O79:CG79"/>
    <mergeCell ref="O80:CG80"/>
    <mergeCell ref="O81:CG81"/>
    <mergeCell ref="BY82:BY83"/>
    <mergeCell ref="CC82:CC83"/>
    <mergeCell ref="CD82:CD83"/>
    <mergeCell ref="CE82:CE83"/>
    <mergeCell ref="BR82:BR83"/>
    <mergeCell ref="BV82:BV83"/>
    <mergeCell ref="BW82:BW83"/>
    <mergeCell ref="BX82:BX83"/>
    <mergeCell ref="BK82:BK83"/>
    <mergeCell ref="BO82:BO83"/>
    <mergeCell ref="BP82:BP83"/>
    <mergeCell ref="BQ82:BQ83"/>
    <mergeCell ref="BD82:BD83"/>
    <mergeCell ref="BH82:BH83"/>
    <mergeCell ref="BI82:BI83"/>
    <mergeCell ref="BJ82:BJ83"/>
    <mergeCell ref="AW82:AW83"/>
    <mergeCell ref="BA82:BA83"/>
  </mergeCells>
  <phoneticPr fontId="9" type="noConversion"/>
  <dataValidations xWindow="636" yWindow="660" count="23">
    <dataValidation type="textLength" operator="lessThanOrEqual" allowBlank="1" showInputMessage="1" showErrorMessage="1" errorTitle="Ошибка" error="Допускается ввод не более 900 символов!" sqref="O80 K244 M184 I284 E259 R9:S9 R14:S14 W114:W121 AB92:AB95 AB97:AB98 W148:W155 W131:W138 I296:I298 J9 E4 J14 AB200 U212:X212 W205:X205 F229:F230 F233:F234 F237:F240 F225:F226 M216:P216 M220:P220 O32 AC196 M169:M173 G279 E208 F244:H244 I269 E274 G264 E264 E269 G274 I274 I279:I280 E280 O64:V64 O48 E249:E250">
      <formula1>900</formula1>
    </dataValidation>
    <dataValidation type="decimal" allowBlank="1" showErrorMessage="1" errorTitle="Ошибка" error="Допускается ввод только действительных чисел!" sqref="Y196 X200:X201 AD169:AG169 Q169:Q172 AC184:AF184 P184 O82 V82 AC82 AJ82 AQ82 AX82 BE82 BL82 BS82 BZ8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4 O14 S66:S67 N169 U66:U67 Y200 U200 Q200 R169 S34:S35 Z98:Z101 U120:U121 Z109 X109 X98:X101 U154:U155 S154:S155 S137:S138 S120:S121 U137:U138 S50:S51 S82:S83 G9 K9 O9 Z169 V169 AI175:AI177 AI169 Y184 Q184 U184 AH184 U50:U51 AJ184 AK169 U34:U35 U82:U83 Z82:Z83 AB82:AB83 AG82:AG83 AI82:AI83 AN82:AN83 AP82:AP83 AU82:AU83 AW82:AW83 BB82:BB83 BD82:BD83 BI82:BI83 BK82:BK83 BP82:BP83 BR82:BR83 BW82:BW83 BY82:BY83 CD82:CD83 CF82:CF8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82 T82:T83 R34 R137:R138 T137:T138 W109 Y109 R120:R121 T120:T121 W98:W101 R154:R155 Y98:Y101 T154:T155 R50 T50:T51 R66 I244 T34:T35 J220:L220 T66:T67 T205:V205 R212:T212 J216:L216 AJ169 AH169 AG184 AI184 Y82 AA82:AA83 AF82 AH82:AH83 AM82 AO82:AO83 AT82 AV82:AV83 BA82 BC82:BC83 BH82 BJ82:BJ83 BO82 BQ82:BQ83 BV82 BX82:BX83 CC82 CE82:CE83"/>
    <dataValidation allowBlank="1" promptTitle="checkPeriodRange" sqref="V100 V98 Q155 Q138 Q121 Q51 Q35 Q67 Q83 AF185:AK185 AG170:AL170 X83 AE83 AL83 AS83 AZ83 BG83 BN83 BU83 CB83"/>
    <dataValidation type="list" allowBlank="1" showInputMessage="1" showErrorMessage="1" errorTitle="Ошибка" error="Выберите значение из списка" sqref="U196">
      <formula1>kind_of_diameters2</formula1>
    </dataValidation>
    <dataValidation type="decimal" allowBlank="1" showErrorMessage="1" errorTitle="Ошибка" error="Допускается ввод только неотрицательных чисел!" sqref="O154 F220:I220 F216:I216 F212:Q212 H205:S205 Q196">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поставщика" sqref="M100 M109">
      <formula1>900</formula1>
    </dataValidation>
    <dataValidation type="list" allowBlank="1" showInputMessage="1" showErrorMessage="1" errorTitle="Ошибка" error="Выберите значение из списка" prompt="Выберите значение из списка" sqref="G205">
      <formula1>kind_of_heat_transfer</formula1>
    </dataValidation>
    <dataValidation type="list" allowBlank="1" showInputMessage="1" showErrorMessage="1" errorTitle="Ошибка" error="Выберите значение из списка" prompt="Выберите значение из списка" sqref="F205">
      <formula1>kind_of_tariff_unit</formula1>
    </dataValidation>
    <dataValidation type="list" allowBlank="1" showInputMessage="1" errorTitle="Ошибка" error="Выберите значение из списка" prompt="Выберите значение из списка" sqref="O136 O119 O153">
      <formula1>kind_of_cons</formula1>
    </dataValidation>
    <dataValidation type="list" allowBlank="1" showInputMessage="1" showErrorMessage="1" errorTitle="Ошибка" error="Выберите значение из списка" sqref="O152">
      <formula1>kind_of_scheme_in</formula1>
    </dataValidation>
    <dataValidation type="list" allowBlank="1" showInputMessage="1" showErrorMessage="1" errorTitle="Ошибка" error="Выберите значение из списка" sqref="O97 O65 O33 O49 O81">
      <formula1>kind_of_cons</formula1>
    </dataValidation>
    <dataValidation type="list" allowBlank="1" showInputMessage="1" errorTitle="Ошибка" error="Выберите значение из списка" prompt="Выберите значение из списка" sqref="M154 M98">
      <formula1>kind_of_heat_transfer</formula1>
    </dataValidation>
    <dataValidation type="list" allowBlank="1" showInputMessage="1" showErrorMessage="1" errorTitle="Ошибка" error="Выберите значение из списка" sqref="M120 M137">
      <formula1>kind_of_heat_transfer</formula1>
    </dataValidation>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34 M50 M66 M82">
      <formula1>900</formula1>
    </dataValidation>
    <dataValidation type="list" allowBlank="1" showInputMessage="1" showErrorMessage="1" errorTitle="Ошибка" error="Выберите значение из списка" prompt="Выберите значение из списка" sqref="E9">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0 N14:N15">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64 J244 H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4">
      <formula1>"a"</formula1>
    </dataValidation>
    <dataValidation allowBlank="1" sqref="S68:S73 S36:S41 S52:S57 S84:S89 Z84:Z88 AG84:AG88 AN84:AN88 AU84:AU88 BB84:BB88 BI84:BI88 BP84:BP88 BW84:BW88 CD84:CD88"/>
    <dataValidation type="list" allowBlank="1" showInputMessage="1" showErrorMessage="1" errorTitle="Ошибка" error="Выберите значение из списка" prompt="Выберите значение из списка" sqref="E244">
      <formula1>kind_of_forms</formula1>
    </dataValidation>
  </dataValidations>
  <pageMargins left="0.75" right="0.75" top="1" bottom="1" header="0.5" footer="0.5"/>
  <pageSetup paperSize="9" orientation="portrait" horizontalDpi="200" verticalDpi="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RowHeight="11.25"/>
  <sheetData>
    <row r="1" spans="1:4">
      <c r="A1" t="s">
        <v>1310</v>
      </c>
      <c r="B1" t="s">
        <v>592</v>
      </c>
      <c r="C1" t="s">
        <v>593</v>
      </c>
      <c r="D1" t="s">
        <v>1309</v>
      </c>
    </row>
    <row r="2" spans="1:4">
      <c r="A2">
        <v>1</v>
      </c>
      <c r="B2" t="s">
        <v>719</v>
      </c>
      <c r="C2" t="s">
        <v>719</v>
      </c>
      <c r="D2" t="s">
        <v>720</v>
      </c>
    </row>
    <row r="3" spans="1:4">
      <c r="A3">
        <v>2</v>
      </c>
      <c r="B3" t="s">
        <v>719</v>
      </c>
      <c r="C3" t="s">
        <v>721</v>
      </c>
      <c r="D3" t="s">
        <v>722</v>
      </c>
    </row>
    <row r="4" spans="1:4">
      <c r="A4">
        <v>3</v>
      </c>
      <c r="B4" t="s">
        <v>719</v>
      </c>
      <c r="C4" t="s">
        <v>723</v>
      </c>
      <c r="D4" t="s">
        <v>724</v>
      </c>
    </row>
    <row r="5" spans="1:4">
      <c r="A5">
        <v>4</v>
      </c>
      <c r="B5" t="s">
        <v>719</v>
      </c>
      <c r="C5" t="s">
        <v>725</v>
      </c>
      <c r="D5" t="s">
        <v>726</v>
      </c>
    </row>
    <row r="6" spans="1:4">
      <c r="A6">
        <v>5</v>
      </c>
      <c r="B6" t="s">
        <v>719</v>
      </c>
      <c r="C6" t="s">
        <v>727</v>
      </c>
      <c r="D6" t="s">
        <v>728</v>
      </c>
    </row>
    <row r="7" spans="1:4">
      <c r="A7">
        <v>6</v>
      </c>
      <c r="B7" t="s">
        <v>719</v>
      </c>
      <c r="C7" t="s">
        <v>729</v>
      </c>
      <c r="D7" t="s">
        <v>730</v>
      </c>
    </row>
    <row r="8" spans="1:4">
      <c r="A8">
        <v>7</v>
      </c>
      <c r="B8" t="s">
        <v>719</v>
      </c>
      <c r="C8" t="s">
        <v>731</v>
      </c>
      <c r="D8" t="s">
        <v>732</v>
      </c>
    </row>
    <row r="9" spans="1:4">
      <c r="A9">
        <v>8</v>
      </c>
      <c r="B9" t="s">
        <v>719</v>
      </c>
      <c r="C9" t="s">
        <v>733</v>
      </c>
      <c r="D9" t="s">
        <v>734</v>
      </c>
    </row>
    <row r="10" spans="1:4">
      <c r="A10">
        <v>9</v>
      </c>
      <c r="B10" t="s">
        <v>719</v>
      </c>
      <c r="C10" t="s">
        <v>735</v>
      </c>
      <c r="D10" t="s">
        <v>736</v>
      </c>
    </row>
    <row r="11" spans="1:4">
      <c r="A11">
        <v>10</v>
      </c>
      <c r="B11" t="s">
        <v>719</v>
      </c>
      <c r="C11" t="s">
        <v>737</v>
      </c>
      <c r="D11" t="s">
        <v>738</v>
      </c>
    </row>
    <row r="12" spans="1:4">
      <c r="A12">
        <v>11</v>
      </c>
      <c r="B12" t="s">
        <v>719</v>
      </c>
      <c r="C12" t="s">
        <v>739</v>
      </c>
      <c r="D12" t="s">
        <v>740</v>
      </c>
    </row>
    <row r="13" spans="1:4">
      <c r="A13">
        <v>12</v>
      </c>
      <c r="B13" t="s">
        <v>719</v>
      </c>
      <c r="C13" t="s">
        <v>741</v>
      </c>
      <c r="D13" t="s">
        <v>742</v>
      </c>
    </row>
    <row r="14" spans="1:4">
      <c r="A14">
        <v>13</v>
      </c>
      <c r="B14" t="s">
        <v>743</v>
      </c>
      <c r="C14" t="s">
        <v>743</v>
      </c>
      <c r="D14" t="s">
        <v>744</v>
      </c>
    </row>
    <row r="15" spans="1:4">
      <c r="A15">
        <v>14</v>
      </c>
      <c r="B15" t="s">
        <v>743</v>
      </c>
      <c r="C15" t="s">
        <v>745</v>
      </c>
      <c r="D15" t="s">
        <v>746</v>
      </c>
    </row>
    <row r="16" spans="1:4">
      <c r="A16">
        <v>15</v>
      </c>
      <c r="B16" t="s">
        <v>743</v>
      </c>
      <c r="C16" t="s">
        <v>747</v>
      </c>
      <c r="D16" t="s">
        <v>748</v>
      </c>
    </row>
    <row r="17" spans="1:4">
      <c r="A17">
        <v>16</v>
      </c>
      <c r="B17" t="s">
        <v>743</v>
      </c>
      <c r="C17" t="s">
        <v>749</v>
      </c>
      <c r="D17" t="s">
        <v>750</v>
      </c>
    </row>
    <row r="18" spans="1:4">
      <c r="A18">
        <v>17</v>
      </c>
      <c r="B18" t="s">
        <v>743</v>
      </c>
      <c r="C18" t="s">
        <v>751</v>
      </c>
      <c r="D18" t="s">
        <v>752</v>
      </c>
    </row>
    <row r="19" spans="1:4">
      <c r="A19">
        <v>18</v>
      </c>
      <c r="B19" t="s">
        <v>743</v>
      </c>
      <c r="C19" t="s">
        <v>753</v>
      </c>
      <c r="D19" t="s">
        <v>754</v>
      </c>
    </row>
    <row r="20" spans="1:4">
      <c r="A20">
        <v>19</v>
      </c>
      <c r="B20" t="s">
        <v>743</v>
      </c>
      <c r="C20" t="s">
        <v>755</v>
      </c>
      <c r="D20" t="s">
        <v>756</v>
      </c>
    </row>
    <row r="21" spans="1:4">
      <c r="A21">
        <v>20</v>
      </c>
      <c r="B21" t="s">
        <v>743</v>
      </c>
      <c r="C21" t="s">
        <v>757</v>
      </c>
      <c r="D21" t="s">
        <v>758</v>
      </c>
    </row>
    <row r="22" spans="1:4">
      <c r="A22">
        <v>21</v>
      </c>
      <c r="B22" t="s">
        <v>743</v>
      </c>
      <c r="C22" t="s">
        <v>759</v>
      </c>
      <c r="D22" t="s">
        <v>760</v>
      </c>
    </row>
    <row r="23" spans="1:4">
      <c r="A23">
        <v>22</v>
      </c>
      <c r="B23" t="s">
        <v>743</v>
      </c>
      <c r="C23" t="s">
        <v>761</v>
      </c>
      <c r="D23" t="s">
        <v>762</v>
      </c>
    </row>
    <row r="24" spans="1:4">
      <c r="A24">
        <v>23</v>
      </c>
      <c r="B24" t="s">
        <v>763</v>
      </c>
      <c r="C24" t="s">
        <v>763</v>
      </c>
      <c r="D24" t="s">
        <v>764</v>
      </c>
    </row>
    <row r="25" spans="1:4">
      <c r="A25">
        <v>24</v>
      </c>
      <c r="B25" t="s">
        <v>763</v>
      </c>
      <c r="C25" t="s">
        <v>765</v>
      </c>
      <c r="D25" t="s">
        <v>766</v>
      </c>
    </row>
    <row r="26" spans="1:4">
      <c r="A26">
        <v>25</v>
      </c>
      <c r="B26" t="s">
        <v>763</v>
      </c>
      <c r="C26" t="s">
        <v>767</v>
      </c>
      <c r="D26" t="s">
        <v>768</v>
      </c>
    </row>
    <row r="27" spans="1:4">
      <c r="A27">
        <v>26</v>
      </c>
      <c r="B27" t="s">
        <v>763</v>
      </c>
      <c r="C27" t="s">
        <v>769</v>
      </c>
      <c r="D27" t="s">
        <v>770</v>
      </c>
    </row>
    <row r="28" spans="1:4">
      <c r="A28">
        <v>27</v>
      </c>
      <c r="B28" t="s">
        <v>763</v>
      </c>
      <c r="C28" t="s">
        <v>771</v>
      </c>
      <c r="D28" t="s">
        <v>772</v>
      </c>
    </row>
    <row r="29" spans="1:4">
      <c r="A29">
        <v>28</v>
      </c>
      <c r="B29" t="s">
        <v>763</v>
      </c>
      <c r="C29" t="s">
        <v>773</v>
      </c>
      <c r="D29" t="s">
        <v>774</v>
      </c>
    </row>
    <row r="30" spans="1:4">
      <c r="A30">
        <v>29</v>
      </c>
      <c r="B30" t="s">
        <v>763</v>
      </c>
      <c r="C30" t="s">
        <v>775</v>
      </c>
      <c r="D30" t="s">
        <v>776</v>
      </c>
    </row>
    <row r="31" spans="1:4">
      <c r="A31">
        <v>30</v>
      </c>
      <c r="B31" t="s">
        <v>763</v>
      </c>
      <c r="C31" t="s">
        <v>777</v>
      </c>
      <c r="D31" t="s">
        <v>778</v>
      </c>
    </row>
    <row r="32" spans="1:4">
      <c r="A32">
        <v>31</v>
      </c>
      <c r="B32" t="s">
        <v>763</v>
      </c>
      <c r="C32" t="s">
        <v>779</v>
      </c>
      <c r="D32" t="s">
        <v>780</v>
      </c>
    </row>
    <row r="33" spans="1:4">
      <c r="A33">
        <v>32</v>
      </c>
      <c r="B33" t="s">
        <v>763</v>
      </c>
      <c r="C33" t="s">
        <v>781</v>
      </c>
      <c r="D33" t="s">
        <v>782</v>
      </c>
    </row>
    <row r="34" spans="1:4">
      <c r="A34">
        <v>33</v>
      </c>
      <c r="B34" t="s">
        <v>763</v>
      </c>
      <c r="C34" t="s">
        <v>783</v>
      </c>
      <c r="D34" t="s">
        <v>784</v>
      </c>
    </row>
    <row r="35" spans="1:4">
      <c r="A35">
        <v>34</v>
      </c>
      <c r="B35" t="s">
        <v>763</v>
      </c>
      <c r="C35" t="s">
        <v>785</v>
      </c>
      <c r="D35" t="s">
        <v>786</v>
      </c>
    </row>
    <row r="36" spans="1:4">
      <c r="A36">
        <v>35</v>
      </c>
      <c r="B36" t="s">
        <v>787</v>
      </c>
      <c r="C36" t="s">
        <v>787</v>
      </c>
      <c r="D36" t="s">
        <v>788</v>
      </c>
    </row>
    <row r="37" spans="1:4">
      <c r="A37">
        <v>36</v>
      </c>
      <c r="B37" t="s">
        <v>787</v>
      </c>
      <c r="C37" t="s">
        <v>789</v>
      </c>
      <c r="D37" t="s">
        <v>790</v>
      </c>
    </row>
    <row r="38" spans="1:4">
      <c r="A38">
        <v>37</v>
      </c>
      <c r="B38" t="s">
        <v>787</v>
      </c>
      <c r="C38" t="s">
        <v>791</v>
      </c>
      <c r="D38" t="s">
        <v>792</v>
      </c>
    </row>
    <row r="39" spans="1:4">
      <c r="A39">
        <v>38</v>
      </c>
      <c r="B39" t="s">
        <v>787</v>
      </c>
      <c r="C39" t="s">
        <v>793</v>
      </c>
      <c r="D39" t="s">
        <v>794</v>
      </c>
    </row>
    <row r="40" spans="1:4">
      <c r="A40">
        <v>39</v>
      </c>
      <c r="B40" t="s">
        <v>787</v>
      </c>
      <c r="C40" t="s">
        <v>795</v>
      </c>
      <c r="D40" t="s">
        <v>796</v>
      </c>
    </row>
    <row r="41" spans="1:4">
      <c r="A41">
        <v>40</v>
      </c>
      <c r="B41" t="s">
        <v>787</v>
      </c>
      <c r="C41" t="s">
        <v>797</v>
      </c>
      <c r="D41" t="s">
        <v>798</v>
      </c>
    </row>
    <row r="42" spans="1:4">
      <c r="A42">
        <v>41</v>
      </c>
      <c r="B42" t="s">
        <v>787</v>
      </c>
      <c r="C42" t="s">
        <v>799</v>
      </c>
      <c r="D42" t="s">
        <v>800</v>
      </c>
    </row>
    <row r="43" spans="1:4">
      <c r="A43">
        <v>42</v>
      </c>
      <c r="B43" t="s">
        <v>787</v>
      </c>
      <c r="C43" t="s">
        <v>801</v>
      </c>
      <c r="D43" t="s">
        <v>802</v>
      </c>
    </row>
    <row r="44" spans="1:4">
      <c r="A44">
        <v>43</v>
      </c>
      <c r="B44" t="s">
        <v>787</v>
      </c>
      <c r="C44" t="s">
        <v>803</v>
      </c>
      <c r="D44" t="s">
        <v>804</v>
      </c>
    </row>
    <row r="45" spans="1:4">
      <c r="A45">
        <v>44</v>
      </c>
      <c r="B45" t="s">
        <v>787</v>
      </c>
      <c r="C45" t="s">
        <v>805</v>
      </c>
      <c r="D45" t="s">
        <v>806</v>
      </c>
    </row>
    <row r="46" spans="1:4">
      <c r="A46">
        <v>45</v>
      </c>
      <c r="B46" t="s">
        <v>807</v>
      </c>
      <c r="C46" t="s">
        <v>809</v>
      </c>
      <c r="D46" t="s">
        <v>810</v>
      </c>
    </row>
    <row r="47" spans="1:4">
      <c r="A47">
        <v>46</v>
      </c>
      <c r="B47" t="s">
        <v>807</v>
      </c>
      <c r="C47" t="s">
        <v>811</v>
      </c>
      <c r="D47" t="s">
        <v>812</v>
      </c>
    </row>
    <row r="48" spans="1:4">
      <c r="A48">
        <v>47</v>
      </c>
      <c r="B48" t="s">
        <v>807</v>
      </c>
      <c r="C48" t="s">
        <v>807</v>
      </c>
      <c r="D48" t="s">
        <v>808</v>
      </c>
    </row>
    <row r="49" spans="1:4">
      <c r="A49">
        <v>48</v>
      </c>
      <c r="B49" t="s">
        <v>807</v>
      </c>
      <c r="C49" t="s">
        <v>813</v>
      </c>
      <c r="D49" t="s">
        <v>814</v>
      </c>
    </row>
    <row r="50" spans="1:4">
      <c r="A50">
        <v>49</v>
      </c>
      <c r="B50" t="s">
        <v>807</v>
      </c>
      <c r="C50" t="s">
        <v>815</v>
      </c>
      <c r="D50" t="s">
        <v>816</v>
      </c>
    </row>
    <row r="51" spans="1:4">
      <c r="A51">
        <v>50</v>
      </c>
      <c r="B51" t="s">
        <v>807</v>
      </c>
      <c r="C51" t="s">
        <v>817</v>
      </c>
      <c r="D51" t="s">
        <v>818</v>
      </c>
    </row>
    <row r="52" spans="1:4">
      <c r="A52">
        <v>51</v>
      </c>
      <c r="B52" t="s">
        <v>807</v>
      </c>
      <c r="C52" t="s">
        <v>819</v>
      </c>
      <c r="D52" t="s">
        <v>820</v>
      </c>
    </row>
    <row r="53" spans="1:4">
      <c r="A53">
        <v>52</v>
      </c>
      <c r="B53" t="s">
        <v>807</v>
      </c>
      <c r="C53" t="s">
        <v>821</v>
      </c>
      <c r="D53" t="s">
        <v>822</v>
      </c>
    </row>
    <row r="54" spans="1:4">
      <c r="A54">
        <v>53</v>
      </c>
      <c r="B54" t="s">
        <v>807</v>
      </c>
      <c r="C54" t="s">
        <v>823</v>
      </c>
      <c r="D54" t="s">
        <v>824</v>
      </c>
    </row>
    <row r="55" spans="1:4">
      <c r="A55">
        <v>54</v>
      </c>
      <c r="B55" t="s">
        <v>807</v>
      </c>
      <c r="C55" t="s">
        <v>825</v>
      </c>
      <c r="D55" t="s">
        <v>826</v>
      </c>
    </row>
    <row r="56" spans="1:4">
      <c r="A56">
        <v>55</v>
      </c>
      <c r="B56" t="s">
        <v>807</v>
      </c>
      <c r="C56" t="s">
        <v>827</v>
      </c>
      <c r="D56" t="s">
        <v>828</v>
      </c>
    </row>
    <row r="57" spans="1:4">
      <c r="A57">
        <v>56</v>
      </c>
      <c r="B57" t="s">
        <v>807</v>
      </c>
      <c r="C57" t="s">
        <v>829</v>
      </c>
      <c r="D57" t="s">
        <v>830</v>
      </c>
    </row>
    <row r="58" spans="1:4">
      <c r="A58">
        <v>57</v>
      </c>
      <c r="B58" t="s">
        <v>807</v>
      </c>
      <c r="C58" t="s">
        <v>831</v>
      </c>
      <c r="D58" t="s">
        <v>832</v>
      </c>
    </row>
    <row r="59" spans="1:4">
      <c r="A59">
        <v>58</v>
      </c>
      <c r="B59" t="s">
        <v>807</v>
      </c>
      <c r="C59" t="s">
        <v>833</v>
      </c>
      <c r="D59" t="s">
        <v>834</v>
      </c>
    </row>
    <row r="60" spans="1:4">
      <c r="A60">
        <v>59</v>
      </c>
      <c r="B60" t="s">
        <v>807</v>
      </c>
      <c r="C60" t="s">
        <v>835</v>
      </c>
      <c r="D60" t="s">
        <v>836</v>
      </c>
    </row>
    <row r="61" spans="1:4">
      <c r="A61">
        <v>60</v>
      </c>
      <c r="B61" t="s">
        <v>807</v>
      </c>
      <c r="C61" t="s">
        <v>837</v>
      </c>
      <c r="D61" t="s">
        <v>838</v>
      </c>
    </row>
    <row r="62" spans="1:4">
      <c r="A62">
        <v>61</v>
      </c>
      <c r="B62" t="s">
        <v>807</v>
      </c>
      <c r="C62" t="s">
        <v>839</v>
      </c>
      <c r="D62" t="s">
        <v>840</v>
      </c>
    </row>
    <row r="63" spans="1:4">
      <c r="A63">
        <v>62</v>
      </c>
      <c r="B63" t="s">
        <v>807</v>
      </c>
      <c r="C63" t="s">
        <v>841</v>
      </c>
      <c r="D63" t="s">
        <v>842</v>
      </c>
    </row>
    <row r="64" spans="1:4">
      <c r="A64">
        <v>63</v>
      </c>
      <c r="B64" t="s">
        <v>807</v>
      </c>
      <c r="C64" t="s">
        <v>843</v>
      </c>
      <c r="D64" t="s">
        <v>844</v>
      </c>
    </row>
    <row r="65" spans="1:4">
      <c r="A65">
        <v>64</v>
      </c>
      <c r="B65" t="s">
        <v>807</v>
      </c>
      <c r="C65" t="s">
        <v>845</v>
      </c>
      <c r="D65" t="s">
        <v>846</v>
      </c>
    </row>
    <row r="66" spans="1:4">
      <c r="A66">
        <v>65</v>
      </c>
      <c r="B66" t="s">
        <v>847</v>
      </c>
      <c r="C66" t="s">
        <v>849</v>
      </c>
      <c r="D66" t="s">
        <v>850</v>
      </c>
    </row>
    <row r="67" spans="1:4">
      <c r="A67">
        <v>66</v>
      </c>
      <c r="B67" t="s">
        <v>847</v>
      </c>
      <c r="C67" t="s">
        <v>851</v>
      </c>
      <c r="D67" t="s">
        <v>852</v>
      </c>
    </row>
    <row r="68" spans="1:4">
      <c r="A68">
        <v>67</v>
      </c>
      <c r="B68" t="s">
        <v>847</v>
      </c>
      <c r="C68" t="s">
        <v>847</v>
      </c>
      <c r="D68" t="s">
        <v>848</v>
      </c>
    </row>
    <row r="69" spans="1:4">
      <c r="A69">
        <v>68</v>
      </c>
      <c r="B69" t="s">
        <v>847</v>
      </c>
      <c r="C69" t="s">
        <v>853</v>
      </c>
      <c r="D69" t="s">
        <v>854</v>
      </c>
    </row>
    <row r="70" spans="1:4">
      <c r="A70">
        <v>69</v>
      </c>
      <c r="B70" t="s">
        <v>847</v>
      </c>
      <c r="C70" t="s">
        <v>855</v>
      </c>
      <c r="D70" t="s">
        <v>856</v>
      </c>
    </row>
    <row r="71" spans="1:4">
      <c r="A71">
        <v>70</v>
      </c>
      <c r="B71" t="s">
        <v>847</v>
      </c>
      <c r="C71" t="s">
        <v>857</v>
      </c>
      <c r="D71" t="s">
        <v>858</v>
      </c>
    </row>
    <row r="72" spans="1:4">
      <c r="A72">
        <v>71</v>
      </c>
      <c r="B72" t="s">
        <v>847</v>
      </c>
      <c r="C72" t="s">
        <v>859</v>
      </c>
      <c r="D72" t="s">
        <v>860</v>
      </c>
    </row>
    <row r="73" spans="1:4">
      <c r="A73">
        <v>72</v>
      </c>
      <c r="B73" t="s">
        <v>847</v>
      </c>
      <c r="C73" t="s">
        <v>861</v>
      </c>
      <c r="D73" t="s">
        <v>862</v>
      </c>
    </row>
    <row r="74" spans="1:4">
      <c r="A74">
        <v>73</v>
      </c>
      <c r="B74" t="s">
        <v>847</v>
      </c>
      <c r="C74" t="s">
        <v>863</v>
      </c>
      <c r="D74" t="s">
        <v>864</v>
      </c>
    </row>
    <row r="75" spans="1:4">
      <c r="A75">
        <v>74</v>
      </c>
      <c r="B75" t="s">
        <v>847</v>
      </c>
      <c r="C75" t="s">
        <v>865</v>
      </c>
      <c r="D75" t="s">
        <v>866</v>
      </c>
    </row>
    <row r="76" spans="1:4">
      <c r="A76">
        <v>75</v>
      </c>
      <c r="B76" t="s">
        <v>847</v>
      </c>
      <c r="C76" t="s">
        <v>867</v>
      </c>
      <c r="D76" t="s">
        <v>868</v>
      </c>
    </row>
    <row r="77" spans="1:4">
      <c r="A77">
        <v>76</v>
      </c>
      <c r="B77" t="s">
        <v>847</v>
      </c>
      <c r="C77" t="s">
        <v>869</v>
      </c>
      <c r="D77" t="s">
        <v>870</v>
      </c>
    </row>
    <row r="78" spans="1:4">
      <c r="A78">
        <v>77</v>
      </c>
      <c r="B78" t="s">
        <v>847</v>
      </c>
      <c r="C78" t="s">
        <v>871</v>
      </c>
      <c r="D78" t="s">
        <v>872</v>
      </c>
    </row>
    <row r="79" spans="1:4">
      <c r="A79">
        <v>78</v>
      </c>
      <c r="B79" t="s">
        <v>847</v>
      </c>
      <c r="C79" t="s">
        <v>873</v>
      </c>
      <c r="D79" t="s">
        <v>874</v>
      </c>
    </row>
    <row r="80" spans="1:4">
      <c r="A80">
        <v>79</v>
      </c>
      <c r="B80" t="s">
        <v>847</v>
      </c>
      <c r="C80" t="s">
        <v>875</v>
      </c>
      <c r="D80" t="s">
        <v>876</v>
      </c>
    </row>
    <row r="81" spans="1:4">
      <c r="A81">
        <v>80</v>
      </c>
      <c r="B81" t="s">
        <v>877</v>
      </c>
      <c r="C81" t="s">
        <v>877</v>
      </c>
      <c r="D81" t="s">
        <v>878</v>
      </c>
    </row>
    <row r="82" spans="1:4">
      <c r="A82">
        <v>81</v>
      </c>
      <c r="B82" t="s">
        <v>879</v>
      </c>
      <c r="C82" t="s">
        <v>879</v>
      </c>
      <c r="D82" t="s">
        <v>880</v>
      </c>
    </row>
    <row r="83" spans="1:4">
      <c r="A83">
        <v>82</v>
      </c>
      <c r="B83" t="s">
        <v>881</v>
      </c>
      <c r="C83" t="s">
        <v>883</v>
      </c>
      <c r="D83" t="s">
        <v>884</v>
      </c>
    </row>
    <row r="84" spans="1:4">
      <c r="A84">
        <v>83</v>
      </c>
      <c r="B84" t="s">
        <v>881</v>
      </c>
      <c r="C84" t="s">
        <v>885</v>
      </c>
      <c r="D84" t="s">
        <v>886</v>
      </c>
    </row>
    <row r="85" spans="1:4">
      <c r="A85">
        <v>84</v>
      </c>
      <c r="B85" t="s">
        <v>881</v>
      </c>
      <c r="C85" t="s">
        <v>887</v>
      </c>
      <c r="D85" t="s">
        <v>888</v>
      </c>
    </row>
    <row r="86" spans="1:4">
      <c r="A86">
        <v>85</v>
      </c>
      <c r="B86" t="s">
        <v>881</v>
      </c>
      <c r="C86" t="s">
        <v>889</v>
      </c>
      <c r="D86" t="s">
        <v>890</v>
      </c>
    </row>
    <row r="87" spans="1:4">
      <c r="A87">
        <v>86</v>
      </c>
      <c r="B87" t="s">
        <v>881</v>
      </c>
      <c r="C87" t="s">
        <v>891</v>
      </c>
      <c r="D87" t="s">
        <v>892</v>
      </c>
    </row>
    <row r="88" spans="1:4">
      <c r="A88">
        <v>87</v>
      </c>
      <c r="B88" t="s">
        <v>881</v>
      </c>
      <c r="C88" t="s">
        <v>893</v>
      </c>
      <c r="D88" t="s">
        <v>894</v>
      </c>
    </row>
    <row r="89" spans="1:4">
      <c r="A89">
        <v>88</v>
      </c>
      <c r="B89" t="s">
        <v>881</v>
      </c>
      <c r="C89" t="s">
        <v>881</v>
      </c>
      <c r="D89" t="s">
        <v>882</v>
      </c>
    </row>
    <row r="90" spans="1:4">
      <c r="A90">
        <v>89</v>
      </c>
      <c r="B90" t="s">
        <v>881</v>
      </c>
      <c r="C90" t="s">
        <v>895</v>
      </c>
      <c r="D90" t="s">
        <v>896</v>
      </c>
    </row>
    <row r="91" spans="1:4">
      <c r="A91">
        <v>90</v>
      </c>
      <c r="B91" t="s">
        <v>881</v>
      </c>
      <c r="C91" t="s">
        <v>897</v>
      </c>
      <c r="D91" t="s">
        <v>898</v>
      </c>
    </row>
    <row r="92" spans="1:4">
      <c r="A92">
        <v>91</v>
      </c>
      <c r="B92" t="s">
        <v>881</v>
      </c>
      <c r="C92" t="s">
        <v>899</v>
      </c>
      <c r="D92" t="s">
        <v>900</v>
      </c>
    </row>
    <row r="93" spans="1:4">
      <c r="A93">
        <v>92</v>
      </c>
      <c r="B93" t="s">
        <v>881</v>
      </c>
      <c r="C93" t="s">
        <v>901</v>
      </c>
      <c r="D93" t="s">
        <v>902</v>
      </c>
    </row>
    <row r="94" spans="1:4">
      <c r="A94">
        <v>93</v>
      </c>
      <c r="B94" t="s">
        <v>881</v>
      </c>
      <c r="C94" t="s">
        <v>903</v>
      </c>
      <c r="D94" t="s">
        <v>904</v>
      </c>
    </row>
    <row r="95" spans="1:4">
      <c r="A95">
        <v>94</v>
      </c>
      <c r="B95" t="s">
        <v>881</v>
      </c>
      <c r="C95" t="s">
        <v>905</v>
      </c>
      <c r="D95" t="s">
        <v>906</v>
      </c>
    </row>
    <row r="96" spans="1:4">
      <c r="A96">
        <v>95</v>
      </c>
      <c r="B96" t="s">
        <v>881</v>
      </c>
      <c r="C96" t="s">
        <v>907</v>
      </c>
      <c r="D96" t="s">
        <v>908</v>
      </c>
    </row>
    <row r="97" spans="1:4">
      <c r="A97">
        <v>96</v>
      </c>
      <c r="B97" t="s">
        <v>881</v>
      </c>
      <c r="C97" t="s">
        <v>909</v>
      </c>
      <c r="D97" t="s">
        <v>910</v>
      </c>
    </row>
    <row r="98" spans="1:4">
      <c r="A98">
        <v>97</v>
      </c>
      <c r="B98" t="s">
        <v>881</v>
      </c>
      <c r="C98" t="s">
        <v>911</v>
      </c>
      <c r="D98" t="s">
        <v>912</v>
      </c>
    </row>
    <row r="99" spans="1:4">
      <c r="A99">
        <v>98</v>
      </c>
      <c r="B99" t="s">
        <v>881</v>
      </c>
      <c r="C99" t="s">
        <v>913</v>
      </c>
      <c r="D99" t="s">
        <v>914</v>
      </c>
    </row>
    <row r="100" spans="1:4">
      <c r="A100">
        <v>99</v>
      </c>
      <c r="B100" t="s">
        <v>915</v>
      </c>
      <c r="C100" t="s">
        <v>917</v>
      </c>
      <c r="D100" t="s">
        <v>918</v>
      </c>
    </row>
    <row r="101" spans="1:4">
      <c r="A101">
        <v>100</v>
      </c>
      <c r="B101" t="s">
        <v>915</v>
      </c>
      <c r="C101" t="s">
        <v>919</v>
      </c>
      <c r="D101" t="s">
        <v>920</v>
      </c>
    </row>
    <row r="102" spans="1:4">
      <c r="A102">
        <v>101</v>
      </c>
      <c r="B102" t="s">
        <v>915</v>
      </c>
      <c r="C102" t="s">
        <v>921</v>
      </c>
      <c r="D102" t="s">
        <v>922</v>
      </c>
    </row>
    <row r="103" spans="1:4">
      <c r="A103">
        <v>102</v>
      </c>
      <c r="B103" t="s">
        <v>915</v>
      </c>
      <c r="C103" t="s">
        <v>923</v>
      </c>
      <c r="D103" t="s">
        <v>924</v>
      </c>
    </row>
    <row r="104" spans="1:4">
      <c r="A104">
        <v>103</v>
      </c>
      <c r="B104" t="s">
        <v>915</v>
      </c>
      <c r="C104" t="s">
        <v>925</v>
      </c>
      <c r="D104" t="s">
        <v>926</v>
      </c>
    </row>
    <row r="105" spans="1:4">
      <c r="A105">
        <v>104</v>
      </c>
      <c r="B105" t="s">
        <v>915</v>
      </c>
      <c r="C105" t="s">
        <v>927</v>
      </c>
      <c r="D105" t="s">
        <v>928</v>
      </c>
    </row>
    <row r="106" spans="1:4">
      <c r="A106">
        <v>105</v>
      </c>
      <c r="B106" t="s">
        <v>915</v>
      </c>
      <c r="C106" t="s">
        <v>915</v>
      </c>
      <c r="D106" t="s">
        <v>916</v>
      </c>
    </row>
    <row r="107" spans="1:4">
      <c r="A107">
        <v>106</v>
      </c>
      <c r="B107" t="s">
        <v>915</v>
      </c>
      <c r="C107" t="s">
        <v>929</v>
      </c>
      <c r="D107" t="s">
        <v>930</v>
      </c>
    </row>
    <row r="108" spans="1:4">
      <c r="A108">
        <v>107</v>
      </c>
      <c r="B108" t="s">
        <v>915</v>
      </c>
      <c r="C108" t="s">
        <v>931</v>
      </c>
      <c r="D108" t="s">
        <v>932</v>
      </c>
    </row>
    <row r="109" spans="1:4">
      <c r="A109">
        <v>108</v>
      </c>
      <c r="B109" t="s">
        <v>915</v>
      </c>
      <c r="C109" t="s">
        <v>933</v>
      </c>
      <c r="D109" t="s">
        <v>934</v>
      </c>
    </row>
    <row r="110" spans="1:4">
      <c r="A110">
        <v>109</v>
      </c>
      <c r="B110" t="s">
        <v>915</v>
      </c>
      <c r="C110" t="s">
        <v>935</v>
      </c>
      <c r="D110" t="s">
        <v>936</v>
      </c>
    </row>
    <row r="111" spans="1:4">
      <c r="A111">
        <v>110</v>
      </c>
      <c r="B111" t="s">
        <v>915</v>
      </c>
      <c r="C111" t="s">
        <v>937</v>
      </c>
      <c r="D111" t="s">
        <v>938</v>
      </c>
    </row>
    <row r="112" spans="1:4">
      <c r="A112">
        <v>111</v>
      </c>
      <c r="B112" t="s">
        <v>915</v>
      </c>
      <c r="C112" t="s">
        <v>939</v>
      </c>
      <c r="D112" t="s">
        <v>940</v>
      </c>
    </row>
    <row r="113" spans="1:4">
      <c r="A113">
        <v>112</v>
      </c>
      <c r="B113" t="s">
        <v>915</v>
      </c>
      <c r="C113" t="s">
        <v>941</v>
      </c>
      <c r="D113" t="s">
        <v>942</v>
      </c>
    </row>
    <row r="114" spans="1:4">
      <c r="A114">
        <v>113</v>
      </c>
      <c r="B114" t="s">
        <v>915</v>
      </c>
      <c r="C114" t="s">
        <v>943</v>
      </c>
      <c r="D114" t="s">
        <v>944</v>
      </c>
    </row>
    <row r="115" spans="1:4">
      <c r="A115">
        <v>114</v>
      </c>
      <c r="B115" t="s">
        <v>915</v>
      </c>
      <c r="C115" t="s">
        <v>945</v>
      </c>
      <c r="D115" t="s">
        <v>946</v>
      </c>
    </row>
    <row r="116" spans="1:4">
      <c r="A116">
        <v>115</v>
      </c>
      <c r="B116" t="s">
        <v>915</v>
      </c>
      <c r="C116" t="s">
        <v>947</v>
      </c>
      <c r="D116" t="s">
        <v>948</v>
      </c>
    </row>
    <row r="117" spans="1:4">
      <c r="A117">
        <v>116</v>
      </c>
      <c r="B117" t="s">
        <v>915</v>
      </c>
      <c r="C117" t="s">
        <v>949</v>
      </c>
      <c r="D117" t="s">
        <v>950</v>
      </c>
    </row>
    <row r="118" spans="1:4">
      <c r="A118">
        <v>117</v>
      </c>
      <c r="B118" t="s">
        <v>915</v>
      </c>
      <c r="C118" t="s">
        <v>951</v>
      </c>
      <c r="D118" t="s">
        <v>952</v>
      </c>
    </row>
    <row r="119" spans="1:4">
      <c r="A119">
        <v>118</v>
      </c>
      <c r="B119" t="s">
        <v>915</v>
      </c>
      <c r="C119" t="s">
        <v>953</v>
      </c>
      <c r="D119" t="s">
        <v>954</v>
      </c>
    </row>
    <row r="120" spans="1:4">
      <c r="A120">
        <v>119</v>
      </c>
      <c r="B120" t="s">
        <v>915</v>
      </c>
      <c r="C120" t="s">
        <v>955</v>
      </c>
      <c r="D120" t="s">
        <v>956</v>
      </c>
    </row>
    <row r="121" spans="1:4">
      <c r="A121">
        <v>120</v>
      </c>
      <c r="B121" t="s">
        <v>915</v>
      </c>
      <c r="C121" t="s">
        <v>957</v>
      </c>
      <c r="D121" t="s">
        <v>958</v>
      </c>
    </row>
    <row r="122" spans="1:4">
      <c r="A122">
        <v>121</v>
      </c>
      <c r="B122" t="s">
        <v>915</v>
      </c>
      <c r="C122" t="s">
        <v>959</v>
      </c>
      <c r="D122" t="s">
        <v>960</v>
      </c>
    </row>
    <row r="123" spans="1:4">
      <c r="A123">
        <v>122</v>
      </c>
      <c r="B123" t="s">
        <v>961</v>
      </c>
      <c r="C123" t="s">
        <v>963</v>
      </c>
      <c r="D123" t="s">
        <v>964</v>
      </c>
    </row>
    <row r="124" spans="1:4">
      <c r="A124">
        <v>123</v>
      </c>
      <c r="B124" t="s">
        <v>961</v>
      </c>
      <c r="C124" t="s">
        <v>965</v>
      </c>
      <c r="D124" t="s">
        <v>966</v>
      </c>
    </row>
    <row r="125" spans="1:4">
      <c r="A125">
        <v>124</v>
      </c>
      <c r="B125" t="s">
        <v>961</v>
      </c>
      <c r="C125" t="s">
        <v>967</v>
      </c>
      <c r="D125" t="s">
        <v>968</v>
      </c>
    </row>
    <row r="126" spans="1:4">
      <c r="A126">
        <v>125</v>
      </c>
      <c r="B126" t="s">
        <v>961</v>
      </c>
      <c r="C126" t="s">
        <v>969</v>
      </c>
      <c r="D126" t="s">
        <v>970</v>
      </c>
    </row>
    <row r="127" spans="1:4">
      <c r="A127">
        <v>126</v>
      </c>
      <c r="B127" t="s">
        <v>961</v>
      </c>
      <c r="C127" t="s">
        <v>971</v>
      </c>
      <c r="D127" t="s">
        <v>972</v>
      </c>
    </row>
    <row r="128" spans="1:4">
      <c r="A128">
        <v>127</v>
      </c>
      <c r="B128" t="s">
        <v>961</v>
      </c>
      <c r="C128" t="s">
        <v>973</v>
      </c>
      <c r="D128" t="s">
        <v>974</v>
      </c>
    </row>
    <row r="129" spans="1:4">
      <c r="A129">
        <v>128</v>
      </c>
      <c r="B129" t="s">
        <v>961</v>
      </c>
      <c r="C129" t="s">
        <v>961</v>
      </c>
      <c r="D129" t="s">
        <v>962</v>
      </c>
    </row>
    <row r="130" spans="1:4">
      <c r="A130">
        <v>129</v>
      </c>
      <c r="B130" t="s">
        <v>961</v>
      </c>
      <c r="C130" t="s">
        <v>819</v>
      </c>
      <c r="D130" t="s">
        <v>975</v>
      </c>
    </row>
    <row r="131" spans="1:4">
      <c r="A131">
        <v>130</v>
      </c>
      <c r="B131" t="s">
        <v>961</v>
      </c>
      <c r="C131" t="s">
        <v>976</v>
      </c>
      <c r="D131" t="s">
        <v>977</v>
      </c>
    </row>
    <row r="132" spans="1:4">
      <c r="A132">
        <v>131</v>
      </c>
      <c r="B132" t="s">
        <v>961</v>
      </c>
      <c r="C132" t="s">
        <v>978</v>
      </c>
      <c r="D132" t="s">
        <v>979</v>
      </c>
    </row>
    <row r="133" spans="1:4">
      <c r="A133">
        <v>132</v>
      </c>
      <c r="B133" t="s">
        <v>961</v>
      </c>
      <c r="C133" t="s">
        <v>980</v>
      </c>
      <c r="D133" t="s">
        <v>981</v>
      </c>
    </row>
    <row r="134" spans="1:4">
      <c r="A134">
        <v>133</v>
      </c>
      <c r="B134" t="s">
        <v>961</v>
      </c>
      <c r="C134" t="s">
        <v>982</v>
      </c>
      <c r="D134" t="s">
        <v>983</v>
      </c>
    </row>
    <row r="135" spans="1:4">
      <c r="A135">
        <v>134</v>
      </c>
      <c r="B135" t="s">
        <v>961</v>
      </c>
      <c r="C135" t="s">
        <v>984</v>
      </c>
      <c r="D135" t="s">
        <v>985</v>
      </c>
    </row>
    <row r="136" spans="1:4">
      <c r="A136">
        <v>135</v>
      </c>
      <c r="B136" t="s">
        <v>961</v>
      </c>
      <c r="C136" t="s">
        <v>986</v>
      </c>
      <c r="D136" t="s">
        <v>987</v>
      </c>
    </row>
    <row r="137" spans="1:4">
      <c r="A137">
        <v>136</v>
      </c>
      <c r="B137" t="s">
        <v>988</v>
      </c>
      <c r="C137" t="s">
        <v>990</v>
      </c>
      <c r="D137" t="s">
        <v>991</v>
      </c>
    </row>
    <row r="138" spans="1:4">
      <c r="A138">
        <v>137</v>
      </c>
      <c r="B138" t="s">
        <v>988</v>
      </c>
      <c r="C138" t="s">
        <v>992</v>
      </c>
      <c r="D138" t="s">
        <v>993</v>
      </c>
    </row>
    <row r="139" spans="1:4">
      <c r="A139">
        <v>138</v>
      </c>
      <c r="B139" t="s">
        <v>988</v>
      </c>
      <c r="C139" t="s">
        <v>994</v>
      </c>
      <c r="D139" t="s">
        <v>995</v>
      </c>
    </row>
    <row r="140" spans="1:4">
      <c r="A140">
        <v>139</v>
      </c>
      <c r="B140" t="s">
        <v>988</v>
      </c>
      <c r="C140" t="s">
        <v>996</v>
      </c>
      <c r="D140" t="s">
        <v>997</v>
      </c>
    </row>
    <row r="141" spans="1:4">
      <c r="A141">
        <v>140</v>
      </c>
      <c r="B141" t="s">
        <v>988</v>
      </c>
      <c r="C141" t="s">
        <v>998</v>
      </c>
      <c r="D141" t="s">
        <v>999</v>
      </c>
    </row>
    <row r="142" spans="1:4">
      <c r="A142">
        <v>141</v>
      </c>
      <c r="B142" t="s">
        <v>988</v>
      </c>
      <c r="C142" t="s">
        <v>1000</v>
      </c>
      <c r="D142" t="s">
        <v>1001</v>
      </c>
    </row>
    <row r="143" spans="1:4">
      <c r="A143">
        <v>142</v>
      </c>
      <c r="B143" t="s">
        <v>988</v>
      </c>
      <c r="C143" t="s">
        <v>1002</v>
      </c>
      <c r="D143" t="s">
        <v>1003</v>
      </c>
    </row>
    <row r="144" spans="1:4">
      <c r="A144">
        <v>143</v>
      </c>
      <c r="B144" t="s">
        <v>988</v>
      </c>
      <c r="C144" t="s">
        <v>1004</v>
      </c>
      <c r="D144" t="s">
        <v>1005</v>
      </c>
    </row>
    <row r="145" spans="1:4">
      <c r="A145">
        <v>144</v>
      </c>
      <c r="B145" t="s">
        <v>988</v>
      </c>
      <c r="C145" t="s">
        <v>1006</v>
      </c>
      <c r="D145" t="s">
        <v>1007</v>
      </c>
    </row>
    <row r="146" spans="1:4">
      <c r="A146">
        <v>145</v>
      </c>
      <c r="B146" t="s">
        <v>988</v>
      </c>
      <c r="C146" t="s">
        <v>988</v>
      </c>
      <c r="D146" t="s">
        <v>989</v>
      </c>
    </row>
    <row r="147" spans="1:4">
      <c r="A147">
        <v>146</v>
      </c>
      <c r="B147" t="s">
        <v>988</v>
      </c>
      <c r="C147" t="s">
        <v>1008</v>
      </c>
      <c r="D147" t="s">
        <v>1009</v>
      </c>
    </row>
    <row r="148" spans="1:4">
      <c r="A148">
        <v>147</v>
      </c>
      <c r="B148" t="s">
        <v>988</v>
      </c>
      <c r="C148" t="s">
        <v>1010</v>
      </c>
      <c r="D148" t="s">
        <v>1011</v>
      </c>
    </row>
    <row r="149" spans="1:4">
      <c r="A149">
        <v>148</v>
      </c>
      <c r="B149" t="s">
        <v>988</v>
      </c>
      <c r="C149" t="s">
        <v>1012</v>
      </c>
      <c r="D149" t="s">
        <v>1013</v>
      </c>
    </row>
    <row r="150" spans="1:4">
      <c r="A150">
        <v>149</v>
      </c>
      <c r="B150" t="s">
        <v>988</v>
      </c>
      <c r="C150" t="s">
        <v>1014</v>
      </c>
      <c r="D150" t="s">
        <v>1015</v>
      </c>
    </row>
    <row r="151" spans="1:4">
      <c r="A151">
        <v>150</v>
      </c>
      <c r="B151" t="s">
        <v>988</v>
      </c>
      <c r="C151" t="s">
        <v>1016</v>
      </c>
      <c r="D151" t="s">
        <v>1017</v>
      </c>
    </row>
    <row r="152" spans="1:4">
      <c r="A152">
        <v>151</v>
      </c>
      <c r="B152" t="s">
        <v>988</v>
      </c>
      <c r="C152" t="s">
        <v>1018</v>
      </c>
      <c r="D152" t="s">
        <v>1019</v>
      </c>
    </row>
    <row r="153" spans="1:4">
      <c r="A153">
        <v>152</v>
      </c>
      <c r="B153" t="s">
        <v>988</v>
      </c>
      <c r="C153" t="s">
        <v>1020</v>
      </c>
      <c r="D153" t="s">
        <v>1021</v>
      </c>
    </row>
    <row r="154" spans="1:4">
      <c r="A154">
        <v>153</v>
      </c>
      <c r="B154" t="s">
        <v>988</v>
      </c>
      <c r="C154" t="s">
        <v>1022</v>
      </c>
      <c r="D154" t="s">
        <v>1023</v>
      </c>
    </row>
    <row r="155" spans="1:4">
      <c r="A155">
        <v>154</v>
      </c>
      <c r="B155" t="s">
        <v>1024</v>
      </c>
      <c r="C155" t="s">
        <v>1026</v>
      </c>
      <c r="D155" t="s">
        <v>1027</v>
      </c>
    </row>
    <row r="156" spans="1:4">
      <c r="A156">
        <v>155</v>
      </c>
      <c r="B156" t="s">
        <v>1024</v>
      </c>
      <c r="C156" t="s">
        <v>1028</v>
      </c>
      <c r="D156" t="s">
        <v>1029</v>
      </c>
    </row>
    <row r="157" spans="1:4">
      <c r="A157">
        <v>156</v>
      </c>
      <c r="B157" t="s">
        <v>1024</v>
      </c>
      <c r="C157" t="s">
        <v>1030</v>
      </c>
      <c r="D157" t="s">
        <v>1031</v>
      </c>
    </row>
    <row r="158" spans="1:4">
      <c r="A158">
        <v>157</v>
      </c>
      <c r="B158" t="s">
        <v>1024</v>
      </c>
      <c r="C158" t="s">
        <v>797</v>
      </c>
      <c r="D158" t="s">
        <v>1032</v>
      </c>
    </row>
    <row r="159" spans="1:4">
      <c r="A159">
        <v>158</v>
      </c>
      <c r="B159" t="s">
        <v>1024</v>
      </c>
      <c r="C159" t="s">
        <v>1024</v>
      </c>
      <c r="D159" t="s">
        <v>1025</v>
      </c>
    </row>
    <row r="160" spans="1:4">
      <c r="A160">
        <v>159</v>
      </c>
      <c r="B160" t="s">
        <v>1024</v>
      </c>
      <c r="C160" t="s">
        <v>1033</v>
      </c>
      <c r="D160" t="s">
        <v>1034</v>
      </c>
    </row>
    <row r="161" spans="1:4">
      <c r="A161">
        <v>160</v>
      </c>
      <c r="B161" t="s">
        <v>1024</v>
      </c>
      <c r="C161" t="s">
        <v>1035</v>
      </c>
      <c r="D161" t="s">
        <v>1036</v>
      </c>
    </row>
    <row r="162" spans="1:4">
      <c r="A162">
        <v>161</v>
      </c>
      <c r="B162" t="s">
        <v>1024</v>
      </c>
      <c r="C162" t="s">
        <v>1037</v>
      </c>
      <c r="D162" t="s">
        <v>1038</v>
      </c>
    </row>
    <row r="163" spans="1:4">
      <c r="A163">
        <v>162</v>
      </c>
      <c r="B163" t="s">
        <v>1024</v>
      </c>
      <c r="C163" t="s">
        <v>1039</v>
      </c>
      <c r="D163" t="s">
        <v>1040</v>
      </c>
    </row>
    <row r="164" spans="1:4">
      <c r="A164">
        <v>163</v>
      </c>
      <c r="B164" t="s">
        <v>1041</v>
      </c>
      <c r="C164" t="s">
        <v>1043</v>
      </c>
      <c r="D164" t="s">
        <v>1044</v>
      </c>
    </row>
    <row r="165" spans="1:4">
      <c r="A165">
        <v>164</v>
      </c>
      <c r="B165" t="s">
        <v>1041</v>
      </c>
      <c r="C165" t="s">
        <v>1045</v>
      </c>
      <c r="D165" t="s">
        <v>1046</v>
      </c>
    </row>
    <row r="166" spans="1:4">
      <c r="A166">
        <v>165</v>
      </c>
      <c r="B166" t="s">
        <v>1041</v>
      </c>
      <c r="C166" t="s">
        <v>731</v>
      </c>
      <c r="D166" t="s">
        <v>1047</v>
      </c>
    </row>
    <row r="167" spans="1:4">
      <c r="A167">
        <v>166</v>
      </c>
      <c r="B167" t="s">
        <v>1041</v>
      </c>
      <c r="C167" t="s">
        <v>1048</v>
      </c>
      <c r="D167" t="s">
        <v>1049</v>
      </c>
    </row>
    <row r="168" spans="1:4">
      <c r="A168">
        <v>167</v>
      </c>
      <c r="B168" t="s">
        <v>1041</v>
      </c>
      <c r="C168" t="s">
        <v>1050</v>
      </c>
      <c r="D168" t="s">
        <v>1051</v>
      </c>
    </row>
    <row r="169" spans="1:4">
      <c r="A169">
        <v>168</v>
      </c>
      <c r="B169" t="s">
        <v>1041</v>
      </c>
      <c r="C169" t="s">
        <v>1052</v>
      </c>
      <c r="D169" t="s">
        <v>1053</v>
      </c>
    </row>
    <row r="170" spans="1:4">
      <c r="A170">
        <v>169</v>
      </c>
      <c r="B170" t="s">
        <v>1041</v>
      </c>
      <c r="C170" t="s">
        <v>1054</v>
      </c>
      <c r="D170" t="s">
        <v>1055</v>
      </c>
    </row>
    <row r="171" spans="1:4">
      <c r="A171">
        <v>170</v>
      </c>
      <c r="B171" t="s">
        <v>1041</v>
      </c>
      <c r="C171" t="s">
        <v>1041</v>
      </c>
      <c r="D171" t="s">
        <v>1042</v>
      </c>
    </row>
    <row r="172" spans="1:4">
      <c r="A172">
        <v>171</v>
      </c>
      <c r="B172" t="s">
        <v>1041</v>
      </c>
      <c r="C172" t="s">
        <v>1056</v>
      </c>
      <c r="D172" t="s">
        <v>1057</v>
      </c>
    </row>
    <row r="173" spans="1:4">
      <c r="A173">
        <v>172</v>
      </c>
      <c r="B173" t="s">
        <v>1041</v>
      </c>
      <c r="C173" t="s">
        <v>1058</v>
      </c>
      <c r="D173" t="s">
        <v>1059</v>
      </c>
    </row>
    <row r="174" spans="1:4">
      <c r="A174">
        <v>173</v>
      </c>
      <c r="B174" t="s">
        <v>1041</v>
      </c>
      <c r="C174" t="s">
        <v>1060</v>
      </c>
      <c r="D174" t="s">
        <v>1061</v>
      </c>
    </row>
    <row r="175" spans="1:4">
      <c r="A175">
        <v>174</v>
      </c>
      <c r="B175" t="s">
        <v>1062</v>
      </c>
      <c r="C175" t="s">
        <v>1043</v>
      </c>
      <c r="D175" t="s">
        <v>1064</v>
      </c>
    </row>
    <row r="176" spans="1:4">
      <c r="A176">
        <v>175</v>
      </c>
      <c r="B176" t="s">
        <v>1062</v>
      </c>
      <c r="C176" t="s">
        <v>1065</v>
      </c>
      <c r="D176" t="s">
        <v>1066</v>
      </c>
    </row>
    <row r="177" spans="1:4">
      <c r="A177">
        <v>176</v>
      </c>
      <c r="B177" t="s">
        <v>1062</v>
      </c>
      <c r="C177" t="s">
        <v>1067</v>
      </c>
      <c r="D177" t="s">
        <v>1068</v>
      </c>
    </row>
    <row r="178" spans="1:4">
      <c r="A178">
        <v>177</v>
      </c>
      <c r="B178" t="s">
        <v>1062</v>
      </c>
      <c r="C178" t="s">
        <v>1069</v>
      </c>
      <c r="D178" t="s">
        <v>1070</v>
      </c>
    </row>
    <row r="179" spans="1:4">
      <c r="A179">
        <v>178</v>
      </c>
      <c r="B179" t="s">
        <v>1062</v>
      </c>
      <c r="C179" t="s">
        <v>1071</v>
      </c>
      <c r="D179" t="s">
        <v>1072</v>
      </c>
    </row>
    <row r="180" spans="1:4">
      <c r="A180">
        <v>179</v>
      </c>
      <c r="B180" t="s">
        <v>1062</v>
      </c>
      <c r="C180" t="s">
        <v>1073</v>
      </c>
      <c r="D180" t="s">
        <v>1074</v>
      </c>
    </row>
    <row r="181" spans="1:4">
      <c r="A181">
        <v>180</v>
      </c>
      <c r="B181" t="s">
        <v>1062</v>
      </c>
      <c r="C181" t="s">
        <v>1062</v>
      </c>
      <c r="D181" t="s">
        <v>1063</v>
      </c>
    </row>
    <row r="182" spans="1:4">
      <c r="A182">
        <v>181</v>
      </c>
      <c r="B182" t="s">
        <v>1062</v>
      </c>
      <c r="C182" t="s">
        <v>1075</v>
      </c>
      <c r="D182" t="s">
        <v>1076</v>
      </c>
    </row>
    <row r="183" spans="1:4">
      <c r="A183">
        <v>182</v>
      </c>
      <c r="B183" t="s">
        <v>1077</v>
      </c>
      <c r="C183" t="s">
        <v>1079</v>
      </c>
      <c r="D183" t="s">
        <v>1080</v>
      </c>
    </row>
    <row r="184" spans="1:4">
      <c r="A184">
        <v>183</v>
      </c>
      <c r="B184" t="s">
        <v>1077</v>
      </c>
      <c r="C184" t="s">
        <v>1081</v>
      </c>
      <c r="D184" t="s">
        <v>1082</v>
      </c>
    </row>
    <row r="185" spans="1:4">
      <c r="A185">
        <v>184</v>
      </c>
      <c r="B185" t="s">
        <v>1077</v>
      </c>
      <c r="C185" t="s">
        <v>1083</v>
      </c>
      <c r="D185" t="s">
        <v>1084</v>
      </c>
    </row>
    <row r="186" spans="1:4">
      <c r="A186">
        <v>185</v>
      </c>
      <c r="B186" t="s">
        <v>1077</v>
      </c>
      <c r="C186" t="s">
        <v>1085</v>
      </c>
      <c r="D186" t="s">
        <v>1086</v>
      </c>
    </row>
    <row r="187" spans="1:4">
      <c r="A187">
        <v>186</v>
      </c>
      <c r="B187" t="s">
        <v>1077</v>
      </c>
      <c r="C187" t="s">
        <v>1087</v>
      </c>
      <c r="D187" t="s">
        <v>1088</v>
      </c>
    </row>
    <row r="188" spans="1:4">
      <c r="A188">
        <v>187</v>
      </c>
      <c r="B188" t="s">
        <v>1077</v>
      </c>
      <c r="C188" t="s">
        <v>1089</v>
      </c>
      <c r="D188" t="s">
        <v>1090</v>
      </c>
    </row>
    <row r="189" spans="1:4">
      <c r="A189">
        <v>188</v>
      </c>
      <c r="B189" t="s">
        <v>1077</v>
      </c>
      <c r="C189" t="s">
        <v>1091</v>
      </c>
      <c r="D189" t="s">
        <v>1092</v>
      </c>
    </row>
    <row r="190" spans="1:4">
      <c r="A190">
        <v>189</v>
      </c>
      <c r="B190" t="s">
        <v>1077</v>
      </c>
      <c r="C190" t="s">
        <v>1093</v>
      </c>
      <c r="D190" t="s">
        <v>1094</v>
      </c>
    </row>
    <row r="191" spans="1:4">
      <c r="A191">
        <v>190</v>
      </c>
      <c r="B191" t="s">
        <v>1077</v>
      </c>
      <c r="C191" t="s">
        <v>855</v>
      </c>
      <c r="D191" t="s">
        <v>1095</v>
      </c>
    </row>
    <row r="192" spans="1:4">
      <c r="A192">
        <v>191</v>
      </c>
      <c r="B192" t="s">
        <v>1077</v>
      </c>
      <c r="C192" t="s">
        <v>1096</v>
      </c>
      <c r="D192" t="s">
        <v>1097</v>
      </c>
    </row>
    <row r="193" spans="1:4">
      <c r="A193">
        <v>192</v>
      </c>
      <c r="B193" t="s">
        <v>1077</v>
      </c>
      <c r="C193" t="s">
        <v>1098</v>
      </c>
      <c r="D193" t="s">
        <v>1099</v>
      </c>
    </row>
    <row r="194" spans="1:4">
      <c r="A194">
        <v>193</v>
      </c>
      <c r="B194" t="s">
        <v>1077</v>
      </c>
      <c r="C194" t="s">
        <v>1100</v>
      </c>
      <c r="D194" t="s">
        <v>1101</v>
      </c>
    </row>
    <row r="195" spans="1:4">
      <c r="A195">
        <v>194</v>
      </c>
      <c r="B195" t="s">
        <v>1077</v>
      </c>
      <c r="C195" t="s">
        <v>1102</v>
      </c>
      <c r="D195" t="s">
        <v>1103</v>
      </c>
    </row>
    <row r="196" spans="1:4">
      <c r="A196">
        <v>195</v>
      </c>
      <c r="B196" t="s">
        <v>1077</v>
      </c>
      <c r="C196" t="s">
        <v>1104</v>
      </c>
      <c r="D196" t="s">
        <v>1105</v>
      </c>
    </row>
    <row r="197" spans="1:4">
      <c r="A197">
        <v>196</v>
      </c>
      <c r="B197" t="s">
        <v>1077</v>
      </c>
      <c r="C197" t="s">
        <v>1106</v>
      </c>
      <c r="D197" t="s">
        <v>1107</v>
      </c>
    </row>
    <row r="198" spans="1:4">
      <c r="A198">
        <v>197</v>
      </c>
      <c r="B198" t="s">
        <v>1077</v>
      </c>
      <c r="C198" t="s">
        <v>1108</v>
      </c>
      <c r="D198" t="s">
        <v>1109</v>
      </c>
    </row>
    <row r="199" spans="1:4">
      <c r="A199">
        <v>198</v>
      </c>
      <c r="B199" t="s">
        <v>1077</v>
      </c>
      <c r="C199" t="s">
        <v>1110</v>
      </c>
      <c r="D199" t="s">
        <v>1111</v>
      </c>
    </row>
    <row r="200" spans="1:4">
      <c r="A200">
        <v>199</v>
      </c>
      <c r="B200" t="s">
        <v>1077</v>
      </c>
      <c r="C200" t="s">
        <v>1112</v>
      </c>
      <c r="D200" t="s">
        <v>1113</v>
      </c>
    </row>
    <row r="201" spans="1:4">
      <c r="A201">
        <v>200</v>
      </c>
      <c r="B201" t="s">
        <v>1077</v>
      </c>
      <c r="C201" t="s">
        <v>1114</v>
      </c>
      <c r="D201" t="s">
        <v>1115</v>
      </c>
    </row>
    <row r="202" spans="1:4">
      <c r="A202">
        <v>201</v>
      </c>
      <c r="B202" t="s">
        <v>1077</v>
      </c>
      <c r="C202" t="s">
        <v>1116</v>
      </c>
      <c r="D202" t="s">
        <v>1117</v>
      </c>
    </row>
    <row r="203" spans="1:4">
      <c r="A203">
        <v>202</v>
      </c>
      <c r="B203" t="s">
        <v>1077</v>
      </c>
      <c r="C203" t="s">
        <v>1077</v>
      </c>
      <c r="D203" t="s">
        <v>1078</v>
      </c>
    </row>
    <row r="204" spans="1:4">
      <c r="A204">
        <v>203</v>
      </c>
      <c r="B204" t="s">
        <v>1077</v>
      </c>
      <c r="C204" t="s">
        <v>1118</v>
      </c>
      <c r="D204" t="s">
        <v>1119</v>
      </c>
    </row>
    <row r="205" spans="1:4">
      <c r="A205">
        <v>204</v>
      </c>
      <c r="B205" t="s">
        <v>1077</v>
      </c>
      <c r="C205" t="s">
        <v>1120</v>
      </c>
      <c r="D205" t="s">
        <v>1121</v>
      </c>
    </row>
    <row r="206" spans="1:4">
      <c r="A206">
        <v>205</v>
      </c>
      <c r="B206" t="s">
        <v>1122</v>
      </c>
      <c r="C206" t="s">
        <v>1124</v>
      </c>
      <c r="D206" t="s">
        <v>1125</v>
      </c>
    </row>
    <row r="207" spans="1:4">
      <c r="A207">
        <v>206</v>
      </c>
      <c r="B207" t="s">
        <v>1122</v>
      </c>
      <c r="C207" t="s">
        <v>1126</v>
      </c>
      <c r="D207" t="s">
        <v>1127</v>
      </c>
    </row>
    <row r="208" spans="1:4">
      <c r="A208">
        <v>207</v>
      </c>
      <c r="B208" t="s">
        <v>1122</v>
      </c>
      <c r="C208" t="s">
        <v>1128</v>
      </c>
      <c r="D208" t="s">
        <v>1129</v>
      </c>
    </row>
    <row r="209" spans="1:4">
      <c r="A209">
        <v>208</v>
      </c>
      <c r="B209" t="s">
        <v>1122</v>
      </c>
      <c r="C209" t="s">
        <v>1130</v>
      </c>
      <c r="D209" t="s">
        <v>1131</v>
      </c>
    </row>
    <row r="210" spans="1:4">
      <c r="A210">
        <v>209</v>
      </c>
      <c r="B210" t="s">
        <v>1122</v>
      </c>
      <c r="C210" t="s">
        <v>1132</v>
      </c>
      <c r="D210" t="s">
        <v>1133</v>
      </c>
    </row>
    <row r="211" spans="1:4">
      <c r="A211">
        <v>210</v>
      </c>
      <c r="B211" t="s">
        <v>1122</v>
      </c>
      <c r="C211" t="s">
        <v>1134</v>
      </c>
      <c r="D211" t="s">
        <v>1135</v>
      </c>
    </row>
    <row r="212" spans="1:4">
      <c r="A212">
        <v>211</v>
      </c>
      <c r="B212" t="s">
        <v>1122</v>
      </c>
      <c r="C212" t="s">
        <v>1136</v>
      </c>
      <c r="D212" t="s">
        <v>1137</v>
      </c>
    </row>
    <row r="213" spans="1:4">
      <c r="A213">
        <v>212</v>
      </c>
      <c r="B213" t="s">
        <v>1122</v>
      </c>
      <c r="C213" t="s">
        <v>1138</v>
      </c>
      <c r="D213" t="s">
        <v>1139</v>
      </c>
    </row>
    <row r="214" spans="1:4">
      <c r="A214">
        <v>213</v>
      </c>
      <c r="B214" t="s">
        <v>1122</v>
      </c>
      <c r="C214" t="s">
        <v>1140</v>
      </c>
      <c r="D214" t="s">
        <v>1141</v>
      </c>
    </row>
    <row r="215" spans="1:4">
      <c r="A215">
        <v>214</v>
      </c>
      <c r="B215" t="s">
        <v>1122</v>
      </c>
      <c r="C215" t="s">
        <v>1142</v>
      </c>
      <c r="D215" t="s">
        <v>1143</v>
      </c>
    </row>
    <row r="216" spans="1:4">
      <c r="A216">
        <v>215</v>
      </c>
      <c r="B216" t="s">
        <v>1122</v>
      </c>
      <c r="C216" t="s">
        <v>1144</v>
      </c>
      <c r="D216" t="s">
        <v>1145</v>
      </c>
    </row>
    <row r="217" spans="1:4">
      <c r="A217">
        <v>216</v>
      </c>
      <c r="B217" t="s">
        <v>1122</v>
      </c>
      <c r="C217" t="s">
        <v>1146</v>
      </c>
      <c r="D217" t="s">
        <v>1147</v>
      </c>
    </row>
    <row r="218" spans="1:4">
      <c r="A218">
        <v>217</v>
      </c>
      <c r="B218" t="s">
        <v>1122</v>
      </c>
      <c r="C218" t="s">
        <v>1148</v>
      </c>
      <c r="D218" t="s">
        <v>1149</v>
      </c>
    </row>
    <row r="219" spans="1:4">
      <c r="A219">
        <v>218</v>
      </c>
      <c r="B219" t="s">
        <v>1122</v>
      </c>
      <c r="C219" t="s">
        <v>1150</v>
      </c>
      <c r="D219" t="s">
        <v>1151</v>
      </c>
    </row>
    <row r="220" spans="1:4">
      <c r="A220">
        <v>219</v>
      </c>
      <c r="B220" t="s">
        <v>1122</v>
      </c>
      <c r="C220" t="s">
        <v>1152</v>
      </c>
      <c r="D220" t="s">
        <v>1153</v>
      </c>
    </row>
    <row r="221" spans="1:4">
      <c r="A221">
        <v>220</v>
      </c>
      <c r="B221" t="s">
        <v>1122</v>
      </c>
      <c r="C221" t="s">
        <v>1154</v>
      </c>
      <c r="D221" t="s">
        <v>1155</v>
      </c>
    </row>
    <row r="222" spans="1:4">
      <c r="A222">
        <v>221</v>
      </c>
      <c r="B222" t="s">
        <v>1122</v>
      </c>
      <c r="C222" t="s">
        <v>1122</v>
      </c>
      <c r="D222" t="s">
        <v>1123</v>
      </c>
    </row>
    <row r="223" spans="1:4">
      <c r="A223">
        <v>222</v>
      </c>
      <c r="B223" t="s">
        <v>1122</v>
      </c>
      <c r="C223" t="s">
        <v>1156</v>
      </c>
      <c r="D223" t="s">
        <v>1157</v>
      </c>
    </row>
    <row r="224" spans="1:4">
      <c r="A224">
        <v>223</v>
      </c>
      <c r="B224" t="s">
        <v>1122</v>
      </c>
      <c r="C224" t="s">
        <v>1158</v>
      </c>
      <c r="D224" t="s">
        <v>1159</v>
      </c>
    </row>
    <row r="225" spans="1:4">
      <c r="A225">
        <v>224</v>
      </c>
      <c r="B225" t="s">
        <v>1122</v>
      </c>
      <c r="C225" t="s">
        <v>1160</v>
      </c>
      <c r="D225" t="s">
        <v>1161</v>
      </c>
    </row>
    <row r="226" spans="1:4">
      <c r="A226">
        <v>225</v>
      </c>
      <c r="B226" t="s">
        <v>1122</v>
      </c>
      <c r="C226" t="s">
        <v>1162</v>
      </c>
      <c r="D226" t="s">
        <v>1163</v>
      </c>
    </row>
    <row r="227" spans="1:4">
      <c r="A227">
        <v>226</v>
      </c>
      <c r="B227" t="s">
        <v>1164</v>
      </c>
      <c r="C227" t="s">
        <v>1166</v>
      </c>
      <c r="D227" t="s">
        <v>1167</v>
      </c>
    </row>
    <row r="228" spans="1:4">
      <c r="A228">
        <v>227</v>
      </c>
      <c r="B228" t="s">
        <v>1164</v>
      </c>
      <c r="C228" t="s">
        <v>1168</v>
      </c>
      <c r="D228" t="s">
        <v>1169</v>
      </c>
    </row>
    <row r="229" spans="1:4">
      <c r="A229">
        <v>228</v>
      </c>
      <c r="B229" t="s">
        <v>1164</v>
      </c>
      <c r="C229" t="s">
        <v>1170</v>
      </c>
      <c r="D229" t="s">
        <v>1171</v>
      </c>
    </row>
    <row r="230" spans="1:4">
      <c r="A230">
        <v>229</v>
      </c>
      <c r="B230" t="s">
        <v>1164</v>
      </c>
      <c r="C230" t="s">
        <v>747</v>
      </c>
      <c r="D230" t="s">
        <v>1172</v>
      </c>
    </row>
    <row r="231" spans="1:4">
      <c r="A231">
        <v>230</v>
      </c>
      <c r="B231" t="s">
        <v>1164</v>
      </c>
      <c r="C231" t="s">
        <v>1173</v>
      </c>
      <c r="D231" t="s">
        <v>1174</v>
      </c>
    </row>
    <row r="232" spans="1:4">
      <c r="A232">
        <v>231</v>
      </c>
      <c r="B232" t="s">
        <v>1164</v>
      </c>
      <c r="C232" t="s">
        <v>1175</v>
      </c>
      <c r="D232" t="s">
        <v>1176</v>
      </c>
    </row>
    <row r="233" spans="1:4">
      <c r="A233">
        <v>232</v>
      </c>
      <c r="B233" t="s">
        <v>1164</v>
      </c>
      <c r="C233" t="s">
        <v>1177</v>
      </c>
      <c r="D233" t="s">
        <v>1178</v>
      </c>
    </row>
    <row r="234" spans="1:4">
      <c r="A234">
        <v>233</v>
      </c>
      <c r="B234" t="s">
        <v>1164</v>
      </c>
      <c r="C234" t="s">
        <v>1179</v>
      </c>
      <c r="D234" t="s">
        <v>1180</v>
      </c>
    </row>
    <row r="235" spans="1:4">
      <c r="A235">
        <v>234</v>
      </c>
      <c r="B235" t="s">
        <v>1164</v>
      </c>
      <c r="C235" t="s">
        <v>1181</v>
      </c>
      <c r="D235" t="s">
        <v>1182</v>
      </c>
    </row>
    <row r="236" spans="1:4">
      <c r="A236">
        <v>235</v>
      </c>
      <c r="B236" t="s">
        <v>1164</v>
      </c>
      <c r="C236" t="s">
        <v>1183</v>
      </c>
      <c r="D236" t="s">
        <v>1184</v>
      </c>
    </row>
    <row r="237" spans="1:4">
      <c r="A237">
        <v>236</v>
      </c>
      <c r="B237" t="s">
        <v>1164</v>
      </c>
      <c r="C237" t="s">
        <v>1164</v>
      </c>
      <c r="D237" t="s">
        <v>1165</v>
      </c>
    </row>
    <row r="238" spans="1:4">
      <c r="A238">
        <v>237</v>
      </c>
      <c r="B238" t="s">
        <v>1164</v>
      </c>
      <c r="C238" t="s">
        <v>1185</v>
      </c>
      <c r="D238" t="s">
        <v>1186</v>
      </c>
    </row>
    <row r="239" spans="1:4">
      <c r="A239">
        <v>238</v>
      </c>
      <c r="B239" t="s">
        <v>1164</v>
      </c>
      <c r="C239" t="s">
        <v>1187</v>
      </c>
      <c r="D239" t="s">
        <v>1188</v>
      </c>
    </row>
    <row r="240" spans="1:4">
      <c r="A240">
        <v>239</v>
      </c>
      <c r="B240" t="s">
        <v>1164</v>
      </c>
      <c r="C240" t="s">
        <v>1189</v>
      </c>
      <c r="D240" t="s">
        <v>1190</v>
      </c>
    </row>
    <row r="241" spans="1:4">
      <c r="A241">
        <v>240</v>
      </c>
      <c r="B241" t="s">
        <v>1191</v>
      </c>
      <c r="C241" t="s">
        <v>1193</v>
      </c>
      <c r="D241" t="s">
        <v>1194</v>
      </c>
    </row>
    <row r="242" spans="1:4">
      <c r="A242">
        <v>241</v>
      </c>
      <c r="B242" t="s">
        <v>1191</v>
      </c>
      <c r="C242" t="s">
        <v>1195</v>
      </c>
      <c r="D242" t="s">
        <v>1196</v>
      </c>
    </row>
    <row r="243" spans="1:4">
      <c r="A243">
        <v>242</v>
      </c>
      <c r="B243" t="s">
        <v>1191</v>
      </c>
      <c r="C243" t="s">
        <v>1197</v>
      </c>
      <c r="D243" t="s">
        <v>1198</v>
      </c>
    </row>
    <row r="244" spans="1:4">
      <c r="A244">
        <v>243</v>
      </c>
      <c r="B244" t="s">
        <v>1191</v>
      </c>
      <c r="C244" t="s">
        <v>1199</v>
      </c>
      <c r="D244" t="s">
        <v>1200</v>
      </c>
    </row>
    <row r="245" spans="1:4">
      <c r="A245">
        <v>244</v>
      </c>
      <c r="B245" t="s">
        <v>1191</v>
      </c>
      <c r="C245" t="s">
        <v>1201</v>
      </c>
      <c r="D245" t="s">
        <v>1202</v>
      </c>
    </row>
    <row r="246" spans="1:4">
      <c r="A246">
        <v>245</v>
      </c>
      <c r="B246" t="s">
        <v>1191</v>
      </c>
      <c r="C246" t="s">
        <v>1203</v>
      </c>
      <c r="D246" t="s">
        <v>1204</v>
      </c>
    </row>
    <row r="247" spans="1:4">
      <c r="A247">
        <v>246</v>
      </c>
      <c r="B247" t="s">
        <v>1191</v>
      </c>
      <c r="C247" t="s">
        <v>1205</v>
      </c>
      <c r="D247" t="s">
        <v>1206</v>
      </c>
    </row>
    <row r="248" spans="1:4">
      <c r="A248">
        <v>247</v>
      </c>
      <c r="B248" t="s">
        <v>1191</v>
      </c>
      <c r="C248" t="s">
        <v>1207</v>
      </c>
      <c r="D248" t="s">
        <v>1208</v>
      </c>
    </row>
    <row r="249" spans="1:4">
      <c r="A249">
        <v>248</v>
      </c>
      <c r="B249" t="s">
        <v>1191</v>
      </c>
      <c r="C249" t="s">
        <v>1209</v>
      </c>
      <c r="D249" t="s">
        <v>1210</v>
      </c>
    </row>
    <row r="250" spans="1:4">
      <c r="A250">
        <v>249</v>
      </c>
      <c r="B250" t="s">
        <v>1191</v>
      </c>
      <c r="C250" t="s">
        <v>1211</v>
      </c>
      <c r="D250" t="s">
        <v>1212</v>
      </c>
    </row>
    <row r="251" spans="1:4">
      <c r="A251">
        <v>250</v>
      </c>
      <c r="B251" t="s">
        <v>1191</v>
      </c>
      <c r="C251" t="s">
        <v>1213</v>
      </c>
      <c r="D251" t="s">
        <v>1214</v>
      </c>
    </row>
    <row r="252" spans="1:4">
      <c r="A252">
        <v>251</v>
      </c>
      <c r="B252" t="s">
        <v>1191</v>
      </c>
      <c r="C252" t="s">
        <v>1215</v>
      </c>
      <c r="D252" t="s">
        <v>1216</v>
      </c>
    </row>
    <row r="253" spans="1:4">
      <c r="A253">
        <v>252</v>
      </c>
      <c r="B253" t="s">
        <v>1191</v>
      </c>
      <c r="C253" t="s">
        <v>1191</v>
      </c>
      <c r="D253" t="s">
        <v>1192</v>
      </c>
    </row>
    <row r="254" spans="1:4">
      <c r="A254">
        <v>253</v>
      </c>
      <c r="B254" t="s">
        <v>1191</v>
      </c>
      <c r="C254" t="s">
        <v>1217</v>
      </c>
      <c r="D254" t="s">
        <v>1218</v>
      </c>
    </row>
    <row r="255" spans="1:4">
      <c r="A255">
        <v>254</v>
      </c>
      <c r="B255" t="s">
        <v>1191</v>
      </c>
      <c r="C255" t="s">
        <v>1219</v>
      </c>
      <c r="D255" t="s">
        <v>1220</v>
      </c>
    </row>
    <row r="256" spans="1:4">
      <c r="A256">
        <v>255</v>
      </c>
      <c r="B256" t="s">
        <v>1221</v>
      </c>
      <c r="C256" t="s">
        <v>1223</v>
      </c>
      <c r="D256" t="s">
        <v>1224</v>
      </c>
    </row>
    <row r="257" spans="1:4">
      <c r="A257">
        <v>256</v>
      </c>
      <c r="B257" t="s">
        <v>1221</v>
      </c>
      <c r="C257" t="s">
        <v>1225</v>
      </c>
      <c r="D257" t="s">
        <v>1226</v>
      </c>
    </row>
    <row r="258" spans="1:4">
      <c r="A258">
        <v>257</v>
      </c>
      <c r="B258" t="s">
        <v>1221</v>
      </c>
      <c r="C258" t="s">
        <v>1227</v>
      </c>
      <c r="D258" t="s">
        <v>1228</v>
      </c>
    </row>
    <row r="259" spans="1:4">
      <c r="A259">
        <v>258</v>
      </c>
      <c r="B259" t="s">
        <v>1221</v>
      </c>
      <c r="C259" t="s">
        <v>1229</v>
      </c>
      <c r="D259" t="s">
        <v>1230</v>
      </c>
    </row>
    <row r="260" spans="1:4">
      <c r="A260">
        <v>259</v>
      </c>
      <c r="B260" t="s">
        <v>1221</v>
      </c>
      <c r="C260" t="s">
        <v>1231</v>
      </c>
      <c r="D260" t="s">
        <v>1232</v>
      </c>
    </row>
    <row r="261" spans="1:4">
      <c r="A261">
        <v>260</v>
      </c>
      <c r="B261" t="s">
        <v>1221</v>
      </c>
      <c r="C261" t="s">
        <v>1233</v>
      </c>
      <c r="D261" t="s">
        <v>1234</v>
      </c>
    </row>
    <row r="262" spans="1:4">
      <c r="A262">
        <v>261</v>
      </c>
      <c r="B262" t="s">
        <v>1221</v>
      </c>
      <c r="C262" t="s">
        <v>1235</v>
      </c>
      <c r="D262" t="s">
        <v>1236</v>
      </c>
    </row>
    <row r="263" spans="1:4">
      <c r="A263">
        <v>262</v>
      </c>
      <c r="B263" t="s">
        <v>1221</v>
      </c>
      <c r="C263" t="s">
        <v>1237</v>
      </c>
      <c r="D263" t="s">
        <v>1238</v>
      </c>
    </row>
    <row r="264" spans="1:4">
      <c r="A264">
        <v>263</v>
      </c>
      <c r="B264" t="s">
        <v>1221</v>
      </c>
      <c r="C264" t="s">
        <v>1239</v>
      </c>
      <c r="D264" t="s">
        <v>1240</v>
      </c>
    </row>
    <row r="265" spans="1:4">
      <c r="A265">
        <v>264</v>
      </c>
      <c r="B265" t="s">
        <v>1221</v>
      </c>
      <c r="C265" t="s">
        <v>1221</v>
      </c>
      <c r="D265" t="s">
        <v>1222</v>
      </c>
    </row>
    <row r="266" spans="1:4">
      <c r="A266">
        <v>265</v>
      </c>
      <c r="B266" t="s">
        <v>1221</v>
      </c>
      <c r="C266" t="s">
        <v>1241</v>
      </c>
      <c r="D266" t="s">
        <v>1242</v>
      </c>
    </row>
    <row r="267" spans="1:4">
      <c r="A267">
        <v>266</v>
      </c>
      <c r="B267" t="s">
        <v>1243</v>
      </c>
      <c r="C267" t="s">
        <v>1245</v>
      </c>
      <c r="D267" t="s">
        <v>1246</v>
      </c>
    </row>
    <row r="268" spans="1:4">
      <c r="A268">
        <v>267</v>
      </c>
      <c r="B268" t="s">
        <v>1243</v>
      </c>
      <c r="C268" t="s">
        <v>1247</v>
      </c>
      <c r="D268" t="s">
        <v>1248</v>
      </c>
    </row>
    <row r="269" spans="1:4">
      <c r="A269">
        <v>268</v>
      </c>
      <c r="B269" t="s">
        <v>1243</v>
      </c>
      <c r="C269" t="s">
        <v>1249</v>
      </c>
      <c r="D269" t="s">
        <v>1250</v>
      </c>
    </row>
    <row r="270" spans="1:4">
      <c r="A270">
        <v>269</v>
      </c>
      <c r="B270" t="s">
        <v>1243</v>
      </c>
      <c r="C270" t="s">
        <v>1251</v>
      </c>
      <c r="D270" t="s">
        <v>1252</v>
      </c>
    </row>
    <row r="271" spans="1:4">
      <c r="A271">
        <v>270</v>
      </c>
      <c r="B271" t="s">
        <v>1243</v>
      </c>
      <c r="C271" t="s">
        <v>747</v>
      </c>
      <c r="D271" t="s">
        <v>1253</v>
      </c>
    </row>
    <row r="272" spans="1:4">
      <c r="A272">
        <v>271</v>
      </c>
      <c r="B272" t="s">
        <v>1243</v>
      </c>
      <c r="C272" t="s">
        <v>1254</v>
      </c>
      <c r="D272" t="s">
        <v>1255</v>
      </c>
    </row>
    <row r="273" spans="1:4">
      <c r="A273">
        <v>272</v>
      </c>
      <c r="B273" t="s">
        <v>1243</v>
      </c>
      <c r="C273" t="s">
        <v>1256</v>
      </c>
      <c r="D273" t="s">
        <v>1257</v>
      </c>
    </row>
    <row r="274" spans="1:4">
      <c r="A274">
        <v>273</v>
      </c>
      <c r="B274" t="s">
        <v>1243</v>
      </c>
      <c r="C274" t="s">
        <v>1258</v>
      </c>
      <c r="D274" t="s">
        <v>1259</v>
      </c>
    </row>
    <row r="275" spans="1:4">
      <c r="A275">
        <v>274</v>
      </c>
      <c r="B275" t="s">
        <v>1243</v>
      </c>
      <c r="C275" t="s">
        <v>1260</v>
      </c>
      <c r="D275" t="s">
        <v>1261</v>
      </c>
    </row>
    <row r="276" spans="1:4">
      <c r="A276">
        <v>275</v>
      </c>
      <c r="B276" t="s">
        <v>1243</v>
      </c>
      <c r="C276" t="s">
        <v>1262</v>
      </c>
      <c r="D276" t="s">
        <v>1263</v>
      </c>
    </row>
    <row r="277" spans="1:4">
      <c r="A277">
        <v>276</v>
      </c>
      <c r="B277" t="s">
        <v>1243</v>
      </c>
      <c r="C277" t="s">
        <v>1264</v>
      </c>
      <c r="D277" t="s">
        <v>1265</v>
      </c>
    </row>
    <row r="278" spans="1:4">
      <c r="A278">
        <v>277</v>
      </c>
      <c r="B278" t="s">
        <v>1243</v>
      </c>
      <c r="C278" t="s">
        <v>1266</v>
      </c>
      <c r="D278" t="s">
        <v>1267</v>
      </c>
    </row>
    <row r="279" spans="1:4">
      <c r="A279">
        <v>278</v>
      </c>
      <c r="B279" t="s">
        <v>1243</v>
      </c>
      <c r="C279" t="s">
        <v>1268</v>
      </c>
      <c r="D279" t="s">
        <v>1269</v>
      </c>
    </row>
    <row r="280" spans="1:4">
      <c r="A280">
        <v>279</v>
      </c>
      <c r="B280" t="s">
        <v>1243</v>
      </c>
      <c r="C280" t="s">
        <v>1270</v>
      </c>
      <c r="D280" t="s">
        <v>1271</v>
      </c>
    </row>
    <row r="281" spans="1:4">
      <c r="A281">
        <v>280</v>
      </c>
      <c r="B281" t="s">
        <v>1243</v>
      </c>
      <c r="C281" t="s">
        <v>1272</v>
      </c>
      <c r="D281" t="s">
        <v>1273</v>
      </c>
    </row>
    <row r="282" spans="1:4">
      <c r="A282">
        <v>281</v>
      </c>
      <c r="B282" t="s">
        <v>1243</v>
      </c>
      <c r="C282" t="s">
        <v>1243</v>
      </c>
      <c r="D282" t="s">
        <v>1244</v>
      </c>
    </row>
    <row r="283" spans="1:4">
      <c r="A283">
        <v>282</v>
      </c>
      <c r="B283" t="s">
        <v>1274</v>
      </c>
      <c r="C283" t="s">
        <v>1276</v>
      </c>
      <c r="D283" t="s">
        <v>1277</v>
      </c>
    </row>
    <row r="284" spans="1:4">
      <c r="A284">
        <v>283</v>
      </c>
      <c r="B284" t="s">
        <v>1274</v>
      </c>
      <c r="C284" t="s">
        <v>1278</v>
      </c>
      <c r="D284" t="s">
        <v>1279</v>
      </c>
    </row>
    <row r="285" spans="1:4">
      <c r="A285">
        <v>284</v>
      </c>
      <c r="B285" t="s">
        <v>1274</v>
      </c>
      <c r="C285" t="s">
        <v>815</v>
      </c>
      <c r="D285" t="s">
        <v>1280</v>
      </c>
    </row>
    <row r="286" spans="1:4">
      <c r="A286">
        <v>285</v>
      </c>
      <c r="B286" t="s">
        <v>1274</v>
      </c>
      <c r="C286" t="s">
        <v>1281</v>
      </c>
      <c r="D286" t="s">
        <v>1282</v>
      </c>
    </row>
    <row r="287" spans="1:4">
      <c r="A287">
        <v>286</v>
      </c>
      <c r="B287" t="s">
        <v>1274</v>
      </c>
      <c r="C287" t="s">
        <v>1283</v>
      </c>
      <c r="D287" t="s">
        <v>1284</v>
      </c>
    </row>
    <row r="288" spans="1:4">
      <c r="A288">
        <v>287</v>
      </c>
      <c r="B288" t="s">
        <v>1274</v>
      </c>
      <c r="C288" t="s">
        <v>1285</v>
      </c>
      <c r="D288" t="s">
        <v>1286</v>
      </c>
    </row>
    <row r="289" spans="1:4">
      <c r="A289">
        <v>288</v>
      </c>
      <c r="B289" t="s">
        <v>1274</v>
      </c>
      <c r="C289" t="s">
        <v>1287</v>
      </c>
      <c r="D289" t="s">
        <v>1288</v>
      </c>
    </row>
    <row r="290" spans="1:4">
      <c r="A290">
        <v>289</v>
      </c>
      <c r="B290" t="s">
        <v>1274</v>
      </c>
      <c r="C290" t="s">
        <v>1289</v>
      </c>
      <c r="D290" t="s">
        <v>1290</v>
      </c>
    </row>
    <row r="291" spans="1:4">
      <c r="A291">
        <v>290</v>
      </c>
      <c r="B291" t="s">
        <v>1274</v>
      </c>
      <c r="C291" t="s">
        <v>1073</v>
      </c>
      <c r="D291" t="s">
        <v>1291</v>
      </c>
    </row>
    <row r="292" spans="1:4">
      <c r="A292">
        <v>291</v>
      </c>
      <c r="B292" t="s">
        <v>1274</v>
      </c>
      <c r="C292" t="s">
        <v>1075</v>
      </c>
      <c r="D292" t="s">
        <v>1292</v>
      </c>
    </row>
    <row r="293" spans="1:4">
      <c r="A293">
        <v>292</v>
      </c>
      <c r="B293" t="s">
        <v>1274</v>
      </c>
      <c r="C293" t="s">
        <v>1293</v>
      </c>
      <c r="D293" t="s">
        <v>1294</v>
      </c>
    </row>
    <row r="294" spans="1:4">
      <c r="A294">
        <v>293</v>
      </c>
      <c r="B294" t="s">
        <v>1274</v>
      </c>
      <c r="C294" t="s">
        <v>1295</v>
      </c>
      <c r="D294" t="s">
        <v>1296</v>
      </c>
    </row>
    <row r="295" spans="1:4">
      <c r="A295">
        <v>294</v>
      </c>
      <c r="B295" t="s">
        <v>1274</v>
      </c>
      <c r="C295" t="s">
        <v>1297</v>
      </c>
      <c r="D295" t="s">
        <v>1298</v>
      </c>
    </row>
    <row r="296" spans="1:4">
      <c r="A296">
        <v>295</v>
      </c>
      <c r="B296" t="s">
        <v>1274</v>
      </c>
      <c r="C296" t="s">
        <v>1274</v>
      </c>
      <c r="D296" t="s">
        <v>1275</v>
      </c>
    </row>
    <row r="297" spans="1:4">
      <c r="A297">
        <v>296</v>
      </c>
      <c r="B297" t="s">
        <v>1274</v>
      </c>
      <c r="C297" t="s">
        <v>1299</v>
      </c>
      <c r="D297" t="s">
        <v>1300</v>
      </c>
    </row>
    <row r="298" spans="1:4">
      <c r="A298">
        <v>297</v>
      </c>
      <c r="B298" t="s">
        <v>1301</v>
      </c>
      <c r="C298" t="s">
        <v>1301</v>
      </c>
      <c r="D298" t="s">
        <v>1302</v>
      </c>
    </row>
    <row r="299" spans="1:4">
      <c r="A299">
        <v>298</v>
      </c>
      <c r="B299" t="s">
        <v>1303</v>
      </c>
      <c r="C299" t="s">
        <v>1303</v>
      </c>
      <c r="D299" t="s">
        <v>1304</v>
      </c>
    </row>
    <row r="300" spans="1:4">
      <c r="A300">
        <v>299</v>
      </c>
      <c r="B300" t="s">
        <v>1305</v>
      </c>
      <c r="C300" t="s">
        <v>1305</v>
      </c>
      <c r="D300" t="s">
        <v>1306</v>
      </c>
    </row>
    <row r="301" spans="1:4">
      <c r="A301">
        <v>300</v>
      </c>
      <c r="B301" t="s">
        <v>1307</v>
      </c>
      <c r="C301" t="s">
        <v>1307</v>
      </c>
      <c r="D301" t="s">
        <v>1308</v>
      </c>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A87"/>
  <sheetViews>
    <sheetView showGridLines="0" zoomScaleNormal="100" workbookViewId="0"/>
  </sheetViews>
  <sheetFormatPr defaultRowHeight="11.25"/>
  <cols>
    <col min="1" max="1" width="32.5703125" style="6" customWidth="1"/>
    <col min="2" max="2" width="9.140625" style="147"/>
    <col min="3" max="3" width="9.140625" style="150"/>
    <col min="4" max="4" width="26.5703125" style="150"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3.28515625" style="82"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2" width="27.28515625" style="82" customWidth="1"/>
    <col min="43" max="43" width="29.71093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545"/>
    <col min="51" max="51" width="9.140625" style="82"/>
    <col min="52" max="52" width="20" style="82" customWidth="1"/>
    <col min="53" max="53" width="42.85546875" style="82" bestFit="1" customWidth="1"/>
    <col min="54" max="16384" width="9.140625" style="82"/>
  </cols>
  <sheetData>
    <row r="1" spans="1:53" s="146" customFormat="1" ht="43.5" customHeight="1">
      <c r="A1" s="155" t="s">
        <v>70</v>
      </c>
      <c r="B1" s="155" t="s">
        <v>367</v>
      </c>
      <c r="C1" s="155" t="s">
        <v>89</v>
      </c>
      <c r="D1" s="155" t="s">
        <v>86</v>
      </c>
      <c r="E1" s="155" t="s">
        <v>188</v>
      </c>
      <c r="F1" s="155" t="s">
        <v>228</v>
      </c>
      <c r="G1" s="155" t="s">
        <v>205</v>
      </c>
      <c r="H1" s="155" t="s">
        <v>209</v>
      </c>
      <c r="I1" s="155" t="s">
        <v>227</v>
      </c>
      <c r="J1" s="155" t="s">
        <v>244</v>
      </c>
      <c r="K1" s="155" t="s">
        <v>248</v>
      </c>
      <c r="L1" s="155"/>
      <c r="M1" s="155"/>
      <c r="N1" s="99" t="s">
        <v>284</v>
      </c>
      <c r="O1" s="155" t="s">
        <v>275</v>
      </c>
      <c r="P1" s="155" t="s">
        <v>299</v>
      </c>
      <c r="Q1" s="155" t="s">
        <v>343</v>
      </c>
      <c r="R1" s="155" t="s">
        <v>24</v>
      </c>
      <c r="S1" s="155" t="s">
        <v>32</v>
      </c>
      <c r="T1" s="193" t="s">
        <v>38</v>
      </c>
      <c r="U1" s="193" t="s">
        <v>43</v>
      </c>
      <c r="V1" s="193"/>
      <c r="W1" s="246" t="s">
        <v>328</v>
      </c>
      <c r="X1" s="155" t="s">
        <v>297</v>
      </c>
      <c r="Y1" s="155" t="s">
        <v>311</v>
      </c>
      <c r="Z1" s="155"/>
      <c r="AA1" s="310" t="s">
        <v>368</v>
      </c>
      <c r="AB1" s="310"/>
      <c r="AC1" s="310" t="s">
        <v>369</v>
      </c>
      <c r="AD1" s="310"/>
      <c r="AF1" s="193" t="s">
        <v>340</v>
      </c>
      <c r="AH1" s="155" t="s">
        <v>341</v>
      </c>
      <c r="AI1" s="155" t="s">
        <v>342</v>
      </c>
      <c r="AK1" s="155" t="s">
        <v>359</v>
      </c>
      <c r="AM1" s="155" t="s">
        <v>360</v>
      </c>
      <c r="AP1" s="155" t="s">
        <v>380</v>
      </c>
      <c r="AQ1" s="155" t="s">
        <v>379</v>
      </c>
      <c r="AS1" s="544" t="s">
        <v>385</v>
      </c>
      <c r="AU1" s="193" t="s">
        <v>420</v>
      </c>
      <c r="AW1" s="546" t="s">
        <v>623</v>
      </c>
      <c r="AX1" s="546" t="s">
        <v>624</v>
      </c>
      <c r="AZ1" s="890" t="s">
        <v>657</v>
      </c>
      <c r="BA1" s="890"/>
    </row>
    <row r="2" spans="1:53" ht="66.75" customHeight="1">
      <c r="A2" s="5" t="s">
        <v>104</v>
      </c>
      <c r="B2" s="43">
        <v>2000</v>
      </c>
      <c r="C2" s="43">
        <v>2013</v>
      </c>
      <c r="D2" s="43" t="s">
        <v>87</v>
      </c>
      <c r="E2" s="148" t="s">
        <v>189</v>
      </c>
      <c r="F2" s="148" t="s">
        <v>229</v>
      </c>
      <c r="G2" s="148" t="s">
        <v>203</v>
      </c>
      <c r="H2" s="148" t="s">
        <v>207</v>
      </c>
      <c r="I2" s="148" t="s">
        <v>96</v>
      </c>
      <c r="J2" s="148" t="s">
        <v>245</v>
      </c>
      <c r="K2" s="149" t="s">
        <v>249</v>
      </c>
      <c r="L2" s="234" t="s">
        <v>249</v>
      </c>
      <c r="M2" s="149">
        <v>1</v>
      </c>
      <c r="N2" s="100" t="s">
        <v>288</v>
      </c>
      <c r="O2" s="149" t="s">
        <v>373</v>
      </c>
      <c r="P2" s="235" t="s">
        <v>45</v>
      </c>
      <c r="Q2" s="237" t="s">
        <v>3</v>
      </c>
      <c r="R2" s="240" t="s">
        <v>27</v>
      </c>
      <c r="S2" s="238" t="s">
        <v>29</v>
      </c>
      <c r="T2" s="239" t="s">
        <v>33</v>
      </c>
      <c r="U2" s="234" t="s">
        <v>39</v>
      </c>
      <c r="V2" s="244">
        <v>1</v>
      </c>
      <c r="W2" s="247"/>
      <c r="X2" s="325" t="s">
        <v>386</v>
      </c>
      <c r="Y2" s="43" t="s">
        <v>404</v>
      </c>
      <c r="Z2" s="43"/>
      <c r="AA2" s="327" t="s">
        <v>400</v>
      </c>
      <c r="AB2" s="312" t="s">
        <v>399</v>
      </c>
      <c r="AC2" s="43" t="s">
        <v>313</v>
      </c>
      <c r="AD2" s="312" t="s">
        <v>313</v>
      </c>
      <c r="AF2" s="44" t="s">
        <v>39</v>
      </c>
      <c r="AH2" s="148" t="s">
        <v>345</v>
      </c>
      <c r="AI2" s="148" t="s">
        <v>345</v>
      </c>
      <c r="AK2" s="148" t="s">
        <v>351</v>
      </c>
      <c r="AM2" s="148" t="s">
        <v>361</v>
      </c>
      <c r="AP2" s="689" t="s">
        <v>391</v>
      </c>
      <c r="AQ2" s="43" t="s">
        <v>388</v>
      </c>
      <c r="AS2" s="43" t="s">
        <v>383</v>
      </c>
      <c r="AU2" s="44" t="s">
        <v>413</v>
      </c>
      <c r="AW2" s="547" t="s">
        <v>625</v>
      </c>
      <c r="AX2" s="548" t="s">
        <v>625</v>
      </c>
      <c r="AZ2" s="606" t="s">
        <v>658</v>
      </c>
      <c r="BA2" s="607" t="s">
        <v>662</v>
      </c>
    </row>
    <row r="3" spans="1:53" ht="66.75" customHeight="1">
      <c r="A3" s="5" t="s">
        <v>105</v>
      </c>
      <c r="B3" s="43">
        <v>2001</v>
      </c>
      <c r="C3" s="43">
        <v>2014</v>
      </c>
      <c r="D3" s="43" t="s">
        <v>88</v>
      </c>
      <c r="E3" s="148" t="s">
        <v>190</v>
      </c>
      <c r="F3" s="148" t="s">
        <v>230</v>
      </c>
      <c r="G3" s="148" t="s">
        <v>204</v>
      </c>
      <c r="H3" s="148" t="s">
        <v>208</v>
      </c>
      <c r="I3" s="148" t="s">
        <v>52</v>
      </c>
      <c r="J3" s="148" t="s">
        <v>285</v>
      </c>
      <c r="K3" s="149" t="s">
        <v>251</v>
      </c>
      <c r="L3" s="149" t="s">
        <v>251</v>
      </c>
      <c r="M3" s="149">
        <v>2</v>
      </c>
      <c r="N3" s="100" t="s">
        <v>262</v>
      </c>
      <c r="O3" s="234" t="s">
        <v>374</v>
      </c>
      <c r="P3" s="235" t="s">
        <v>46</v>
      </c>
      <c r="Q3" s="237" t="s">
        <v>304</v>
      </c>
      <c r="R3" s="236" t="s">
        <v>306</v>
      </c>
      <c r="S3" s="238" t="s">
        <v>30</v>
      </c>
      <c r="T3" s="239" t="s">
        <v>34</v>
      </c>
      <c r="U3" s="234" t="s">
        <v>40</v>
      </c>
      <c r="V3" s="244">
        <v>2</v>
      </c>
      <c r="W3" s="247"/>
      <c r="X3" s="325" t="s">
        <v>387</v>
      </c>
      <c r="Y3" s="43" t="s">
        <v>394</v>
      </c>
      <c r="Z3" s="43"/>
      <c r="AA3" s="327" t="s">
        <v>399</v>
      </c>
      <c r="AB3" s="312" t="s">
        <v>398</v>
      </c>
      <c r="AC3" s="43" t="s">
        <v>314</v>
      </c>
      <c r="AD3" s="312" t="s">
        <v>314</v>
      </c>
      <c r="AF3" s="44" t="s">
        <v>40</v>
      </c>
      <c r="AH3" s="148" t="s">
        <v>370</v>
      </c>
      <c r="AI3" s="148" t="s">
        <v>349</v>
      </c>
      <c r="AK3" s="148" t="s">
        <v>352</v>
      </c>
      <c r="AM3" s="148" t="s">
        <v>362</v>
      </c>
      <c r="AP3" s="689" t="s">
        <v>388</v>
      </c>
      <c r="AQ3" s="43" t="s">
        <v>387</v>
      </c>
      <c r="AS3" s="43" t="s">
        <v>384</v>
      </c>
      <c r="AU3" s="44" t="s">
        <v>414</v>
      </c>
      <c r="AW3" s="547" t="s">
        <v>626</v>
      </c>
      <c r="AX3" s="548" t="s">
        <v>626</v>
      </c>
      <c r="AZ3" s="151" t="s">
        <v>659</v>
      </c>
      <c r="BA3" s="236" t="s">
        <v>666</v>
      </c>
    </row>
    <row r="4" spans="1:53" ht="66.75" customHeight="1">
      <c r="A4" s="5" t="s">
        <v>106</v>
      </c>
      <c r="B4" s="43">
        <v>2002</v>
      </c>
      <c r="C4" s="43">
        <v>2015</v>
      </c>
      <c r="E4" s="148" t="s">
        <v>191</v>
      </c>
      <c r="F4" s="148" t="s">
        <v>231</v>
      </c>
      <c r="H4" s="148" t="s">
        <v>2</v>
      </c>
      <c r="I4" s="148" t="s">
        <v>53</v>
      </c>
      <c r="J4" s="148" t="s">
        <v>286</v>
      </c>
      <c r="K4" s="149" t="s">
        <v>252</v>
      </c>
      <c r="L4" s="149" t="s">
        <v>252</v>
      </c>
      <c r="M4" s="149">
        <v>3</v>
      </c>
      <c r="N4" s="100" t="s">
        <v>289</v>
      </c>
      <c r="O4" s="234" t="s">
        <v>375</v>
      </c>
      <c r="Q4" s="237" t="s">
        <v>26</v>
      </c>
      <c r="R4" s="236" t="s">
        <v>715</v>
      </c>
      <c r="S4" s="238" t="s">
        <v>31</v>
      </c>
      <c r="T4" s="239" t="s">
        <v>35</v>
      </c>
      <c r="U4" s="234" t="s">
        <v>41</v>
      </c>
      <c r="V4" s="244">
        <v>3</v>
      </c>
      <c r="W4" s="247"/>
      <c r="X4" s="325" t="s">
        <v>388</v>
      </c>
      <c r="Y4" s="43" t="s">
        <v>395</v>
      </c>
      <c r="Z4" s="311"/>
      <c r="AA4" s="326" t="s">
        <v>398</v>
      </c>
      <c r="AB4" s="82" t="s">
        <v>401</v>
      </c>
      <c r="AC4" s="43" t="s">
        <v>315</v>
      </c>
      <c r="AD4" s="312" t="s">
        <v>315</v>
      </c>
      <c r="AF4" s="44" t="s">
        <v>41</v>
      </c>
      <c r="AH4" s="44" t="s">
        <v>376</v>
      </c>
      <c r="AK4" s="148" t="s">
        <v>353</v>
      </c>
      <c r="AM4" s="148" t="s">
        <v>363</v>
      </c>
      <c r="AP4" s="689" t="s">
        <v>387</v>
      </c>
      <c r="AQ4" s="43" t="s">
        <v>386</v>
      </c>
      <c r="AS4" s="43" t="s">
        <v>350</v>
      </c>
      <c r="AU4" s="44" t="s">
        <v>415</v>
      </c>
      <c r="AW4" s="547" t="s">
        <v>627</v>
      </c>
      <c r="AX4" s="548" t="s">
        <v>627</v>
      </c>
      <c r="AZ4" s="151" t="s">
        <v>664</v>
      </c>
      <c r="BA4" s="236" t="s">
        <v>665</v>
      </c>
    </row>
    <row r="5" spans="1:53" ht="66.75" customHeight="1">
      <c r="A5" s="5" t="s">
        <v>107</v>
      </c>
      <c r="B5" s="43">
        <v>2003</v>
      </c>
      <c r="C5" s="43">
        <v>2016</v>
      </c>
      <c r="E5" s="148" t="s">
        <v>192</v>
      </c>
      <c r="F5" s="148" t="s">
        <v>232</v>
      </c>
      <c r="I5" s="148" t="s">
        <v>54</v>
      </c>
      <c r="K5" s="149" t="s">
        <v>250</v>
      </c>
      <c r="L5" s="149" t="s">
        <v>250</v>
      </c>
      <c r="M5" s="149">
        <v>4</v>
      </c>
      <c r="N5" s="151" t="s">
        <v>290</v>
      </c>
      <c r="O5" s="148" t="s">
        <v>345</v>
      </c>
      <c r="Q5" s="237" t="s">
        <v>305</v>
      </c>
      <c r="R5" s="236" t="s">
        <v>307</v>
      </c>
      <c r="T5" s="44" t="s">
        <v>36</v>
      </c>
      <c r="U5" s="234" t="s">
        <v>42</v>
      </c>
      <c r="V5" s="244">
        <v>4</v>
      </c>
      <c r="W5" s="247"/>
      <c r="X5" s="325" t="s">
        <v>391</v>
      </c>
      <c r="Y5" s="43" t="s">
        <v>393</v>
      </c>
      <c r="Z5" s="311">
        <v>1</v>
      </c>
      <c r="AA5" s="326" t="s">
        <v>401</v>
      </c>
      <c r="AF5" s="44" t="s">
        <v>330</v>
      </c>
      <c r="AH5" s="148" t="s">
        <v>371</v>
      </c>
      <c r="AK5" s="148" t="s">
        <v>354</v>
      </c>
      <c r="AM5" s="148" t="s">
        <v>364</v>
      </c>
      <c r="AP5" s="689" t="s">
        <v>386</v>
      </c>
      <c r="AQ5" s="43" t="s">
        <v>390</v>
      </c>
      <c r="AU5" s="44" t="s">
        <v>416</v>
      </c>
      <c r="AW5" s="547" t="s">
        <v>628</v>
      </c>
      <c r="AX5" s="548" t="s">
        <v>628</v>
      </c>
      <c r="AZ5" s="151" t="s">
        <v>660</v>
      </c>
      <c r="BA5" s="236" t="s">
        <v>663</v>
      </c>
    </row>
    <row r="6" spans="1:53" ht="66.75" customHeight="1">
      <c r="A6" s="5" t="s">
        <v>108</v>
      </c>
      <c r="B6" s="43">
        <v>2004</v>
      </c>
      <c r="C6" s="43">
        <v>2017</v>
      </c>
      <c r="E6" s="148" t="s">
        <v>193</v>
      </c>
      <c r="F6" s="152"/>
      <c r="G6" s="155" t="s">
        <v>294</v>
      </c>
      <c r="H6" s="155" t="s">
        <v>261</v>
      </c>
      <c r="I6" s="148" t="s">
        <v>71</v>
      </c>
      <c r="J6" s="155" t="s">
        <v>267</v>
      </c>
      <c r="N6" s="151" t="s">
        <v>291</v>
      </c>
      <c r="O6" s="148" t="s">
        <v>349</v>
      </c>
      <c r="R6" s="236" t="s">
        <v>3</v>
      </c>
      <c r="T6" s="44" t="s">
        <v>37</v>
      </c>
      <c r="U6" s="234" t="s">
        <v>330</v>
      </c>
      <c r="V6" s="244">
        <v>5</v>
      </c>
      <c r="W6" s="247"/>
      <c r="X6" s="189">
        <v>5555</v>
      </c>
      <c r="Y6" s="43"/>
      <c r="Z6" s="311"/>
      <c r="AA6" s="326"/>
      <c r="AH6" s="148" t="s">
        <v>372</v>
      </c>
      <c r="AK6" s="148" t="s">
        <v>355</v>
      </c>
      <c r="AM6" s="148" t="s">
        <v>365</v>
      </c>
      <c r="AP6" s="689" t="s">
        <v>390</v>
      </c>
      <c r="AQ6" s="43" t="s">
        <v>389</v>
      </c>
      <c r="AU6" s="329" t="s">
        <v>417</v>
      </c>
      <c r="AW6" s="547" t="s">
        <v>629</v>
      </c>
      <c r="AX6" s="548" t="s">
        <v>629</v>
      </c>
      <c r="AZ6" s="151" t="s">
        <v>661</v>
      </c>
      <c r="BA6" s="236" t="s">
        <v>667</v>
      </c>
    </row>
    <row r="7" spans="1:53" ht="66.75" customHeight="1">
      <c r="A7" s="5" t="s">
        <v>109</v>
      </c>
      <c r="B7" s="43">
        <v>2005</v>
      </c>
      <c r="E7" s="148" t="s">
        <v>194</v>
      </c>
      <c r="F7" s="152"/>
      <c r="G7" s="148" t="s">
        <v>258</v>
      </c>
      <c r="H7" s="148" t="s">
        <v>260</v>
      </c>
      <c r="I7" s="148" t="s">
        <v>72</v>
      </c>
      <c r="J7" s="148" t="s">
        <v>287</v>
      </c>
      <c r="N7" s="153" t="s">
        <v>292</v>
      </c>
      <c r="O7" s="148" t="s">
        <v>370</v>
      </c>
      <c r="U7" s="234" t="s">
        <v>88</v>
      </c>
      <c r="V7" s="245" t="s">
        <v>72</v>
      </c>
      <c r="W7" s="247"/>
      <c r="X7" s="189">
        <v>66666</v>
      </c>
      <c r="Y7" s="43"/>
      <c r="Z7" s="311"/>
      <c r="AA7" s="326"/>
      <c r="AH7" s="148" t="s">
        <v>346</v>
      </c>
      <c r="AK7" s="148" t="s">
        <v>356</v>
      </c>
      <c r="AM7" s="148" t="s">
        <v>366</v>
      </c>
      <c r="AP7" s="689" t="s">
        <v>389</v>
      </c>
      <c r="AQ7" s="43"/>
      <c r="AU7" s="329" t="s">
        <v>418</v>
      </c>
      <c r="AW7" s="547" t="s">
        <v>630</v>
      </c>
      <c r="AX7" s="548" t="s">
        <v>630</v>
      </c>
    </row>
    <row r="8" spans="1:53" ht="66.75" customHeight="1">
      <c r="A8" s="5" t="s">
        <v>110</v>
      </c>
      <c r="B8" s="43">
        <v>2006</v>
      </c>
      <c r="E8" s="148" t="s">
        <v>195</v>
      </c>
      <c r="F8" s="152"/>
      <c r="G8" s="148" t="s">
        <v>259</v>
      </c>
      <c r="H8" s="148" t="s">
        <v>266</v>
      </c>
      <c r="I8" s="148" t="s">
        <v>186</v>
      </c>
      <c r="J8" s="148" t="s">
        <v>283</v>
      </c>
      <c r="N8" s="154" t="s">
        <v>293</v>
      </c>
      <c r="O8" s="148" t="s">
        <v>376</v>
      </c>
      <c r="V8" s="245" t="s">
        <v>186</v>
      </c>
      <c r="W8" s="247"/>
      <c r="X8" s="189">
        <v>77777</v>
      </c>
      <c r="Y8" s="43"/>
      <c r="Z8" s="311"/>
      <c r="AA8" s="326"/>
      <c r="AK8" s="148" t="s">
        <v>357</v>
      </c>
      <c r="AP8" s="247"/>
      <c r="AU8" s="329" t="s">
        <v>419</v>
      </c>
      <c r="AW8" s="547" t="s">
        <v>631</v>
      </c>
      <c r="AX8" s="548" t="s">
        <v>631</v>
      </c>
    </row>
    <row r="9" spans="1:53" ht="66.75" customHeight="1">
      <c r="A9" s="5" t="s">
        <v>111</v>
      </c>
      <c r="B9" s="43">
        <v>2007</v>
      </c>
      <c r="E9" s="148" t="s">
        <v>196</v>
      </c>
      <c r="F9" s="152"/>
      <c r="G9" s="148" t="s">
        <v>266</v>
      </c>
      <c r="I9" s="148" t="s">
        <v>187</v>
      </c>
      <c r="O9" s="148" t="s">
        <v>371</v>
      </c>
      <c r="V9" s="245" t="s">
        <v>187</v>
      </c>
      <c r="W9" s="247"/>
      <c r="X9" s="189">
        <v>8888</v>
      </c>
      <c r="Y9" s="43"/>
      <c r="Z9" s="311">
        <v>1</v>
      </c>
      <c r="AA9" s="326"/>
      <c r="AK9" s="148" t="s">
        <v>358</v>
      </c>
      <c r="AP9" s="247"/>
      <c r="AW9" s="547" t="s">
        <v>632</v>
      </c>
      <c r="AX9" s="548" t="s">
        <v>632</v>
      </c>
    </row>
    <row r="10" spans="1:53" ht="66.75" customHeight="1">
      <c r="A10" s="5" t="s">
        <v>112</v>
      </c>
      <c r="B10" s="43">
        <v>2008</v>
      </c>
      <c r="E10" s="148" t="s">
        <v>197</v>
      </c>
      <c r="F10" s="152"/>
      <c r="I10" s="148" t="s">
        <v>211</v>
      </c>
      <c r="O10" s="148" t="s">
        <v>372</v>
      </c>
      <c r="V10" s="245" t="s">
        <v>211</v>
      </c>
      <c r="W10" s="247"/>
      <c r="X10" s="325" t="s">
        <v>389</v>
      </c>
      <c r="Y10" s="43" t="s">
        <v>396</v>
      </c>
      <c r="Z10" s="311"/>
      <c r="AP10" s="247"/>
      <c r="AW10" s="547" t="s">
        <v>633</v>
      </c>
      <c r="AX10" s="548" t="s">
        <v>633</v>
      </c>
    </row>
    <row r="11" spans="1:53" ht="66.75" customHeight="1">
      <c r="A11" s="5" t="s">
        <v>113</v>
      </c>
      <c r="B11" s="43">
        <v>2009</v>
      </c>
      <c r="E11" s="148" t="s">
        <v>198</v>
      </c>
      <c r="F11" s="152"/>
      <c r="I11" s="148" t="s">
        <v>212</v>
      </c>
      <c r="O11" s="148" t="s">
        <v>346</v>
      </c>
      <c r="V11" s="245" t="s">
        <v>212</v>
      </c>
      <c r="W11" s="242"/>
      <c r="X11" s="325" t="s">
        <v>390</v>
      </c>
      <c r="Y11" s="43" t="s">
        <v>397</v>
      </c>
      <c r="Z11" s="311"/>
      <c r="AP11" s="247"/>
      <c r="AW11" s="547" t="s">
        <v>634</v>
      </c>
      <c r="AX11" s="548" t="s">
        <v>634</v>
      </c>
    </row>
    <row r="12" spans="1:53" ht="33.75">
      <c r="A12" s="5" t="s">
        <v>68</v>
      </c>
      <c r="B12" s="43">
        <v>2010</v>
      </c>
      <c r="E12" s="148" t="s">
        <v>199</v>
      </c>
      <c r="F12" s="152"/>
      <c r="G12" s="155" t="s">
        <v>295</v>
      </c>
      <c r="H12" s="155" t="s">
        <v>263</v>
      </c>
      <c r="I12" s="148" t="s">
        <v>213</v>
      </c>
      <c r="O12" s="156" t="s">
        <v>377</v>
      </c>
      <c r="AW12" s="547" t="s">
        <v>212</v>
      </c>
      <c r="AX12" s="548" t="s">
        <v>212</v>
      </c>
    </row>
    <row r="13" spans="1:53" ht="22.5">
      <c r="A13" s="5" t="s">
        <v>114</v>
      </c>
      <c r="B13" s="43">
        <v>2011</v>
      </c>
      <c r="E13" s="148" t="s">
        <v>200</v>
      </c>
      <c r="F13" s="152"/>
      <c r="G13" s="148" t="s">
        <v>264</v>
      </c>
      <c r="H13" s="148" t="s">
        <v>265</v>
      </c>
      <c r="I13" s="148" t="s">
        <v>214</v>
      </c>
      <c r="O13" s="156" t="s">
        <v>358</v>
      </c>
      <c r="AW13" s="547" t="s">
        <v>213</v>
      </c>
      <c r="AX13" s="548" t="s">
        <v>213</v>
      </c>
    </row>
    <row r="14" spans="1:53" ht="21" customHeight="1">
      <c r="A14" s="5" t="s">
        <v>69</v>
      </c>
      <c r="B14" s="43">
        <v>2012</v>
      </c>
      <c r="G14" s="148" t="s">
        <v>266</v>
      </c>
      <c r="H14" s="148" t="s">
        <v>266</v>
      </c>
      <c r="I14" s="148" t="s">
        <v>215</v>
      </c>
      <c r="N14" s="99" t="s">
        <v>319</v>
      </c>
      <c r="AW14" s="547" t="s">
        <v>214</v>
      </c>
      <c r="AX14" s="548" t="s">
        <v>214</v>
      </c>
    </row>
    <row r="15" spans="1:53" ht="21" customHeight="1">
      <c r="A15" s="5" t="s">
        <v>493</v>
      </c>
      <c r="B15" s="43">
        <v>2013</v>
      </c>
      <c r="I15" s="148" t="s">
        <v>216</v>
      </c>
      <c r="N15" s="233" t="s">
        <v>327</v>
      </c>
      <c r="AW15" s="547" t="s">
        <v>215</v>
      </c>
      <c r="AX15" s="548" t="s">
        <v>215</v>
      </c>
    </row>
    <row r="16" spans="1:53" ht="21" customHeight="1">
      <c r="A16" s="5" t="s">
        <v>115</v>
      </c>
      <c r="B16" s="43">
        <v>2014</v>
      </c>
      <c r="I16" s="148" t="s">
        <v>217</v>
      </c>
      <c r="N16" s="233" t="s">
        <v>326</v>
      </c>
      <c r="AW16" s="547" t="s">
        <v>216</v>
      </c>
      <c r="AX16" s="548" t="s">
        <v>216</v>
      </c>
    </row>
    <row r="17" spans="1:50" ht="21" customHeight="1">
      <c r="A17" s="5" t="s">
        <v>116</v>
      </c>
      <c r="B17" s="43">
        <v>2015</v>
      </c>
      <c r="I17" s="148" t="s">
        <v>218</v>
      </c>
      <c r="N17" s="233" t="s">
        <v>325</v>
      </c>
      <c r="X17" s="325"/>
      <c r="AW17" s="547" t="s">
        <v>217</v>
      </c>
      <c r="AX17" s="548" t="s">
        <v>217</v>
      </c>
    </row>
    <row r="18" spans="1:50" ht="21" customHeight="1">
      <c r="A18" s="5" t="s">
        <v>117</v>
      </c>
      <c r="B18" s="43">
        <v>2016</v>
      </c>
      <c r="I18" s="148" t="s">
        <v>219</v>
      </c>
      <c r="N18" s="233" t="s">
        <v>324</v>
      </c>
      <c r="X18" s="325"/>
      <c r="AW18" s="547" t="s">
        <v>218</v>
      </c>
      <c r="AX18" s="548" t="s">
        <v>218</v>
      </c>
    </row>
    <row r="19" spans="1:50" ht="21" customHeight="1">
      <c r="A19" s="5" t="s">
        <v>118</v>
      </c>
      <c r="B19" s="43">
        <v>2017</v>
      </c>
      <c r="I19" s="148" t="s">
        <v>220</v>
      </c>
      <c r="N19" s="233" t="s">
        <v>323</v>
      </c>
      <c r="X19" s="325"/>
      <c r="AW19" s="547" t="s">
        <v>219</v>
      </c>
      <c r="AX19" s="548" t="s">
        <v>219</v>
      </c>
    </row>
    <row r="20" spans="1:50" ht="21" customHeight="1">
      <c r="A20" s="5" t="s">
        <v>119</v>
      </c>
      <c r="B20" s="43">
        <v>2018</v>
      </c>
      <c r="I20" s="148" t="s">
        <v>221</v>
      </c>
      <c r="N20" s="233" t="s">
        <v>322</v>
      </c>
      <c r="AW20" s="547" t="s">
        <v>220</v>
      </c>
      <c r="AX20" s="548" t="s">
        <v>220</v>
      </c>
    </row>
    <row r="21" spans="1:50" ht="21" customHeight="1">
      <c r="A21" s="5" t="s">
        <v>120</v>
      </c>
      <c r="B21" s="43">
        <v>2019</v>
      </c>
      <c r="I21" s="148" t="s">
        <v>222</v>
      </c>
      <c r="N21" s="233" t="s">
        <v>321</v>
      </c>
      <c r="AW21" s="547" t="s">
        <v>221</v>
      </c>
      <c r="AX21" s="548" t="s">
        <v>221</v>
      </c>
    </row>
    <row r="22" spans="1:50" ht="21" customHeight="1">
      <c r="A22" s="5" t="s">
        <v>121</v>
      </c>
      <c r="B22" s="43">
        <v>2020</v>
      </c>
      <c r="N22" s="233" t="s">
        <v>320</v>
      </c>
      <c r="AW22" s="547" t="s">
        <v>222</v>
      </c>
      <c r="AX22" s="548" t="s">
        <v>222</v>
      </c>
    </row>
    <row r="23" spans="1:50" ht="21" customHeight="1">
      <c r="A23" s="5" t="s">
        <v>122</v>
      </c>
      <c r="B23" s="43">
        <v>2021</v>
      </c>
      <c r="AW23" s="547" t="s">
        <v>635</v>
      </c>
      <c r="AX23" s="548" t="s">
        <v>635</v>
      </c>
    </row>
    <row r="24" spans="1:50" ht="21" customHeight="1">
      <c r="A24" s="5" t="s">
        <v>123</v>
      </c>
      <c r="B24" s="43">
        <v>2022</v>
      </c>
      <c r="AW24" s="547" t="s">
        <v>636</v>
      </c>
      <c r="AX24" s="548" t="s">
        <v>636</v>
      </c>
    </row>
    <row r="25" spans="1:50">
      <c r="A25" s="5" t="s">
        <v>124</v>
      </c>
      <c r="B25" s="43">
        <v>2023</v>
      </c>
      <c r="AW25" s="547" t="s">
        <v>637</v>
      </c>
      <c r="AX25" s="548" t="s">
        <v>637</v>
      </c>
    </row>
    <row r="26" spans="1:50">
      <c r="A26" s="5" t="s">
        <v>125</v>
      </c>
      <c r="B26" s="43">
        <v>2024</v>
      </c>
      <c r="AX26" s="548" t="s">
        <v>638</v>
      </c>
    </row>
    <row r="27" spans="1:50">
      <c r="A27" s="5" t="s">
        <v>126</v>
      </c>
      <c r="B27" s="43">
        <v>2025</v>
      </c>
      <c r="AX27" s="548" t="s">
        <v>639</v>
      </c>
    </row>
    <row r="28" spans="1:50">
      <c r="A28" s="5" t="s">
        <v>127</v>
      </c>
      <c r="D28" s="395"/>
      <c r="E28" s="396"/>
      <c r="F28" s="396"/>
      <c r="H28" s="397" t="s">
        <v>456</v>
      </c>
      <c r="AX28" s="548" t="s">
        <v>640</v>
      </c>
    </row>
    <row r="29" spans="1:50">
      <c r="A29" s="5" t="s">
        <v>128</v>
      </c>
      <c r="D29" s="398" t="s">
        <v>457</v>
      </c>
      <c r="E29" s="399" t="str">
        <f>IF(periodStart = "","", periodStart)</f>
        <v>17.01.2020</v>
      </c>
      <c r="F29" s="399" t="str">
        <f>IF(periodEnd = "","", periodEnd)</f>
        <v>31.12.2024</v>
      </c>
      <c r="H29" s="400" t="s">
        <v>1694</v>
      </c>
      <c r="AX29" s="548" t="s">
        <v>641</v>
      </c>
    </row>
    <row r="30" spans="1:50">
      <c r="A30" s="5" t="s">
        <v>129</v>
      </c>
      <c r="D30" s="401"/>
      <c r="E30" s="402"/>
      <c r="F30" s="402"/>
      <c r="AX30" s="548" t="s">
        <v>642</v>
      </c>
    </row>
    <row r="31" spans="1:50" ht="12.75">
      <c r="A31" s="5" t="s">
        <v>130</v>
      </c>
      <c r="D31" s="395"/>
      <c r="E31" s="396"/>
      <c r="F31" s="396"/>
      <c r="H31" s="403"/>
      <c r="AX31" s="548" t="s">
        <v>643</v>
      </c>
    </row>
    <row r="32" spans="1:50">
      <c r="A32" s="5" t="s">
        <v>131</v>
      </c>
      <c r="D32" s="398" t="s">
        <v>458</v>
      </c>
      <c r="E32" s="404"/>
      <c r="F32" s="404"/>
      <c r="H32" s="405" t="s">
        <v>459</v>
      </c>
      <c r="AX32" s="548" t="s">
        <v>644</v>
      </c>
    </row>
    <row r="33" spans="1:50">
      <c r="A33" s="5" t="s">
        <v>132</v>
      </c>
      <c r="AX33" s="548" t="s">
        <v>645</v>
      </c>
    </row>
    <row r="34" spans="1:50">
      <c r="A34" s="5" t="s">
        <v>133</v>
      </c>
      <c r="AX34" s="548" t="s">
        <v>646</v>
      </c>
    </row>
    <row r="35" spans="1:50">
      <c r="A35" s="5" t="s">
        <v>134</v>
      </c>
      <c r="AX35" s="548" t="s">
        <v>647</v>
      </c>
    </row>
    <row r="36" spans="1:50">
      <c r="A36" s="5" t="s">
        <v>98</v>
      </c>
      <c r="AX36" s="548" t="s">
        <v>648</v>
      </c>
    </row>
    <row r="37" spans="1:50">
      <c r="A37" s="5" t="s">
        <v>99</v>
      </c>
      <c r="AX37" s="548" t="s">
        <v>649</v>
      </c>
    </row>
    <row r="38" spans="1:50">
      <c r="A38" s="5" t="s">
        <v>100</v>
      </c>
      <c r="AX38" s="548" t="s">
        <v>650</v>
      </c>
    </row>
    <row r="39" spans="1:50">
      <c r="A39" s="5" t="s">
        <v>101</v>
      </c>
      <c r="AX39" s="548" t="s">
        <v>598</v>
      </c>
    </row>
    <row r="40" spans="1:50">
      <c r="A40" s="5" t="s">
        <v>102</v>
      </c>
      <c r="AX40" s="548" t="s">
        <v>599</v>
      </c>
    </row>
    <row r="41" spans="1:50">
      <c r="A41" s="5" t="s">
        <v>103</v>
      </c>
      <c r="AX41" s="548" t="s">
        <v>600</v>
      </c>
    </row>
    <row r="42" spans="1:50">
      <c r="A42" s="5" t="s">
        <v>135</v>
      </c>
      <c r="AX42" s="548" t="s">
        <v>601</v>
      </c>
    </row>
    <row r="43" spans="1:50">
      <c r="A43" s="5" t="s">
        <v>136</v>
      </c>
      <c r="AX43" s="548" t="s">
        <v>602</v>
      </c>
    </row>
    <row r="44" spans="1:50">
      <c r="A44" s="5" t="s">
        <v>137</v>
      </c>
      <c r="AX44" s="548" t="s">
        <v>603</v>
      </c>
    </row>
    <row r="45" spans="1:50">
      <c r="A45" s="5" t="s">
        <v>138</v>
      </c>
      <c r="AX45" s="548" t="s">
        <v>604</v>
      </c>
    </row>
    <row r="46" spans="1:50">
      <c r="A46" s="5" t="s">
        <v>139</v>
      </c>
      <c r="AX46" s="548" t="s">
        <v>605</v>
      </c>
    </row>
    <row r="47" spans="1:50">
      <c r="A47" s="5" t="s">
        <v>160</v>
      </c>
      <c r="AX47" s="548" t="s">
        <v>606</v>
      </c>
    </row>
    <row r="48" spans="1:50">
      <c r="A48" s="5" t="s">
        <v>161</v>
      </c>
      <c r="AX48" s="548" t="s">
        <v>607</v>
      </c>
    </row>
    <row r="49" spans="1:50">
      <c r="A49" s="5" t="s">
        <v>162</v>
      </c>
      <c r="AX49" s="548" t="s">
        <v>608</v>
      </c>
    </row>
    <row r="50" spans="1:50">
      <c r="A50" s="5" t="s">
        <v>140</v>
      </c>
      <c r="AX50" s="548" t="s">
        <v>609</v>
      </c>
    </row>
    <row r="51" spans="1:50">
      <c r="A51" s="5" t="s">
        <v>141</v>
      </c>
      <c r="AX51" s="548" t="s">
        <v>610</v>
      </c>
    </row>
    <row r="52" spans="1:50">
      <c r="A52" s="5" t="s">
        <v>142</v>
      </c>
      <c r="AX52" s="548" t="s">
        <v>611</v>
      </c>
    </row>
    <row r="53" spans="1:50">
      <c r="A53" s="5" t="s">
        <v>143</v>
      </c>
      <c r="AX53" s="548" t="s">
        <v>612</v>
      </c>
    </row>
    <row r="54" spans="1:50">
      <c r="A54" s="5" t="s">
        <v>144</v>
      </c>
      <c r="AX54" s="548" t="s">
        <v>613</v>
      </c>
    </row>
    <row r="55" spans="1:50">
      <c r="A55" s="5" t="s">
        <v>145</v>
      </c>
      <c r="AX55" s="548" t="s">
        <v>614</v>
      </c>
    </row>
    <row r="56" spans="1:50">
      <c r="A56" s="5" t="s">
        <v>146</v>
      </c>
      <c r="AX56" s="548" t="s">
        <v>615</v>
      </c>
    </row>
    <row r="57" spans="1:50">
      <c r="A57" s="5" t="s">
        <v>424</v>
      </c>
      <c r="AX57" s="548" t="s">
        <v>616</v>
      </c>
    </row>
    <row r="58" spans="1:50">
      <c r="A58" s="5" t="s">
        <v>147</v>
      </c>
      <c r="AX58" s="548" t="s">
        <v>617</v>
      </c>
    </row>
    <row r="59" spans="1:50">
      <c r="A59" s="5" t="s">
        <v>148</v>
      </c>
      <c r="AX59" s="548" t="s">
        <v>618</v>
      </c>
    </row>
    <row r="60" spans="1:50">
      <c r="A60" s="5" t="s">
        <v>149</v>
      </c>
      <c r="AX60" s="548" t="s">
        <v>619</v>
      </c>
    </row>
    <row r="61" spans="1:50">
      <c r="A61" s="5" t="s">
        <v>150</v>
      </c>
      <c r="AX61" s="548" t="s">
        <v>620</v>
      </c>
    </row>
    <row r="62" spans="1:50">
      <c r="A62" s="5" t="s">
        <v>93</v>
      </c>
    </row>
    <row r="63" spans="1:50">
      <c r="A63" s="5" t="s">
        <v>151</v>
      </c>
    </row>
    <row r="64" spans="1:50">
      <c r="A64" s="5" t="s">
        <v>152</v>
      </c>
    </row>
    <row r="65" spans="1:1">
      <c r="A65" s="5" t="s">
        <v>153</v>
      </c>
    </row>
    <row r="66" spans="1:1">
      <c r="A66" s="5" t="s">
        <v>154</v>
      </c>
    </row>
    <row r="67" spans="1:1">
      <c r="A67" s="5" t="s">
        <v>155</v>
      </c>
    </row>
    <row r="68" spans="1:1">
      <c r="A68" s="5" t="s">
        <v>156</v>
      </c>
    </row>
    <row r="69" spans="1:1">
      <c r="A69" s="5" t="s">
        <v>157</v>
      </c>
    </row>
    <row r="70" spans="1:1">
      <c r="A70" s="5" t="s">
        <v>158</v>
      </c>
    </row>
    <row r="71" spans="1:1">
      <c r="A71" s="5" t="s">
        <v>159</v>
      </c>
    </row>
    <row r="72" spans="1:1">
      <c r="A72" s="5" t="s">
        <v>163</v>
      </c>
    </row>
    <row r="73" spans="1:1">
      <c r="A73" s="5" t="s">
        <v>164</v>
      </c>
    </row>
    <row r="74" spans="1:1">
      <c r="A74" s="5" t="s">
        <v>165</v>
      </c>
    </row>
    <row r="75" spans="1:1">
      <c r="A75" s="5" t="s">
        <v>166</v>
      </c>
    </row>
    <row r="76" spans="1:1">
      <c r="A76" s="5" t="s">
        <v>167</v>
      </c>
    </row>
    <row r="77" spans="1:1">
      <c r="A77" s="5" t="s">
        <v>168</v>
      </c>
    </row>
    <row r="78" spans="1:1">
      <c r="A78" s="5" t="s">
        <v>169</v>
      </c>
    </row>
    <row r="79" spans="1:1">
      <c r="A79" s="5" t="s">
        <v>97</v>
      </c>
    </row>
    <row r="80" spans="1:1">
      <c r="A80" s="5" t="s">
        <v>170</v>
      </c>
    </row>
    <row r="81" spans="1:1">
      <c r="A81" s="5" t="s">
        <v>171</v>
      </c>
    </row>
    <row r="82" spans="1:1">
      <c r="A82" s="5" t="s">
        <v>172</v>
      </c>
    </row>
    <row r="83" spans="1:1">
      <c r="A83" s="5" t="s">
        <v>47</v>
      </c>
    </row>
    <row r="84" spans="1:1">
      <c r="A84" s="5" t="s">
        <v>48</v>
      </c>
    </row>
    <row r="85" spans="1:1">
      <c r="A85" s="5" t="s">
        <v>49</v>
      </c>
    </row>
    <row r="86" spans="1:1">
      <c r="A86" s="5" t="s">
        <v>50</v>
      </c>
    </row>
    <row r="87" spans="1:1">
      <c r="A87" s="5" t="s">
        <v>51</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2" customWidth="1"/>
    <col min="2" max="2" width="90.7109375" style="42" customWidth="1"/>
    <col min="3" max="16384" width="9.140625" style="42"/>
  </cols>
  <sheetData>
    <row r="1" spans="2:4">
      <c r="B1" s="50" t="s">
        <v>63</v>
      </c>
    </row>
    <row r="2" spans="2:4" ht="90">
      <c r="B2" s="52" t="s">
        <v>578</v>
      </c>
    </row>
    <row r="3" spans="2:4" ht="67.5">
      <c r="B3" s="52" t="s">
        <v>433</v>
      </c>
    </row>
    <row r="4" spans="2:4" ht="33.75">
      <c r="B4" s="52" t="s">
        <v>695</v>
      </c>
    </row>
    <row r="5" spans="2:4">
      <c r="B5" s="52" t="s">
        <v>226</v>
      </c>
    </row>
    <row r="6" spans="2:4" ht="22.5">
      <c r="B6" s="52" t="s">
        <v>270</v>
      </c>
    </row>
    <row r="7" spans="2:4" ht="22.5">
      <c r="B7" s="52" t="s">
        <v>271</v>
      </c>
    </row>
    <row r="8" spans="2:4" ht="22.5">
      <c r="B8" s="52" t="s">
        <v>272</v>
      </c>
    </row>
    <row r="9" spans="2:4" ht="22.5">
      <c r="B9" s="52" t="s">
        <v>579</v>
      </c>
    </row>
    <row r="10" spans="2:4" ht="56.25">
      <c r="B10" s="52" t="s">
        <v>696</v>
      </c>
    </row>
    <row r="11" spans="2:4" ht="12.75">
      <c r="B11" s="334" t="s">
        <v>429</v>
      </c>
    </row>
    <row r="12" spans="2:4">
      <c r="B12" s="50" t="s">
        <v>185</v>
      </c>
    </row>
    <row r="13" spans="2:4" ht="22.5">
      <c r="B13" s="52" t="s">
        <v>201</v>
      </c>
    </row>
    <row r="14" spans="2:4" ht="67.5">
      <c r="B14" s="52" t="s">
        <v>254</v>
      </c>
    </row>
    <row r="15" spans="2:4" ht="22.5">
      <c r="B15" s="52" t="s">
        <v>234</v>
      </c>
    </row>
    <row r="16" spans="2:4">
      <c r="B16" s="50" t="s">
        <v>210</v>
      </c>
      <c r="D16" s="93"/>
    </row>
    <row r="17" spans="1:2" ht="33.75">
      <c r="B17" s="52" t="s">
        <v>268</v>
      </c>
    </row>
    <row r="18" spans="1:2" ht="33.75">
      <c r="B18" s="52" t="s">
        <v>269</v>
      </c>
    </row>
    <row r="19" spans="1:2">
      <c r="B19" s="52" t="s">
        <v>255</v>
      </c>
    </row>
    <row r="20" spans="1:2" ht="33.75">
      <c r="B20" s="52" t="s">
        <v>296</v>
      </c>
    </row>
    <row r="21" spans="1:2">
      <c r="B21" s="50" t="s">
        <v>223</v>
      </c>
    </row>
    <row r="22" spans="1:2">
      <c r="B22" s="52" t="s">
        <v>225</v>
      </c>
    </row>
    <row r="24" spans="1:2" ht="22.5">
      <c r="B24" s="336" t="s">
        <v>381</v>
      </c>
    </row>
    <row r="26" spans="1:2">
      <c r="B26" s="50" t="s">
        <v>336</v>
      </c>
    </row>
    <row r="27" spans="1:2" ht="22.5">
      <c r="B27" s="335" t="s">
        <v>543</v>
      </c>
    </row>
    <row r="28" spans="1:2" ht="56.25">
      <c r="B28" s="335" t="s">
        <v>542</v>
      </c>
    </row>
    <row r="29" spans="1:2">
      <c r="B29" s="441" t="s">
        <v>430</v>
      </c>
    </row>
    <row r="30" spans="1:2" ht="22.5">
      <c r="B30" s="335" t="s">
        <v>431</v>
      </c>
    </row>
    <row r="32" spans="1:2">
      <c r="A32" s="406"/>
      <c r="B32" s="407" t="s">
        <v>486</v>
      </c>
    </row>
    <row r="33" spans="1:2" ht="14.25">
      <c r="A33" s="408">
        <v>1</v>
      </c>
      <c r="B33" s="409" t="s">
        <v>487</v>
      </c>
    </row>
    <row r="34" spans="1:2" ht="14.25">
      <c r="A34" s="408">
        <v>2</v>
      </c>
      <c r="B34" s="409" t="s">
        <v>488</v>
      </c>
    </row>
    <row r="35" spans="1:2">
      <c r="B35" s="407" t="s">
        <v>489</v>
      </c>
    </row>
    <row r="36" spans="1:2">
      <c r="B36" s="409" t="s">
        <v>490</v>
      </c>
    </row>
  </sheetData>
  <phoneticPr fontId="9" type="noConversion"/>
  <pageMargins left="0.75" right="0.75" top="1" bottom="1" header="0.5" footer="0.5"/>
  <pageSetup paperSize="9" orientation="portrait" horizontalDpi="200" verticalDpi="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2"/>
    </row>
  </sheetData>
  <phoneticPr fontId="9"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229"/>
  </cols>
  <sheetData>
    <row r="1" spans="1:1">
      <c r="A1" s="257"/>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2"/>
    </row>
  </sheetData>
  <sheetProtection formatColumns="0" formatRows="0"/>
  <phoneticPr fontId="9"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608</vt:i4>
      </vt:variant>
    </vt:vector>
  </HeadingPairs>
  <TitlesOfParts>
    <vt:vector size="618" baseType="lpstr">
      <vt:lpstr>Инструкция</vt:lpstr>
      <vt:lpstr>Титульный</vt:lpstr>
      <vt:lpstr>Территории</vt:lpstr>
      <vt:lpstr>Перечень тарифов</vt:lpstr>
      <vt:lpstr>Форма 1.0.1 | Т-пит</vt:lpstr>
      <vt:lpstr>Форма 2.2 | Т-пит</vt:lpstr>
      <vt:lpstr>Форма 1.0.1 | Форма 2.11</vt:lpstr>
      <vt:lpstr>Форма 2.11</vt:lpstr>
      <vt:lpstr>Комментарии</vt:lpstr>
      <vt:lpstr>Проверка</vt:lpstr>
      <vt:lpstr>activity</vt:lpstr>
      <vt:lpstr>add_CS_List05_1</vt:lpstr>
      <vt:lpstr>add_CS_List05_10</vt:lpstr>
      <vt:lpstr>add_CS_List05_2</vt:lpstr>
      <vt:lpstr>add_CS_List05_3</vt:lpstr>
      <vt:lpstr>add_CS_List05_9</vt:lpstr>
      <vt:lpstr>add_CT_1</vt:lpstr>
      <vt:lpstr>add_CT_10</vt:lpstr>
      <vt:lpstr>add_CT_2</vt:lpstr>
      <vt:lpstr>add_CT_3</vt:lpstr>
      <vt:lpstr>add_CT_9</vt:lpstr>
      <vt:lpstr>add_MO_1</vt:lpstr>
      <vt:lpstr>add_MO_10</vt:lpstr>
      <vt:lpstr>add_MO_2</vt:lpstr>
      <vt:lpstr>add_MO_3</vt:lpstr>
      <vt:lpstr>add_MO_9</vt:lpstr>
      <vt:lpstr>add_MO_List05_1</vt:lpstr>
      <vt:lpstr>add_MO_List05_10</vt:lpstr>
      <vt:lpstr>add_MO_List05_2</vt:lpstr>
      <vt:lpstr>add_MO_List05_3</vt:lpstr>
      <vt:lpstr>add_MO_List05_9</vt:lpstr>
      <vt:lpstr>add_MR_List05_1</vt:lpstr>
      <vt:lpstr>add_MR_List05_10</vt:lpstr>
      <vt:lpstr>add_MR_List05_2</vt:lpstr>
      <vt:lpstr>add_MR_List05_3</vt:lpstr>
      <vt:lpstr>add_MR_List05_9</vt:lpstr>
      <vt:lpstr>add_Rate_1</vt:lpstr>
      <vt:lpstr>add_Rate_10</vt:lpstr>
      <vt:lpstr>add_Rate_2</vt:lpstr>
      <vt:lpstr>add_Rate_3</vt:lpstr>
      <vt:lpstr>add_Rate_9</vt:lpstr>
      <vt:lpstr>add_TER_List05_1</vt:lpstr>
      <vt:lpstr>add_TER_List05_10</vt:lpstr>
      <vt:lpstr>add_TER_List05_2</vt:lpstr>
      <vt:lpstr>add_TER_List05_3</vt:lpstr>
      <vt:lpstr>add_TER_List05_9</vt:lpstr>
      <vt:lpstr>add_Warm_1</vt:lpstr>
      <vt:lpstr>add_Warm_2</vt:lpstr>
      <vt:lpstr>add_Warm_3</vt:lpstr>
      <vt:lpstr>add_Warm_4</vt:lpstr>
      <vt:lpstr>apr_10</vt:lpstr>
      <vt:lpstr>apr_2</vt:lpstr>
      <vt:lpstr>apr_3</vt:lpstr>
      <vt:lpstr>apr_9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checkCell_List06_10_plata1</vt:lpstr>
      <vt:lpstr>checkCell_List06_10_plata2</vt:lpstr>
      <vt:lpstr>checkCell_List06_10_unique</vt:lpstr>
      <vt:lpstr>checkCell_List06_2</vt:lpstr>
      <vt:lpstr>checkCell_List06_2_double_date</vt:lpstr>
      <vt:lpstr>checkCell_List06_2_unique_t</vt:lpstr>
      <vt:lpstr>checkCell_List06_2_unique_t1</vt:lpstr>
      <vt:lpstr>checkCell_List06_3</vt:lpstr>
      <vt:lpstr>checkCell_List06_3_double_date</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checkCell_List06_9</vt:lpstr>
      <vt:lpstr>checkCell_List06_9_double_date</vt:lpstr>
      <vt:lpstr>checkCell_List06_9_unique</vt:lpstr>
      <vt:lpstr>checkCell_List07</vt:lpstr>
      <vt:lpstr>checkCell_List11</vt:lpstr>
      <vt:lpstr>checkCells_List05_1</vt:lpstr>
      <vt:lpstr>checkCells_List05_10</vt:lpstr>
      <vt:lpstr>checkCells_List05_11</vt:lpstr>
      <vt:lpstr>checkCells_List05_2</vt:lpstr>
      <vt:lpstr>checkCells_List05_3</vt:lpstr>
      <vt:lpstr>checkCells_List05_4</vt:lpstr>
      <vt:lpstr>checkCells_List05_9</vt:lpstr>
      <vt:lpstr>checkDEfCell_List01</vt:lpstr>
      <vt:lpstr>checkPeriodRange_List06_1</vt:lpstr>
      <vt:lpstr>checkPeriodRange_List06_10</vt:lpstr>
      <vt:lpstr>checkPeriodRange_List06_2</vt:lpstr>
      <vt:lpstr>checkPeriodRange_List06_3</vt:lpstr>
      <vt:lpstr>checkPeriodRange_List06_4</vt:lpstr>
      <vt:lpstr>checkPeriodRange_List06_5</vt:lpstr>
      <vt:lpstr>checkPeriodRange_List06_6</vt:lpstr>
      <vt:lpstr>checkPeriodRange_List06_7</vt:lpstr>
      <vt:lpstr>checkPeriodRange_List06_8</vt:lpstr>
      <vt:lpstr>checkPeriodRange_List06_9</vt:lpstr>
      <vt:lpstr>chkGetUpdatesValue</vt:lpstr>
      <vt:lpstr>chkNoUpdatesValue</vt:lpstr>
      <vt:lpstr>code</vt:lpstr>
      <vt:lpstr>connection_flag</vt:lpstr>
      <vt:lpstr>CURRENT_DATE</vt:lpstr>
      <vt:lpstr>data_List11</vt:lpstr>
      <vt:lpstr>DATA_URL</vt:lpstr>
      <vt:lpstr>dataType</vt:lpstr>
      <vt:lpstr>dateCh</vt:lpstr>
      <vt:lpstr>dateChPeriod</vt:lpstr>
      <vt:lpstr>datePr</vt:lpstr>
      <vt:lpstr>datePr_ch</vt:lpstr>
      <vt:lpstr>default_val_4</vt:lpstr>
      <vt:lpstr>default_val_6</vt:lpstr>
      <vt:lpstr>DESCRIPTION_TERRITORY</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et_List02_wd</vt:lpstr>
      <vt:lpstr>et_List03</vt:lpstr>
      <vt:lpstr>et_List05_1</vt:lpstr>
      <vt:lpstr>et_List05_1_FormulaVD</vt:lpstr>
      <vt:lpstr>et_List05_10_FormulaVD</vt:lpstr>
      <vt:lpstr>et_List05_11_FormulaVD</vt:lpstr>
      <vt:lpstr>et_List05_2</vt:lpstr>
      <vt:lpstr>et_List05_2_FormulaVD</vt:lpstr>
      <vt:lpstr>et_List05_3</vt:lpstr>
      <vt:lpstr>et_List05_3_FormulaVD</vt:lpstr>
      <vt:lpstr>et_List05_4</vt:lpstr>
      <vt:lpstr>et_List05_4_FormulaVD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et_List06_5_1_delete</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et_List06_9_1</vt:lpstr>
      <vt:lpstr>et_List06_9_2</vt:lpstr>
      <vt:lpstr>et_List06_9_3</vt:lpstr>
      <vt:lpstr>et_List06_9_4</vt:lpstr>
      <vt:lpstr>et_List06_9_5</vt:lpstr>
      <vt:lpstr>et_List06_9_6</vt:lpstr>
      <vt:lpstr>et_List06_9_7</vt:lpstr>
      <vt:lpstr>et_List06_9_8</vt:lpstr>
      <vt:lpstr>et_List06_9_MC</vt:lpstr>
      <vt:lpstr>et_List06_9_MC2</vt:lpstr>
      <vt:lpstr>et_List06_9_MC3</vt:lpstr>
      <vt:lpstr>et_List06_9_MC4</vt:lpstr>
      <vt:lpstr>et_List06_9_Period</vt:lpstr>
      <vt:lpstr>et_List07</vt:lpstr>
      <vt:lpstr>et_List08</vt:lpstr>
      <vt:lpstr>et_List11_1</vt:lpstr>
      <vt:lpstr>et_List12_1</vt:lpstr>
      <vt:lpstr>et_List12_2</vt:lpstr>
      <vt:lpstr>et_List12_3</vt:lpstr>
      <vt:lpstr>et_List12_4</vt:lpstr>
      <vt:lpstr>et_OneRates_1</vt:lpstr>
      <vt:lpstr>et_OneRates_2</vt:lpstr>
      <vt:lpstr>et_OneRates_3</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et_pIns_List06_2_Period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et_PN_range</vt:lpstr>
      <vt:lpstr>et_TN_range</vt:lpstr>
      <vt:lpstr>et_TS_range</vt:lpstr>
      <vt:lpstr>et_TwoRates_1</vt:lpstr>
      <vt:lpstr>et_TwoRates_2</vt:lpstr>
      <vt:lpstr>et_TwoRates_3</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flagMO</vt:lpstr>
      <vt:lpstr>flagST</vt:lpstr>
      <vt:lpstr>flagTwoTariff</vt:lpstr>
      <vt:lpstr>flagUsedTer_List01</vt:lpstr>
      <vt:lpstr>group_rates</vt:lpstr>
      <vt:lpstr>header_1</vt:lpstr>
      <vt:lpstr>header_10</vt:lpstr>
      <vt:lpstr>header_2</vt:lpstr>
      <vt:lpstr>header_3</vt:lpstr>
      <vt:lpstr>header_4</vt:lpstr>
      <vt:lpstr>header_9</vt:lpstr>
      <vt:lpstr>hlApr</vt:lpstr>
      <vt:lpstr>id_rates</vt:lpstr>
      <vt:lpstr>IDtariff_List05_1</vt:lpstr>
      <vt:lpstr>IDtariff_List05_10</vt:lpstr>
      <vt:lpstr>IDtariff_List05_11</vt:lpstr>
      <vt:lpstr>IDtariff_List05_2</vt:lpstr>
      <vt:lpstr>IDtariff_List05_3</vt:lpstr>
      <vt:lpstr>IDtariff_List05_4</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isSellers</vt:lpstr>
      <vt:lpstr>IstPub</vt:lpstr>
      <vt:lpstr>IstPub_ch</vt:lpstr>
      <vt:lpstr>kind_group_rates</vt:lpstr>
      <vt:lpstr>kind_group_rates_load</vt:lpstr>
      <vt:lpstr>kind_group_rates_load_filter</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List06_10_flagDS</vt:lpstr>
      <vt:lpstr>List06_10_flagTN</vt:lpstr>
      <vt:lpstr>List06_10_flagTS</vt:lpstr>
      <vt:lpstr>List06_10_MC2</vt:lpstr>
      <vt:lpstr>List06_10_note</vt:lpstr>
      <vt:lpstr>List06_10_Period</vt:lpstr>
      <vt:lpstr>List06_10_pl</vt:lpstr>
      <vt:lpstr>List06_10_region</vt:lpstr>
      <vt:lpstr>List06_2_DP</vt:lpstr>
      <vt:lpstr>List06_2_MC</vt:lpstr>
      <vt:lpstr>List06_2_MC2</vt:lpstr>
      <vt:lpstr>List06_2_note</vt:lpstr>
      <vt:lpstr>List06_2_Period</vt:lpstr>
      <vt:lpstr>List06_3_DP</vt:lpstr>
      <vt:lpstr>List06_3_MC</vt:lpstr>
      <vt:lpstr>List06_3_MC2</vt:lpstr>
      <vt:lpstr>List06_3_note</vt:lpstr>
      <vt:lpstr>List06_3_Period</vt:lpstr>
      <vt:lpstr>List06_4_DP</vt:lpstr>
      <vt:lpstr>List06_4_MC2</vt:lpstr>
      <vt:lpstr>List06_4_note</vt:lpstr>
      <vt:lpstr>List06_4_Period</vt:lpstr>
      <vt:lpstr>List06_9_DP</vt:lpstr>
      <vt:lpstr>List06_9_flagDS</vt:lpstr>
      <vt:lpstr>List06_9_flagPN</vt:lpstr>
      <vt:lpstr>List06_9_flagTN</vt:lpstr>
      <vt:lpstr>List06_9_flagTS</vt:lpstr>
      <vt:lpstr>List06_9_MC2</vt:lpstr>
      <vt:lpstr>List06_9_note</vt:lpstr>
      <vt:lpstr>List06_9_Period</vt:lpstr>
      <vt:lpstr>List06_9_pl</vt:lpstr>
      <vt:lpstr>List06_9_region</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OneRates_2</vt:lpstr>
      <vt:lpstr>OneRates_3</vt:lpstr>
      <vt:lpstr>OneRates_4</vt:lpstr>
      <vt:lpstr>org</vt:lpstr>
      <vt:lpstr>Org_Address</vt:lpstr>
      <vt:lpstr>ORG_END_DATE</vt:lpstr>
      <vt:lpstr>Org_main</vt:lpstr>
      <vt:lpstr>ORG_START_DATE</vt:lpstr>
      <vt:lpstr>otv_lico_name</vt:lpstr>
      <vt:lpstr>pCng_List11_1</vt:lpstr>
      <vt:lpstr>pCng_List11_2</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pDel_List03</vt:lpstr>
      <vt:lpstr>pDel_List06_1_1</vt:lpstr>
      <vt:lpstr>pDel_List06_10_3</vt:lpstr>
      <vt:lpstr>pDel_List06_10_4</vt:lpstr>
      <vt:lpstr>pDel_List06_10_5</vt:lpstr>
      <vt:lpstr>pDel_List06_10_6</vt:lpstr>
      <vt:lpstr>pDel_List06_10_7</vt:lpstr>
      <vt:lpstr>pDel_List06_2_1</vt:lpstr>
      <vt:lpstr>pDel_List06_3_1</vt:lpstr>
      <vt:lpstr>pDel_List06_4_1</vt:lpstr>
      <vt:lpstr>pDel_List06_9_3</vt:lpstr>
      <vt:lpstr>pDel_List06_9_4</vt:lpstr>
      <vt:lpstr>pDel_List06_9_5</vt:lpstr>
      <vt:lpstr>pDel_List06_9_6</vt:lpstr>
      <vt:lpstr>pDel_List06_9_7</vt:lpstr>
      <vt:lpstr>pDel_List07</vt:lpstr>
      <vt:lpstr>pDel_List11_1</vt:lpstr>
      <vt:lpstr>pDel_List11_2</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pIns_List06_2_Period</vt:lpstr>
      <vt:lpstr>pIns_List06_3_Period</vt:lpstr>
      <vt:lpstr>pIns_List06_4_Period</vt:lpstr>
      <vt:lpstr>pIns_List06_9_Period</vt:lpstr>
      <vt:lpstr>pIns_List07</vt:lpstr>
      <vt:lpstr>pIns_List11_1</vt:lpstr>
      <vt:lpstr>pIns_List11_2</vt:lpstr>
      <vt:lpstr>pIns_List12_1</vt:lpstr>
      <vt:lpstr>pIns_List12_2</vt:lpstr>
      <vt:lpstr>pIns_List12_3</vt:lpstr>
      <vt:lpstr>pIns_List12_4</vt:lpstr>
      <vt:lpstr>pIns_List12_5</vt:lpstr>
      <vt:lpstr>pIns_List12_6</vt:lpstr>
      <vt:lpstr>pVDel_List06_1</vt:lpstr>
      <vt:lpstr>pVDel_List06_10</vt:lpstr>
      <vt:lpstr>pVDel_List06_2</vt:lpstr>
      <vt:lpstr>pVDel_List06_3</vt:lpstr>
      <vt:lpstr>pVDel_List06_4</vt:lpstr>
      <vt:lpstr>pVDel_List06_9</vt:lpstr>
      <vt:lpstr>QUARTER</vt:lpstr>
      <vt:lpstr>REESTR_LINK_RANGE</vt:lpstr>
      <vt:lpstr>REESTR_ORG_RANGE</vt:lpstr>
      <vt:lpstr>REESTR_VED_RANGE</vt:lpstr>
      <vt:lpstr>REESTR_VT_RANGE</vt:lpstr>
      <vt:lpstr>RegExc_clear_1</vt:lpstr>
      <vt:lpstr>RegExc_Clear_2</vt:lpstr>
      <vt:lpstr>REGION</vt:lpstr>
      <vt:lpstr>region_name</vt:lpstr>
      <vt:lpstr>RegulatoryPeriod</vt:lpstr>
      <vt:lpstr>SKI_number</vt:lpstr>
      <vt:lpstr>tariffDesc</vt:lpstr>
      <vt:lpstr>TECH_ORG_ID</vt:lpstr>
      <vt:lpstr>ter_List01</vt:lpstr>
      <vt:lpstr>terCopy_List01</vt:lpstr>
      <vt:lpstr>TitlePr_ch</vt:lpstr>
      <vt:lpstr>TwoRates_1</vt:lpstr>
      <vt:lpstr>TwoRates_2</vt:lpstr>
      <vt:lpstr>TwoRates_3</vt:lpstr>
      <vt:lpstr>TwoRates_4</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vid_teplnos_6</vt:lpstr>
      <vt:lpstr>vid_teplnos_7</vt:lpstr>
      <vt:lpstr>vid_teplnos_8</vt:lpstr>
      <vt:lpstr>vid_teplnos_9</vt:lpstr>
      <vt:lpstr>VidTopl</vt:lpstr>
      <vt:lpstr>VidTopl_2</vt:lpstr>
      <vt:lpstr>VidTopl_3</vt:lpstr>
      <vt:lpstr>warmNote</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Показатели, подлежащие раскрытию в сфере холодного водоснабжения (цены и тарифы)</dc:title>
  <dc:subject>Показатели, подлежащие раскрытию в сфере холодного водоснабжения (цены и тарифы)</dc:subject>
  <dc:creator>--</dc:creator>
  <cp:lastModifiedBy>Савина Елена Сергеевна</cp:lastModifiedBy>
  <cp:lastPrinted>2013-08-29T08:11:20Z</cp:lastPrinted>
  <dcterms:created xsi:type="dcterms:W3CDTF">2004-05-21T07:18:45Z</dcterms:created>
  <dcterms:modified xsi:type="dcterms:W3CDTF">2020-12-28T05:08:12Z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FAS.JKH.OPEN.INFO.PRICE.HVS</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