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930" yWindow="300" windowWidth="13665" windowHeight="7950"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Форма 1.0.1 | Форма 4.8" sheetId="646"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потр'!$M$18:$AD$32</definedName>
    <definedName name="checkCell_List06_13_double_date">'Форма 4.2.1 | Т-ТЭ | потр'!$AE$18:$AE$32</definedName>
    <definedName name="checkCell_List06_13_unique_t">'Форма 4.2.1 | Т-ТЭ | потр'!$M$18:$M$32</definedName>
    <definedName name="checkCell_List06_13_unique_t1">'Форма 4.2.1 | Т-ТЭ | потр'!$AF$18:$AF$32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REESTR_MO!$A$2:$D$301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потр'!$AC$18:$AC$32</definedName>
    <definedName name="List06_13_note">'Форма 4.2.1 | Т-ТЭ | потр'!$AD$18:$AD$32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REESTR_ORG!$A$2:$J$134</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4525"/>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AG19" i="642"/>
  <c r="L20" i="642"/>
  <c r="AG20" i="642"/>
  <c r="L21" i="642"/>
  <c r="AG21" i="642"/>
  <c r="L22" i="642"/>
  <c r="AG22" i="642"/>
  <c r="L23" i="642"/>
  <c r="AG23" i="642"/>
  <c r="L24" i="642"/>
  <c r="Q25" i="642"/>
  <c r="X25" i="642"/>
  <c r="AE24" i="642"/>
  <c r="AG24" i="642"/>
  <c r="AG25" i="642"/>
  <c r="AG26" i="642"/>
  <c r="L27" i="642"/>
  <c r="AG27" i="642"/>
  <c r="L28" i="642"/>
  <c r="Q29" i="642"/>
  <c r="X29" i="642"/>
  <c r="AE28" i="642"/>
  <c r="AG28" i="642"/>
  <c r="AG29" i="642"/>
  <c r="AG30" i="642"/>
  <c r="AG31" i="642"/>
  <c r="AG32"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X245" i="471"/>
  <c r="H12" i="646"/>
  <c r="H11" i="646"/>
  <c r="H9" i="646"/>
  <c r="H8" i="646"/>
  <c r="H7" i="646"/>
  <c r="H13" i="622"/>
  <c r="H12" i="622"/>
  <c r="H9" i="622"/>
  <c r="H8" i="622"/>
  <c r="H12" i="643"/>
  <c r="H9" i="643"/>
  <c r="H8" i="643"/>
  <c r="R14" i="601"/>
  <c r="H13" i="646" s="1"/>
  <c r="R13" i="601"/>
  <c r="R12" i="601"/>
  <c r="P12" i="601"/>
  <c r="F9" i="646"/>
  <c r="F13" i="646"/>
  <c r="F8" i="646"/>
  <c r="F11" i="646"/>
  <c r="F10" i="646"/>
  <c r="F12" i="646"/>
  <c r="M14" i="601"/>
  <c r="M13" i="601"/>
  <c r="M12" i="601"/>
  <c r="H13" i="643" l="1"/>
  <c r="B3" i="525"/>
  <c r="O7" i="627" l="1"/>
  <c r="O8" i="627"/>
  <c r="O9" i="627"/>
  <c r="O10" i="627"/>
  <c r="O17" i="627"/>
  <c r="P17" i="627" s="1"/>
  <c r="Q17" i="627" s="1"/>
  <c r="R17" i="627" s="1"/>
  <c r="S17" i="627" s="1"/>
  <c r="U17" i="627" s="1"/>
  <c r="V17" i="627" s="1"/>
  <c r="W17" i="627" s="1"/>
  <c r="Z24" i="627"/>
  <c r="Q25" i="627"/>
  <c r="E3" i="437"/>
  <c r="B2" i="525"/>
  <c r="X24" i="627"/>
  <c r="L20" i="627"/>
  <c r="L18" i="627"/>
  <c r="L24" i="627"/>
  <c r="Y23" i="627"/>
  <c r="L23" i="627"/>
  <c r="L21" i="627"/>
  <c r="L19" i="627"/>
  <c r="O7" i="632" l="1"/>
  <c r="O8" i="632"/>
  <c r="O9" i="632"/>
  <c r="O10" i="632"/>
  <c r="O18" i="632"/>
  <c r="P18" i="632" s="1"/>
  <c r="Q18" i="632" s="1"/>
  <c r="R18" i="632" s="1"/>
  <c r="S18" i="632" s="1"/>
  <c r="T18" i="632" s="1"/>
  <c r="V18" i="632" s="1"/>
  <c r="X18" i="632" s="1"/>
  <c r="R24" i="632"/>
  <c r="L22" i="632"/>
  <c r="Y23" i="632"/>
  <c r="L23" i="632"/>
  <c r="L20" i="632"/>
  <c r="L19" i="632"/>
  <c r="L21" i="632"/>
  <c r="M12" i="550" l="1"/>
  <c r="AG251" i="471" l="1"/>
  <c r="AG250" i="471"/>
  <c r="AG249" i="471"/>
  <c r="AG248" i="471"/>
  <c r="AG247" i="471"/>
  <c r="AG246" i="471"/>
  <c r="AG245" i="471"/>
  <c r="Q245" i="471"/>
  <c r="AG244" i="471"/>
  <c r="AG243" i="471"/>
  <c r="AG242" i="471"/>
  <c r="AG241" i="471"/>
  <c r="AG240" i="471"/>
  <c r="AG239" i="471"/>
  <c r="AG238" i="471"/>
  <c r="H11" i="643"/>
  <c r="H7" i="643"/>
  <c r="F11" i="643"/>
  <c r="F10" i="643"/>
  <c r="L244" i="471"/>
  <c r="L241" i="471"/>
  <c r="L238" i="471"/>
  <c r="L243" i="471"/>
  <c r="L242" i="471"/>
  <c r="F9" i="643"/>
  <c r="L239" i="471"/>
  <c r="L240" i="471"/>
  <c r="F12" i="643"/>
  <c r="F8" i="643"/>
  <c r="F13" i="643"/>
  <c r="AE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5" i="640"/>
  <c r="X226" i="471"/>
  <c r="L225" i="471"/>
  <c r="L26" i="640"/>
  <c r="L21" i="640"/>
  <c r="L221" i="471"/>
  <c r="L23" i="640"/>
  <c r="F13" i="641"/>
  <c r="L20" i="640"/>
  <c r="F12" i="641"/>
  <c r="F11" i="641"/>
  <c r="L222" i="471"/>
  <c r="L220" i="471"/>
  <c r="L24" i="640"/>
  <c r="F8" i="641"/>
  <c r="X26" i="640"/>
  <c r="L226" i="471"/>
  <c r="L223" i="471"/>
  <c r="L224" i="471"/>
  <c r="F10" i="641"/>
  <c r="F9" i="641"/>
  <c r="L22"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67" i="471"/>
  <c r="L50" i="471"/>
  <c r="L55" i="471"/>
  <c r="L165" i="471"/>
  <c r="L33" i="471"/>
  <c r="F10" i="638"/>
  <c r="AC120" i="471"/>
  <c r="F13" i="639"/>
  <c r="L127" i="471"/>
  <c r="F11" i="637"/>
  <c r="X55" i="471"/>
  <c r="X91" i="471"/>
  <c r="F9" i="639"/>
  <c r="F12" i="635"/>
  <c r="L37" i="471"/>
  <c r="L36" i="471"/>
  <c r="L53" i="471"/>
  <c r="X37" i="471"/>
  <c r="L54" i="471"/>
  <c r="F9" i="637"/>
  <c r="L128" i="471"/>
  <c r="L70" i="471"/>
  <c r="F8" i="638"/>
  <c r="L69" i="471"/>
  <c r="L197" i="471"/>
  <c r="L105" i="471"/>
  <c r="F12" i="637"/>
  <c r="L110" i="471"/>
  <c r="L143" i="471"/>
  <c r="F11" i="635"/>
  <c r="L108" i="471"/>
  <c r="L164" i="471"/>
  <c r="AD108" i="471"/>
  <c r="F9" i="636"/>
  <c r="L181" i="471"/>
  <c r="F13" i="637"/>
  <c r="Y183" i="471"/>
  <c r="L162" i="471"/>
  <c r="L120" i="471"/>
  <c r="L91" i="471"/>
  <c r="F8" i="637"/>
  <c r="F13" i="635"/>
  <c r="F8" i="636"/>
  <c r="L193" i="471"/>
  <c r="F10" i="634"/>
  <c r="L35" i="471"/>
  <c r="L125" i="471"/>
  <c r="X131" i="471"/>
  <c r="L68" i="471"/>
  <c r="F11" i="634"/>
  <c r="F9" i="638"/>
  <c r="F10" i="636"/>
  <c r="L51" i="471"/>
  <c r="L196" i="471"/>
  <c r="L72" i="471"/>
  <c r="F12" i="638"/>
  <c r="L144" i="471"/>
  <c r="L166" i="471"/>
  <c r="L163" i="471"/>
  <c r="F12" i="639"/>
  <c r="L52" i="471"/>
  <c r="L130" i="471"/>
  <c r="L131" i="471"/>
  <c r="X167" i="471"/>
  <c r="L179" i="471"/>
  <c r="F9" i="634"/>
  <c r="L183" i="471"/>
  <c r="L103" i="471"/>
  <c r="F11" i="639"/>
  <c r="AC109" i="471"/>
  <c r="L49" i="471"/>
  <c r="L90" i="471"/>
  <c r="F10" i="635"/>
  <c r="AH197" i="471"/>
  <c r="L146" i="471"/>
  <c r="Y90" i="471"/>
  <c r="F13" i="638"/>
  <c r="L194" i="471"/>
  <c r="F8" i="635"/>
  <c r="L182" i="471"/>
  <c r="L104" i="471"/>
  <c r="L148" i="471"/>
  <c r="X149" i="471"/>
  <c r="L106" i="471"/>
  <c r="F12" i="634"/>
  <c r="F11" i="636"/>
  <c r="L86" i="471"/>
  <c r="F12" i="636"/>
  <c r="L34" i="471"/>
  <c r="L87" i="471"/>
  <c r="L71" i="471"/>
  <c r="Y148" i="471"/>
  <c r="L180" i="471"/>
  <c r="L126" i="471"/>
  <c r="L73" i="471"/>
  <c r="F9" i="635"/>
  <c r="L67" i="471"/>
  <c r="F8" i="634"/>
  <c r="L32" i="471"/>
  <c r="F13" i="634"/>
  <c r="AC110" i="471"/>
  <c r="Y130" i="471"/>
  <c r="L85" i="471"/>
  <c r="F8" i="639"/>
  <c r="F11" i="638"/>
  <c r="X73" i="471"/>
  <c r="L149" i="471"/>
  <c r="F10" i="639"/>
  <c r="L145" i="471"/>
  <c r="L195" i="471"/>
  <c r="L88" i="471"/>
  <c r="Y166" i="471"/>
  <c r="L109" i="471"/>
  <c r="F10" i="637"/>
  <c r="L31" i="471"/>
  <c r="L161" i="471"/>
  <c r="F13" i="636"/>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6"/>
  <c r="L19" i="624"/>
  <c r="L23" i="624"/>
  <c r="L19" i="625"/>
  <c r="L18" i="624"/>
  <c r="L23" i="626"/>
  <c r="L20" i="626"/>
  <c r="L22" i="624"/>
  <c r="L24" i="626"/>
  <c r="L24" i="625"/>
  <c r="L20" i="624"/>
  <c r="L23" i="625"/>
  <c r="X24" i="625"/>
  <c r="L22" i="626"/>
  <c r="L22" i="625"/>
  <c r="L26" i="626"/>
  <c r="L18" i="625"/>
  <c r="L24" i="624"/>
  <c r="X24" i="624"/>
  <c r="L21" i="624"/>
  <c r="L25" i="626"/>
  <c r="L20" i="625"/>
  <c r="X26" i="626"/>
  <c r="L21"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1"/>
  <c r="L18" i="630"/>
  <c r="L18" i="631"/>
  <c r="L19" i="630"/>
  <c r="L24" i="630"/>
  <c r="L20" i="630"/>
  <c r="L21" i="630"/>
  <c r="L21" i="633"/>
  <c r="Y23" i="631"/>
  <c r="L21" i="631"/>
  <c r="L23" i="630"/>
  <c r="L19" i="633"/>
  <c r="L23" i="633"/>
  <c r="L23" i="631"/>
  <c r="X24" i="631"/>
  <c r="L20" i="631"/>
  <c r="L22" i="631"/>
  <c r="L20" i="633"/>
  <c r="Y23" i="630"/>
  <c r="L24" i="631"/>
  <c r="X24" i="630"/>
  <c r="AH23" i="633"/>
  <c r="L22"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9"/>
  <c r="L18" i="629"/>
  <c r="L20" i="628"/>
  <c r="E2" i="437"/>
  <c r="L19" i="628"/>
  <c r="L23" i="629"/>
  <c r="L24" i="629"/>
  <c r="L18" i="628"/>
  <c r="AC25" i="628"/>
  <c r="L25" i="628"/>
  <c r="L21" i="629"/>
  <c r="AD23" i="628"/>
  <c r="L21" i="628"/>
  <c r="L23" i="628"/>
  <c r="X24" i="629"/>
  <c r="L19" i="629"/>
  <c r="Y23" i="629"/>
  <c r="L24" i="628"/>
  <c r="AC24"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12" i="622"/>
  <c r="F12" i="618"/>
  <c r="F8" i="614"/>
  <c r="M307" i="471"/>
  <c r="F8" i="617"/>
  <c r="F342" i="471"/>
  <c r="F11" i="617"/>
  <c r="F12" i="617"/>
  <c r="F338" i="471"/>
  <c r="F13" i="618"/>
  <c r="F11" i="622"/>
  <c r="F11" i="618"/>
  <c r="F8" i="616"/>
  <c r="F9" i="616"/>
  <c r="F9" i="618"/>
  <c r="F341" i="471"/>
  <c r="F10" i="617"/>
  <c r="F13" i="616"/>
  <c r="F9" i="622"/>
  <c r="F10" i="614"/>
  <c r="F9" i="614"/>
  <c r="M297" i="471"/>
  <c r="F11" i="614"/>
  <c r="F11" i="616"/>
  <c r="F337" i="471"/>
  <c r="F13" i="614"/>
  <c r="F13" i="617"/>
  <c r="F13" i="622"/>
  <c r="F8" i="622"/>
  <c r="F9" i="617"/>
  <c r="F10" i="618"/>
  <c r="F12" i="616"/>
  <c r="F10" i="622"/>
  <c r="F10" i="616"/>
  <c r="F8" i="618"/>
  <c r="M302" i="471"/>
  <c r="F340" i="471"/>
  <c r="F12" i="614"/>
</calcChain>
</file>

<file path=xl/sharedStrings.xml><?xml version="1.0" encoding="utf-8"?>
<sst xmlns="http://schemas.openxmlformats.org/spreadsheetml/2006/main" count="4136" uniqueCount="1864">
  <si>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</si>
  <si>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</si>
  <si>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</si>
  <si>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</si>
  <si>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</si>
  <si>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</si>
  <si>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</si>
  <si>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</si>
  <si>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</si>
  <si>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</si>
  <si>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</si>
  <si>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</si>
  <si>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</si>
  <si>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</si>
  <si>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</si>
  <si>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</si>
  <si>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</si>
  <si>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</si>
  <si>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</si>
  <si>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</si>
  <si>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</si>
  <si>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</si>
  <si>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</si>
  <si>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</si>
  <si>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</si>
  <si>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</si>
  <si>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</si>
  <si>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</si>
  <si>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</si>
  <si>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</si>
  <si>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</si>
  <si>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</si>
  <si>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</si>
  <si>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</si>
  <si>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</si>
  <si>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</si>
  <si>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</si>
  <si>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</si>
  <si>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</si>
  <si>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</si>
  <si>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</si>
  <si>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</si>
  <si>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</si>
  <si>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</si>
  <si>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</si>
  <si>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</si>
  <si>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</si>
  <si>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</si>
  <si>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</si>
  <si>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</si>
  <si>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</si>
  <si>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</si>
  <si>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</si>
  <si>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</si>
  <si>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</si>
  <si>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</si>
  <si>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</si>
  <si>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</si>
  <si>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</si>
  <si>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</si>
  <si>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</si>
  <si>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</si>
  <si>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</si>
  <si>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</si>
  <si>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</si>
  <si>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</si>
  <si>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</si>
  <si>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</si>
  <si>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</si>
  <si>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</si>
  <si>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</si>
  <si>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</si>
  <si>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</si>
  <si>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</si>
  <si>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</si>
  <si>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</si>
  <si>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</si>
  <si>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</si>
  <si>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</si>
  <si>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</si>
  <si>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</si>
  <si>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</si>
  <si>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</si>
  <si>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</si>
  <si>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</si>
  <si>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</si>
  <si>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</si>
  <si>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</si>
  <si>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</si>
  <si>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</si>
  <si>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</si>
  <si>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</si>
  <si>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</si>
  <si>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</si>
  <si>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</si>
  <si>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</si>
  <si>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</si>
  <si>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</si>
  <si>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</si>
  <si>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</si>
  <si>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</si>
  <si>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</si>
  <si>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</si>
  <si>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</si>
  <si>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</si>
  <si>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</si>
  <si>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</si>
  <si>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</si>
  <si>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</si>
  <si>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</si>
  <si>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</si>
  <si>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</si>
  <si>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</si>
  <si>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</si>
  <si>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</si>
  <si>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</si>
  <si>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</si>
  <si>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</si>
  <si>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</si>
  <si>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</si>
  <si>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</si>
  <si>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</si>
  <si>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</si>
  <si>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</si>
  <si>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</si>
  <si>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</si>
  <si>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</si>
  <si>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</si>
  <si>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</si>
  <si>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</si>
  <si>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</si>
  <si>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</si>
  <si>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</si>
  <si>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</si>
  <si>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</si>
  <si>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</si>
  <si>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</si>
  <si>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</si>
  <si>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</si>
  <si>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</si>
  <si>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</si>
  <si>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</si>
  <si>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</si>
  <si>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</si>
  <si>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</si>
  <si>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</si>
  <si>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</si>
  <si>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</si>
  <si>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</si>
  <si>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</si>
  <si>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</si>
  <si>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</si>
  <si>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</si>
  <si>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</si>
  <si>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</si>
  <si>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</si>
  <si>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</si>
  <si>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</si>
  <si>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</si>
  <si>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</si>
  <si>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</si>
  <si>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</si>
  <si>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</si>
  <si>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</si>
  <si>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</si>
  <si>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</si>
  <si>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</si>
  <si>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</si>
  <si>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</si>
  <si>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</si>
  <si>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</si>
  <si>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</si>
  <si>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</si>
  <si>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</si>
  <si>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</si>
  <si>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</si>
  <si>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</si>
  <si>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</si>
  <si>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</si>
  <si>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</si>
  <si>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</si>
  <si>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</si>
  <si>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</si>
  <si>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</si>
  <si>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</si>
  <si>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</si>
  <si>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</si>
  <si>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</si>
  <si>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</si>
  <si>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</si>
  <si>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</si>
  <si>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</si>
  <si>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</si>
  <si>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</si>
  <si>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</si>
  <si>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</si>
  <si>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</si>
  <si>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</si>
  <si>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</si>
  <si>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</si>
  <si>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</si>
  <si>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</si>
  <si>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</si>
  <si>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</si>
  <si>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</si>
  <si>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</si>
  <si>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</si>
  <si>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</si>
  <si>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</si>
  <si>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</si>
  <si>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</si>
  <si>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</si>
  <si>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</si>
  <si>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</si>
  <si>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</si>
  <si>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</si>
  <si>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</si>
  <si>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</si>
  <si>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</si>
  <si>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</si>
  <si>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</si>
  <si>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</si>
  <si>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</si>
  <si>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</si>
  <si>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</si>
  <si>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</si>
  <si>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</si>
  <si>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</si>
  <si>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</si>
  <si>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</si>
  <si>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</si>
  <si>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</si>
  <si>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</si>
  <si>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</si>
  <si>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</si>
  <si>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</si>
  <si>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</si>
  <si>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</si>
  <si>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</si>
  <si>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</si>
  <si>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</si>
  <si>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</si>
  <si>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</si>
  <si>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</si>
  <si>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</si>
  <si>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</si>
  <si>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</si>
  <si>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</si>
  <si>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</si>
  <si>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</si>
  <si>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</si>
  <si>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</si>
  <si>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</si>
  <si>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</si>
  <si>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</si>
  <si>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</si>
  <si>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</si>
  <si>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</si>
  <si>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</si>
  <si>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</si>
  <si>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</si>
  <si>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</si>
  <si>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</si>
  <si>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</si>
  <si>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</si>
  <si>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</si>
  <si>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</si>
  <si>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</si>
  <si>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</si>
  <si>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</si>
  <si>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</si>
  <si>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</si>
  <si>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</si>
  <si>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</si>
  <si>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</si>
  <si>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</si>
  <si>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</si>
  <si>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</si>
  <si>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</si>
  <si>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</si>
  <si>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</si>
  <si>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</si>
  <si>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</si>
  <si>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</si>
  <si>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</si>
  <si>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</si>
  <si>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</si>
  <si>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</si>
  <si>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</si>
  <si>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</si>
  <si>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</si>
  <si>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</si>
  <si>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</si>
  <si>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</si>
  <si>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</si>
  <si>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</si>
  <si>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</si>
  <si>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</si>
  <si>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</si>
  <si>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</si>
  <si>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</si>
  <si>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</si>
  <si>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</si>
  <si>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</si>
  <si>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</si>
  <si>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</si>
  <si>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</si>
  <si>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</si>
  <si>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</si>
  <si>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</si>
  <si>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</si>
  <si>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</si>
  <si>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</si>
  <si>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</si>
  <si>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</si>
  <si>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</si>
  <si>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</si>
  <si>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</si>
  <si>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</si>
  <si>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</si>
  <si>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</si>
  <si>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</si>
  <si>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</si>
  <si>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</si>
  <si>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</si>
  <si>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</si>
  <si>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</si>
  <si>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</si>
  <si>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</si>
  <si>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</si>
  <si>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</si>
  <si>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</si>
  <si>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</si>
  <si>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</si>
  <si>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</si>
  <si>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</si>
  <si>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</si>
  <si>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</si>
  <si>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</si>
  <si>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</si>
  <si>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</si>
  <si>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</si>
  <si>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</si>
  <si>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</si>
  <si>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</si>
  <si>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</si>
  <si>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</si>
  <si>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</si>
  <si>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</si>
  <si>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</si>
  <si>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</si>
  <si>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</si>
  <si>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</si>
  <si>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</si>
  <si>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</si>
  <si>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</si>
  <si>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</si>
  <si>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</si>
  <si>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</si>
  <si>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</si>
  <si>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</si>
  <si>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</si>
  <si>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</si>
  <si>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</si>
  <si>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</si>
  <si>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</si>
  <si>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</si>
  <si>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</si>
  <si>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</si>
  <si>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</si>
  <si>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</si>
  <si>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</si>
  <si>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</si>
  <si>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</si>
  <si>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</si>
  <si>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</si>
  <si>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</si>
  <si>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</si>
  <si>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</si>
  <si>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</si>
  <si>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</si>
  <si>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</si>
  <si>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</si>
  <si>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</si>
  <si>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</si>
  <si>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</si>
  <si>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</si>
  <si>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</si>
  <si>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</si>
  <si>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</si>
  <si>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</si>
  <si>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</si>
  <si>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</si>
  <si>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</si>
  <si>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</si>
  <si>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</si>
  <si>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</si>
  <si>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</si>
  <si>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</si>
  <si>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</si>
  <si>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</si>
  <si>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</si>
  <si>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</si>
  <si>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</si>
  <si>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</si>
  <si>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</si>
  <si>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</si>
  <si>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</si>
  <si>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</si>
  <si>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</si>
  <si>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</si>
  <si>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</si>
  <si>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</si>
  <si>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</si>
  <si>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</si>
  <si>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</si>
  <si>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</si>
  <si>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</si>
  <si>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</si>
  <si>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</si>
  <si>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</si>
  <si>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</si>
  <si>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</si>
  <si>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</si>
  <si>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</si>
  <si>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</si>
  <si>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</si>
  <si>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</si>
  <si>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</si>
  <si>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</si>
  <si>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</si>
  <si>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</si>
  <si>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</si>
  <si>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</si>
  <si>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</si>
  <si>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</si>
  <si>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</si>
  <si>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</si>
  <si>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</si>
  <si>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</si>
  <si>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</si>
  <si>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</si>
  <si>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</si>
  <si>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</si>
  <si>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</si>
  <si>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</si>
  <si>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</si>
  <si>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</si>
  <si>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</si>
  <si>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</si>
  <si>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</si>
  <si>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</si>
  <si>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</si>
  <si>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</si>
  <si>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</si>
  <si>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</si>
  <si>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</si>
  <si>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</si>
  <si>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</si>
  <si>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</si>
  <si>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</si>
  <si>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</si>
  <si>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</si>
  <si>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</si>
  <si>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</si>
  <si>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</si>
  <si>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</si>
  <si>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</si>
  <si>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</si>
  <si>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</si>
  <si>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</si>
  <si>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</si>
  <si>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</si>
  <si>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</si>
  <si>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</si>
  <si>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</si>
  <si>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</si>
  <si>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</si>
  <si>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</si>
  <si>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</si>
  <si>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</si>
  <si>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</si>
  <si>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</si>
  <si>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</si>
  <si>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</si>
  <si>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</si>
  <si>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</si>
  <si>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</si>
  <si>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</si>
  <si>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</si>
  <si>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</si>
  <si>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</si>
  <si>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</si>
  <si>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</si>
  <si>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</si>
  <si>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</si>
  <si>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</si>
  <si>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</si>
  <si>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</si>
  <si>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</si>
  <si>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</si>
  <si>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</si>
  <si>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</si>
  <si>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</si>
  <si>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</si>
  <si>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</si>
  <si>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</si>
  <si>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</si>
  <si>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</si>
  <si>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</si>
  <si>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</si>
  <si>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</si>
  <si>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</si>
  <si>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</si>
  <si>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</si>
  <si>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</si>
  <si>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</si>
  <si>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</si>
  <si>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</si>
  <si>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</si>
  <si>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</si>
  <si>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</si>
  <si>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</si>
  <si>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</si>
  <si>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</si>
  <si>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</si>
  <si>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</si>
  <si>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</si>
  <si>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</si>
  <si>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</si>
  <si>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</si>
  <si>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</si>
  <si>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</si>
  <si>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</si>
  <si>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</si>
  <si>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</si>
  <si>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</si>
  <si>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</si>
  <si>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</si>
  <si>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</si>
  <si>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</si>
  <si>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</si>
  <si>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</si>
  <si>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</si>
  <si>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</si>
  <si>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</si>
  <si>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</si>
  <si>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</si>
  <si>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</si>
  <si>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</si>
  <si>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</si>
  <si>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</si>
  <si>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</si>
  <si>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</si>
  <si>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</si>
  <si>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</si>
  <si>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</si>
  <si>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</si>
  <si>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</si>
  <si>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</si>
  <si>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</si>
  <si>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</si>
  <si>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</si>
  <si>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</si>
  <si>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</si>
  <si>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</si>
  <si>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</si>
  <si>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</si>
  <si>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</si>
  <si>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</si>
  <si>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</si>
  <si>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</si>
  <si>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</si>
  <si>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</si>
  <si>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</si>
  <si>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</si>
  <si>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</si>
  <si>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</si>
  <si>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</si>
  <si>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</si>
  <si>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</si>
  <si>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</si>
  <si>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</si>
  <si>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</si>
  <si>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</si>
  <si>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</si>
  <si>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</si>
  <si>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</si>
  <si>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</si>
  <si>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</si>
  <si>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</si>
  <si>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</si>
  <si>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</si>
  <si>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</si>
  <si>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</si>
  <si>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</si>
  <si>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</si>
  <si>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</si>
  <si>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</si>
  <si>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</si>
  <si>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</si>
  <si>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</si>
  <si>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</si>
  <si>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</si>
  <si>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</si>
  <si>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</si>
  <si>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</si>
  <si>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</si>
  <si>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</si>
  <si>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</si>
  <si>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</si>
  <si>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</si>
  <si>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</si>
  <si>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</si>
  <si>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</si>
  <si>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</si>
  <si>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</si>
  <si>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</si>
  <si>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</si>
  <si>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</si>
  <si>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</si>
  <si>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</si>
  <si>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</si>
  <si>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</si>
  <si>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</si>
  <si>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</si>
  <si>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</si>
  <si>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</si>
  <si>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</si>
  <si>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</si>
  <si>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</si>
  <si>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</si>
  <si>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</si>
  <si>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</si>
  <si>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</si>
  <si>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</si>
  <si>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</si>
  <si>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</si>
  <si>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</si>
  <si>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</si>
  <si>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</si>
  <si>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</si>
  <si>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</si>
  <si>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</si>
  <si>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</si>
  <si>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</si>
  <si>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</si>
  <si>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</si>
  <si>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</si>
  <si>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</si>
  <si>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</si>
  <si>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</si>
  <si>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</si>
  <si>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</si>
  <si>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</si>
  <si>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</si>
  <si>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</si>
  <si>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</si>
  <si>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</si>
  <si>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</si>
  <si>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</si>
  <si>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</si>
  <si>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</si>
  <si>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</si>
  <si>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</si>
  <si>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</si>
  <si>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</si>
  <si>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</si>
  <si>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</si>
  <si>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</si>
  <si>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</si>
  <si>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</si>
  <si>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</si>
  <si>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</si>
  <si>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</si>
  <si>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</si>
  <si>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</si>
  <si>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</si>
  <si>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</si>
  <si>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</si>
  <si>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</si>
  <si>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</si>
  <si>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</si>
  <si>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</si>
  <si>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</si>
  <si>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</si>
  <si>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</si>
  <si>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</si>
  <si>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</si>
  <si>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</si>
  <si>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</si>
  <si>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</si>
  <si>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</si>
  <si>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</si>
  <si>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</si>
  <si>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</si>
  <si>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</si>
  <si>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</si>
  <si>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</si>
  <si>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</si>
  <si>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</si>
  <si>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</si>
  <si>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</si>
  <si>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</si>
  <si>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</si>
  <si>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</si>
  <si>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</si>
  <si>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</si>
  <si>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</si>
  <si>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</si>
  <si>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</si>
  <si>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</si>
  <si>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</si>
  <si>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</si>
  <si>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</si>
  <si>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</si>
  <si>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</si>
  <si>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</si>
  <si>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</si>
  <si>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</si>
  <si>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</si>
  <si>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</si>
  <si>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</si>
  <si>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</si>
  <si>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</si>
  <si>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</si>
  <si>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</si>
  <si>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</si>
  <si>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</si>
  <si>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</si>
  <si>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</si>
  <si>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</si>
  <si>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</si>
  <si>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</si>
  <si>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</si>
  <si>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</si>
  <si>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</si>
  <si>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</si>
  <si>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</si>
  <si>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</si>
  <si>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</si>
  <si>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</si>
  <si>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</si>
  <si>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</si>
  <si>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</si>
  <si>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</si>
  <si>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</si>
  <si>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</si>
  <si>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</si>
  <si>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</si>
  <si>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</si>
  <si>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</si>
  <si>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</si>
  <si>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</si>
  <si>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</si>
  <si>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</si>
  <si>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</si>
  <si>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</si>
  <si>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</si>
  <si>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</si>
  <si>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</si>
  <si>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</si>
  <si>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</si>
  <si>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</si>
  <si>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</si>
  <si>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</si>
  <si>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</si>
  <si>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</si>
  <si>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</si>
  <si>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</si>
  <si>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</si>
  <si>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</si>
  <si>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</si>
  <si>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</si>
  <si>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</si>
  <si>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</si>
  <si>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</si>
  <si>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</si>
  <si>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</si>
  <si>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Y:\Шпагина\отчетность\стандарты раскрытия инфо\2020\2. Установленные на 2020 год\2. ТС\1.BKP.xlsb</t>
  </si>
  <si>
    <t>Резервная копия создана: Y:\Шпагина\отчетность\стандарты раскрытия инфо\2020\2. Установленные на 2020 год\2. ТС\1.BKP.xlsb</t>
  </si>
  <si>
    <t>Создание книги для установки обновлений...</t>
  </si>
  <si>
    <t>Файл обновления загружен: Y:\Шпагина\отчетность\стандарты раскрытия инфо\2020\2. Установленные на 2020 год\2. ТС\UPDATE.FAS.JKH.OPEN.INFO.PRICE.WARM.TO.1.0.2.57.xls</t>
  </si>
  <si>
    <t>население и приравненные категории</t>
  </si>
  <si>
    <t>Нет доступных обновлений для отчёта с кодом FAS.JKH.OPEN.INFO.PRICE.WARM!</t>
  </si>
  <si>
    <t>Абатский муниципальный район</t>
  </si>
  <si>
    <t>71603000</t>
  </si>
  <si>
    <t>Абатское</t>
  </si>
  <si>
    <t>71603402</t>
  </si>
  <si>
    <t>Банниковское</t>
  </si>
  <si>
    <t>71603410</t>
  </si>
  <si>
    <t>Болдыревское</t>
  </si>
  <si>
    <t>71603415</t>
  </si>
  <si>
    <t>Коневское</t>
  </si>
  <si>
    <t>71603430</t>
  </si>
  <si>
    <t>Ленинское</t>
  </si>
  <si>
    <t>71603435</t>
  </si>
  <si>
    <t>Майское</t>
  </si>
  <si>
    <t>71603440</t>
  </si>
  <si>
    <t>Назаровское</t>
  </si>
  <si>
    <t>71603445</t>
  </si>
  <si>
    <t>Ощепковское</t>
  </si>
  <si>
    <t>71603450</t>
  </si>
  <si>
    <t>Партизанское</t>
  </si>
  <si>
    <t>71603455</t>
  </si>
  <si>
    <t>Тушнолобовское</t>
  </si>
  <si>
    <t>71603460</t>
  </si>
  <si>
    <t>Шевыринское</t>
  </si>
  <si>
    <t>71603465</t>
  </si>
  <si>
    <t>Армизонский муниципальный район</t>
  </si>
  <si>
    <t>71605000</t>
  </si>
  <si>
    <t>Армизонское</t>
  </si>
  <si>
    <t>71605405</t>
  </si>
  <si>
    <t>Ивановское</t>
  </si>
  <si>
    <t>71605410</t>
  </si>
  <si>
    <t>Калмакское</t>
  </si>
  <si>
    <t>71605415</t>
  </si>
  <si>
    <t>Капралихинское</t>
  </si>
  <si>
    <t>71605420</t>
  </si>
  <si>
    <t>Красноорловское</t>
  </si>
  <si>
    <t>71605425</t>
  </si>
  <si>
    <t>Орловское</t>
  </si>
  <si>
    <t>71605430</t>
  </si>
  <si>
    <t>Прохоровское</t>
  </si>
  <si>
    <t>71605435</t>
  </si>
  <si>
    <t>Раздольское</t>
  </si>
  <si>
    <t>71605440</t>
  </si>
  <si>
    <t>Южно-Дубровинское</t>
  </si>
  <si>
    <t>71605445</t>
  </si>
  <si>
    <t>Аромашевский муниципальный район</t>
  </si>
  <si>
    <t>71607000</t>
  </si>
  <si>
    <t>Аромашевское</t>
  </si>
  <si>
    <t>71607405</t>
  </si>
  <si>
    <t>Кармацкое</t>
  </si>
  <si>
    <t>71607410</t>
  </si>
  <si>
    <t>Кротовское</t>
  </si>
  <si>
    <t>71607415</t>
  </si>
  <si>
    <t>Малиновское</t>
  </si>
  <si>
    <t>71607420</t>
  </si>
  <si>
    <t>Малоскарединское</t>
  </si>
  <si>
    <t>71607425</t>
  </si>
  <si>
    <t>Новоберезовское</t>
  </si>
  <si>
    <t>71607430</t>
  </si>
  <si>
    <t>Новопетровское</t>
  </si>
  <si>
    <t>71607435</t>
  </si>
  <si>
    <t>Русаковское</t>
  </si>
  <si>
    <t>71607440</t>
  </si>
  <si>
    <t>Слободчиковское</t>
  </si>
  <si>
    <t>71607445</t>
  </si>
  <si>
    <t>Сорочкинское</t>
  </si>
  <si>
    <t>71607450</t>
  </si>
  <si>
    <t>Юрминское</t>
  </si>
  <si>
    <t>71607455</t>
  </si>
  <si>
    <t>Бердюжский муниципальный район</t>
  </si>
  <si>
    <t>71610000</t>
  </si>
  <si>
    <t>Бердюжское</t>
  </si>
  <si>
    <t>71610410</t>
  </si>
  <si>
    <t>Зарословское</t>
  </si>
  <si>
    <t>71610420</t>
  </si>
  <si>
    <t>Истошинское</t>
  </si>
  <si>
    <t>71610430</t>
  </si>
  <si>
    <t>Мелехинское</t>
  </si>
  <si>
    <t>71610440</t>
  </si>
  <si>
    <t>Окуневское</t>
  </si>
  <si>
    <t>71610450</t>
  </si>
  <si>
    <t>Пегановское</t>
  </si>
  <si>
    <t>71610460</t>
  </si>
  <si>
    <t>Полозаозерское</t>
  </si>
  <si>
    <t>71610470</t>
  </si>
  <si>
    <t>Рямовское</t>
  </si>
  <si>
    <t>71610474</t>
  </si>
  <si>
    <t>Уктузское</t>
  </si>
  <si>
    <t>71610480</t>
  </si>
  <si>
    <t>Вагайский муниципальный район</t>
  </si>
  <si>
    <t>71613000</t>
  </si>
  <si>
    <t>Аксурское</t>
  </si>
  <si>
    <t>71613404</t>
  </si>
  <si>
    <t>Бегишевское</t>
  </si>
  <si>
    <t>71613412</t>
  </si>
  <si>
    <t>Вершинское</t>
  </si>
  <si>
    <t>71613416</t>
  </si>
  <si>
    <t>Дубровинское</t>
  </si>
  <si>
    <t>71613428</t>
  </si>
  <si>
    <t>Зареченское</t>
  </si>
  <si>
    <t>71613424</t>
  </si>
  <si>
    <t>Казанское</t>
  </si>
  <si>
    <t>71613456</t>
  </si>
  <si>
    <t>Карагайское</t>
  </si>
  <si>
    <t>71613432</t>
  </si>
  <si>
    <t>Касьяновское</t>
  </si>
  <si>
    <t>71613436</t>
  </si>
  <si>
    <t>Куларовское</t>
  </si>
  <si>
    <t>71613444</t>
  </si>
  <si>
    <t>Первовагайское</t>
  </si>
  <si>
    <t>71613460</t>
  </si>
  <si>
    <t>Первомайское</t>
  </si>
  <si>
    <t>71613464</t>
  </si>
  <si>
    <t>Птицкое</t>
  </si>
  <si>
    <t>71613468</t>
  </si>
  <si>
    <t>Супринское</t>
  </si>
  <si>
    <t>71613472</t>
  </si>
  <si>
    <t>Тукузское</t>
  </si>
  <si>
    <t>71613476</t>
  </si>
  <si>
    <t>Ушаковское</t>
  </si>
  <si>
    <t>71613480</t>
  </si>
  <si>
    <t>Фатеевское</t>
  </si>
  <si>
    <t>71613484</t>
  </si>
  <si>
    <t>Черноковское</t>
  </si>
  <si>
    <t>71613488</t>
  </si>
  <si>
    <t>Шестовское</t>
  </si>
  <si>
    <t>71613492</t>
  </si>
  <si>
    <t>Шишкинское</t>
  </si>
  <si>
    <t>71613408</t>
  </si>
  <si>
    <t>Викуловский муниципальный район</t>
  </si>
  <si>
    <t>71615000</t>
  </si>
  <si>
    <t>Балаганское</t>
  </si>
  <si>
    <t>71615404</t>
  </si>
  <si>
    <t>Березинское</t>
  </si>
  <si>
    <t>71615408</t>
  </si>
  <si>
    <t>Викуловское</t>
  </si>
  <si>
    <t>71615412</t>
  </si>
  <si>
    <t>Ермаковское</t>
  </si>
  <si>
    <t>71615416</t>
  </si>
  <si>
    <t>Калининское</t>
  </si>
  <si>
    <t>71615420</t>
  </si>
  <si>
    <t>Каргалинское</t>
  </si>
  <si>
    <t>71615424</t>
  </si>
  <si>
    <t>Коточиговское</t>
  </si>
  <si>
    <t>71615428</t>
  </si>
  <si>
    <t>Нововяткинское</t>
  </si>
  <si>
    <t>71615432</t>
  </si>
  <si>
    <t>Озернинское</t>
  </si>
  <si>
    <t>71615436</t>
  </si>
  <si>
    <t>Поддубровинское</t>
  </si>
  <si>
    <t>71615440</t>
  </si>
  <si>
    <t>Рябовское</t>
  </si>
  <si>
    <t>71615444</t>
  </si>
  <si>
    <t>Сартамское</t>
  </si>
  <si>
    <t>71615448</t>
  </si>
  <si>
    <t>Скрипкинское</t>
  </si>
  <si>
    <t>71615452</t>
  </si>
  <si>
    <t>Чуртанское</t>
  </si>
  <si>
    <t>71615456</t>
  </si>
  <si>
    <t>Голышмановский</t>
  </si>
  <si>
    <t>71702000</t>
  </si>
  <si>
    <t>Город Ишим</t>
  </si>
  <si>
    <t>71705000</t>
  </si>
  <si>
    <t>Исетский муниципальный район</t>
  </si>
  <si>
    <t>71624000</t>
  </si>
  <si>
    <t>Архангельское</t>
  </si>
  <si>
    <t>71624403</t>
  </si>
  <si>
    <t>Бархатовское</t>
  </si>
  <si>
    <t>71624405</t>
  </si>
  <si>
    <t>Бобылевское</t>
  </si>
  <si>
    <t>71624410</t>
  </si>
  <si>
    <t>Верхнебешкильское</t>
  </si>
  <si>
    <t>71624415</t>
  </si>
  <si>
    <t>Верхнеингальское</t>
  </si>
  <si>
    <t>71624417</t>
  </si>
  <si>
    <t>Денисовское</t>
  </si>
  <si>
    <t>71624420</t>
  </si>
  <si>
    <t>Исетское</t>
  </si>
  <si>
    <t>71624425</t>
  </si>
  <si>
    <t>Кировское</t>
  </si>
  <si>
    <t>71624427</t>
  </si>
  <si>
    <t>Коммунаровское</t>
  </si>
  <si>
    <t>71624430</t>
  </si>
  <si>
    <t>Красновское</t>
  </si>
  <si>
    <t>71624435</t>
  </si>
  <si>
    <t>Мининское</t>
  </si>
  <si>
    <t>71624440</t>
  </si>
  <si>
    <t>Рассветовское</t>
  </si>
  <si>
    <t>71624445</t>
  </si>
  <si>
    <t>Рафайловское</t>
  </si>
  <si>
    <t>71624450</t>
  </si>
  <si>
    <t>Слободобешкильское</t>
  </si>
  <si>
    <t>71624455</t>
  </si>
  <si>
    <t>Солобоевское</t>
  </si>
  <si>
    <t>71624460</t>
  </si>
  <si>
    <t>Шороховское</t>
  </si>
  <si>
    <t>71624465</t>
  </si>
  <si>
    <t>Ишимский муниципальный район</t>
  </si>
  <si>
    <t>71626000</t>
  </si>
  <si>
    <t>Боровское</t>
  </si>
  <si>
    <t>71626404</t>
  </si>
  <si>
    <t>Бутусовское</t>
  </si>
  <si>
    <t>71626408</t>
  </si>
  <si>
    <t>Второпесьяновское</t>
  </si>
  <si>
    <t>71626412</t>
  </si>
  <si>
    <t>Гагаринское</t>
  </si>
  <si>
    <t>71626416</t>
  </si>
  <si>
    <t>Десятовское</t>
  </si>
  <si>
    <t>71626420</t>
  </si>
  <si>
    <t>Дымковское</t>
  </si>
  <si>
    <t>71626424</t>
  </si>
  <si>
    <t>Карасульское</t>
  </si>
  <si>
    <t>71626428</t>
  </si>
  <si>
    <t>Клепиковское</t>
  </si>
  <si>
    <t>71626432</t>
  </si>
  <si>
    <t>Ларихинское</t>
  </si>
  <si>
    <t>71626436</t>
  </si>
  <si>
    <t>Мизоновское</t>
  </si>
  <si>
    <t>71626440</t>
  </si>
  <si>
    <t>Неволинское</t>
  </si>
  <si>
    <t>71626442</t>
  </si>
  <si>
    <t>Новолоктинское</t>
  </si>
  <si>
    <t>71626444</t>
  </si>
  <si>
    <t>Новотравнинское</t>
  </si>
  <si>
    <t>71626448</t>
  </si>
  <si>
    <t>Пахомовское</t>
  </si>
  <si>
    <t>71626452</t>
  </si>
  <si>
    <t>Первопесьяновское</t>
  </si>
  <si>
    <t>71626456</t>
  </si>
  <si>
    <t>Плешковское</t>
  </si>
  <si>
    <t>71626460</t>
  </si>
  <si>
    <t>Прокуткинское</t>
  </si>
  <si>
    <t>71626464</t>
  </si>
  <si>
    <t>Равнецкое</t>
  </si>
  <si>
    <t>71626468</t>
  </si>
  <si>
    <t>Стрехнинское</t>
  </si>
  <si>
    <t>71626472</t>
  </si>
  <si>
    <t>Тоболовское</t>
  </si>
  <si>
    <t>71626476</t>
  </si>
  <si>
    <t>Черемшанское</t>
  </si>
  <si>
    <t>71626484</t>
  </si>
  <si>
    <t>Шаблыкинское</t>
  </si>
  <si>
    <t>71626488</t>
  </si>
  <si>
    <t>Казанский муниципальный район</t>
  </si>
  <si>
    <t>71630000</t>
  </si>
  <si>
    <t>Афонькинское</t>
  </si>
  <si>
    <t>71630405</t>
  </si>
  <si>
    <t>Большеченчерское</t>
  </si>
  <si>
    <t>71630410</t>
  </si>
  <si>
    <t>Большеярковское</t>
  </si>
  <si>
    <t>71630415</t>
  </si>
  <si>
    <t>Гагарьевское</t>
  </si>
  <si>
    <t>71630420</t>
  </si>
  <si>
    <t>Дубынское</t>
  </si>
  <si>
    <t>71630425</t>
  </si>
  <si>
    <t>Ильинское</t>
  </si>
  <si>
    <t>71630430</t>
  </si>
  <si>
    <t>71630432</t>
  </si>
  <si>
    <t>Огневское</t>
  </si>
  <si>
    <t>71630435</t>
  </si>
  <si>
    <t>Пешневское</t>
  </si>
  <si>
    <t>71630440</t>
  </si>
  <si>
    <t>Смирновское</t>
  </si>
  <si>
    <t>71630445</t>
  </si>
  <si>
    <t>Челюскинское</t>
  </si>
  <si>
    <t>71630450</t>
  </si>
  <si>
    <t>Чирковское</t>
  </si>
  <si>
    <t>71630452</t>
  </si>
  <si>
    <t>Яровское</t>
  </si>
  <si>
    <t>71630455</t>
  </si>
  <si>
    <t>Нижнетавдинский муниципальный район</t>
  </si>
  <si>
    <t>71632000</t>
  </si>
  <si>
    <t>Андрюшинское</t>
  </si>
  <si>
    <t>71632404</t>
  </si>
  <si>
    <t>Антипинское</t>
  </si>
  <si>
    <t>71632408</t>
  </si>
  <si>
    <t>Березовское</t>
  </si>
  <si>
    <t>71632412</t>
  </si>
  <si>
    <t>Бухтальское</t>
  </si>
  <si>
    <t>71632416</t>
  </si>
  <si>
    <t>Велижанское</t>
  </si>
  <si>
    <t>71632420</t>
  </si>
  <si>
    <t>Искинское</t>
  </si>
  <si>
    <t>71632428</t>
  </si>
  <si>
    <t>Канашское</t>
  </si>
  <si>
    <t>71632432</t>
  </si>
  <si>
    <t>Ключевское</t>
  </si>
  <si>
    <t>71632440</t>
  </si>
  <si>
    <t>Миясское</t>
  </si>
  <si>
    <t>71632448</t>
  </si>
  <si>
    <t>Нижнетавдинское</t>
  </si>
  <si>
    <t>71632450</t>
  </si>
  <si>
    <t>Новоникольское</t>
  </si>
  <si>
    <t>71632452</t>
  </si>
  <si>
    <t>Новотроицкое</t>
  </si>
  <si>
    <t>71632456</t>
  </si>
  <si>
    <t>Тавдинское</t>
  </si>
  <si>
    <t>71632469</t>
  </si>
  <si>
    <t>Тарманское</t>
  </si>
  <si>
    <t>71632472</t>
  </si>
  <si>
    <t>Тюневское</t>
  </si>
  <si>
    <t>71632475</t>
  </si>
  <si>
    <t>Черепановское</t>
  </si>
  <si>
    <t>71632478</t>
  </si>
  <si>
    <t>Чугунаевское</t>
  </si>
  <si>
    <t>71632482</t>
  </si>
  <si>
    <t>Омутинский муниципальный район</t>
  </si>
  <si>
    <t>71634000</t>
  </si>
  <si>
    <t>Большекрасноярское</t>
  </si>
  <si>
    <t>71634411</t>
  </si>
  <si>
    <t>Вагайское</t>
  </si>
  <si>
    <t>71634415</t>
  </si>
  <si>
    <t>Журавлевское</t>
  </si>
  <si>
    <t>71634422</t>
  </si>
  <si>
    <t>71634444</t>
  </si>
  <si>
    <t>Омутинское</t>
  </si>
  <si>
    <t>71634448</t>
  </si>
  <si>
    <t>Ситниковское</t>
  </si>
  <si>
    <t>71634455</t>
  </si>
  <si>
    <t>Шабановское</t>
  </si>
  <si>
    <t>71634466</t>
  </si>
  <si>
    <t>Южно-Плетневское</t>
  </si>
  <si>
    <t>71634477</t>
  </si>
  <si>
    <t>Сладковский муниципальный район</t>
  </si>
  <si>
    <t>71636000</t>
  </si>
  <si>
    <t>Александровское</t>
  </si>
  <si>
    <t>71636405</t>
  </si>
  <si>
    <t>Лопазновское</t>
  </si>
  <si>
    <t>71636410</t>
  </si>
  <si>
    <t>71636415</t>
  </si>
  <si>
    <t>Маслянское</t>
  </si>
  <si>
    <t>71636420</t>
  </si>
  <si>
    <t>Менжинское</t>
  </si>
  <si>
    <t>71636425</t>
  </si>
  <si>
    <t>Никулинское</t>
  </si>
  <si>
    <t>71636430</t>
  </si>
  <si>
    <t>Новоандреевское</t>
  </si>
  <si>
    <t>71636435</t>
  </si>
  <si>
    <t>Сладковское</t>
  </si>
  <si>
    <t>71636445</t>
  </si>
  <si>
    <t>Степновское</t>
  </si>
  <si>
    <t>71636450</t>
  </si>
  <si>
    <t>Усовское</t>
  </si>
  <si>
    <t>71636455</t>
  </si>
  <si>
    <t>Сорокинский муниципальный район</t>
  </si>
  <si>
    <t>71638000</t>
  </si>
  <si>
    <t>71638410</t>
  </si>
  <si>
    <t>Ворсихинское</t>
  </si>
  <si>
    <t>71638420</t>
  </si>
  <si>
    <t>Готопутовское</t>
  </si>
  <si>
    <t>71638430</t>
  </si>
  <si>
    <t>Знаменщиковское</t>
  </si>
  <si>
    <t>71638440</t>
  </si>
  <si>
    <t>Пинигинское</t>
  </si>
  <si>
    <t>71638470</t>
  </si>
  <si>
    <t>Покровское</t>
  </si>
  <si>
    <t>71638480</t>
  </si>
  <si>
    <t>Сорокинское</t>
  </si>
  <si>
    <t>71638490</t>
  </si>
  <si>
    <t>Тобольский муниципальный район</t>
  </si>
  <si>
    <t>71642000</t>
  </si>
  <si>
    <t>Абалакское</t>
  </si>
  <si>
    <t>71642405</t>
  </si>
  <si>
    <t>Ачирское</t>
  </si>
  <si>
    <t>71642407</t>
  </si>
  <si>
    <t>Байкаловское</t>
  </si>
  <si>
    <t>71642410</t>
  </si>
  <si>
    <t>Башковское</t>
  </si>
  <si>
    <t>71642425</t>
  </si>
  <si>
    <t>Булашовское</t>
  </si>
  <si>
    <t>71642415</t>
  </si>
  <si>
    <t>Верхнеаремзянское</t>
  </si>
  <si>
    <t>71642420</t>
  </si>
  <si>
    <t>Ворогушинское</t>
  </si>
  <si>
    <t>71642430</t>
  </si>
  <si>
    <t>Дегтяревское</t>
  </si>
  <si>
    <t>71642435</t>
  </si>
  <si>
    <t>71642440</t>
  </si>
  <si>
    <t>Загваздинское</t>
  </si>
  <si>
    <t>71642445</t>
  </si>
  <si>
    <t>Карачинское</t>
  </si>
  <si>
    <t>71642450</t>
  </si>
  <si>
    <t>Кутарбитское</t>
  </si>
  <si>
    <t>71642455</t>
  </si>
  <si>
    <t>Лайтамакское</t>
  </si>
  <si>
    <t>71642460</t>
  </si>
  <si>
    <t>Малозоркальцевское</t>
  </si>
  <si>
    <t>71642462</t>
  </si>
  <si>
    <t>Надцынское</t>
  </si>
  <si>
    <t>71642465</t>
  </si>
  <si>
    <t>Овсянниковское</t>
  </si>
  <si>
    <t>71642470</t>
  </si>
  <si>
    <t>Полуяновское</t>
  </si>
  <si>
    <t>71642473</t>
  </si>
  <si>
    <t>Прииртышское</t>
  </si>
  <si>
    <t>71642475</t>
  </si>
  <si>
    <t>Санниковское</t>
  </si>
  <si>
    <t>71642480</t>
  </si>
  <si>
    <t>Сетовское</t>
  </si>
  <si>
    <t>71642482</t>
  </si>
  <si>
    <t>Ушаровское</t>
  </si>
  <si>
    <t>71642485</t>
  </si>
  <si>
    <t>Хмелевское</t>
  </si>
  <si>
    <t>71642490</t>
  </si>
  <si>
    <t>Тюменский муниципальный район</t>
  </si>
  <si>
    <t>71644000</t>
  </si>
  <si>
    <t>Андреевское</t>
  </si>
  <si>
    <t>71644405</t>
  </si>
  <si>
    <t>Богандинское</t>
  </si>
  <si>
    <t>71644410</t>
  </si>
  <si>
    <t>Горьковское</t>
  </si>
  <si>
    <t>71644417</t>
  </si>
  <si>
    <t>Ембаевское</t>
  </si>
  <si>
    <t>71644420</t>
  </si>
  <si>
    <t>Каменское</t>
  </si>
  <si>
    <t>71644425</t>
  </si>
  <si>
    <t>Каскаринское</t>
  </si>
  <si>
    <t>71644430</t>
  </si>
  <si>
    <t>Кулаковское</t>
  </si>
  <si>
    <t>71644440</t>
  </si>
  <si>
    <t>Мальковское</t>
  </si>
  <si>
    <t>71644445</t>
  </si>
  <si>
    <t>Московское</t>
  </si>
  <si>
    <t>71644450</t>
  </si>
  <si>
    <t>Муллашинское</t>
  </si>
  <si>
    <t>71644451</t>
  </si>
  <si>
    <t>Наримановское</t>
  </si>
  <si>
    <t>71644452</t>
  </si>
  <si>
    <t>Новотарманское</t>
  </si>
  <si>
    <t>71644456</t>
  </si>
  <si>
    <t>Онохинское</t>
  </si>
  <si>
    <t>71644458</t>
  </si>
  <si>
    <t>Переваловское</t>
  </si>
  <si>
    <t>71644460</t>
  </si>
  <si>
    <t>Салаирское</t>
  </si>
  <si>
    <t>71644470</t>
  </si>
  <si>
    <t>Успенское</t>
  </si>
  <si>
    <t>71644475</t>
  </si>
  <si>
    <t>Червишевское</t>
  </si>
  <si>
    <t>71644480</t>
  </si>
  <si>
    <t>Чикчинское</t>
  </si>
  <si>
    <t>71644485</t>
  </si>
  <si>
    <t>поселок Боровский</t>
  </si>
  <si>
    <t>71644412</t>
  </si>
  <si>
    <t>71644416</t>
  </si>
  <si>
    <t>Уватский муниципальный район</t>
  </si>
  <si>
    <t>71648000</t>
  </si>
  <si>
    <t>Алымское</t>
  </si>
  <si>
    <t>71648405</t>
  </si>
  <si>
    <t>Горнослинкинское</t>
  </si>
  <si>
    <t>71648410</t>
  </si>
  <si>
    <t>Демьянское</t>
  </si>
  <si>
    <t>71648415</t>
  </si>
  <si>
    <t>71648420</t>
  </si>
  <si>
    <t>Красноярское</t>
  </si>
  <si>
    <t>71648425</t>
  </si>
  <si>
    <t>Межселенная территория Уватского муниципального района, кроме сельских поселений, включающая д Герасимовка, д Калемьяга, д Нефедова</t>
  </si>
  <si>
    <t>71648701</t>
  </si>
  <si>
    <t>Осинниковское</t>
  </si>
  <si>
    <t>71648435</t>
  </si>
  <si>
    <t>Соровое</t>
  </si>
  <si>
    <t>71648438</t>
  </si>
  <si>
    <t>Тугаловское</t>
  </si>
  <si>
    <t>71648440</t>
  </si>
  <si>
    <t>Туртасское</t>
  </si>
  <si>
    <t>71648445</t>
  </si>
  <si>
    <t>Уватское</t>
  </si>
  <si>
    <t>71648450</t>
  </si>
  <si>
    <t>Укинское</t>
  </si>
  <si>
    <t>71648452</t>
  </si>
  <si>
    <t>Юровское</t>
  </si>
  <si>
    <t>71648455</t>
  </si>
  <si>
    <t>Упоровский муниципальный район</t>
  </si>
  <si>
    <t>71650000</t>
  </si>
  <si>
    <t>Буньковское</t>
  </si>
  <si>
    <t>71650405</t>
  </si>
  <si>
    <t>Бызовское</t>
  </si>
  <si>
    <t>71650410</t>
  </si>
  <si>
    <t>Видоновское</t>
  </si>
  <si>
    <t>71650415</t>
  </si>
  <si>
    <t>Емуртлинское</t>
  </si>
  <si>
    <t>71650420</t>
  </si>
  <si>
    <t>Ингалинское</t>
  </si>
  <si>
    <t>71650425</t>
  </si>
  <si>
    <t>Коркинское</t>
  </si>
  <si>
    <t>71650430</t>
  </si>
  <si>
    <t>Крашенининское</t>
  </si>
  <si>
    <t>71650435</t>
  </si>
  <si>
    <t>Липихинское</t>
  </si>
  <si>
    <t>71650440</t>
  </si>
  <si>
    <t>Нижнеманайское</t>
  </si>
  <si>
    <t>71650445</t>
  </si>
  <si>
    <t>Пятковское</t>
  </si>
  <si>
    <t>71650450</t>
  </si>
  <si>
    <t>Скородумское</t>
  </si>
  <si>
    <t>71650455</t>
  </si>
  <si>
    <t>Суерское</t>
  </si>
  <si>
    <t>71650460</t>
  </si>
  <si>
    <t>Упоровское</t>
  </si>
  <si>
    <t>71650465</t>
  </si>
  <si>
    <t>Чернаковское</t>
  </si>
  <si>
    <t>71650470</t>
  </si>
  <si>
    <t>Юргинский муниципальный район</t>
  </si>
  <si>
    <t>71653000</t>
  </si>
  <si>
    <t>Агаракское</t>
  </si>
  <si>
    <t>71653405</t>
  </si>
  <si>
    <t>Бушуевское</t>
  </si>
  <si>
    <t>71653420</t>
  </si>
  <si>
    <t>Володинское</t>
  </si>
  <si>
    <t>71653425</t>
  </si>
  <si>
    <t>Зоновское</t>
  </si>
  <si>
    <t>71653430</t>
  </si>
  <si>
    <t>Лабинское</t>
  </si>
  <si>
    <t>71653440</t>
  </si>
  <si>
    <t>Лесное</t>
  </si>
  <si>
    <t>71653443</t>
  </si>
  <si>
    <t>Новотаповское</t>
  </si>
  <si>
    <t>71653447</t>
  </si>
  <si>
    <t>Северо-Плетневское</t>
  </si>
  <si>
    <t>71653450</t>
  </si>
  <si>
    <t>Шипаковское</t>
  </si>
  <si>
    <t>71653460</t>
  </si>
  <si>
    <t>Юргинское</t>
  </si>
  <si>
    <t>71653465</t>
  </si>
  <si>
    <t>Ялуторовский муниципальный район</t>
  </si>
  <si>
    <t>71656000</t>
  </si>
  <si>
    <t>Асланинское</t>
  </si>
  <si>
    <t>71656405</t>
  </si>
  <si>
    <t>Беркутское</t>
  </si>
  <si>
    <t>71656410</t>
  </si>
  <si>
    <t>Заводопетровское</t>
  </si>
  <si>
    <t>71656413</t>
  </si>
  <si>
    <t>Зиновское</t>
  </si>
  <si>
    <t>71656415</t>
  </si>
  <si>
    <t>71656420</t>
  </si>
  <si>
    <t>Карабашское</t>
  </si>
  <si>
    <t>71656422</t>
  </si>
  <si>
    <t>Киевское</t>
  </si>
  <si>
    <t>71656423</t>
  </si>
  <si>
    <t>Коктюльское</t>
  </si>
  <si>
    <t>71656425</t>
  </si>
  <si>
    <t>Новоатьяловское</t>
  </si>
  <si>
    <t>71656430</t>
  </si>
  <si>
    <t>Памятнинское</t>
  </si>
  <si>
    <t>71656435</t>
  </si>
  <si>
    <t>Петелинское</t>
  </si>
  <si>
    <t>71656440</t>
  </si>
  <si>
    <t>Ревдинское</t>
  </si>
  <si>
    <t>71656445</t>
  </si>
  <si>
    <t>Сингульское</t>
  </si>
  <si>
    <t>71656450</t>
  </si>
  <si>
    <t>Старокавдыкское</t>
  </si>
  <si>
    <t>71656455</t>
  </si>
  <si>
    <t>Хохловское</t>
  </si>
  <si>
    <t>71656460</t>
  </si>
  <si>
    <t>Ярковский муниципальный район</t>
  </si>
  <si>
    <t>71658000</t>
  </si>
  <si>
    <t>Аксаринское</t>
  </si>
  <si>
    <t>71658405</t>
  </si>
  <si>
    <t>Гилевское</t>
  </si>
  <si>
    <t>71658410</t>
  </si>
  <si>
    <t>71658415</t>
  </si>
  <si>
    <t>Иевлевское</t>
  </si>
  <si>
    <t>71658420</t>
  </si>
  <si>
    <t>Караульноярское</t>
  </si>
  <si>
    <t>71658425</t>
  </si>
  <si>
    <t>Маранское</t>
  </si>
  <si>
    <t>71658430</t>
  </si>
  <si>
    <t>Новоалександровское</t>
  </si>
  <si>
    <t>71658435</t>
  </si>
  <si>
    <t>Плехановское</t>
  </si>
  <si>
    <t>71658440</t>
  </si>
  <si>
    <t>71658445</t>
  </si>
  <si>
    <t>71658450</t>
  </si>
  <si>
    <t>Староалександровское</t>
  </si>
  <si>
    <t>71658455</t>
  </si>
  <si>
    <t>Усальское</t>
  </si>
  <si>
    <t>71658460</t>
  </si>
  <si>
    <t>Щетковское</t>
  </si>
  <si>
    <t>71658465</t>
  </si>
  <si>
    <t>Ярковское</t>
  </si>
  <si>
    <t>71658470</t>
  </si>
  <si>
    <t>город Заводоуковск</t>
  </si>
  <si>
    <t>71703000</t>
  </si>
  <si>
    <t>город Тобольск</t>
  </si>
  <si>
    <t>71710000</t>
  </si>
  <si>
    <t>город Тюмень</t>
  </si>
  <si>
    <t>71701000</t>
  </si>
  <si>
    <t>город Ялуторовск</t>
  </si>
  <si>
    <t>71715000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</si>
  <si>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</si>
  <si>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</si>
  <si>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</si>
  <si>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</si>
  <si>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</si>
  <si>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</si>
  <si>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</si>
  <si>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</si>
  <si>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</si>
  <si>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</si>
  <si>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</si>
  <si>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</si>
  <si>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</si>
  <si>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</si>
  <si>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</si>
  <si>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01.01.2020</t>
  </si>
  <si>
    <t>31.12.2020</t>
  </si>
  <si>
    <t>REGION_ID</t>
  </si>
  <si>
    <t>REGION_NAME</t>
  </si>
  <si>
    <t>RST_ORG_ID</t>
  </si>
  <si>
    <t>ORG_NAME</t>
  </si>
  <si>
    <t>INN_NAME</t>
  </si>
  <si>
    <t>KPP_NAME</t>
  </si>
  <si>
    <t>ORG_START_DATE</t>
  </si>
  <si>
    <t>ORG_END_DATE</t>
  </si>
  <si>
    <t>2645</t>
  </si>
  <si>
    <t>26320038</t>
  </si>
  <si>
    <t>АО "Аэропорт Рощино"</t>
  </si>
  <si>
    <t>7204660086</t>
  </si>
  <si>
    <t>720301001</t>
  </si>
  <si>
    <t>31077487</t>
  </si>
  <si>
    <t>АО "БЕРЕЗКАГАЗ ЮГРА"</t>
  </si>
  <si>
    <t>8601036768</t>
  </si>
  <si>
    <t>860101001</t>
  </si>
  <si>
    <t>31-10-2008 00:00:00</t>
  </si>
  <si>
    <t>26360435</t>
  </si>
  <si>
    <t>АО "ПРОДО Тюменский бройлер"</t>
  </si>
  <si>
    <t>7224005872</t>
  </si>
  <si>
    <t>722401001</t>
  </si>
  <si>
    <t>28792615</t>
  </si>
  <si>
    <t>АО "СУЭНКО"</t>
  </si>
  <si>
    <t>7205011944</t>
  </si>
  <si>
    <t>26505193</t>
  </si>
  <si>
    <t>АО "Сибнефтемаш"</t>
  </si>
  <si>
    <t>7224009228</t>
  </si>
  <si>
    <t>26360369</t>
  </si>
  <si>
    <t>АО "Тюменский комбинат хлебопродуктов"</t>
  </si>
  <si>
    <t>7204003683</t>
  </si>
  <si>
    <t>26776132</t>
  </si>
  <si>
    <t>АО "Тюменский электромеханический завод"</t>
  </si>
  <si>
    <t>7204003108</t>
  </si>
  <si>
    <t>30919929</t>
  </si>
  <si>
    <t>АО "УСТЭК"</t>
  </si>
  <si>
    <t>7203420973</t>
  </si>
  <si>
    <t>01-06-2017 00:00:00</t>
  </si>
  <si>
    <t>26800381</t>
  </si>
  <si>
    <t>АО "Уральская теплосетевая компания"</t>
  </si>
  <si>
    <t>7203203418</t>
  </si>
  <si>
    <t>30794853</t>
  </si>
  <si>
    <t>АО "ЮТэйр-Инжиниринг"</t>
  </si>
  <si>
    <t>7204002009</t>
  </si>
  <si>
    <t>31077321</t>
  </si>
  <si>
    <t>АО АРКТИКГАЗ</t>
  </si>
  <si>
    <t>8904056643</t>
  </si>
  <si>
    <t>890401001</t>
  </si>
  <si>
    <t>18-04-2008 00:00:00</t>
  </si>
  <si>
    <t>26360358</t>
  </si>
  <si>
    <t>АО Нижневартовская ГРЭС</t>
  </si>
  <si>
    <t>8620018330</t>
  </si>
  <si>
    <t>785150001</t>
  </si>
  <si>
    <t>31172028</t>
  </si>
  <si>
    <t>АСУСОН ТО "Детский психоневрологический дом-интернат"</t>
  </si>
  <si>
    <t>7224012164</t>
  </si>
  <si>
    <t>26-11-2007 00:00:00</t>
  </si>
  <si>
    <t>31268451</t>
  </si>
  <si>
    <t>АСУСОН ТО "Таловский психоневрологический интернат"</t>
  </si>
  <si>
    <t>7217004074</t>
  </si>
  <si>
    <t>720501001</t>
  </si>
  <si>
    <t>26360390</t>
  </si>
  <si>
    <t>АСУСОН ТО "Ялуторовский психоневрологический интернат"</t>
  </si>
  <si>
    <t>7207000070</t>
  </si>
  <si>
    <t>720701001</t>
  </si>
  <si>
    <t>26360450</t>
  </si>
  <si>
    <t>АУ СОН Тюменской области центр "Красная гвоздика"</t>
  </si>
  <si>
    <t>7224037151</t>
  </si>
  <si>
    <t>19-10-2009 00:00:00</t>
  </si>
  <si>
    <t>26375285</t>
  </si>
  <si>
    <t>Армизонское УМПЖКХ</t>
  </si>
  <si>
    <t>7209005331</t>
  </si>
  <si>
    <t>722001001</t>
  </si>
  <si>
    <t>26360397</t>
  </si>
  <si>
    <t>ГАУЗ ТО "Ялуторовский санаторий-профилакторий "Светлый"</t>
  </si>
  <si>
    <t>7207003603</t>
  </si>
  <si>
    <t>26375269</t>
  </si>
  <si>
    <t>ГУП "Ямало-Ненецкий ОРЦ для детей с ограниченными возможностями и детей, состоящих на диспансерном учете "Большой Тараскуль"</t>
  </si>
  <si>
    <t>7204037749</t>
  </si>
  <si>
    <t>26360342</t>
  </si>
  <si>
    <t>ЗАО "Автоколонна 1228"</t>
  </si>
  <si>
    <t>7202000912</t>
  </si>
  <si>
    <t>720201001</t>
  </si>
  <si>
    <t>26810875</t>
  </si>
  <si>
    <t>ЗАО "Завод "Сантехкомплект"</t>
  </si>
  <si>
    <t>7203039648</t>
  </si>
  <si>
    <t>18-04-2011 00:00:00</t>
  </si>
  <si>
    <t>31206252</t>
  </si>
  <si>
    <t>ИП Лоось Татьяна Ивановна</t>
  </si>
  <si>
    <t>722002784109</t>
  </si>
  <si>
    <t>отсутствует</t>
  </si>
  <si>
    <t>26375326</t>
  </si>
  <si>
    <t>ИП Фомин Н.П.</t>
  </si>
  <si>
    <t>721700181300</t>
  </si>
  <si>
    <t>26504124</t>
  </si>
  <si>
    <t>Ишимское РНУ АО "Транснефть- Западная Сибирь"</t>
  </si>
  <si>
    <t>5502020634</t>
  </si>
  <si>
    <t>720543001</t>
  </si>
  <si>
    <t>26433355</t>
  </si>
  <si>
    <t>Каскаринское МУП ЖКХ</t>
  </si>
  <si>
    <t>7224011989</t>
  </si>
  <si>
    <t>30852439</t>
  </si>
  <si>
    <t>МАОУ "Нижнеаремзянская СОШ"</t>
  </si>
  <si>
    <t>7223009345</t>
  </si>
  <si>
    <t>720601001</t>
  </si>
  <si>
    <t>26777765</t>
  </si>
  <si>
    <t>МАОУ Байкаловская СОШ</t>
  </si>
  <si>
    <t>7223009384</t>
  </si>
  <si>
    <t>30797628</t>
  </si>
  <si>
    <t>МАОУ Сетовская СОШ</t>
  </si>
  <si>
    <t>7206026083</t>
  </si>
  <si>
    <t>26375361</t>
  </si>
  <si>
    <t>МП "Демьянское КП"</t>
  </si>
  <si>
    <t>7225004624</t>
  </si>
  <si>
    <t>722501001</t>
  </si>
  <si>
    <t>26375310</t>
  </si>
  <si>
    <t>МП "Заводоуковское ЖКХ"</t>
  </si>
  <si>
    <t>7215009599</t>
  </si>
  <si>
    <t>721501001</t>
  </si>
  <si>
    <t>26375362</t>
  </si>
  <si>
    <t>МП "Ивановское КП"</t>
  </si>
  <si>
    <t>7225004649</t>
  </si>
  <si>
    <t>28272431</t>
  </si>
  <si>
    <t>МП "Строй-проект" Ялуторовского района</t>
  </si>
  <si>
    <t>7207008129</t>
  </si>
  <si>
    <t>28003540</t>
  </si>
  <si>
    <t>МП "Стройсервис"</t>
  </si>
  <si>
    <t>7229008997</t>
  </si>
  <si>
    <t>26433646</t>
  </si>
  <si>
    <t>МУЖЭП с.Онохино</t>
  </si>
  <si>
    <t>7224031897</t>
  </si>
  <si>
    <t>26375344</t>
  </si>
  <si>
    <t>МУП "Байкаловский ККП"</t>
  </si>
  <si>
    <t>7223000825</t>
  </si>
  <si>
    <t>26950305</t>
  </si>
  <si>
    <t>МУП "Ембаевское ЖКХ"</t>
  </si>
  <si>
    <t>7224043765</t>
  </si>
  <si>
    <t>17-09-2010 00:00:00</t>
  </si>
  <si>
    <t>28264544</t>
  </si>
  <si>
    <t>МУП "Жилищно-коммунальное хозяйство" Бердюжского района</t>
  </si>
  <si>
    <t>7220005046</t>
  </si>
  <si>
    <t>26375273</t>
  </si>
  <si>
    <t>МУП "Коммунальщик"</t>
  </si>
  <si>
    <t>7205011359</t>
  </si>
  <si>
    <t>26433392</t>
  </si>
  <si>
    <t>МУП "Новотарманское ПЖЭРП"</t>
  </si>
  <si>
    <t>7224033358</t>
  </si>
  <si>
    <t>26375364</t>
  </si>
  <si>
    <t>МУП "РКХ-2"</t>
  </si>
  <si>
    <t>7226004881</t>
  </si>
  <si>
    <t>26375296</t>
  </si>
  <si>
    <t>МУП "Ремжилстройсервис"</t>
  </si>
  <si>
    <t>7212004641</t>
  </si>
  <si>
    <t>28264555</t>
  </si>
  <si>
    <t>МУП "Теплосервис" Бердюжского района</t>
  </si>
  <si>
    <t>7220005092</t>
  </si>
  <si>
    <t>26360460</t>
  </si>
  <si>
    <t>МУП "Юргинское ЖКХ"</t>
  </si>
  <si>
    <t>7227262324</t>
  </si>
  <si>
    <t>722701001</t>
  </si>
  <si>
    <t>26375302</t>
  </si>
  <si>
    <t>МУП ЖКХ "Вагай"</t>
  </si>
  <si>
    <t>7212005349</t>
  </si>
  <si>
    <t>28277194</t>
  </si>
  <si>
    <t>МУП ЖКХ "Заречье"</t>
  </si>
  <si>
    <t>7207012950</t>
  </si>
  <si>
    <t>26375353</t>
  </si>
  <si>
    <t>МУП ЖКХ "Мальковское"</t>
  </si>
  <si>
    <t>7224035080</t>
  </si>
  <si>
    <t>26375355</t>
  </si>
  <si>
    <t>МУП ЖКХ "Содружество"</t>
  </si>
  <si>
    <t>7224038814</t>
  </si>
  <si>
    <t>26375333</t>
  </si>
  <si>
    <t>МУП ЖКХ Казанского района</t>
  </si>
  <si>
    <t>7218004920</t>
  </si>
  <si>
    <t>27915687</t>
  </si>
  <si>
    <t>МУП ЖКХ Тобольского района</t>
  </si>
  <si>
    <t>7206045872</t>
  </si>
  <si>
    <t>26375345</t>
  </si>
  <si>
    <t>МУП ЖКХ п.Боровский</t>
  </si>
  <si>
    <t>7224002712</t>
  </si>
  <si>
    <t>30355572</t>
  </si>
  <si>
    <t>Муниципальное предприятие "Туртасское коммунальное предприятие Уватского муниципального района"</t>
  </si>
  <si>
    <t>7206042208</t>
  </si>
  <si>
    <t>26360344</t>
  </si>
  <si>
    <t>ОАО "Автотеплотехник"</t>
  </si>
  <si>
    <t>7202031519</t>
  </si>
  <si>
    <t>28821857</t>
  </si>
  <si>
    <t>ОАО "Аэропорт Сургут"</t>
  </si>
  <si>
    <t>8602060523</t>
  </si>
  <si>
    <t>720343001</t>
  </si>
  <si>
    <t>28467618</t>
  </si>
  <si>
    <t>ОАО "ТДСК"</t>
  </si>
  <si>
    <t>7203032191</t>
  </si>
  <si>
    <t>26360351</t>
  </si>
  <si>
    <t>ОАО "Тюмень-Дизель"</t>
  </si>
  <si>
    <t>7203076015</t>
  </si>
  <si>
    <t>30989030</t>
  </si>
  <si>
    <t>ООО "АДК"</t>
  </si>
  <si>
    <t>7203217555</t>
  </si>
  <si>
    <t>28882077</t>
  </si>
  <si>
    <t>ООО "Абатский жилремстрой"</t>
  </si>
  <si>
    <t>7208004222</t>
  </si>
  <si>
    <t>26777702</t>
  </si>
  <si>
    <t>ООО "Булашов и Коммунал Сервис"</t>
  </si>
  <si>
    <t>7210110348</t>
  </si>
  <si>
    <t>30347280</t>
  </si>
  <si>
    <t>ООО "ВОДНИК"</t>
  </si>
  <si>
    <t>7203315376</t>
  </si>
  <si>
    <t>26375307</t>
  </si>
  <si>
    <t>ООО "Вектор"</t>
  </si>
  <si>
    <t>7215001342</t>
  </si>
  <si>
    <t>26576140</t>
  </si>
  <si>
    <t>ООО "Газпром трансгаз Сургут"</t>
  </si>
  <si>
    <t>8617002073</t>
  </si>
  <si>
    <t>997250001</t>
  </si>
  <si>
    <t>26375306</t>
  </si>
  <si>
    <t>ООО "Гарант"</t>
  </si>
  <si>
    <t>7215001335</t>
  </si>
  <si>
    <t>28005926</t>
  </si>
  <si>
    <t>ООО "Голышмановотеплосервис"</t>
  </si>
  <si>
    <t>7220004589</t>
  </si>
  <si>
    <t>26375313</t>
  </si>
  <si>
    <t>ООО "Жилсервис"</t>
  </si>
  <si>
    <t>7215010139</t>
  </si>
  <si>
    <t>30356010</t>
  </si>
  <si>
    <t>ООО "Инвест-силикат-стройсервис"</t>
  </si>
  <si>
    <t>7224007051</t>
  </si>
  <si>
    <t>26375294</t>
  </si>
  <si>
    <t>ООО "Коммуналсервис"</t>
  </si>
  <si>
    <t>7211005547</t>
  </si>
  <si>
    <t>721101001</t>
  </si>
  <si>
    <t>31222419</t>
  </si>
  <si>
    <t>ООО "М-ЭНЕРГО"</t>
  </si>
  <si>
    <t>7224078976</t>
  </si>
  <si>
    <t>12-04-2018 00:00:00</t>
  </si>
  <si>
    <t>30911762</t>
  </si>
  <si>
    <t>ООО "МУП Бердюжское ЖКХ"</t>
  </si>
  <si>
    <t>7220098763</t>
  </si>
  <si>
    <t>26375349</t>
  </si>
  <si>
    <t>ООО "МУП Винзилинское ЖКХ"</t>
  </si>
  <si>
    <t>7224030283</t>
  </si>
  <si>
    <t>26375350</t>
  </si>
  <si>
    <t>ООО "МУП Московское ЖКХ"</t>
  </si>
  <si>
    <t>7224030300</t>
  </si>
  <si>
    <t>27570796</t>
  </si>
  <si>
    <t>ООО "Мегаполис-Сервис"</t>
  </si>
  <si>
    <t>7202222351</t>
  </si>
  <si>
    <t>31077508</t>
  </si>
  <si>
    <t>ООО "Новоуренгойский газохимический комплекс"</t>
  </si>
  <si>
    <t>8904006547</t>
  </si>
  <si>
    <t>21-08-2002 00:00:00</t>
  </si>
  <si>
    <t>31212504</t>
  </si>
  <si>
    <t>ООО "РАССВЕТ-Т"</t>
  </si>
  <si>
    <t>7203450939</t>
  </si>
  <si>
    <t>01-06-2018 00:00:00</t>
  </si>
  <si>
    <t>28859642</t>
  </si>
  <si>
    <t>ООО "Ромист"</t>
  </si>
  <si>
    <t>7220005487</t>
  </si>
  <si>
    <t>26375352</t>
  </si>
  <si>
    <t>7224032562</t>
  </si>
  <si>
    <t>26375276</t>
  </si>
  <si>
    <t>ООО "СИБУР Тобольск"</t>
  </si>
  <si>
    <t>7206025040</t>
  </si>
  <si>
    <t>30956431</t>
  </si>
  <si>
    <t>ООО "СТЭК"</t>
  </si>
  <si>
    <t>7203402269</t>
  </si>
  <si>
    <t>28858595</t>
  </si>
  <si>
    <t>ООО "Санаторий "Геолог"</t>
  </si>
  <si>
    <t>7224054816</t>
  </si>
  <si>
    <t>26996341</t>
  </si>
  <si>
    <t>ООО "Сибгазсервис"</t>
  </si>
  <si>
    <t>7214006972</t>
  </si>
  <si>
    <t>28509855</t>
  </si>
  <si>
    <t>ООО "Сибириада"</t>
  </si>
  <si>
    <t>7205023474</t>
  </si>
  <si>
    <t>31077456</t>
  </si>
  <si>
    <t>ООО "Соровскнефть"</t>
  </si>
  <si>
    <t>7202170632</t>
  </si>
  <si>
    <t>30-11-2007 00:00:00</t>
  </si>
  <si>
    <t>26558197</t>
  </si>
  <si>
    <t>ООО "Сорокинские коммунальные системы"</t>
  </si>
  <si>
    <t>7222018509</t>
  </si>
  <si>
    <t>26375288</t>
  </si>
  <si>
    <t>ООО "Спец Тепло Сервис"</t>
  </si>
  <si>
    <t>7210110147</t>
  </si>
  <si>
    <t>31083071</t>
  </si>
  <si>
    <t>ООО "ТЕХЭНЕРГО"</t>
  </si>
  <si>
    <t>7203429422</t>
  </si>
  <si>
    <t>30958386</t>
  </si>
  <si>
    <t>ООО "ТИС"</t>
  </si>
  <si>
    <t>7203428884</t>
  </si>
  <si>
    <t>30992089</t>
  </si>
  <si>
    <t>ООО "ТЛЦ"</t>
  </si>
  <si>
    <t>7203381837</t>
  </si>
  <si>
    <t>30371897</t>
  </si>
  <si>
    <t>ООО "ТЮМЕНЬГАЗСЕРВИС"</t>
  </si>
  <si>
    <t>7202135194</t>
  </si>
  <si>
    <t>27356445</t>
  </si>
  <si>
    <t>ООО "Тавда-Уют"</t>
  </si>
  <si>
    <t>7224048202</t>
  </si>
  <si>
    <t>20-07-2010 00:00:00</t>
  </si>
  <si>
    <t>30861530</t>
  </si>
  <si>
    <t>ООО "Тепло"</t>
  </si>
  <si>
    <t>7207018279</t>
  </si>
  <si>
    <t>26375295</t>
  </si>
  <si>
    <t>ООО "Теплолюкс"</t>
  </si>
  <si>
    <t>7211005554</t>
  </si>
  <si>
    <t>28856888</t>
  </si>
  <si>
    <t>ООО "Тепломонтажналадка"</t>
  </si>
  <si>
    <t>7206035546</t>
  </si>
  <si>
    <t>26375283</t>
  </si>
  <si>
    <t>ООО "Теплосервис с. Абатское"</t>
  </si>
  <si>
    <t>7208003980</t>
  </si>
  <si>
    <t>30355588</t>
  </si>
  <si>
    <t>ООО "Теплый дом"</t>
  </si>
  <si>
    <t>7203333167</t>
  </si>
  <si>
    <t>28830004</t>
  </si>
  <si>
    <t>ООО "Техмонтаж"</t>
  </si>
  <si>
    <t>7203243280</t>
  </si>
  <si>
    <t>30438563</t>
  </si>
  <si>
    <t>ООО "Технолог"</t>
  </si>
  <si>
    <t>7203315954</t>
  </si>
  <si>
    <t>30838885</t>
  </si>
  <si>
    <t>ООО "Техноцентр"</t>
  </si>
  <si>
    <t>7203330328</t>
  </si>
  <si>
    <t>28966662</t>
  </si>
  <si>
    <t>ООО "Тобольская ТЭЦ"</t>
  </si>
  <si>
    <t>7206048859</t>
  </si>
  <si>
    <t>26381312</t>
  </si>
  <si>
    <t>ООО "Тюмень Водоканал"</t>
  </si>
  <si>
    <t>7204095194</t>
  </si>
  <si>
    <t>28796899</t>
  </si>
  <si>
    <t>ООО "УК "АРОМАШЕВОГАЗСЕРВИС"</t>
  </si>
  <si>
    <t>7220005590</t>
  </si>
  <si>
    <t>30952083</t>
  </si>
  <si>
    <t>ООО "УК "Авангард"</t>
  </si>
  <si>
    <t>7203380103</t>
  </si>
  <si>
    <t>31309691</t>
  </si>
  <si>
    <t>ООО "УК НА ПРАЖСКОЙ"</t>
  </si>
  <si>
    <t>7203455415</t>
  </si>
  <si>
    <t>26507917</t>
  </si>
  <si>
    <t>ООО "Управляющая компания "Лекс"</t>
  </si>
  <si>
    <t>7204031169</t>
  </si>
  <si>
    <t>26643041</t>
  </si>
  <si>
    <t>ООО "Управляющая компания "УПРАВДОМ"</t>
  </si>
  <si>
    <t>7202155320</t>
  </si>
  <si>
    <t>28-01-2009 00:00:00</t>
  </si>
  <si>
    <t>28451589</t>
  </si>
  <si>
    <t>ООО "Холдинговая компания "Колумб"</t>
  </si>
  <si>
    <t>7204104890</t>
  </si>
  <si>
    <t>26434973</t>
  </si>
  <si>
    <t>ООО "Червишевское ЖКХ"</t>
  </si>
  <si>
    <t>7224041334</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</si>
  <si>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</si>
  <si>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</si>
  <si>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</si>
  <si>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</si>
  <si>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</si>
  <si>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26375303</t>
  </si>
  <si>
    <t>ООО ЖКХ "Викуловское"</t>
  </si>
  <si>
    <t>7213004669</t>
  </si>
  <si>
    <t>28150549</t>
  </si>
  <si>
    <t>ООО НЭП "Универсал"</t>
  </si>
  <si>
    <t>7215001448</t>
  </si>
  <si>
    <t>31077469</t>
  </si>
  <si>
    <t>ООО РУСГАЗСЕРВИС</t>
  </si>
  <si>
    <t>8601041542</t>
  </si>
  <si>
    <t>07-07-2010 00:00:00</t>
  </si>
  <si>
    <t>26360362</t>
  </si>
  <si>
    <t>ООО УК "Тюменьжилсервис"</t>
  </si>
  <si>
    <t>7203163934</t>
  </si>
  <si>
    <t>26375346</t>
  </si>
  <si>
    <t>ПАО "Птицефабрика "Боровская"</t>
  </si>
  <si>
    <t>7224008030</t>
  </si>
  <si>
    <t>26551662</t>
  </si>
  <si>
    <t>ПАО "Фортум"</t>
  </si>
  <si>
    <t>7203162698</t>
  </si>
  <si>
    <t>997150001</t>
  </si>
  <si>
    <t>01-12-2006 00:00:00</t>
  </si>
  <si>
    <t>26360373</t>
  </si>
  <si>
    <t>ПАО ДОК "Красный Октябрь"</t>
  </si>
  <si>
    <t>7204660270</t>
  </si>
  <si>
    <t>26360348</t>
  </si>
  <si>
    <t>ПАО Опытный завод "ЭЛЕКТРОН"</t>
  </si>
  <si>
    <t>7203000866</t>
  </si>
  <si>
    <t>30357202</t>
  </si>
  <si>
    <t>Публичное акционерное общество "Тюменские моторостроители"</t>
  </si>
  <si>
    <t>7203001556</t>
  </si>
  <si>
    <t>26375620</t>
  </si>
  <si>
    <t>Свердловская дирекция по тепловодоснабжению - структурное подразделение центральной дирекции по тепловодоснабжению - филиала ОАО "РЖД"</t>
  </si>
  <si>
    <t>7708503727</t>
  </si>
  <si>
    <t>665931051</t>
  </si>
  <si>
    <t>26375342</t>
  </si>
  <si>
    <t>Сладковское МУП ЖКХ</t>
  </si>
  <si>
    <t>7221001460</t>
  </si>
  <si>
    <t>28856997</t>
  </si>
  <si>
    <t>ТМУП "ТТС"</t>
  </si>
  <si>
    <t>7203262893</t>
  </si>
  <si>
    <t>30-03-2011 00:00:00</t>
  </si>
  <si>
    <t>26551012</t>
  </si>
  <si>
    <t>Тобольское УМН АО "Транснефть-Сибирь"</t>
  </si>
  <si>
    <t>7201000726</t>
  </si>
  <si>
    <t>720602001</t>
  </si>
  <si>
    <t>27580677</t>
  </si>
  <si>
    <t>Тюменское УМН АО "Транснефть-Сибирь"</t>
  </si>
  <si>
    <t>720302001</t>
  </si>
  <si>
    <t>26375268</t>
  </si>
  <si>
    <t>ФБУ "Центр реабилитации ФСС РФ "Тараскуль"</t>
  </si>
  <si>
    <t>7204013642</t>
  </si>
  <si>
    <t>30903763</t>
  </si>
  <si>
    <t>ФГБУ "ЦЖКУ" МИНОБОРОНЫ РОССИИ</t>
  </si>
  <si>
    <t>7729314745</t>
  </si>
  <si>
    <t>770101001</t>
  </si>
  <si>
    <t>26360391</t>
  </si>
  <si>
    <t>Федеральное казенное учреждение "Центр хранения Страхового фонда"</t>
  </si>
  <si>
    <t>7207000289</t>
  </si>
  <si>
    <t>26607640</t>
  </si>
  <si>
    <t>8602060185</t>
  </si>
  <si>
    <t>860201001</t>
  </si>
  <si>
    <t>30914574</t>
  </si>
  <si>
    <t>Филиал ФГБУ "ЦЖКУ" МИНОБОРОНЫ РОССИИ (по ЦВО)</t>
  </si>
  <si>
    <t>667043001</t>
  </si>
  <si>
    <t>26375366</t>
  </si>
  <si>
    <t>Юргинское МПП ЖКХ</t>
  </si>
  <si>
    <t>7227000960</t>
  </si>
  <si>
    <t>28856006</t>
  </si>
  <si>
    <t>8601053210</t>
  </si>
  <si>
    <t>26423553</t>
  </si>
  <si>
    <t>филиал "Сургутская ГРЭС-2" ПАО "Юнипро"</t>
  </si>
  <si>
    <t>8602067092</t>
  </si>
  <si>
    <t>04-03-2004 00:00:00</t>
  </si>
  <si>
    <t>WARM</t>
  </si>
  <si>
    <t>29.11.2019</t>
  </si>
  <si>
    <t xml:space="preserve">Департамента тарифной и ценовой политики Тюменской области </t>
  </si>
  <si>
    <t>18.12.2017</t>
  </si>
  <si>
    <t>622/01-21</t>
  </si>
  <si>
    <t>Официальный портал органов государственной власти Тюменской области</t>
  </si>
  <si>
    <t>352/01-21</t>
  </si>
  <si>
    <t>г.Тюмень, ул.30 лет Победы, 31</t>
  </si>
  <si>
    <t>Галиуллин Мугаммир Файзуллович</t>
  </si>
  <si>
    <t>Савина Елена Сергеевна</t>
  </si>
  <si>
    <t>Ведущий экономист отдела тарифообразования</t>
  </si>
  <si>
    <t>(3452) 520 454</t>
  </si>
  <si>
    <t>e.savina@rosvodokanal.ru</t>
  </si>
  <si>
    <t>О</t>
  </si>
  <si>
    <t>Нижнетавдинский муниципальный район, Нижнетавдинский муниципальный район (71632000);</t>
  </si>
  <si>
    <t>Тариф на тепловую энергию (мощность)</t>
  </si>
  <si>
    <t>30.06.2020</t>
  </si>
  <si>
    <t>01.07.2020</t>
  </si>
  <si>
    <t>Корректировка долгострочных тарифов на тепловую энергию на 2020 год</t>
  </si>
  <si>
    <t>АО "Россети Тюмень"</t>
  </si>
  <si>
    <t>Акционерное общество "Юграавиа"</t>
  </si>
  <si>
    <t>31456063</t>
  </si>
  <si>
    <t>ООО "ЗапСибНефтехим"</t>
  </si>
  <si>
    <t>1658087524</t>
  </si>
  <si>
    <t>31420184</t>
  </si>
  <si>
    <t>ООО "ЛУКОЙЛ-АИК"</t>
  </si>
  <si>
    <t>8608059605</t>
  </si>
  <si>
    <t>860801001</t>
  </si>
  <si>
    <t>31297392</t>
  </si>
  <si>
    <t>ООО "ТРОЯН"</t>
  </si>
  <si>
    <t>7203433010</t>
  </si>
  <si>
    <t>25-10-2017 00:00:00</t>
  </si>
  <si>
    <t>31422364</t>
  </si>
  <si>
    <t>ООО "ТСК"</t>
  </si>
  <si>
    <t>7203502094</t>
  </si>
  <si>
    <t>25-05-2020 00:00:00</t>
  </si>
  <si>
    <t>31456964</t>
  </si>
  <si>
    <t>ООО «ТКС»</t>
  </si>
  <si>
    <t>7203475098</t>
  </si>
  <si>
    <t>28.12.2020 16:29:14</t>
  </si>
  <si>
    <t>Винзилинское</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</si>
</sst>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8">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27</xdr:row>
      <xdr:rowOff>0</xdr:rowOff>
    </xdr:from>
    <xdr:to>
      <xdr:col>28</xdr:col>
      <xdr:colOff>228600</xdr:colOff>
      <xdr:row>27</xdr:row>
      <xdr:rowOff>190500</xdr:rowOff>
    </xdr:to>
    <xdr:grpSp>
      <xdr:nvGrpSpPr>
        <xdr:cNvPr id="4" name="shCalendar"/>
        <xdr:cNvGrpSpPr>
          <a:grpSpLocks/>
        </xdr:cNvGrpSpPr>
      </xdr:nvGrpSpPr>
      <xdr:grpSpPr bwMode="auto">
        <a:xfrm>
          <a:off x="12763500" y="6953250"/>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29.11.2019</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7"/>
      <c r="I8" s="196" t="s">
        <v>591</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7"/>
      <c r="I9" s="196" t="s">
        <v>589</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4" t="s">
        <v>593</v>
      </c>
      <c r="H11" s="317" t="str">
        <f>IF(region_name="","",region_name)</f>
        <v>Тюменская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7"/>
      <c r="I13" s="1206" t="s">
        <v>592</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420"/>
      <c r="G15" s="195" t="s">
        <v>403</v>
      </c>
      <c r="H15" s="421"/>
      <c r="I15" s="422"/>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200" t="s">
        <v>594</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33" t="s">
        <v>632</v>
      </c>
      <c r="M5" s="1233"/>
      <c r="N5" s="1233"/>
      <c r="O5" s="1233"/>
      <c r="P5" s="1233"/>
      <c r="Q5" s="1233"/>
      <c r="R5" s="1233"/>
      <c r="S5" s="1233"/>
      <c r="T5" s="1233"/>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10" t="str">
        <f>IF(NameOrPr_ch="",IF(NameOrPr="","",NameOrPr),NameOrPr_ch)</f>
        <v xml:space="preserve">Департамента тарифной и ценовой политики Тюменской области </v>
      </c>
      <c r="P7" s="1210"/>
      <c r="Q7" s="1210"/>
      <c r="R7" s="1210"/>
      <c r="S7" s="1210"/>
      <c r="T7" s="1210"/>
      <c r="U7" s="583"/>
      <c r="V7" s="583"/>
      <c r="W7" s="520"/>
      <c r="X7" s="591"/>
      <c r="Y7" s="591"/>
      <c r="Z7" s="591"/>
      <c r="AA7" s="591"/>
      <c r="AB7" s="591"/>
      <c r="AC7" s="591"/>
    </row>
    <row r="8" spans="1:29" s="571" customFormat="1" ht="18.75">
      <c r="A8" s="591"/>
      <c r="B8" s="591"/>
      <c r="C8" s="591"/>
      <c r="D8" s="591"/>
      <c r="E8" s="591"/>
      <c r="F8" s="591"/>
      <c r="G8" s="591"/>
      <c r="H8" s="591"/>
      <c r="L8" s="500"/>
      <c r="M8" s="618" t="s">
        <v>597</v>
      </c>
      <c r="N8" s="667"/>
      <c r="O8" s="1210" t="str">
        <f>IF(datePr_ch="",IF(datePr="","",datePr),datePr_ch)</f>
        <v>29.11.2019</v>
      </c>
      <c r="P8" s="1210"/>
      <c r="Q8" s="1210"/>
      <c r="R8" s="1210"/>
      <c r="S8" s="1210"/>
      <c r="T8" s="1210"/>
      <c r="U8" s="583"/>
      <c r="V8" s="583"/>
      <c r="W8" s="520"/>
      <c r="X8" s="591"/>
      <c r="Y8" s="591"/>
      <c r="Z8" s="591"/>
      <c r="AA8" s="591"/>
      <c r="AB8" s="591"/>
      <c r="AC8" s="591"/>
    </row>
    <row r="9" spans="1:29" s="571" customFormat="1" ht="18.75">
      <c r="A9" s="591"/>
      <c r="B9" s="591"/>
      <c r="C9" s="591"/>
      <c r="D9" s="591"/>
      <c r="E9" s="591"/>
      <c r="F9" s="591"/>
      <c r="G9" s="591"/>
      <c r="H9" s="591"/>
      <c r="L9" s="553"/>
      <c r="M9" s="618" t="s">
        <v>596</v>
      </c>
      <c r="N9" s="667"/>
      <c r="O9" s="1210" t="str">
        <f>IF(numberPr_ch="",IF(numberPr="","",numberPr),numberPr_ch)</f>
        <v>352/01-21</v>
      </c>
      <c r="P9" s="1210"/>
      <c r="Q9" s="1210"/>
      <c r="R9" s="1210"/>
      <c r="S9" s="1210"/>
      <c r="T9" s="1210"/>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10" t="str">
        <f>IF(IstPub_ch="",IF(IstPub="","",IstPub),IstPub_ch)</f>
        <v>Официальный портал органов государственной власти Тюменской области</v>
      </c>
      <c r="P10" s="1210"/>
      <c r="Q10" s="1210"/>
      <c r="R10" s="1210"/>
      <c r="S10" s="1210"/>
      <c r="T10" s="1210"/>
      <c r="U10" s="583"/>
      <c r="V10" s="583"/>
      <c r="W10" s="520"/>
      <c r="X10" s="591"/>
      <c r="Y10" s="591"/>
      <c r="Z10" s="591"/>
      <c r="AA10" s="591"/>
      <c r="AB10" s="591"/>
      <c r="AC10" s="591"/>
    </row>
    <row r="11" spans="1:29" s="571" customFormat="1" ht="11.25" hidden="1">
      <c r="A11" s="591"/>
      <c r="B11" s="591"/>
      <c r="C11" s="591"/>
      <c r="D11" s="591"/>
      <c r="E11" s="591"/>
      <c r="F11" s="591"/>
      <c r="G11" s="591"/>
      <c r="H11" s="591"/>
      <c r="L11" s="1234"/>
      <c r="M11" s="1234"/>
      <c r="N11" s="567"/>
      <c r="O11" s="583"/>
      <c r="P11" s="583"/>
      <c r="Q11" s="583"/>
      <c r="R11" s="583"/>
      <c r="S11" s="583"/>
      <c r="T11" s="583"/>
      <c r="U11" s="589" t="s">
        <v>373</v>
      </c>
      <c r="X11" s="591"/>
      <c r="Y11" s="591"/>
      <c r="Z11" s="591"/>
      <c r="AA11" s="591"/>
      <c r="AB11" s="591"/>
      <c r="AC11" s="591"/>
    </row>
    <row r="12" spans="1:29">
      <c r="J12" s="530"/>
      <c r="K12" s="530"/>
      <c r="L12" s="525"/>
      <c r="M12" s="525"/>
      <c r="N12" s="503"/>
      <c r="O12" s="1211"/>
      <c r="P12" s="1211"/>
      <c r="Q12" s="1211"/>
      <c r="R12" s="1211"/>
      <c r="S12" s="1211"/>
      <c r="T12" s="1211"/>
      <c r="U12" s="1211"/>
    </row>
    <row r="13" spans="1:29">
      <c r="J13" s="530"/>
      <c r="K13" s="530"/>
      <c r="L13" s="1153" t="s">
        <v>454</v>
      </c>
      <c r="M13" s="1153"/>
      <c r="N13" s="1153"/>
      <c r="O13" s="1153"/>
      <c r="P13" s="1153"/>
      <c r="Q13" s="1153"/>
      <c r="R13" s="1153"/>
      <c r="S13" s="1153"/>
      <c r="T13" s="1153"/>
      <c r="U13" s="1153"/>
      <c r="V13" s="1153"/>
      <c r="W13" s="1153" t="s">
        <v>455</v>
      </c>
    </row>
    <row r="14" spans="1:29" ht="14.25" customHeight="1">
      <c r="J14" s="530"/>
      <c r="K14" s="530"/>
      <c r="L14" s="1217" t="s">
        <v>92</v>
      </c>
      <c r="M14" s="1217" t="s">
        <v>640</v>
      </c>
      <c r="N14" s="662"/>
      <c r="O14" s="1218" t="s">
        <v>642</v>
      </c>
      <c r="P14" s="1219"/>
      <c r="Q14" s="1219"/>
      <c r="R14" s="1219"/>
      <c r="S14" s="1219"/>
      <c r="T14" s="1220"/>
      <c r="U14" s="1228" t="s">
        <v>341</v>
      </c>
      <c r="V14" s="1214" t="s">
        <v>275</v>
      </c>
      <c r="W14" s="1153"/>
    </row>
    <row r="15" spans="1:29" ht="14.25" customHeight="1">
      <c r="J15" s="530"/>
      <c r="K15" s="530"/>
      <c r="L15" s="1217"/>
      <c r="M15" s="1217"/>
      <c r="N15" s="663"/>
      <c r="O15" s="1223" t="s">
        <v>606</v>
      </c>
      <c r="P15" s="1221" t="s">
        <v>271</v>
      </c>
      <c r="Q15" s="1222"/>
      <c r="R15" s="1225" t="s">
        <v>655</v>
      </c>
      <c r="S15" s="1226"/>
      <c r="T15" s="1227"/>
      <c r="U15" s="1229"/>
      <c r="V15" s="1215"/>
      <c r="W15" s="1153"/>
    </row>
    <row r="16" spans="1:29" ht="33.75" customHeight="1">
      <c r="J16" s="530"/>
      <c r="K16" s="530"/>
      <c r="L16" s="1217"/>
      <c r="M16" s="1217"/>
      <c r="N16" s="664"/>
      <c r="O16" s="1224"/>
      <c r="P16" s="536" t="s">
        <v>607</v>
      </c>
      <c r="Q16" s="536" t="s">
        <v>6</v>
      </c>
      <c r="R16" s="537" t="s">
        <v>274</v>
      </c>
      <c r="S16" s="1212" t="s">
        <v>273</v>
      </c>
      <c r="T16" s="1213"/>
      <c r="U16" s="1230"/>
      <c r="V16" s="1216"/>
      <c r="W16" s="1153"/>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35">
        <f ca="1">OFFSET(S17,0,-1)+1</f>
        <v>7</v>
      </c>
      <c r="T17" s="1235"/>
      <c r="U17" s="649">
        <f ca="1">OFFSET(U17,0,-2)+1</f>
        <v>8</v>
      </c>
      <c r="V17" s="650">
        <f ca="1">OFFSET(V17,0,-1)</f>
        <v>8</v>
      </c>
      <c r="W17" s="649">
        <f ca="1">OFFSET(W17,0,-1)+1</f>
        <v>9</v>
      </c>
    </row>
    <row r="18" spans="1:29" ht="22.5">
      <c r="A18" s="1236">
        <v>1</v>
      </c>
      <c r="B18" s="866"/>
      <c r="C18" s="866"/>
      <c r="D18" s="866"/>
      <c r="E18" s="867"/>
      <c r="F18" s="868"/>
      <c r="G18" s="868"/>
      <c r="H18" s="868"/>
      <c r="I18" s="869"/>
      <c r="J18" s="864"/>
      <c r="K18" s="871"/>
      <c r="L18" s="594">
        <f>mergeValue(A18)</f>
        <v>1</v>
      </c>
      <c r="M18" s="642" t="s">
        <v>20</v>
      </c>
      <c r="N18" s="647"/>
      <c r="O18" s="1237"/>
      <c r="P18" s="1237"/>
      <c r="Q18" s="1237"/>
      <c r="R18" s="1237"/>
      <c r="S18" s="1237"/>
      <c r="T18" s="1237"/>
      <c r="U18" s="1237"/>
      <c r="V18" s="1237"/>
      <c r="W18" s="631" t="s">
        <v>476</v>
      </c>
      <c r="Y18" s="590"/>
      <c r="Z18" s="590" t="str">
        <f t="shared" ref="Z18:Z31" si="0">IF(M18="","",M18 )</f>
        <v>Наименование тарифа</v>
      </c>
      <c r="AA18" s="590"/>
      <c r="AB18" s="590"/>
      <c r="AC18" s="590"/>
    </row>
    <row r="19" spans="1:29" ht="22.5">
      <c r="A19" s="1236"/>
      <c r="B19" s="1236">
        <v>1</v>
      </c>
      <c r="C19" s="866"/>
      <c r="D19" s="866"/>
      <c r="E19" s="868"/>
      <c r="F19" s="868"/>
      <c r="G19" s="868"/>
      <c r="H19" s="868"/>
      <c r="I19" s="863"/>
      <c r="J19" s="862"/>
      <c r="K19" s="865"/>
      <c r="L19" s="594" t="str">
        <f>mergeValue(A19) &amp;"."&amp; mergeValue(B19)</f>
        <v>1.1</v>
      </c>
      <c r="M19" s="547" t="s">
        <v>16</v>
      </c>
      <c r="N19" s="647"/>
      <c r="O19" s="1237"/>
      <c r="P19" s="1237"/>
      <c r="Q19" s="1237"/>
      <c r="R19" s="1237"/>
      <c r="S19" s="1237"/>
      <c r="T19" s="1237"/>
      <c r="U19" s="1237"/>
      <c r="V19" s="1237"/>
      <c r="W19" s="631" t="s">
        <v>477</v>
      </c>
      <c r="Y19" s="590"/>
      <c r="Z19" s="590" t="str">
        <f t="shared" si="0"/>
        <v>Территория действия тарифа</v>
      </c>
      <c r="AA19" s="590"/>
      <c r="AB19" s="590"/>
      <c r="AC19" s="590"/>
    </row>
    <row r="20" spans="1:29" ht="22.5">
      <c r="A20" s="1236"/>
      <c r="B20" s="1236"/>
      <c r="C20" s="1236">
        <v>1</v>
      </c>
      <c r="D20" s="866"/>
      <c r="E20" s="868"/>
      <c r="F20" s="868"/>
      <c r="G20" s="868"/>
      <c r="H20" s="868"/>
      <c r="I20" s="870"/>
      <c r="J20" s="862"/>
      <c r="K20" s="865"/>
      <c r="L20" s="594" t="str">
        <f>mergeValue(A20) &amp;"."&amp; mergeValue(B20)&amp;"."&amp; mergeValue(C20)</f>
        <v>1.1.1</v>
      </c>
      <c r="M20" s="548" t="s">
        <v>7</v>
      </c>
      <c r="N20" s="647"/>
      <c r="O20" s="1237"/>
      <c r="P20" s="1237"/>
      <c r="Q20" s="1237"/>
      <c r="R20" s="1237"/>
      <c r="S20" s="1237"/>
      <c r="T20" s="1237"/>
      <c r="U20" s="1237"/>
      <c r="V20" s="1237"/>
      <c r="W20" s="631" t="s">
        <v>634</v>
      </c>
      <c r="Y20" s="590"/>
      <c r="Z20" s="590" t="str">
        <f t="shared" si="0"/>
        <v xml:space="preserve">Наименование системы теплоснабжения </v>
      </c>
      <c r="AA20" s="590"/>
      <c r="AB20" s="590"/>
      <c r="AC20" s="590"/>
    </row>
    <row r="21" spans="1:29" ht="22.5">
      <c r="A21" s="1236"/>
      <c r="B21" s="1236"/>
      <c r="C21" s="1236"/>
      <c r="D21" s="1236">
        <v>1</v>
      </c>
      <c r="E21" s="868"/>
      <c r="F21" s="868"/>
      <c r="G21" s="868"/>
      <c r="H21" s="868"/>
      <c r="I21" s="870"/>
      <c r="J21" s="862"/>
      <c r="K21" s="865"/>
      <c r="L21" s="594" t="str">
        <f>mergeValue(A21) &amp;"."&amp; mergeValue(B21)&amp;"."&amp; mergeValue(C21)&amp;"."&amp; mergeValue(D21)</f>
        <v>1.1.1.1</v>
      </c>
      <c r="M21" s="549" t="s">
        <v>22</v>
      </c>
      <c r="N21" s="647"/>
      <c r="O21" s="1237"/>
      <c r="P21" s="1237"/>
      <c r="Q21" s="1237"/>
      <c r="R21" s="1237"/>
      <c r="S21" s="1237"/>
      <c r="T21" s="1237"/>
      <c r="U21" s="1237"/>
      <c r="V21" s="1237"/>
      <c r="W21" s="631" t="s">
        <v>635</v>
      </c>
      <c r="Y21" s="590"/>
      <c r="Z21" s="590" t="str">
        <f t="shared" si="0"/>
        <v xml:space="preserve">Источник тепловой энергии  </v>
      </c>
      <c r="AA21" s="590"/>
      <c r="AB21" s="590"/>
      <c r="AC21" s="590"/>
    </row>
    <row r="22" spans="1:29" ht="101.25">
      <c r="A22" s="1236"/>
      <c r="B22" s="1236"/>
      <c r="C22" s="1236"/>
      <c r="D22" s="1236"/>
      <c r="E22" s="1236">
        <v>1</v>
      </c>
      <c r="F22" s="868"/>
      <c r="G22" s="868"/>
      <c r="H22" s="866">
        <v>1</v>
      </c>
      <c r="I22" s="1236">
        <v>1</v>
      </c>
      <c r="J22" s="868"/>
      <c r="K22" s="873"/>
      <c r="L22" s="594" t="str">
        <f>mergeValue(A22) &amp;"."&amp; mergeValue(B22)&amp;"."&amp; mergeValue(C22)&amp;"."&amp; mergeValue(D22)&amp;"."&amp; mergeValue(E22)</f>
        <v>1.1.1.1.1</v>
      </c>
      <c r="M22" s="555" t="s">
        <v>9</v>
      </c>
      <c r="N22" s="647"/>
      <c r="O22" s="1238"/>
      <c r="P22" s="1238"/>
      <c r="Q22" s="1238"/>
      <c r="R22" s="1238"/>
      <c r="S22" s="1238"/>
      <c r="T22" s="1238"/>
      <c r="U22" s="1238"/>
      <c r="V22" s="1238"/>
      <c r="W22" s="631" t="s">
        <v>639</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36"/>
      <c r="B23" s="1236"/>
      <c r="C23" s="1236"/>
      <c r="D23" s="1236"/>
      <c r="E23" s="1236"/>
      <c r="F23" s="1236">
        <v>1</v>
      </c>
      <c r="G23" s="866"/>
      <c r="H23" s="866"/>
      <c r="I23" s="1236"/>
      <c r="J23" s="1236">
        <v>1</v>
      </c>
      <c r="K23" s="874"/>
      <c r="L23" s="594" t="str">
        <f>mergeValue(A23) &amp;"."&amp; mergeValue(B23)&amp;"."&amp; mergeValue(C23)&amp;"."&amp; mergeValue(D23)&amp;"."&amp; mergeValue(E23)&amp;"."&amp; mergeValue(F23)</f>
        <v>1.1.1.1.1.1</v>
      </c>
      <c r="M23" s="556" t="s">
        <v>10</v>
      </c>
      <c r="N23" s="647"/>
      <c r="O23" s="1239"/>
      <c r="P23" s="1240"/>
      <c r="Q23" s="1240"/>
      <c r="R23" s="1240"/>
      <c r="S23" s="1240"/>
      <c r="T23" s="1240"/>
      <c r="U23" s="1240"/>
      <c r="V23" s="1241"/>
      <c r="W23" s="631" t="s">
        <v>637</v>
      </c>
      <c r="Y23" s="590"/>
      <c r="Z23" s="590" t="str">
        <f t="shared" si="0"/>
        <v>Группа потребителей</v>
      </c>
      <c r="AA23" s="590"/>
      <c r="AB23" s="590"/>
      <c r="AC23" s="590"/>
    </row>
    <row r="24" spans="1:29" ht="189" customHeight="1">
      <c r="A24" s="1236"/>
      <c r="B24" s="1236"/>
      <c r="C24" s="1236"/>
      <c r="D24" s="1236"/>
      <c r="E24" s="1236"/>
      <c r="F24" s="1236"/>
      <c r="G24" s="866">
        <v>1</v>
      </c>
      <c r="H24" s="866"/>
      <c r="I24" s="1236"/>
      <c r="J24" s="1236"/>
      <c r="K24" s="874">
        <v>1</v>
      </c>
      <c r="L24" s="594" t="str">
        <f>mergeValue(A24) &amp;"."&amp; mergeValue(B24)&amp;"."&amp; mergeValue(C24)&amp;"."&amp; mergeValue(D24)&amp;"."&amp; mergeValue(E24)&amp;"."&amp; mergeValue(F24)&amp;"."&amp; mergeValue(G24)</f>
        <v>1.1.1.1.1.1.1</v>
      </c>
      <c r="M24" s="1070"/>
      <c r="N24" s="647"/>
      <c r="O24" s="563"/>
      <c r="P24" s="563"/>
      <c r="Q24" s="1095"/>
      <c r="R24" s="1231"/>
      <c r="S24" s="1232" t="s">
        <v>84</v>
      </c>
      <c r="T24" s="1231"/>
      <c r="U24" s="1232" t="s">
        <v>85</v>
      </c>
      <c r="V24" s="563"/>
      <c r="W24" s="1207" t="s">
        <v>656</v>
      </c>
      <c r="X24" s="586" t="str">
        <f>strCheckDate(O25:V25)</f>
        <v/>
      </c>
      <c r="Y24" s="590"/>
      <c r="Z24" s="590" t="str">
        <f t="shared" si="0"/>
        <v/>
      </c>
      <c r="AA24" s="590"/>
      <c r="AB24" s="590"/>
      <c r="AC24" s="590"/>
    </row>
    <row r="25" spans="1:29" ht="11.25" hidden="1" customHeight="1">
      <c r="A25" s="1236"/>
      <c r="B25" s="1236"/>
      <c r="C25" s="1236"/>
      <c r="D25" s="1236"/>
      <c r="E25" s="1236"/>
      <c r="F25" s="1236"/>
      <c r="G25" s="866"/>
      <c r="H25" s="866"/>
      <c r="I25" s="1236"/>
      <c r="J25" s="1236"/>
      <c r="K25" s="874"/>
      <c r="L25" s="601"/>
      <c r="M25" s="647"/>
      <c r="N25" s="647"/>
      <c r="O25" s="563"/>
      <c r="P25" s="563"/>
      <c r="Q25" s="585" t="str">
        <f>R24 &amp; "-" &amp; T24</f>
        <v>-</v>
      </c>
      <c r="R25" s="1231"/>
      <c r="S25" s="1232"/>
      <c r="T25" s="1231"/>
      <c r="U25" s="1232"/>
      <c r="V25" s="563"/>
      <c r="W25" s="1208"/>
      <c r="Y25" s="590"/>
      <c r="Z25" s="590" t="str">
        <f t="shared" si="0"/>
        <v/>
      </c>
      <c r="AA25" s="590"/>
      <c r="AB25" s="590"/>
      <c r="AC25" s="590"/>
    </row>
    <row r="26" spans="1:29" ht="15" customHeight="1">
      <c r="A26" s="1236"/>
      <c r="B26" s="1236"/>
      <c r="C26" s="1236"/>
      <c r="D26" s="1236"/>
      <c r="E26" s="1236"/>
      <c r="F26" s="1236"/>
      <c r="G26" s="868"/>
      <c r="H26" s="866"/>
      <c r="I26" s="1236"/>
      <c r="J26" s="1236"/>
      <c r="K26" s="873"/>
      <c r="L26" s="539"/>
      <c r="M26" s="558" t="s">
        <v>25</v>
      </c>
      <c r="N26" s="565"/>
      <c r="O26" s="565"/>
      <c r="P26" s="565"/>
      <c r="Q26" s="565"/>
      <c r="R26" s="565"/>
      <c r="S26" s="565"/>
      <c r="T26" s="565"/>
      <c r="U26" s="565"/>
      <c r="V26" s="561"/>
      <c r="W26" s="1209"/>
      <c r="Y26" s="590"/>
      <c r="Z26" s="590" t="str">
        <f t="shared" si="0"/>
        <v>Добавить вид теплоносителя (параметры теплоносителя)</v>
      </c>
      <c r="AA26" s="590"/>
      <c r="AB26" s="590"/>
      <c r="AC26" s="590"/>
    </row>
    <row r="27" spans="1:29" ht="15" customHeight="1">
      <c r="A27" s="1236"/>
      <c r="B27" s="1236"/>
      <c r="C27" s="1236"/>
      <c r="D27" s="1236"/>
      <c r="E27" s="1236"/>
      <c r="F27" s="868"/>
      <c r="G27" s="868"/>
      <c r="H27" s="866"/>
      <c r="I27" s="1236"/>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36"/>
      <c r="B28" s="1236"/>
      <c r="C28" s="1236"/>
      <c r="D28" s="1236"/>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36"/>
      <c r="B29" s="1236"/>
      <c r="C29" s="1236"/>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36"/>
      <c r="B30" s="1236"/>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36"/>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0" t="s">
        <v>633</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01" t="s">
        <v>491</v>
      </c>
      <c r="G2" s="1202"/>
      <c r="H2" s="1203"/>
      <c r="I2" s="807"/>
    </row>
    <row r="3" spans="1:20" ht="3" customHeight="1"/>
    <row r="4" spans="1:20" s="1008" customFormat="1" ht="11.25">
      <c r="A4" s="1014"/>
      <c r="B4" s="1014"/>
      <c r="C4" s="1014"/>
      <c r="D4" s="1014"/>
      <c r="F4" s="1153" t="s">
        <v>454</v>
      </c>
      <c r="G4" s="1153"/>
      <c r="H4" s="1153"/>
      <c r="I4" s="1204"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4"/>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29.11.2019</v>
      </c>
      <c r="I7" s="817" t="s">
        <v>493</v>
      </c>
      <c r="J7" s="616"/>
      <c r="K7" s="1014"/>
      <c r="L7" s="1014"/>
      <c r="M7" s="1014"/>
      <c r="N7" s="1014"/>
      <c r="O7" s="1014"/>
      <c r="P7" s="1014"/>
      <c r="Q7" s="1014"/>
      <c r="R7" s="1014"/>
      <c r="S7" s="1014"/>
      <c r="T7" s="1014"/>
    </row>
    <row r="8" spans="1:20" s="1008" customFormat="1" ht="45">
      <c r="A8" s="1205">
        <v>1</v>
      </c>
      <c r="B8" s="1014"/>
      <c r="C8" s="1014"/>
      <c r="D8" s="1014"/>
      <c r="F8" s="1030" t="str">
        <f>"2." &amp;mergeValue(A8)</f>
        <v>2.1</v>
      </c>
      <c r="G8" s="816" t="s">
        <v>494</v>
      </c>
      <c r="H8" s="1028" t="str">
        <f>IF('Перечень тарифов'!R21="","наименование отсутствует","" &amp; 'Перечень тарифов'!R21 &amp; "")</f>
        <v>наименование отсутствует</v>
      </c>
      <c r="I8" s="817" t="s">
        <v>591</v>
      </c>
      <c r="J8" s="616"/>
      <c r="K8" s="1014"/>
      <c r="L8" s="1014"/>
      <c r="M8" s="1014"/>
      <c r="N8" s="1014"/>
      <c r="O8" s="1014"/>
      <c r="P8" s="1014"/>
      <c r="Q8" s="1014"/>
      <c r="R8" s="1014"/>
      <c r="S8" s="1014"/>
      <c r="T8" s="1014"/>
    </row>
    <row r="9" spans="1:20" s="1008" customFormat="1" ht="22.5">
      <c r="A9" s="1205"/>
      <c r="B9" s="1014"/>
      <c r="C9" s="1014"/>
      <c r="D9" s="1014"/>
      <c r="F9" s="1030" t="str">
        <f>"3." &amp;mergeValue(A9)</f>
        <v>3.1</v>
      </c>
      <c r="G9" s="816" t="s">
        <v>495</v>
      </c>
      <c r="H9" s="1028" t="str">
        <f>IF('Перечень тарифов'!F21="","наименование отсутствует","" &amp; 'Перечень тарифов'!F21 &amp; "")</f>
        <v>Производство тепловой энергии. Некомбинированная выработка</v>
      </c>
      <c r="I9" s="817" t="s">
        <v>589</v>
      </c>
      <c r="J9" s="616"/>
      <c r="K9" s="1014"/>
      <c r="L9" s="1014"/>
      <c r="M9" s="1014"/>
      <c r="N9" s="1014"/>
      <c r="O9" s="1014"/>
      <c r="P9" s="1014"/>
      <c r="Q9" s="1014"/>
      <c r="R9" s="1014"/>
      <c r="S9" s="1014"/>
      <c r="T9" s="1014"/>
    </row>
    <row r="10" spans="1:20" s="1008" customFormat="1" ht="22.5">
      <c r="A10" s="1205"/>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05"/>
      <c r="B11" s="1205">
        <v>1</v>
      </c>
      <c r="C11" s="1024"/>
      <c r="D11" s="1024"/>
      <c r="F11" s="1030" t="str">
        <f>"4."&amp;mergeValue(A11) &amp;"."&amp;mergeValue(B11)</f>
        <v>4.1.1</v>
      </c>
      <c r="G11" s="831" t="s">
        <v>593</v>
      </c>
      <c r="H11" s="1028" t="str">
        <f>IF(region_name="","",region_name)</f>
        <v>Тюменская область</v>
      </c>
      <c r="I11" s="817" t="s">
        <v>499</v>
      </c>
      <c r="J11" s="616"/>
      <c r="K11" s="1014"/>
      <c r="L11" s="1014"/>
      <c r="M11" s="1014"/>
      <c r="N11" s="1014"/>
      <c r="O11" s="1014"/>
      <c r="P11" s="1014"/>
      <c r="Q11" s="1014"/>
      <c r="R11" s="1014"/>
      <c r="S11" s="1014"/>
      <c r="T11" s="1014"/>
    </row>
    <row r="12" spans="1:20" s="1008" customFormat="1" ht="22.5">
      <c r="A12" s="1205"/>
      <c r="B12" s="1205"/>
      <c r="C12" s="1205">
        <v>1</v>
      </c>
      <c r="D12" s="1024"/>
      <c r="F12" s="1030" t="str">
        <f>"4."&amp;mergeValue(A12) &amp;"."&amp;mergeValue(B12)&amp;"."&amp;mergeValue(C12)</f>
        <v>4.1.1.1</v>
      </c>
      <c r="G12" s="818" t="s">
        <v>497</v>
      </c>
      <c r="H12" s="1028" t="str">
        <f>IF(Территории!H13="","","" &amp; Территории!H13 &amp; "")</f>
        <v>Нижнетавдинский муниципальный район</v>
      </c>
      <c r="I12" s="817" t="s">
        <v>500</v>
      </c>
      <c r="J12" s="616"/>
      <c r="K12" s="1014"/>
      <c r="L12" s="1014"/>
      <c r="M12" s="1014"/>
      <c r="N12" s="1014"/>
      <c r="O12" s="1014"/>
      <c r="P12" s="1014"/>
      <c r="Q12" s="1014"/>
      <c r="R12" s="1014"/>
      <c r="S12" s="1014"/>
      <c r="T12" s="1014"/>
    </row>
    <row r="13" spans="1:20" s="1008" customFormat="1" ht="56.25">
      <c r="A13" s="1205"/>
      <c r="B13" s="1205"/>
      <c r="C13" s="1205"/>
      <c r="D13" s="1024">
        <v>1</v>
      </c>
      <c r="F13" s="1030" t="str">
        <f>"4."&amp;mergeValue(A13) &amp;"."&amp;mergeValue(B13)&amp;"."&amp;mergeValue(C13)&amp;"."&amp;mergeValue(D13)</f>
        <v>4.1.1.1.1</v>
      </c>
      <c r="G13" s="819" t="s">
        <v>498</v>
      </c>
      <c r="H13" s="1028" t="str">
        <f>IF(Территории!R14="","","" &amp; Территории!R14 &amp; "")</f>
        <v>Нижнетавдинский муниципальный район (71632000)</v>
      </c>
      <c r="I13" s="1106" t="s">
        <v>592</v>
      </c>
      <c r="J13" s="616"/>
      <c r="K13" s="1014"/>
      <c r="L13" s="1014"/>
      <c r="M13" s="1014"/>
      <c r="N13" s="1014"/>
      <c r="O13" s="1014"/>
      <c r="P13" s="1014"/>
      <c r="Q13" s="1014"/>
      <c r="R13" s="1014"/>
      <c r="S13" s="1014"/>
      <c r="T13" s="1014"/>
    </row>
    <row r="14" spans="1:20" s="773" customFormat="1" ht="3" customHeight="1">
      <c r="A14" s="774"/>
      <c r="B14" s="774"/>
      <c r="C14" s="774"/>
      <c r="D14" s="774"/>
      <c r="F14" s="626"/>
      <c r="G14" s="627"/>
      <c r="H14" s="628"/>
      <c r="I14" s="629"/>
      <c r="J14" s="774"/>
      <c r="K14" s="774"/>
      <c r="L14" s="774"/>
      <c r="M14" s="774"/>
      <c r="N14" s="774"/>
      <c r="O14" s="774"/>
      <c r="P14" s="774"/>
      <c r="Q14" s="774"/>
      <c r="R14" s="774"/>
      <c r="S14" s="774"/>
      <c r="T14" s="774"/>
    </row>
    <row r="15" spans="1:20" s="773" customFormat="1" ht="15" customHeight="1">
      <c r="A15" s="774"/>
      <c r="B15" s="774"/>
      <c r="C15" s="774"/>
      <c r="D15" s="774"/>
      <c r="F15" s="823"/>
      <c r="G15" s="1200" t="s">
        <v>594</v>
      </c>
      <c r="H15" s="1200"/>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4"/>
  <sheetViews>
    <sheetView showGridLines="0" topLeftCell="I13" zoomScaleNormal="100" workbookViewId="0">
      <selection activeCell="AA28" sqref="AA28:AA29"/>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29.710937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hidden="1" customWidth="1"/>
    <col min="29" max="29" width="4.7109375" style="991" customWidth="1"/>
    <col min="30" max="30" width="115.7109375" style="991" customWidth="1"/>
    <col min="31" max="32" width="10.5703125" style="1009"/>
    <col min="33" max="33" width="11.140625" style="1009" customWidth="1"/>
    <col min="34" max="41" width="10.5703125" style="1009"/>
    <col min="42" max="263" width="10.5703125" style="991"/>
    <col min="264" max="271" width="0" style="991" hidden="1" customWidth="1"/>
    <col min="272" max="272" width="3.7109375" style="991" customWidth="1"/>
    <col min="273" max="273" width="3.85546875" style="991" customWidth="1"/>
    <col min="274" max="274" width="3.7109375" style="991" customWidth="1"/>
    <col min="275" max="275" width="12.7109375" style="991" customWidth="1"/>
    <col min="276" max="276" width="52.7109375" style="991" customWidth="1"/>
    <col min="277" max="280" width="0" style="991" hidden="1" customWidth="1"/>
    <col min="281" max="281" width="12.28515625" style="991" customWidth="1"/>
    <col min="282" max="282" width="6.42578125" style="991" customWidth="1"/>
    <col min="283" max="283" width="12.28515625" style="991" customWidth="1"/>
    <col min="284" max="284" width="0" style="991" hidden="1" customWidth="1"/>
    <col min="285" max="285" width="3.7109375" style="991" customWidth="1"/>
    <col min="286" max="286" width="11.140625" style="991" bestFit="1" customWidth="1"/>
    <col min="287" max="288" width="10.5703125" style="991"/>
    <col min="289" max="289" width="11.140625" style="991" customWidth="1"/>
    <col min="290" max="519" width="10.5703125" style="991"/>
    <col min="520" max="527" width="0" style="991" hidden="1" customWidth="1"/>
    <col min="528" max="528" width="3.7109375" style="991" customWidth="1"/>
    <col min="529" max="529" width="3.85546875" style="991" customWidth="1"/>
    <col min="530" max="530" width="3.7109375" style="991" customWidth="1"/>
    <col min="531" max="531" width="12.7109375" style="991" customWidth="1"/>
    <col min="532" max="532" width="52.7109375" style="991" customWidth="1"/>
    <col min="533" max="536" width="0" style="991" hidden="1" customWidth="1"/>
    <col min="537" max="537" width="12.28515625" style="991" customWidth="1"/>
    <col min="538" max="538" width="6.42578125" style="991" customWidth="1"/>
    <col min="539" max="539" width="12.28515625" style="991" customWidth="1"/>
    <col min="540" max="540" width="0" style="991" hidden="1" customWidth="1"/>
    <col min="541" max="541" width="3.7109375" style="991" customWidth="1"/>
    <col min="542" max="542" width="11.140625" style="991" bestFit="1" customWidth="1"/>
    <col min="543" max="544" width="10.5703125" style="991"/>
    <col min="545" max="545" width="11.140625" style="991" customWidth="1"/>
    <col min="546" max="775" width="10.5703125" style="991"/>
    <col min="776" max="783" width="0" style="991" hidden="1" customWidth="1"/>
    <col min="784" max="784" width="3.7109375" style="991" customWidth="1"/>
    <col min="785" max="785" width="3.85546875" style="991" customWidth="1"/>
    <col min="786" max="786" width="3.7109375" style="991" customWidth="1"/>
    <col min="787" max="787" width="12.7109375" style="991" customWidth="1"/>
    <col min="788" max="788" width="52.7109375" style="991" customWidth="1"/>
    <col min="789" max="792" width="0" style="991" hidden="1" customWidth="1"/>
    <col min="793" max="793" width="12.28515625" style="991" customWidth="1"/>
    <col min="794" max="794" width="6.42578125" style="991" customWidth="1"/>
    <col min="795" max="795" width="12.28515625" style="991" customWidth="1"/>
    <col min="796" max="796" width="0" style="991" hidden="1" customWidth="1"/>
    <col min="797" max="797" width="3.7109375" style="991" customWidth="1"/>
    <col min="798" max="798" width="11.140625" style="991" bestFit="1" customWidth="1"/>
    <col min="799" max="800" width="10.5703125" style="991"/>
    <col min="801" max="801" width="11.140625" style="991" customWidth="1"/>
    <col min="802" max="1031" width="10.5703125" style="991"/>
    <col min="1032" max="1039" width="0" style="991" hidden="1" customWidth="1"/>
    <col min="1040" max="1040" width="3.7109375" style="991" customWidth="1"/>
    <col min="1041" max="1041" width="3.85546875" style="991" customWidth="1"/>
    <col min="1042" max="1042" width="3.7109375" style="991" customWidth="1"/>
    <col min="1043" max="1043" width="12.7109375" style="991" customWidth="1"/>
    <col min="1044" max="1044" width="52.7109375" style="991" customWidth="1"/>
    <col min="1045" max="1048" width="0" style="991" hidden="1" customWidth="1"/>
    <col min="1049" max="1049" width="12.28515625" style="991" customWidth="1"/>
    <col min="1050" max="1050" width="6.42578125" style="991" customWidth="1"/>
    <col min="1051" max="1051" width="12.28515625" style="991" customWidth="1"/>
    <col min="1052" max="1052" width="0" style="991" hidden="1" customWidth="1"/>
    <col min="1053" max="1053" width="3.7109375" style="991" customWidth="1"/>
    <col min="1054" max="1054" width="11.140625" style="991" bestFit="1" customWidth="1"/>
    <col min="1055" max="1056" width="10.5703125" style="991"/>
    <col min="1057" max="1057" width="11.140625" style="991" customWidth="1"/>
    <col min="1058" max="1287" width="10.5703125" style="991"/>
    <col min="1288" max="1295" width="0" style="991" hidden="1" customWidth="1"/>
    <col min="1296" max="1296" width="3.7109375" style="991" customWidth="1"/>
    <col min="1297" max="1297" width="3.85546875" style="991" customWidth="1"/>
    <col min="1298" max="1298" width="3.7109375" style="991" customWidth="1"/>
    <col min="1299" max="1299" width="12.7109375" style="991" customWidth="1"/>
    <col min="1300" max="1300" width="52.7109375" style="991" customWidth="1"/>
    <col min="1301" max="1304" width="0" style="991" hidden="1" customWidth="1"/>
    <col min="1305" max="1305" width="12.28515625" style="991" customWidth="1"/>
    <col min="1306" max="1306" width="6.42578125" style="991" customWidth="1"/>
    <col min="1307" max="1307" width="12.28515625" style="991" customWidth="1"/>
    <col min="1308" max="1308" width="0" style="991" hidden="1" customWidth="1"/>
    <col min="1309" max="1309" width="3.7109375" style="991" customWidth="1"/>
    <col min="1310" max="1310" width="11.140625" style="991" bestFit="1" customWidth="1"/>
    <col min="1311" max="1312" width="10.5703125" style="991"/>
    <col min="1313" max="1313" width="11.140625" style="991" customWidth="1"/>
    <col min="1314" max="1543" width="10.5703125" style="991"/>
    <col min="1544" max="1551" width="0" style="991" hidden="1" customWidth="1"/>
    <col min="1552" max="1552" width="3.7109375" style="991" customWidth="1"/>
    <col min="1553" max="1553" width="3.85546875" style="991" customWidth="1"/>
    <col min="1554" max="1554" width="3.7109375" style="991" customWidth="1"/>
    <col min="1555" max="1555" width="12.7109375" style="991" customWidth="1"/>
    <col min="1556" max="1556" width="52.7109375" style="991" customWidth="1"/>
    <col min="1557" max="1560" width="0" style="991" hidden="1" customWidth="1"/>
    <col min="1561" max="1561" width="12.28515625" style="991" customWidth="1"/>
    <col min="1562" max="1562" width="6.42578125" style="991" customWidth="1"/>
    <col min="1563" max="1563" width="12.28515625" style="991" customWidth="1"/>
    <col min="1564" max="1564" width="0" style="991" hidden="1" customWidth="1"/>
    <col min="1565" max="1565" width="3.7109375" style="991" customWidth="1"/>
    <col min="1566" max="1566" width="11.140625" style="991" bestFit="1" customWidth="1"/>
    <col min="1567" max="1568" width="10.5703125" style="991"/>
    <col min="1569" max="1569" width="11.140625" style="991" customWidth="1"/>
    <col min="1570" max="1799" width="10.5703125" style="991"/>
    <col min="1800" max="1807" width="0" style="991" hidden="1" customWidth="1"/>
    <col min="1808" max="1808" width="3.7109375" style="991" customWidth="1"/>
    <col min="1809" max="1809" width="3.85546875" style="991" customWidth="1"/>
    <col min="1810" max="1810" width="3.7109375" style="991" customWidth="1"/>
    <col min="1811" max="1811" width="12.7109375" style="991" customWidth="1"/>
    <col min="1812" max="1812" width="52.7109375" style="991" customWidth="1"/>
    <col min="1813" max="1816" width="0" style="991" hidden="1" customWidth="1"/>
    <col min="1817" max="1817" width="12.28515625" style="991" customWidth="1"/>
    <col min="1818" max="1818" width="6.42578125" style="991" customWidth="1"/>
    <col min="1819" max="1819" width="12.28515625" style="991" customWidth="1"/>
    <col min="1820" max="1820" width="0" style="991" hidden="1" customWidth="1"/>
    <col min="1821" max="1821" width="3.7109375" style="991" customWidth="1"/>
    <col min="1822" max="1822" width="11.140625" style="991" bestFit="1" customWidth="1"/>
    <col min="1823" max="1824" width="10.5703125" style="991"/>
    <col min="1825" max="1825" width="11.140625" style="991" customWidth="1"/>
    <col min="1826" max="2055" width="10.5703125" style="991"/>
    <col min="2056" max="2063" width="0" style="991" hidden="1" customWidth="1"/>
    <col min="2064" max="2064" width="3.7109375" style="991" customWidth="1"/>
    <col min="2065" max="2065" width="3.85546875" style="991" customWidth="1"/>
    <col min="2066" max="2066" width="3.7109375" style="991" customWidth="1"/>
    <col min="2067" max="2067" width="12.7109375" style="991" customWidth="1"/>
    <col min="2068" max="2068" width="52.7109375" style="991" customWidth="1"/>
    <col min="2069" max="2072" width="0" style="991" hidden="1" customWidth="1"/>
    <col min="2073" max="2073" width="12.28515625" style="991" customWidth="1"/>
    <col min="2074" max="2074" width="6.42578125" style="991" customWidth="1"/>
    <col min="2075" max="2075" width="12.28515625" style="991" customWidth="1"/>
    <col min="2076" max="2076" width="0" style="991" hidden="1" customWidth="1"/>
    <col min="2077" max="2077" width="3.7109375" style="991" customWidth="1"/>
    <col min="2078" max="2078" width="11.140625" style="991" bestFit="1" customWidth="1"/>
    <col min="2079" max="2080" width="10.5703125" style="991"/>
    <col min="2081" max="2081" width="11.140625" style="991" customWidth="1"/>
    <col min="2082" max="2311" width="10.5703125" style="991"/>
    <col min="2312" max="2319" width="0" style="991" hidden="1" customWidth="1"/>
    <col min="2320" max="2320" width="3.7109375" style="991" customWidth="1"/>
    <col min="2321" max="2321" width="3.85546875" style="991" customWidth="1"/>
    <col min="2322" max="2322" width="3.7109375" style="991" customWidth="1"/>
    <col min="2323" max="2323" width="12.7109375" style="991" customWidth="1"/>
    <col min="2324" max="2324" width="52.7109375" style="991" customWidth="1"/>
    <col min="2325" max="2328" width="0" style="991" hidden="1" customWidth="1"/>
    <col min="2329" max="2329" width="12.28515625" style="991" customWidth="1"/>
    <col min="2330" max="2330" width="6.42578125" style="991" customWidth="1"/>
    <col min="2331" max="2331" width="12.28515625" style="991" customWidth="1"/>
    <col min="2332" max="2332" width="0" style="991" hidden="1" customWidth="1"/>
    <col min="2333" max="2333" width="3.7109375" style="991" customWidth="1"/>
    <col min="2334" max="2334" width="11.140625" style="991" bestFit="1" customWidth="1"/>
    <col min="2335" max="2336" width="10.5703125" style="991"/>
    <col min="2337" max="2337" width="11.140625" style="991" customWidth="1"/>
    <col min="2338" max="2567" width="10.5703125" style="991"/>
    <col min="2568" max="2575" width="0" style="991" hidden="1" customWidth="1"/>
    <col min="2576" max="2576" width="3.7109375" style="991" customWidth="1"/>
    <col min="2577" max="2577" width="3.85546875" style="991" customWidth="1"/>
    <col min="2578" max="2578" width="3.7109375" style="991" customWidth="1"/>
    <col min="2579" max="2579" width="12.7109375" style="991" customWidth="1"/>
    <col min="2580" max="2580" width="52.7109375" style="991" customWidth="1"/>
    <col min="2581" max="2584" width="0" style="991" hidden="1" customWidth="1"/>
    <col min="2585" max="2585" width="12.28515625" style="991" customWidth="1"/>
    <col min="2586" max="2586" width="6.42578125" style="991" customWidth="1"/>
    <col min="2587" max="2587" width="12.28515625" style="991" customWidth="1"/>
    <col min="2588" max="2588" width="0" style="991" hidden="1" customWidth="1"/>
    <col min="2589" max="2589" width="3.7109375" style="991" customWidth="1"/>
    <col min="2590" max="2590" width="11.140625" style="991" bestFit="1" customWidth="1"/>
    <col min="2591" max="2592" width="10.5703125" style="991"/>
    <col min="2593" max="2593" width="11.140625" style="991" customWidth="1"/>
    <col min="2594" max="2823" width="10.5703125" style="991"/>
    <col min="2824" max="2831" width="0" style="991" hidden="1" customWidth="1"/>
    <col min="2832" max="2832" width="3.7109375" style="991" customWidth="1"/>
    <col min="2833" max="2833" width="3.85546875" style="991" customWidth="1"/>
    <col min="2834" max="2834" width="3.7109375" style="991" customWidth="1"/>
    <col min="2835" max="2835" width="12.7109375" style="991" customWidth="1"/>
    <col min="2836" max="2836" width="52.7109375" style="991" customWidth="1"/>
    <col min="2837" max="2840" width="0" style="991" hidden="1" customWidth="1"/>
    <col min="2841" max="2841" width="12.28515625" style="991" customWidth="1"/>
    <col min="2842" max="2842" width="6.42578125" style="991" customWidth="1"/>
    <col min="2843" max="2843" width="12.28515625" style="991" customWidth="1"/>
    <col min="2844" max="2844" width="0" style="991" hidden="1" customWidth="1"/>
    <col min="2845" max="2845" width="3.7109375" style="991" customWidth="1"/>
    <col min="2846" max="2846" width="11.140625" style="991" bestFit="1" customWidth="1"/>
    <col min="2847" max="2848" width="10.5703125" style="991"/>
    <col min="2849" max="2849" width="11.140625" style="991" customWidth="1"/>
    <col min="2850" max="3079" width="10.5703125" style="991"/>
    <col min="3080" max="3087" width="0" style="991" hidden="1" customWidth="1"/>
    <col min="3088" max="3088" width="3.7109375" style="991" customWidth="1"/>
    <col min="3089" max="3089" width="3.85546875" style="991" customWidth="1"/>
    <col min="3090" max="3090" width="3.7109375" style="991" customWidth="1"/>
    <col min="3091" max="3091" width="12.7109375" style="991" customWidth="1"/>
    <col min="3092" max="3092" width="52.7109375" style="991" customWidth="1"/>
    <col min="3093" max="3096" width="0" style="991" hidden="1" customWidth="1"/>
    <col min="3097" max="3097" width="12.28515625" style="991" customWidth="1"/>
    <col min="3098" max="3098" width="6.42578125" style="991" customWidth="1"/>
    <col min="3099" max="3099" width="12.28515625" style="991" customWidth="1"/>
    <col min="3100" max="3100" width="0" style="991" hidden="1" customWidth="1"/>
    <col min="3101" max="3101" width="3.7109375" style="991" customWidth="1"/>
    <col min="3102" max="3102" width="11.140625" style="991" bestFit="1" customWidth="1"/>
    <col min="3103" max="3104" width="10.5703125" style="991"/>
    <col min="3105" max="3105" width="11.140625" style="991" customWidth="1"/>
    <col min="3106" max="3335" width="10.5703125" style="991"/>
    <col min="3336" max="3343" width="0" style="991" hidden="1" customWidth="1"/>
    <col min="3344" max="3344" width="3.7109375" style="991" customWidth="1"/>
    <col min="3345" max="3345" width="3.85546875" style="991" customWidth="1"/>
    <col min="3346" max="3346" width="3.7109375" style="991" customWidth="1"/>
    <col min="3347" max="3347" width="12.7109375" style="991" customWidth="1"/>
    <col min="3348" max="3348" width="52.7109375" style="991" customWidth="1"/>
    <col min="3349" max="3352" width="0" style="991" hidden="1" customWidth="1"/>
    <col min="3353" max="3353" width="12.28515625" style="991" customWidth="1"/>
    <col min="3354" max="3354" width="6.42578125" style="991" customWidth="1"/>
    <col min="3355" max="3355" width="12.28515625" style="991" customWidth="1"/>
    <col min="3356" max="3356" width="0" style="991" hidden="1" customWidth="1"/>
    <col min="3357" max="3357" width="3.7109375" style="991" customWidth="1"/>
    <col min="3358" max="3358" width="11.140625" style="991" bestFit="1" customWidth="1"/>
    <col min="3359" max="3360" width="10.5703125" style="991"/>
    <col min="3361" max="3361" width="11.140625" style="991" customWidth="1"/>
    <col min="3362" max="3591" width="10.5703125" style="991"/>
    <col min="3592" max="3599" width="0" style="991" hidden="1" customWidth="1"/>
    <col min="3600" max="3600" width="3.7109375" style="991" customWidth="1"/>
    <col min="3601" max="3601" width="3.85546875" style="991" customWidth="1"/>
    <col min="3602" max="3602" width="3.7109375" style="991" customWidth="1"/>
    <col min="3603" max="3603" width="12.7109375" style="991" customWidth="1"/>
    <col min="3604" max="3604" width="52.7109375" style="991" customWidth="1"/>
    <col min="3605" max="3608" width="0" style="991" hidden="1" customWidth="1"/>
    <col min="3609" max="3609" width="12.28515625" style="991" customWidth="1"/>
    <col min="3610" max="3610" width="6.42578125" style="991" customWidth="1"/>
    <col min="3611" max="3611" width="12.28515625" style="991" customWidth="1"/>
    <col min="3612" max="3612" width="0" style="991" hidden="1" customWidth="1"/>
    <col min="3613" max="3613" width="3.7109375" style="991" customWidth="1"/>
    <col min="3614" max="3614" width="11.140625" style="991" bestFit="1" customWidth="1"/>
    <col min="3615" max="3616" width="10.5703125" style="991"/>
    <col min="3617" max="3617" width="11.140625" style="991" customWidth="1"/>
    <col min="3618" max="3847" width="10.5703125" style="991"/>
    <col min="3848" max="3855" width="0" style="991" hidden="1" customWidth="1"/>
    <col min="3856" max="3856" width="3.7109375" style="991" customWidth="1"/>
    <col min="3857" max="3857" width="3.85546875" style="991" customWidth="1"/>
    <col min="3858" max="3858" width="3.7109375" style="991" customWidth="1"/>
    <col min="3859" max="3859" width="12.7109375" style="991" customWidth="1"/>
    <col min="3860" max="3860" width="52.7109375" style="991" customWidth="1"/>
    <col min="3861" max="3864" width="0" style="991" hidden="1" customWidth="1"/>
    <col min="3865" max="3865" width="12.28515625" style="991" customWidth="1"/>
    <col min="3866" max="3866" width="6.42578125" style="991" customWidth="1"/>
    <col min="3867" max="3867" width="12.28515625" style="991" customWidth="1"/>
    <col min="3868" max="3868" width="0" style="991" hidden="1" customWidth="1"/>
    <col min="3869" max="3869" width="3.7109375" style="991" customWidth="1"/>
    <col min="3870" max="3870" width="11.140625" style="991" bestFit="1" customWidth="1"/>
    <col min="3871" max="3872" width="10.5703125" style="991"/>
    <col min="3873" max="3873" width="11.140625" style="991" customWidth="1"/>
    <col min="3874" max="4103" width="10.5703125" style="991"/>
    <col min="4104" max="4111" width="0" style="991" hidden="1" customWidth="1"/>
    <col min="4112" max="4112" width="3.7109375" style="991" customWidth="1"/>
    <col min="4113" max="4113" width="3.85546875" style="991" customWidth="1"/>
    <col min="4114" max="4114" width="3.7109375" style="991" customWidth="1"/>
    <col min="4115" max="4115" width="12.7109375" style="991" customWidth="1"/>
    <col min="4116" max="4116" width="52.7109375" style="991" customWidth="1"/>
    <col min="4117" max="4120" width="0" style="991" hidden="1" customWidth="1"/>
    <col min="4121" max="4121" width="12.28515625" style="991" customWidth="1"/>
    <col min="4122" max="4122" width="6.42578125" style="991" customWidth="1"/>
    <col min="4123" max="4123" width="12.28515625" style="991" customWidth="1"/>
    <col min="4124" max="4124" width="0" style="991" hidden="1" customWidth="1"/>
    <col min="4125" max="4125" width="3.7109375" style="991" customWidth="1"/>
    <col min="4126" max="4126" width="11.140625" style="991" bestFit="1" customWidth="1"/>
    <col min="4127" max="4128" width="10.5703125" style="991"/>
    <col min="4129" max="4129" width="11.140625" style="991" customWidth="1"/>
    <col min="4130" max="4359" width="10.5703125" style="991"/>
    <col min="4360" max="4367" width="0" style="991" hidden="1" customWidth="1"/>
    <col min="4368" max="4368" width="3.7109375" style="991" customWidth="1"/>
    <col min="4369" max="4369" width="3.85546875" style="991" customWidth="1"/>
    <col min="4370" max="4370" width="3.7109375" style="991" customWidth="1"/>
    <col min="4371" max="4371" width="12.7109375" style="991" customWidth="1"/>
    <col min="4372" max="4372" width="52.7109375" style="991" customWidth="1"/>
    <col min="4373" max="4376" width="0" style="991" hidden="1" customWidth="1"/>
    <col min="4377" max="4377" width="12.28515625" style="991" customWidth="1"/>
    <col min="4378" max="4378" width="6.42578125" style="991" customWidth="1"/>
    <col min="4379" max="4379" width="12.28515625" style="991" customWidth="1"/>
    <col min="4380" max="4380" width="0" style="991" hidden="1" customWidth="1"/>
    <col min="4381" max="4381" width="3.7109375" style="991" customWidth="1"/>
    <col min="4382" max="4382" width="11.140625" style="991" bestFit="1" customWidth="1"/>
    <col min="4383" max="4384" width="10.5703125" style="991"/>
    <col min="4385" max="4385" width="11.140625" style="991" customWidth="1"/>
    <col min="4386" max="4615" width="10.5703125" style="991"/>
    <col min="4616" max="4623" width="0" style="991" hidden="1" customWidth="1"/>
    <col min="4624" max="4624" width="3.7109375" style="991" customWidth="1"/>
    <col min="4625" max="4625" width="3.85546875" style="991" customWidth="1"/>
    <col min="4626" max="4626" width="3.7109375" style="991" customWidth="1"/>
    <col min="4627" max="4627" width="12.7109375" style="991" customWidth="1"/>
    <col min="4628" max="4628" width="52.7109375" style="991" customWidth="1"/>
    <col min="4629" max="4632" width="0" style="991" hidden="1" customWidth="1"/>
    <col min="4633" max="4633" width="12.28515625" style="991" customWidth="1"/>
    <col min="4634" max="4634" width="6.42578125" style="991" customWidth="1"/>
    <col min="4635" max="4635" width="12.28515625" style="991" customWidth="1"/>
    <col min="4636" max="4636" width="0" style="991" hidden="1" customWidth="1"/>
    <col min="4637" max="4637" width="3.7109375" style="991" customWidth="1"/>
    <col min="4638" max="4638" width="11.140625" style="991" bestFit="1" customWidth="1"/>
    <col min="4639" max="4640" width="10.5703125" style="991"/>
    <col min="4641" max="4641" width="11.140625" style="991" customWidth="1"/>
    <col min="4642" max="4871" width="10.5703125" style="991"/>
    <col min="4872" max="4879" width="0" style="991" hidden="1" customWidth="1"/>
    <col min="4880" max="4880" width="3.7109375" style="991" customWidth="1"/>
    <col min="4881" max="4881" width="3.85546875" style="991" customWidth="1"/>
    <col min="4882" max="4882" width="3.7109375" style="991" customWidth="1"/>
    <col min="4883" max="4883" width="12.7109375" style="991" customWidth="1"/>
    <col min="4884" max="4884" width="52.7109375" style="991" customWidth="1"/>
    <col min="4885" max="4888" width="0" style="991" hidden="1" customWidth="1"/>
    <col min="4889" max="4889" width="12.28515625" style="991" customWidth="1"/>
    <col min="4890" max="4890" width="6.42578125" style="991" customWidth="1"/>
    <col min="4891" max="4891" width="12.28515625" style="991" customWidth="1"/>
    <col min="4892" max="4892" width="0" style="991" hidden="1" customWidth="1"/>
    <col min="4893" max="4893" width="3.7109375" style="991" customWidth="1"/>
    <col min="4894" max="4894" width="11.140625" style="991" bestFit="1" customWidth="1"/>
    <col min="4895" max="4896" width="10.5703125" style="991"/>
    <col min="4897" max="4897" width="11.140625" style="991" customWidth="1"/>
    <col min="4898" max="5127" width="10.5703125" style="991"/>
    <col min="5128" max="5135" width="0" style="991" hidden="1" customWidth="1"/>
    <col min="5136" max="5136" width="3.7109375" style="991" customWidth="1"/>
    <col min="5137" max="5137" width="3.85546875" style="991" customWidth="1"/>
    <col min="5138" max="5138" width="3.7109375" style="991" customWidth="1"/>
    <col min="5139" max="5139" width="12.7109375" style="991" customWidth="1"/>
    <col min="5140" max="5140" width="52.7109375" style="991" customWidth="1"/>
    <col min="5141" max="5144" width="0" style="991" hidden="1" customWidth="1"/>
    <col min="5145" max="5145" width="12.28515625" style="991" customWidth="1"/>
    <col min="5146" max="5146" width="6.42578125" style="991" customWidth="1"/>
    <col min="5147" max="5147" width="12.28515625" style="991" customWidth="1"/>
    <col min="5148" max="5148" width="0" style="991" hidden="1" customWidth="1"/>
    <col min="5149" max="5149" width="3.7109375" style="991" customWidth="1"/>
    <col min="5150" max="5150" width="11.140625" style="991" bestFit="1" customWidth="1"/>
    <col min="5151" max="5152" width="10.5703125" style="991"/>
    <col min="5153" max="5153" width="11.140625" style="991" customWidth="1"/>
    <col min="5154" max="5383" width="10.5703125" style="991"/>
    <col min="5384" max="5391" width="0" style="991" hidden="1" customWidth="1"/>
    <col min="5392" max="5392" width="3.7109375" style="991" customWidth="1"/>
    <col min="5393" max="5393" width="3.85546875" style="991" customWidth="1"/>
    <col min="5394" max="5394" width="3.7109375" style="991" customWidth="1"/>
    <col min="5395" max="5395" width="12.7109375" style="991" customWidth="1"/>
    <col min="5396" max="5396" width="52.7109375" style="991" customWidth="1"/>
    <col min="5397" max="5400" width="0" style="991" hidden="1" customWidth="1"/>
    <col min="5401" max="5401" width="12.28515625" style="991" customWidth="1"/>
    <col min="5402" max="5402" width="6.42578125" style="991" customWidth="1"/>
    <col min="5403" max="5403" width="12.28515625" style="991" customWidth="1"/>
    <col min="5404" max="5404" width="0" style="991" hidden="1" customWidth="1"/>
    <col min="5405" max="5405" width="3.7109375" style="991" customWidth="1"/>
    <col min="5406" max="5406" width="11.140625" style="991" bestFit="1" customWidth="1"/>
    <col min="5407" max="5408" width="10.5703125" style="991"/>
    <col min="5409" max="5409" width="11.140625" style="991" customWidth="1"/>
    <col min="5410" max="5639" width="10.5703125" style="991"/>
    <col min="5640" max="5647" width="0" style="991" hidden="1" customWidth="1"/>
    <col min="5648" max="5648" width="3.7109375" style="991" customWidth="1"/>
    <col min="5649" max="5649" width="3.85546875" style="991" customWidth="1"/>
    <col min="5650" max="5650" width="3.7109375" style="991" customWidth="1"/>
    <col min="5651" max="5651" width="12.7109375" style="991" customWidth="1"/>
    <col min="5652" max="5652" width="52.7109375" style="991" customWidth="1"/>
    <col min="5653" max="5656" width="0" style="991" hidden="1" customWidth="1"/>
    <col min="5657" max="5657" width="12.28515625" style="991" customWidth="1"/>
    <col min="5658" max="5658" width="6.42578125" style="991" customWidth="1"/>
    <col min="5659" max="5659" width="12.28515625" style="991" customWidth="1"/>
    <col min="5660" max="5660" width="0" style="991" hidden="1" customWidth="1"/>
    <col min="5661" max="5661" width="3.7109375" style="991" customWidth="1"/>
    <col min="5662" max="5662" width="11.140625" style="991" bestFit="1" customWidth="1"/>
    <col min="5663" max="5664" width="10.5703125" style="991"/>
    <col min="5665" max="5665" width="11.140625" style="991" customWidth="1"/>
    <col min="5666" max="5895" width="10.5703125" style="991"/>
    <col min="5896" max="5903" width="0" style="991" hidden="1" customWidth="1"/>
    <col min="5904" max="5904" width="3.7109375" style="991" customWidth="1"/>
    <col min="5905" max="5905" width="3.85546875" style="991" customWidth="1"/>
    <col min="5906" max="5906" width="3.7109375" style="991" customWidth="1"/>
    <col min="5907" max="5907" width="12.7109375" style="991" customWidth="1"/>
    <col min="5908" max="5908" width="52.7109375" style="991" customWidth="1"/>
    <col min="5909" max="5912" width="0" style="991" hidden="1" customWidth="1"/>
    <col min="5913" max="5913" width="12.28515625" style="991" customWidth="1"/>
    <col min="5914" max="5914" width="6.42578125" style="991" customWidth="1"/>
    <col min="5915" max="5915" width="12.28515625" style="991" customWidth="1"/>
    <col min="5916" max="5916" width="0" style="991" hidden="1" customWidth="1"/>
    <col min="5917" max="5917" width="3.7109375" style="991" customWidth="1"/>
    <col min="5918" max="5918" width="11.140625" style="991" bestFit="1" customWidth="1"/>
    <col min="5919" max="5920" width="10.5703125" style="991"/>
    <col min="5921" max="5921" width="11.140625" style="991" customWidth="1"/>
    <col min="5922" max="6151" width="10.5703125" style="991"/>
    <col min="6152" max="6159" width="0" style="991" hidden="1" customWidth="1"/>
    <col min="6160" max="6160" width="3.7109375" style="991" customWidth="1"/>
    <col min="6161" max="6161" width="3.85546875" style="991" customWidth="1"/>
    <col min="6162" max="6162" width="3.7109375" style="991" customWidth="1"/>
    <col min="6163" max="6163" width="12.7109375" style="991" customWidth="1"/>
    <col min="6164" max="6164" width="52.7109375" style="991" customWidth="1"/>
    <col min="6165" max="6168" width="0" style="991" hidden="1" customWidth="1"/>
    <col min="6169" max="6169" width="12.28515625" style="991" customWidth="1"/>
    <col min="6170" max="6170" width="6.42578125" style="991" customWidth="1"/>
    <col min="6171" max="6171" width="12.28515625" style="991" customWidth="1"/>
    <col min="6172" max="6172" width="0" style="991" hidden="1" customWidth="1"/>
    <col min="6173" max="6173" width="3.7109375" style="991" customWidth="1"/>
    <col min="6174" max="6174" width="11.140625" style="991" bestFit="1" customWidth="1"/>
    <col min="6175" max="6176" width="10.5703125" style="991"/>
    <col min="6177" max="6177" width="11.140625" style="991" customWidth="1"/>
    <col min="6178" max="6407" width="10.5703125" style="991"/>
    <col min="6408" max="6415" width="0" style="991" hidden="1" customWidth="1"/>
    <col min="6416" max="6416" width="3.7109375" style="991" customWidth="1"/>
    <col min="6417" max="6417" width="3.85546875" style="991" customWidth="1"/>
    <col min="6418" max="6418" width="3.7109375" style="991" customWidth="1"/>
    <col min="6419" max="6419" width="12.7109375" style="991" customWidth="1"/>
    <col min="6420" max="6420" width="52.7109375" style="991" customWidth="1"/>
    <col min="6421" max="6424" width="0" style="991" hidden="1" customWidth="1"/>
    <col min="6425" max="6425" width="12.28515625" style="991" customWidth="1"/>
    <col min="6426" max="6426" width="6.42578125" style="991" customWidth="1"/>
    <col min="6427" max="6427" width="12.28515625" style="991" customWidth="1"/>
    <col min="6428" max="6428" width="0" style="991" hidden="1" customWidth="1"/>
    <col min="6429" max="6429" width="3.7109375" style="991" customWidth="1"/>
    <col min="6430" max="6430" width="11.140625" style="991" bestFit="1" customWidth="1"/>
    <col min="6431" max="6432" width="10.5703125" style="991"/>
    <col min="6433" max="6433" width="11.140625" style="991" customWidth="1"/>
    <col min="6434" max="6663" width="10.5703125" style="991"/>
    <col min="6664" max="6671" width="0" style="991" hidden="1" customWidth="1"/>
    <col min="6672" max="6672" width="3.7109375" style="991" customWidth="1"/>
    <col min="6673" max="6673" width="3.85546875" style="991" customWidth="1"/>
    <col min="6674" max="6674" width="3.7109375" style="991" customWidth="1"/>
    <col min="6675" max="6675" width="12.7109375" style="991" customWidth="1"/>
    <col min="6676" max="6676" width="52.7109375" style="991" customWidth="1"/>
    <col min="6677" max="6680" width="0" style="991" hidden="1" customWidth="1"/>
    <col min="6681" max="6681" width="12.28515625" style="991" customWidth="1"/>
    <col min="6682" max="6682" width="6.42578125" style="991" customWidth="1"/>
    <col min="6683" max="6683" width="12.28515625" style="991" customWidth="1"/>
    <col min="6684" max="6684" width="0" style="991" hidden="1" customWidth="1"/>
    <col min="6685" max="6685" width="3.7109375" style="991" customWidth="1"/>
    <col min="6686" max="6686" width="11.140625" style="991" bestFit="1" customWidth="1"/>
    <col min="6687" max="6688" width="10.5703125" style="991"/>
    <col min="6689" max="6689" width="11.140625" style="991" customWidth="1"/>
    <col min="6690" max="6919" width="10.5703125" style="991"/>
    <col min="6920" max="6927" width="0" style="991" hidden="1" customWidth="1"/>
    <col min="6928" max="6928" width="3.7109375" style="991" customWidth="1"/>
    <col min="6929" max="6929" width="3.85546875" style="991" customWidth="1"/>
    <col min="6930" max="6930" width="3.7109375" style="991" customWidth="1"/>
    <col min="6931" max="6931" width="12.7109375" style="991" customWidth="1"/>
    <col min="6932" max="6932" width="52.7109375" style="991" customWidth="1"/>
    <col min="6933" max="6936" width="0" style="991" hidden="1" customWidth="1"/>
    <col min="6937" max="6937" width="12.28515625" style="991" customWidth="1"/>
    <col min="6938" max="6938" width="6.42578125" style="991" customWidth="1"/>
    <col min="6939" max="6939" width="12.28515625" style="991" customWidth="1"/>
    <col min="6940" max="6940" width="0" style="991" hidden="1" customWidth="1"/>
    <col min="6941" max="6941" width="3.7109375" style="991" customWidth="1"/>
    <col min="6942" max="6942" width="11.140625" style="991" bestFit="1" customWidth="1"/>
    <col min="6943" max="6944" width="10.5703125" style="991"/>
    <col min="6945" max="6945" width="11.140625" style="991" customWidth="1"/>
    <col min="6946" max="7175" width="10.5703125" style="991"/>
    <col min="7176" max="7183" width="0" style="991" hidden="1" customWidth="1"/>
    <col min="7184" max="7184" width="3.7109375" style="991" customWidth="1"/>
    <col min="7185" max="7185" width="3.85546875" style="991" customWidth="1"/>
    <col min="7186" max="7186" width="3.7109375" style="991" customWidth="1"/>
    <col min="7187" max="7187" width="12.7109375" style="991" customWidth="1"/>
    <col min="7188" max="7188" width="52.7109375" style="991" customWidth="1"/>
    <col min="7189" max="7192" width="0" style="991" hidden="1" customWidth="1"/>
    <col min="7193" max="7193" width="12.28515625" style="991" customWidth="1"/>
    <col min="7194" max="7194" width="6.42578125" style="991" customWidth="1"/>
    <col min="7195" max="7195" width="12.28515625" style="991" customWidth="1"/>
    <col min="7196" max="7196" width="0" style="991" hidden="1" customWidth="1"/>
    <col min="7197" max="7197" width="3.7109375" style="991" customWidth="1"/>
    <col min="7198" max="7198" width="11.140625" style="991" bestFit="1" customWidth="1"/>
    <col min="7199" max="7200" width="10.5703125" style="991"/>
    <col min="7201" max="7201" width="11.140625" style="991" customWidth="1"/>
    <col min="7202" max="7431" width="10.5703125" style="991"/>
    <col min="7432" max="7439" width="0" style="991" hidden="1" customWidth="1"/>
    <col min="7440" max="7440" width="3.7109375" style="991" customWidth="1"/>
    <col min="7441" max="7441" width="3.85546875" style="991" customWidth="1"/>
    <col min="7442" max="7442" width="3.7109375" style="991" customWidth="1"/>
    <col min="7443" max="7443" width="12.7109375" style="991" customWidth="1"/>
    <col min="7444" max="7444" width="52.7109375" style="991" customWidth="1"/>
    <col min="7445" max="7448" width="0" style="991" hidden="1" customWidth="1"/>
    <col min="7449" max="7449" width="12.28515625" style="991" customWidth="1"/>
    <col min="7450" max="7450" width="6.42578125" style="991" customWidth="1"/>
    <col min="7451" max="7451" width="12.28515625" style="991" customWidth="1"/>
    <col min="7452" max="7452" width="0" style="991" hidden="1" customWidth="1"/>
    <col min="7453" max="7453" width="3.7109375" style="991" customWidth="1"/>
    <col min="7454" max="7454" width="11.140625" style="991" bestFit="1" customWidth="1"/>
    <col min="7455" max="7456" width="10.5703125" style="991"/>
    <col min="7457" max="7457" width="11.140625" style="991" customWidth="1"/>
    <col min="7458" max="7687" width="10.5703125" style="991"/>
    <col min="7688" max="7695" width="0" style="991" hidden="1" customWidth="1"/>
    <col min="7696" max="7696" width="3.7109375" style="991" customWidth="1"/>
    <col min="7697" max="7697" width="3.85546875" style="991" customWidth="1"/>
    <col min="7698" max="7698" width="3.7109375" style="991" customWidth="1"/>
    <col min="7699" max="7699" width="12.7109375" style="991" customWidth="1"/>
    <col min="7700" max="7700" width="52.7109375" style="991" customWidth="1"/>
    <col min="7701" max="7704" width="0" style="991" hidden="1" customWidth="1"/>
    <col min="7705" max="7705" width="12.28515625" style="991" customWidth="1"/>
    <col min="7706" max="7706" width="6.42578125" style="991" customWidth="1"/>
    <col min="7707" max="7707" width="12.28515625" style="991" customWidth="1"/>
    <col min="7708" max="7708" width="0" style="991" hidden="1" customWidth="1"/>
    <col min="7709" max="7709" width="3.7109375" style="991" customWidth="1"/>
    <col min="7710" max="7710" width="11.140625" style="991" bestFit="1" customWidth="1"/>
    <col min="7711" max="7712" width="10.5703125" style="991"/>
    <col min="7713" max="7713" width="11.140625" style="991" customWidth="1"/>
    <col min="7714" max="7943" width="10.5703125" style="991"/>
    <col min="7944" max="7951" width="0" style="991" hidden="1" customWidth="1"/>
    <col min="7952" max="7952" width="3.7109375" style="991" customWidth="1"/>
    <col min="7953" max="7953" width="3.85546875" style="991" customWidth="1"/>
    <col min="7954" max="7954" width="3.7109375" style="991" customWidth="1"/>
    <col min="7955" max="7955" width="12.7109375" style="991" customWidth="1"/>
    <col min="7956" max="7956" width="52.7109375" style="991" customWidth="1"/>
    <col min="7957" max="7960" width="0" style="991" hidden="1" customWidth="1"/>
    <col min="7961" max="7961" width="12.28515625" style="991" customWidth="1"/>
    <col min="7962" max="7962" width="6.42578125" style="991" customWidth="1"/>
    <col min="7963" max="7963" width="12.28515625" style="991" customWidth="1"/>
    <col min="7964" max="7964" width="0" style="991" hidden="1" customWidth="1"/>
    <col min="7965" max="7965" width="3.7109375" style="991" customWidth="1"/>
    <col min="7966" max="7966" width="11.140625" style="991" bestFit="1" customWidth="1"/>
    <col min="7967" max="7968" width="10.5703125" style="991"/>
    <col min="7969" max="7969" width="11.140625" style="991" customWidth="1"/>
    <col min="7970" max="8199" width="10.5703125" style="991"/>
    <col min="8200" max="8207" width="0" style="991" hidden="1" customWidth="1"/>
    <col min="8208" max="8208" width="3.7109375" style="991" customWidth="1"/>
    <col min="8209" max="8209" width="3.85546875" style="991" customWidth="1"/>
    <col min="8210" max="8210" width="3.7109375" style="991" customWidth="1"/>
    <col min="8211" max="8211" width="12.7109375" style="991" customWidth="1"/>
    <col min="8212" max="8212" width="52.7109375" style="991" customWidth="1"/>
    <col min="8213" max="8216" width="0" style="991" hidden="1" customWidth="1"/>
    <col min="8217" max="8217" width="12.28515625" style="991" customWidth="1"/>
    <col min="8218" max="8218" width="6.42578125" style="991" customWidth="1"/>
    <col min="8219" max="8219" width="12.28515625" style="991" customWidth="1"/>
    <col min="8220" max="8220" width="0" style="991" hidden="1" customWidth="1"/>
    <col min="8221" max="8221" width="3.7109375" style="991" customWidth="1"/>
    <col min="8222" max="8222" width="11.140625" style="991" bestFit="1" customWidth="1"/>
    <col min="8223" max="8224" width="10.5703125" style="991"/>
    <col min="8225" max="8225" width="11.140625" style="991" customWidth="1"/>
    <col min="8226" max="8455" width="10.5703125" style="991"/>
    <col min="8456" max="8463" width="0" style="991" hidden="1" customWidth="1"/>
    <col min="8464" max="8464" width="3.7109375" style="991" customWidth="1"/>
    <col min="8465" max="8465" width="3.85546875" style="991" customWidth="1"/>
    <col min="8466" max="8466" width="3.7109375" style="991" customWidth="1"/>
    <col min="8467" max="8467" width="12.7109375" style="991" customWidth="1"/>
    <col min="8468" max="8468" width="52.7109375" style="991" customWidth="1"/>
    <col min="8469" max="8472" width="0" style="991" hidden="1" customWidth="1"/>
    <col min="8473" max="8473" width="12.28515625" style="991" customWidth="1"/>
    <col min="8474" max="8474" width="6.42578125" style="991" customWidth="1"/>
    <col min="8475" max="8475" width="12.28515625" style="991" customWidth="1"/>
    <col min="8476" max="8476" width="0" style="991" hidden="1" customWidth="1"/>
    <col min="8477" max="8477" width="3.7109375" style="991" customWidth="1"/>
    <col min="8478" max="8478" width="11.140625" style="991" bestFit="1" customWidth="1"/>
    <col min="8479" max="8480" width="10.5703125" style="991"/>
    <col min="8481" max="8481" width="11.140625" style="991" customWidth="1"/>
    <col min="8482" max="8711" width="10.5703125" style="991"/>
    <col min="8712" max="8719" width="0" style="991" hidden="1" customWidth="1"/>
    <col min="8720" max="8720" width="3.7109375" style="991" customWidth="1"/>
    <col min="8721" max="8721" width="3.85546875" style="991" customWidth="1"/>
    <col min="8722" max="8722" width="3.7109375" style="991" customWidth="1"/>
    <col min="8723" max="8723" width="12.7109375" style="991" customWidth="1"/>
    <col min="8724" max="8724" width="52.7109375" style="991" customWidth="1"/>
    <col min="8725" max="8728" width="0" style="991" hidden="1" customWidth="1"/>
    <col min="8729" max="8729" width="12.28515625" style="991" customWidth="1"/>
    <col min="8730" max="8730" width="6.42578125" style="991" customWidth="1"/>
    <col min="8731" max="8731" width="12.28515625" style="991" customWidth="1"/>
    <col min="8732" max="8732" width="0" style="991" hidden="1" customWidth="1"/>
    <col min="8733" max="8733" width="3.7109375" style="991" customWidth="1"/>
    <col min="8734" max="8734" width="11.140625" style="991" bestFit="1" customWidth="1"/>
    <col min="8735" max="8736" width="10.5703125" style="991"/>
    <col min="8737" max="8737" width="11.140625" style="991" customWidth="1"/>
    <col min="8738" max="8967" width="10.5703125" style="991"/>
    <col min="8968" max="8975" width="0" style="991" hidden="1" customWidth="1"/>
    <col min="8976" max="8976" width="3.7109375" style="991" customWidth="1"/>
    <col min="8977" max="8977" width="3.85546875" style="991" customWidth="1"/>
    <col min="8978" max="8978" width="3.7109375" style="991" customWidth="1"/>
    <col min="8979" max="8979" width="12.7109375" style="991" customWidth="1"/>
    <col min="8980" max="8980" width="52.7109375" style="991" customWidth="1"/>
    <col min="8981" max="8984" width="0" style="991" hidden="1" customWidth="1"/>
    <col min="8985" max="8985" width="12.28515625" style="991" customWidth="1"/>
    <col min="8986" max="8986" width="6.42578125" style="991" customWidth="1"/>
    <col min="8987" max="8987" width="12.28515625" style="991" customWidth="1"/>
    <col min="8988" max="8988" width="0" style="991" hidden="1" customWidth="1"/>
    <col min="8989" max="8989" width="3.7109375" style="991" customWidth="1"/>
    <col min="8990" max="8990" width="11.140625" style="991" bestFit="1" customWidth="1"/>
    <col min="8991" max="8992" width="10.5703125" style="991"/>
    <col min="8993" max="8993" width="11.140625" style="991" customWidth="1"/>
    <col min="8994" max="9223" width="10.5703125" style="991"/>
    <col min="9224" max="9231" width="0" style="991" hidden="1" customWidth="1"/>
    <col min="9232" max="9232" width="3.7109375" style="991" customWidth="1"/>
    <col min="9233" max="9233" width="3.85546875" style="991" customWidth="1"/>
    <col min="9234" max="9234" width="3.7109375" style="991" customWidth="1"/>
    <col min="9235" max="9235" width="12.7109375" style="991" customWidth="1"/>
    <col min="9236" max="9236" width="52.7109375" style="991" customWidth="1"/>
    <col min="9237" max="9240" width="0" style="991" hidden="1" customWidth="1"/>
    <col min="9241" max="9241" width="12.28515625" style="991" customWidth="1"/>
    <col min="9242" max="9242" width="6.42578125" style="991" customWidth="1"/>
    <col min="9243" max="9243" width="12.28515625" style="991" customWidth="1"/>
    <col min="9244" max="9244" width="0" style="991" hidden="1" customWidth="1"/>
    <col min="9245" max="9245" width="3.7109375" style="991" customWidth="1"/>
    <col min="9246" max="9246" width="11.140625" style="991" bestFit="1" customWidth="1"/>
    <col min="9247" max="9248" width="10.5703125" style="991"/>
    <col min="9249" max="9249" width="11.140625" style="991" customWidth="1"/>
    <col min="9250" max="9479" width="10.5703125" style="991"/>
    <col min="9480" max="9487" width="0" style="991" hidden="1" customWidth="1"/>
    <col min="9488" max="9488" width="3.7109375" style="991" customWidth="1"/>
    <col min="9489" max="9489" width="3.85546875" style="991" customWidth="1"/>
    <col min="9490" max="9490" width="3.7109375" style="991" customWidth="1"/>
    <col min="9491" max="9491" width="12.7109375" style="991" customWidth="1"/>
    <col min="9492" max="9492" width="52.7109375" style="991" customWidth="1"/>
    <col min="9493" max="9496" width="0" style="991" hidden="1" customWidth="1"/>
    <col min="9497" max="9497" width="12.28515625" style="991" customWidth="1"/>
    <col min="9498" max="9498" width="6.42578125" style="991" customWidth="1"/>
    <col min="9499" max="9499" width="12.28515625" style="991" customWidth="1"/>
    <col min="9500" max="9500" width="0" style="991" hidden="1" customWidth="1"/>
    <col min="9501" max="9501" width="3.7109375" style="991" customWidth="1"/>
    <col min="9502" max="9502" width="11.140625" style="991" bestFit="1" customWidth="1"/>
    <col min="9503" max="9504" width="10.5703125" style="991"/>
    <col min="9505" max="9505" width="11.140625" style="991" customWidth="1"/>
    <col min="9506" max="9735" width="10.5703125" style="991"/>
    <col min="9736" max="9743" width="0" style="991" hidden="1" customWidth="1"/>
    <col min="9744" max="9744" width="3.7109375" style="991" customWidth="1"/>
    <col min="9745" max="9745" width="3.85546875" style="991" customWidth="1"/>
    <col min="9746" max="9746" width="3.7109375" style="991" customWidth="1"/>
    <col min="9747" max="9747" width="12.7109375" style="991" customWidth="1"/>
    <col min="9748" max="9748" width="52.7109375" style="991" customWidth="1"/>
    <col min="9749" max="9752" width="0" style="991" hidden="1" customWidth="1"/>
    <col min="9753" max="9753" width="12.28515625" style="991" customWidth="1"/>
    <col min="9754" max="9754" width="6.42578125" style="991" customWidth="1"/>
    <col min="9755" max="9755" width="12.28515625" style="991" customWidth="1"/>
    <col min="9756" max="9756" width="0" style="991" hidden="1" customWidth="1"/>
    <col min="9757" max="9757" width="3.7109375" style="991" customWidth="1"/>
    <col min="9758" max="9758" width="11.140625" style="991" bestFit="1" customWidth="1"/>
    <col min="9759" max="9760" width="10.5703125" style="991"/>
    <col min="9761" max="9761" width="11.140625" style="991" customWidth="1"/>
    <col min="9762" max="9991" width="10.5703125" style="991"/>
    <col min="9992" max="9999" width="0" style="991" hidden="1" customWidth="1"/>
    <col min="10000" max="10000" width="3.7109375" style="991" customWidth="1"/>
    <col min="10001" max="10001" width="3.85546875" style="991" customWidth="1"/>
    <col min="10002" max="10002" width="3.7109375" style="991" customWidth="1"/>
    <col min="10003" max="10003" width="12.7109375" style="991" customWidth="1"/>
    <col min="10004" max="10004" width="52.7109375" style="991" customWidth="1"/>
    <col min="10005" max="10008" width="0" style="991" hidden="1" customWidth="1"/>
    <col min="10009" max="10009" width="12.28515625" style="991" customWidth="1"/>
    <col min="10010" max="10010" width="6.42578125" style="991" customWidth="1"/>
    <col min="10011" max="10011" width="12.28515625" style="991" customWidth="1"/>
    <col min="10012" max="10012" width="0" style="991" hidden="1" customWidth="1"/>
    <col min="10013" max="10013" width="3.7109375" style="991" customWidth="1"/>
    <col min="10014" max="10014" width="11.140625" style="991" bestFit="1" customWidth="1"/>
    <col min="10015" max="10016" width="10.5703125" style="991"/>
    <col min="10017" max="10017" width="11.140625" style="991" customWidth="1"/>
    <col min="10018" max="10247" width="10.5703125" style="991"/>
    <col min="10248" max="10255" width="0" style="991" hidden="1" customWidth="1"/>
    <col min="10256" max="10256" width="3.7109375" style="991" customWidth="1"/>
    <col min="10257" max="10257" width="3.85546875" style="991" customWidth="1"/>
    <col min="10258" max="10258" width="3.7109375" style="991" customWidth="1"/>
    <col min="10259" max="10259" width="12.7109375" style="991" customWidth="1"/>
    <col min="10260" max="10260" width="52.7109375" style="991" customWidth="1"/>
    <col min="10261" max="10264" width="0" style="991" hidden="1" customWidth="1"/>
    <col min="10265" max="10265" width="12.28515625" style="991" customWidth="1"/>
    <col min="10266" max="10266" width="6.42578125" style="991" customWidth="1"/>
    <col min="10267" max="10267" width="12.28515625" style="991" customWidth="1"/>
    <col min="10268" max="10268" width="0" style="991" hidden="1" customWidth="1"/>
    <col min="10269" max="10269" width="3.7109375" style="991" customWidth="1"/>
    <col min="10270" max="10270" width="11.140625" style="991" bestFit="1" customWidth="1"/>
    <col min="10271" max="10272" width="10.5703125" style="991"/>
    <col min="10273" max="10273" width="11.140625" style="991" customWidth="1"/>
    <col min="10274" max="10503" width="10.5703125" style="991"/>
    <col min="10504" max="10511" width="0" style="991" hidden="1" customWidth="1"/>
    <col min="10512" max="10512" width="3.7109375" style="991" customWidth="1"/>
    <col min="10513" max="10513" width="3.85546875" style="991" customWidth="1"/>
    <col min="10514" max="10514" width="3.7109375" style="991" customWidth="1"/>
    <col min="10515" max="10515" width="12.7109375" style="991" customWidth="1"/>
    <col min="10516" max="10516" width="52.7109375" style="991" customWidth="1"/>
    <col min="10517" max="10520" width="0" style="991" hidden="1" customWidth="1"/>
    <col min="10521" max="10521" width="12.28515625" style="991" customWidth="1"/>
    <col min="10522" max="10522" width="6.42578125" style="991" customWidth="1"/>
    <col min="10523" max="10523" width="12.28515625" style="991" customWidth="1"/>
    <col min="10524" max="10524" width="0" style="991" hidden="1" customWidth="1"/>
    <col min="10525" max="10525" width="3.7109375" style="991" customWidth="1"/>
    <col min="10526" max="10526" width="11.140625" style="991" bestFit="1" customWidth="1"/>
    <col min="10527" max="10528" width="10.5703125" style="991"/>
    <col min="10529" max="10529" width="11.140625" style="991" customWidth="1"/>
    <col min="10530" max="10759" width="10.5703125" style="991"/>
    <col min="10760" max="10767" width="0" style="991" hidden="1" customWidth="1"/>
    <col min="10768" max="10768" width="3.7109375" style="991" customWidth="1"/>
    <col min="10769" max="10769" width="3.85546875" style="991" customWidth="1"/>
    <col min="10770" max="10770" width="3.7109375" style="991" customWidth="1"/>
    <col min="10771" max="10771" width="12.7109375" style="991" customWidth="1"/>
    <col min="10772" max="10772" width="52.7109375" style="991" customWidth="1"/>
    <col min="10773" max="10776" width="0" style="991" hidden="1" customWidth="1"/>
    <col min="10777" max="10777" width="12.28515625" style="991" customWidth="1"/>
    <col min="10778" max="10778" width="6.42578125" style="991" customWidth="1"/>
    <col min="10779" max="10779" width="12.28515625" style="991" customWidth="1"/>
    <col min="10780" max="10780" width="0" style="991" hidden="1" customWidth="1"/>
    <col min="10781" max="10781" width="3.7109375" style="991" customWidth="1"/>
    <col min="10782" max="10782" width="11.140625" style="991" bestFit="1" customWidth="1"/>
    <col min="10783" max="10784" width="10.5703125" style="991"/>
    <col min="10785" max="10785" width="11.140625" style="991" customWidth="1"/>
    <col min="10786" max="11015" width="10.5703125" style="991"/>
    <col min="11016" max="11023" width="0" style="991" hidden="1" customWidth="1"/>
    <col min="11024" max="11024" width="3.7109375" style="991" customWidth="1"/>
    <col min="11025" max="11025" width="3.85546875" style="991" customWidth="1"/>
    <col min="11026" max="11026" width="3.7109375" style="991" customWidth="1"/>
    <col min="11027" max="11027" width="12.7109375" style="991" customWidth="1"/>
    <col min="11028" max="11028" width="52.7109375" style="991" customWidth="1"/>
    <col min="11029" max="11032" width="0" style="991" hidden="1" customWidth="1"/>
    <col min="11033" max="11033" width="12.28515625" style="991" customWidth="1"/>
    <col min="11034" max="11034" width="6.42578125" style="991" customWidth="1"/>
    <col min="11035" max="11035" width="12.28515625" style="991" customWidth="1"/>
    <col min="11036" max="11036" width="0" style="991" hidden="1" customWidth="1"/>
    <col min="11037" max="11037" width="3.7109375" style="991" customWidth="1"/>
    <col min="11038" max="11038" width="11.140625" style="991" bestFit="1" customWidth="1"/>
    <col min="11039" max="11040" width="10.5703125" style="991"/>
    <col min="11041" max="11041" width="11.140625" style="991" customWidth="1"/>
    <col min="11042" max="11271" width="10.5703125" style="991"/>
    <col min="11272" max="11279" width="0" style="991" hidden="1" customWidth="1"/>
    <col min="11280" max="11280" width="3.7109375" style="991" customWidth="1"/>
    <col min="11281" max="11281" width="3.85546875" style="991" customWidth="1"/>
    <col min="11282" max="11282" width="3.7109375" style="991" customWidth="1"/>
    <col min="11283" max="11283" width="12.7109375" style="991" customWidth="1"/>
    <col min="11284" max="11284" width="52.7109375" style="991" customWidth="1"/>
    <col min="11285" max="11288" width="0" style="991" hidden="1" customWidth="1"/>
    <col min="11289" max="11289" width="12.28515625" style="991" customWidth="1"/>
    <col min="11290" max="11290" width="6.42578125" style="991" customWidth="1"/>
    <col min="11291" max="11291" width="12.28515625" style="991" customWidth="1"/>
    <col min="11292" max="11292" width="0" style="991" hidden="1" customWidth="1"/>
    <col min="11293" max="11293" width="3.7109375" style="991" customWidth="1"/>
    <col min="11294" max="11294" width="11.140625" style="991" bestFit="1" customWidth="1"/>
    <col min="11295" max="11296" width="10.5703125" style="991"/>
    <col min="11297" max="11297" width="11.140625" style="991" customWidth="1"/>
    <col min="11298" max="11527" width="10.5703125" style="991"/>
    <col min="11528" max="11535" width="0" style="991" hidden="1" customWidth="1"/>
    <col min="11536" max="11536" width="3.7109375" style="991" customWidth="1"/>
    <col min="11537" max="11537" width="3.85546875" style="991" customWidth="1"/>
    <col min="11538" max="11538" width="3.7109375" style="991" customWidth="1"/>
    <col min="11539" max="11539" width="12.7109375" style="991" customWidth="1"/>
    <col min="11540" max="11540" width="52.7109375" style="991" customWidth="1"/>
    <col min="11541" max="11544" width="0" style="991" hidden="1" customWidth="1"/>
    <col min="11545" max="11545" width="12.28515625" style="991" customWidth="1"/>
    <col min="11546" max="11546" width="6.42578125" style="991" customWidth="1"/>
    <col min="11547" max="11547" width="12.28515625" style="991" customWidth="1"/>
    <col min="11548" max="11548" width="0" style="991" hidden="1" customWidth="1"/>
    <col min="11549" max="11549" width="3.7109375" style="991" customWidth="1"/>
    <col min="11550" max="11550" width="11.140625" style="991" bestFit="1" customWidth="1"/>
    <col min="11551" max="11552" width="10.5703125" style="991"/>
    <col min="11553" max="11553" width="11.140625" style="991" customWidth="1"/>
    <col min="11554" max="11783" width="10.5703125" style="991"/>
    <col min="11784" max="11791" width="0" style="991" hidden="1" customWidth="1"/>
    <col min="11792" max="11792" width="3.7109375" style="991" customWidth="1"/>
    <col min="11793" max="11793" width="3.85546875" style="991" customWidth="1"/>
    <col min="11794" max="11794" width="3.7109375" style="991" customWidth="1"/>
    <col min="11795" max="11795" width="12.7109375" style="991" customWidth="1"/>
    <col min="11796" max="11796" width="52.7109375" style="991" customWidth="1"/>
    <col min="11797" max="11800" width="0" style="991" hidden="1" customWidth="1"/>
    <col min="11801" max="11801" width="12.28515625" style="991" customWidth="1"/>
    <col min="11802" max="11802" width="6.42578125" style="991" customWidth="1"/>
    <col min="11803" max="11803" width="12.28515625" style="991" customWidth="1"/>
    <col min="11804" max="11804" width="0" style="991" hidden="1" customWidth="1"/>
    <col min="11805" max="11805" width="3.7109375" style="991" customWidth="1"/>
    <col min="11806" max="11806" width="11.140625" style="991" bestFit="1" customWidth="1"/>
    <col min="11807" max="11808" width="10.5703125" style="991"/>
    <col min="11809" max="11809" width="11.140625" style="991" customWidth="1"/>
    <col min="11810" max="12039" width="10.5703125" style="991"/>
    <col min="12040" max="12047" width="0" style="991" hidden="1" customWidth="1"/>
    <col min="12048" max="12048" width="3.7109375" style="991" customWidth="1"/>
    <col min="12049" max="12049" width="3.85546875" style="991" customWidth="1"/>
    <col min="12050" max="12050" width="3.7109375" style="991" customWidth="1"/>
    <col min="12051" max="12051" width="12.7109375" style="991" customWidth="1"/>
    <col min="12052" max="12052" width="52.7109375" style="991" customWidth="1"/>
    <col min="12053" max="12056" width="0" style="991" hidden="1" customWidth="1"/>
    <col min="12057" max="12057" width="12.28515625" style="991" customWidth="1"/>
    <col min="12058" max="12058" width="6.42578125" style="991" customWidth="1"/>
    <col min="12059" max="12059" width="12.28515625" style="991" customWidth="1"/>
    <col min="12060" max="12060" width="0" style="991" hidden="1" customWidth="1"/>
    <col min="12061" max="12061" width="3.7109375" style="991" customWidth="1"/>
    <col min="12062" max="12062" width="11.140625" style="991" bestFit="1" customWidth="1"/>
    <col min="12063" max="12064" width="10.5703125" style="991"/>
    <col min="12065" max="12065" width="11.140625" style="991" customWidth="1"/>
    <col min="12066" max="12295" width="10.5703125" style="991"/>
    <col min="12296" max="12303" width="0" style="991" hidden="1" customWidth="1"/>
    <col min="12304" max="12304" width="3.7109375" style="991" customWidth="1"/>
    <col min="12305" max="12305" width="3.85546875" style="991" customWidth="1"/>
    <col min="12306" max="12306" width="3.7109375" style="991" customWidth="1"/>
    <col min="12307" max="12307" width="12.7109375" style="991" customWidth="1"/>
    <col min="12308" max="12308" width="52.7109375" style="991" customWidth="1"/>
    <col min="12309" max="12312" width="0" style="991" hidden="1" customWidth="1"/>
    <col min="12313" max="12313" width="12.28515625" style="991" customWidth="1"/>
    <col min="12314" max="12314" width="6.42578125" style="991" customWidth="1"/>
    <col min="12315" max="12315" width="12.28515625" style="991" customWidth="1"/>
    <col min="12316" max="12316" width="0" style="991" hidden="1" customWidth="1"/>
    <col min="12317" max="12317" width="3.7109375" style="991" customWidth="1"/>
    <col min="12318" max="12318" width="11.140625" style="991" bestFit="1" customWidth="1"/>
    <col min="12319" max="12320" width="10.5703125" style="991"/>
    <col min="12321" max="12321" width="11.140625" style="991" customWidth="1"/>
    <col min="12322" max="12551" width="10.5703125" style="991"/>
    <col min="12552" max="12559" width="0" style="991" hidden="1" customWidth="1"/>
    <col min="12560" max="12560" width="3.7109375" style="991" customWidth="1"/>
    <col min="12561" max="12561" width="3.85546875" style="991" customWidth="1"/>
    <col min="12562" max="12562" width="3.7109375" style="991" customWidth="1"/>
    <col min="12563" max="12563" width="12.7109375" style="991" customWidth="1"/>
    <col min="12564" max="12564" width="52.7109375" style="991" customWidth="1"/>
    <col min="12565" max="12568" width="0" style="991" hidden="1" customWidth="1"/>
    <col min="12569" max="12569" width="12.28515625" style="991" customWidth="1"/>
    <col min="12570" max="12570" width="6.42578125" style="991" customWidth="1"/>
    <col min="12571" max="12571" width="12.28515625" style="991" customWidth="1"/>
    <col min="12572" max="12572" width="0" style="991" hidden="1" customWidth="1"/>
    <col min="12573" max="12573" width="3.7109375" style="991" customWidth="1"/>
    <col min="12574" max="12574" width="11.140625" style="991" bestFit="1" customWidth="1"/>
    <col min="12575" max="12576" width="10.5703125" style="991"/>
    <col min="12577" max="12577" width="11.140625" style="991" customWidth="1"/>
    <col min="12578" max="12807" width="10.5703125" style="991"/>
    <col min="12808" max="12815" width="0" style="991" hidden="1" customWidth="1"/>
    <col min="12816" max="12816" width="3.7109375" style="991" customWidth="1"/>
    <col min="12817" max="12817" width="3.85546875" style="991" customWidth="1"/>
    <col min="12818" max="12818" width="3.7109375" style="991" customWidth="1"/>
    <col min="12819" max="12819" width="12.7109375" style="991" customWidth="1"/>
    <col min="12820" max="12820" width="52.7109375" style="991" customWidth="1"/>
    <col min="12821" max="12824" width="0" style="991" hidden="1" customWidth="1"/>
    <col min="12825" max="12825" width="12.28515625" style="991" customWidth="1"/>
    <col min="12826" max="12826" width="6.42578125" style="991" customWidth="1"/>
    <col min="12827" max="12827" width="12.28515625" style="991" customWidth="1"/>
    <col min="12828" max="12828" width="0" style="991" hidden="1" customWidth="1"/>
    <col min="12829" max="12829" width="3.7109375" style="991" customWidth="1"/>
    <col min="12830" max="12830" width="11.140625" style="991" bestFit="1" customWidth="1"/>
    <col min="12831" max="12832" width="10.5703125" style="991"/>
    <col min="12833" max="12833" width="11.140625" style="991" customWidth="1"/>
    <col min="12834" max="13063" width="10.5703125" style="991"/>
    <col min="13064" max="13071" width="0" style="991" hidden="1" customWidth="1"/>
    <col min="13072" max="13072" width="3.7109375" style="991" customWidth="1"/>
    <col min="13073" max="13073" width="3.85546875" style="991" customWidth="1"/>
    <col min="13074" max="13074" width="3.7109375" style="991" customWidth="1"/>
    <col min="13075" max="13075" width="12.7109375" style="991" customWidth="1"/>
    <col min="13076" max="13076" width="52.7109375" style="991" customWidth="1"/>
    <col min="13077" max="13080" width="0" style="991" hidden="1" customWidth="1"/>
    <col min="13081" max="13081" width="12.28515625" style="991" customWidth="1"/>
    <col min="13082" max="13082" width="6.42578125" style="991" customWidth="1"/>
    <col min="13083" max="13083" width="12.28515625" style="991" customWidth="1"/>
    <col min="13084" max="13084" width="0" style="991" hidden="1" customWidth="1"/>
    <col min="13085" max="13085" width="3.7109375" style="991" customWidth="1"/>
    <col min="13086" max="13086" width="11.140625" style="991" bestFit="1" customWidth="1"/>
    <col min="13087" max="13088" width="10.5703125" style="991"/>
    <col min="13089" max="13089" width="11.140625" style="991" customWidth="1"/>
    <col min="13090" max="13319" width="10.5703125" style="991"/>
    <col min="13320" max="13327" width="0" style="991" hidden="1" customWidth="1"/>
    <col min="13328" max="13328" width="3.7109375" style="991" customWidth="1"/>
    <col min="13329" max="13329" width="3.85546875" style="991" customWidth="1"/>
    <col min="13330" max="13330" width="3.7109375" style="991" customWidth="1"/>
    <col min="13331" max="13331" width="12.7109375" style="991" customWidth="1"/>
    <col min="13332" max="13332" width="52.7109375" style="991" customWidth="1"/>
    <col min="13333" max="13336" width="0" style="991" hidden="1" customWidth="1"/>
    <col min="13337" max="13337" width="12.28515625" style="991" customWidth="1"/>
    <col min="13338" max="13338" width="6.42578125" style="991" customWidth="1"/>
    <col min="13339" max="13339" width="12.28515625" style="991" customWidth="1"/>
    <col min="13340" max="13340" width="0" style="991" hidden="1" customWidth="1"/>
    <col min="13341" max="13341" width="3.7109375" style="991" customWidth="1"/>
    <col min="13342" max="13342" width="11.140625" style="991" bestFit="1" customWidth="1"/>
    <col min="13343" max="13344" width="10.5703125" style="991"/>
    <col min="13345" max="13345" width="11.140625" style="991" customWidth="1"/>
    <col min="13346" max="13575" width="10.5703125" style="991"/>
    <col min="13576" max="13583" width="0" style="991" hidden="1" customWidth="1"/>
    <col min="13584" max="13584" width="3.7109375" style="991" customWidth="1"/>
    <col min="13585" max="13585" width="3.85546875" style="991" customWidth="1"/>
    <col min="13586" max="13586" width="3.7109375" style="991" customWidth="1"/>
    <col min="13587" max="13587" width="12.7109375" style="991" customWidth="1"/>
    <col min="13588" max="13588" width="52.7109375" style="991" customWidth="1"/>
    <col min="13589" max="13592" width="0" style="991" hidden="1" customWidth="1"/>
    <col min="13593" max="13593" width="12.28515625" style="991" customWidth="1"/>
    <col min="13594" max="13594" width="6.42578125" style="991" customWidth="1"/>
    <col min="13595" max="13595" width="12.28515625" style="991" customWidth="1"/>
    <col min="13596" max="13596" width="0" style="991" hidden="1" customWidth="1"/>
    <col min="13597" max="13597" width="3.7109375" style="991" customWidth="1"/>
    <col min="13598" max="13598" width="11.140625" style="991" bestFit="1" customWidth="1"/>
    <col min="13599" max="13600" width="10.5703125" style="991"/>
    <col min="13601" max="13601" width="11.140625" style="991" customWidth="1"/>
    <col min="13602" max="13831" width="10.5703125" style="991"/>
    <col min="13832" max="13839" width="0" style="991" hidden="1" customWidth="1"/>
    <col min="13840" max="13840" width="3.7109375" style="991" customWidth="1"/>
    <col min="13841" max="13841" width="3.85546875" style="991" customWidth="1"/>
    <col min="13842" max="13842" width="3.7109375" style="991" customWidth="1"/>
    <col min="13843" max="13843" width="12.7109375" style="991" customWidth="1"/>
    <col min="13844" max="13844" width="52.7109375" style="991" customWidth="1"/>
    <col min="13845" max="13848" width="0" style="991" hidden="1" customWidth="1"/>
    <col min="13849" max="13849" width="12.28515625" style="991" customWidth="1"/>
    <col min="13850" max="13850" width="6.42578125" style="991" customWidth="1"/>
    <col min="13851" max="13851" width="12.28515625" style="991" customWidth="1"/>
    <col min="13852" max="13852" width="0" style="991" hidden="1" customWidth="1"/>
    <col min="13853" max="13853" width="3.7109375" style="991" customWidth="1"/>
    <col min="13854" max="13854" width="11.140625" style="991" bestFit="1" customWidth="1"/>
    <col min="13855" max="13856" width="10.5703125" style="991"/>
    <col min="13857" max="13857" width="11.140625" style="991" customWidth="1"/>
    <col min="13858" max="14087" width="10.5703125" style="991"/>
    <col min="14088" max="14095" width="0" style="991" hidden="1" customWidth="1"/>
    <col min="14096" max="14096" width="3.7109375" style="991" customWidth="1"/>
    <col min="14097" max="14097" width="3.85546875" style="991" customWidth="1"/>
    <col min="14098" max="14098" width="3.7109375" style="991" customWidth="1"/>
    <col min="14099" max="14099" width="12.7109375" style="991" customWidth="1"/>
    <col min="14100" max="14100" width="52.7109375" style="991" customWidth="1"/>
    <col min="14101" max="14104" width="0" style="991" hidden="1" customWidth="1"/>
    <col min="14105" max="14105" width="12.28515625" style="991" customWidth="1"/>
    <col min="14106" max="14106" width="6.42578125" style="991" customWidth="1"/>
    <col min="14107" max="14107" width="12.28515625" style="991" customWidth="1"/>
    <col min="14108" max="14108" width="0" style="991" hidden="1" customWidth="1"/>
    <col min="14109" max="14109" width="3.7109375" style="991" customWidth="1"/>
    <col min="14110" max="14110" width="11.140625" style="991" bestFit="1" customWidth="1"/>
    <col min="14111" max="14112" width="10.5703125" style="991"/>
    <col min="14113" max="14113" width="11.140625" style="991" customWidth="1"/>
    <col min="14114" max="14343" width="10.5703125" style="991"/>
    <col min="14344" max="14351" width="0" style="991" hidden="1" customWidth="1"/>
    <col min="14352" max="14352" width="3.7109375" style="991" customWidth="1"/>
    <col min="14353" max="14353" width="3.85546875" style="991" customWidth="1"/>
    <col min="14354" max="14354" width="3.7109375" style="991" customWidth="1"/>
    <col min="14355" max="14355" width="12.7109375" style="991" customWidth="1"/>
    <col min="14356" max="14356" width="52.7109375" style="991" customWidth="1"/>
    <col min="14357" max="14360" width="0" style="991" hidden="1" customWidth="1"/>
    <col min="14361" max="14361" width="12.28515625" style="991" customWidth="1"/>
    <col min="14362" max="14362" width="6.42578125" style="991" customWidth="1"/>
    <col min="14363" max="14363" width="12.28515625" style="991" customWidth="1"/>
    <col min="14364" max="14364" width="0" style="991" hidden="1" customWidth="1"/>
    <col min="14365" max="14365" width="3.7109375" style="991" customWidth="1"/>
    <col min="14366" max="14366" width="11.140625" style="991" bestFit="1" customWidth="1"/>
    <col min="14367" max="14368" width="10.5703125" style="991"/>
    <col min="14369" max="14369" width="11.140625" style="991" customWidth="1"/>
    <col min="14370" max="14599" width="10.5703125" style="991"/>
    <col min="14600" max="14607" width="0" style="991" hidden="1" customWidth="1"/>
    <col min="14608" max="14608" width="3.7109375" style="991" customWidth="1"/>
    <col min="14609" max="14609" width="3.85546875" style="991" customWidth="1"/>
    <col min="14610" max="14610" width="3.7109375" style="991" customWidth="1"/>
    <col min="14611" max="14611" width="12.7109375" style="991" customWidth="1"/>
    <col min="14612" max="14612" width="52.7109375" style="991" customWidth="1"/>
    <col min="14613" max="14616" width="0" style="991" hidden="1" customWidth="1"/>
    <col min="14617" max="14617" width="12.28515625" style="991" customWidth="1"/>
    <col min="14618" max="14618" width="6.42578125" style="991" customWidth="1"/>
    <col min="14619" max="14619" width="12.28515625" style="991" customWidth="1"/>
    <col min="14620" max="14620" width="0" style="991" hidden="1" customWidth="1"/>
    <col min="14621" max="14621" width="3.7109375" style="991" customWidth="1"/>
    <col min="14622" max="14622" width="11.140625" style="991" bestFit="1" customWidth="1"/>
    <col min="14623" max="14624" width="10.5703125" style="991"/>
    <col min="14625" max="14625" width="11.140625" style="991" customWidth="1"/>
    <col min="14626" max="14855" width="10.5703125" style="991"/>
    <col min="14856" max="14863" width="0" style="991" hidden="1" customWidth="1"/>
    <col min="14864" max="14864" width="3.7109375" style="991" customWidth="1"/>
    <col min="14865" max="14865" width="3.85546875" style="991" customWidth="1"/>
    <col min="14866" max="14866" width="3.7109375" style="991" customWidth="1"/>
    <col min="14867" max="14867" width="12.7109375" style="991" customWidth="1"/>
    <col min="14868" max="14868" width="52.7109375" style="991" customWidth="1"/>
    <col min="14869" max="14872" width="0" style="991" hidden="1" customWidth="1"/>
    <col min="14873" max="14873" width="12.28515625" style="991" customWidth="1"/>
    <col min="14874" max="14874" width="6.42578125" style="991" customWidth="1"/>
    <col min="14875" max="14875" width="12.28515625" style="991" customWidth="1"/>
    <col min="14876" max="14876" width="0" style="991" hidden="1" customWidth="1"/>
    <col min="14877" max="14877" width="3.7109375" style="991" customWidth="1"/>
    <col min="14878" max="14878" width="11.140625" style="991" bestFit="1" customWidth="1"/>
    <col min="14879" max="14880" width="10.5703125" style="991"/>
    <col min="14881" max="14881" width="11.140625" style="991" customWidth="1"/>
    <col min="14882" max="15111" width="10.5703125" style="991"/>
    <col min="15112" max="15119" width="0" style="991" hidden="1" customWidth="1"/>
    <col min="15120" max="15120" width="3.7109375" style="991" customWidth="1"/>
    <col min="15121" max="15121" width="3.85546875" style="991" customWidth="1"/>
    <col min="15122" max="15122" width="3.7109375" style="991" customWidth="1"/>
    <col min="15123" max="15123" width="12.7109375" style="991" customWidth="1"/>
    <col min="15124" max="15124" width="52.7109375" style="991" customWidth="1"/>
    <col min="15125" max="15128" width="0" style="991" hidden="1" customWidth="1"/>
    <col min="15129" max="15129" width="12.28515625" style="991" customWidth="1"/>
    <col min="15130" max="15130" width="6.42578125" style="991" customWidth="1"/>
    <col min="15131" max="15131" width="12.28515625" style="991" customWidth="1"/>
    <col min="15132" max="15132" width="0" style="991" hidden="1" customWidth="1"/>
    <col min="15133" max="15133" width="3.7109375" style="991" customWidth="1"/>
    <col min="15134" max="15134" width="11.140625" style="991" bestFit="1" customWidth="1"/>
    <col min="15135" max="15136" width="10.5703125" style="991"/>
    <col min="15137" max="15137" width="11.140625" style="991" customWidth="1"/>
    <col min="15138" max="15367" width="10.5703125" style="991"/>
    <col min="15368" max="15375" width="0" style="991" hidden="1" customWidth="1"/>
    <col min="15376" max="15376" width="3.7109375" style="991" customWidth="1"/>
    <col min="15377" max="15377" width="3.85546875" style="991" customWidth="1"/>
    <col min="15378" max="15378" width="3.7109375" style="991" customWidth="1"/>
    <col min="15379" max="15379" width="12.7109375" style="991" customWidth="1"/>
    <col min="15380" max="15380" width="52.7109375" style="991" customWidth="1"/>
    <col min="15381" max="15384" width="0" style="991" hidden="1" customWidth="1"/>
    <col min="15385" max="15385" width="12.28515625" style="991" customWidth="1"/>
    <col min="15386" max="15386" width="6.42578125" style="991" customWidth="1"/>
    <col min="15387" max="15387" width="12.28515625" style="991" customWidth="1"/>
    <col min="15388" max="15388" width="0" style="991" hidden="1" customWidth="1"/>
    <col min="15389" max="15389" width="3.7109375" style="991" customWidth="1"/>
    <col min="15390" max="15390" width="11.140625" style="991" bestFit="1" customWidth="1"/>
    <col min="15391" max="15392" width="10.5703125" style="991"/>
    <col min="15393" max="15393" width="11.140625" style="991" customWidth="1"/>
    <col min="15394" max="15623" width="10.5703125" style="991"/>
    <col min="15624" max="15631" width="0" style="991" hidden="1" customWidth="1"/>
    <col min="15632" max="15632" width="3.7109375" style="991" customWidth="1"/>
    <col min="15633" max="15633" width="3.85546875" style="991" customWidth="1"/>
    <col min="15634" max="15634" width="3.7109375" style="991" customWidth="1"/>
    <col min="15635" max="15635" width="12.7109375" style="991" customWidth="1"/>
    <col min="15636" max="15636" width="52.7109375" style="991" customWidth="1"/>
    <col min="15637" max="15640" width="0" style="991" hidden="1" customWidth="1"/>
    <col min="15641" max="15641" width="12.28515625" style="991" customWidth="1"/>
    <col min="15642" max="15642" width="6.42578125" style="991" customWidth="1"/>
    <col min="15643" max="15643" width="12.28515625" style="991" customWidth="1"/>
    <col min="15644" max="15644" width="0" style="991" hidden="1" customWidth="1"/>
    <col min="15645" max="15645" width="3.7109375" style="991" customWidth="1"/>
    <col min="15646" max="15646" width="11.140625" style="991" bestFit="1" customWidth="1"/>
    <col min="15647" max="15648" width="10.5703125" style="991"/>
    <col min="15649" max="15649" width="11.140625" style="991" customWidth="1"/>
    <col min="15650" max="15879" width="10.5703125" style="991"/>
    <col min="15880" max="15887" width="0" style="991" hidden="1" customWidth="1"/>
    <col min="15888" max="15888" width="3.7109375" style="991" customWidth="1"/>
    <col min="15889" max="15889" width="3.85546875" style="991" customWidth="1"/>
    <col min="15890" max="15890" width="3.7109375" style="991" customWidth="1"/>
    <col min="15891" max="15891" width="12.7109375" style="991" customWidth="1"/>
    <col min="15892" max="15892" width="52.7109375" style="991" customWidth="1"/>
    <col min="15893" max="15896" width="0" style="991" hidden="1" customWidth="1"/>
    <col min="15897" max="15897" width="12.28515625" style="991" customWidth="1"/>
    <col min="15898" max="15898" width="6.42578125" style="991" customWidth="1"/>
    <col min="15899" max="15899" width="12.28515625" style="991" customWidth="1"/>
    <col min="15900" max="15900" width="0" style="991" hidden="1" customWidth="1"/>
    <col min="15901" max="15901" width="3.7109375" style="991" customWidth="1"/>
    <col min="15902" max="15902" width="11.140625" style="991" bestFit="1" customWidth="1"/>
    <col min="15903" max="15904" width="10.5703125" style="991"/>
    <col min="15905" max="15905" width="11.140625" style="991" customWidth="1"/>
    <col min="15906" max="16135" width="10.5703125" style="991"/>
    <col min="16136" max="16143" width="0" style="991" hidden="1" customWidth="1"/>
    <col min="16144" max="16144" width="3.7109375" style="991" customWidth="1"/>
    <col min="16145" max="16145" width="3.85546875" style="991" customWidth="1"/>
    <col min="16146" max="16146" width="3.7109375" style="991" customWidth="1"/>
    <col min="16147" max="16147" width="12.7109375" style="991" customWidth="1"/>
    <col min="16148" max="16148" width="52.7109375" style="991" customWidth="1"/>
    <col min="16149" max="16152" width="0" style="991" hidden="1" customWidth="1"/>
    <col min="16153" max="16153" width="12.28515625" style="991" customWidth="1"/>
    <col min="16154" max="16154" width="6.42578125" style="991" customWidth="1"/>
    <col min="16155" max="16155" width="12.28515625" style="991" customWidth="1"/>
    <col min="16156" max="16156" width="0" style="991" hidden="1" customWidth="1"/>
    <col min="16157" max="16157" width="3.7109375" style="991" customWidth="1"/>
    <col min="16158" max="16158" width="11.140625" style="991" bestFit="1" customWidth="1"/>
    <col min="16159" max="16160" width="10.5703125" style="991"/>
    <col min="16161" max="16161" width="11.140625" style="991" customWidth="1"/>
    <col min="16162" max="16384" width="10.5703125" style="991"/>
  </cols>
  <sheetData>
    <row r="1" spans="1:41" hidden="1">
      <c r="Q1" s="769"/>
      <c r="R1" s="769"/>
      <c r="X1" s="769"/>
      <c r="Y1" s="769"/>
    </row>
    <row r="2" spans="1:41" hidden="1">
      <c r="U2" s="769"/>
      <c r="AB2" s="769"/>
    </row>
    <row r="3" spans="1:41" hidden="1"/>
    <row r="4" spans="1:41" ht="3" customHeight="1">
      <c r="J4" s="996"/>
      <c r="K4" s="996"/>
      <c r="L4" s="992"/>
      <c r="M4" s="992"/>
      <c r="N4" s="992"/>
      <c r="O4" s="999"/>
      <c r="P4" s="999"/>
      <c r="Q4" s="999"/>
      <c r="R4" s="999"/>
      <c r="S4" s="999"/>
      <c r="T4" s="999"/>
      <c r="U4" s="999"/>
      <c r="V4" s="999"/>
      <c r="W4" s="999"/>
      <c r="X4" s="999"/>
      <c r="Y4" s="999"/>
      <c r="Z4" s="999"/>
      <c r="AA4" s="999"/>
      <c r="AB4" s="999"/>
    </row>
    <row r="5" spans="1:41" ht="22.5" customHeight="1">
      <c r="J5" s="996"/>
      <c r="K5" s="996"/>
      <c r="L5" s="1233" t="s">
        <v>632</v>
      </c>
      <c r="M5" s="1233"/>
      <c r="N5" s="1233"/>
      <c r="O5" s="1233"/>
      <c r="P5" s="1233"/>
      <c r="Q5" s="1233"/>
      <c r="R5" s="1233"/>
      <c r="S5" s="1233"/>
      <c r="T5" s="1233"/>
      <c r="U5" s="665"/>
      <c r="V5" s="665"/>
      <c r="W5" s="665"/>
      <c r="X5" s="665"/>
      <c r="Y5" s="665"/>
      <c r="Z5" s="665"/>
      <c r="AA5" s="665"/>
      <c r="AB5" s="665"/>
    </row>
    <row r="6" spans="1:41" ht="3" customHeight="1">
      <c r="J6" s="996"/>
      <c r="K6" s="996"/>
      <c r="L6" s="992"/>
      <c r="M6" s="992"/>
      <c r="N6" s="992"/>
      <c r="O6" s="756"/>
      <c r="P6" s="756"/>
      <c r="Q6" s="756"/>
      <c r="R6" s="756"/>
      <c r="S6" s="756"/>
      <c r="T6" s="756"/>
      <c r="U6" s="756"/>
      <c r="V6" s="756"/>
      <c r="W6" s="756"/>
      <c r="X6" s="756"/>
      <c r="Y6" s="756"/>
      <c r="Z6" s="756"/>
      <c r="AA6" s="756"/>
      <c r="AB6" s="756"/>
      <c r="AC6" s="999"/>
    </row>
    <row r="7" spans="1:41" s="1008" customFormat="1" ht="22.5">
      <c r="A7" s="1014"/>
      <c r="B7" s="1014"/>
      <c r="C7" s="1014"/>
      <c r="D7" s="1014"/>
      <c r="E7" s="1014"/>
      <c r="F7" s="1014"/>
      <c r="G7" s="1014"/>
      <c r="H7" s="1014"/>
      <c r="L7" s="500"/>
      <c r="M7" s="618" t="s">
        <v>502</v>
      </c>
      <c r="N7" s="667"/>
      <c r="O7" s="1210" t="str">
        <f>IF(NameOrPr_ch="",IF(NameOrPr="","",NameOrPr),NameOrPr_ch)</f>
        <v xml:space="preserve">Департамента тарифной и ценовой политики Тюменской области </v>
      </c>
      <c r="P7" s="1210"/>
      <c r="Q7" s="1210"/>
      <c r="R7" s="1210"/>
      <c r="S7" s="1210"/>
      <c r="T7" s="1210"/>
      <c r="U7" s="768"/>
      <c r="V7"/>
      <c r="W7"/>
      <c r="X7"/>
      <c r="Y7"/>
      <c r="Z7"/>
      <c r="AA7"/>
      <c r="AB7"/>
      <c r="AC7" s="768"/>
      <c r="AD7" s="520"/>
      <c r="AE7" s="1014"/>
      <c r="AF7" s="1014"/>
      <c r="AG7" s="1014"/>
      <c r="AH7" s="1014"/>
      <c r="AI7" s="1014"/>
      <c r="AJ7" s="1014"/>
      <c r="AK7" s="1014"/>
      <c r="AL7" s="1014"/>
      <c r="AM7" s="1014"/>
      <c r="AN7" s="1014"/>
      <c r="AO7" s="1014"/>
    </row>
    <row r="8" spans="1:41" s="1008" customFormat="1" ht="18.75">
      <c r="A8" s="1014"/>
      <c r="B8" s="1014"/>
      <c r="C8" s="1014"/>
      <c r="D8" s="1014"/>
      <c r="E8" s="1014"/>
      <c r="F8" s="1014"/>
      <c r="G8" s="1014"/>
      <c r="H8" s="1014"/>
      <c r="L8" s="500"/>
      <c r="M8" s="618" t="s">
        <v>597</v>
      </c>
      <c r="N8" s="667"/>
      <c r="O8" s="1210" t="str">
        <f>IF(datePr_ch="",IF(datePr="","",datePr),datePr_ch)</f>
        <v>29.11.2019</v>
      </c>
      <c r="P8" s="1210"/>
      <c r="Q8" s="1210"/>
      <c r="R8" s="1210"/>
      <c r="S8" s="1210"/>
      <c r="T8" s="1210"/>
      <c r="U8" s="768"/>
      <c r="V8"/>
      <c r="W8"/>
      <c r="X8"/>
      <c r="Y8"/>
      <c r="Z8"/>
      <c r="AA8"/>
      <c r="AB8"/>
      <c r="AC8" s="768"/>
      <c r="AD8" s="520"/>
      <c r="AE8" s="1014"/>
      <c r="AF8" s="1014"/>
      <c r="AG8" s="1014"/>
      <c r="AH8" s="1014"/>
      <c r="AI8" s="1014"/>
      <c r="AJ8" s="1014"/>
      <c r="AK8" s="1014"/>
      <c r="AL8" s="1014"/>
      <c r="AM8" s="1014"/>
      <c r="AN8" s="1014"/>
      <c r="AO8" s="1014"/>
    </row>
    <row r="9" spans="1:41" s="1008" customFormat="1" ht="18.75">
      <c r="A9" s="1014"/>
      <c r="B9" s="1014"/>
      <c r="C9" s="1014"/>
      <c r="D9" s="1014"/>
      <c r="E9" s="1014"/>
      <c r="F9" s="1014"/>
      <c r="G9" s="1014"/>
      <c r="H9" s="1014"/>
      <c r="L9" s="762"/>
      <c r="M9" s="618" t="s">
        <v>596</v>
      </c>
      <c r="N9" s="667"/>
      <c r="O9" s="1210" t="str">
        <f>IF(numberPr_ch="",IF(numberPr="","",numberPr),numberPr_ch)</f>
        <v>352/01-21</v>
      </c>
      <c r="P9" s="1210"/>
      <c r="Q9" s="1210"/>
      <c r="R9" s="1210"/>
      <c r="S9" s="1210"/>
      <c r="T9" s="1210"/>
      <c r="U9" s="768"/>
      <c r="V9"/>
      <c r="W9"/>
      <c r="X9"/>
      <c r="Y9"/>
      <c r="Z9"/>
      <c r="AA9"/>
      <c r="AB9"/>
      <c r="AC9" s="768"/>
      <c r="AD9" s="520"/>
      <c r="AE9" s="1014"/>
      <c r="AF9" s="1014"/>
      <c r="AG9" s="1014"/>
      <c r="AH9" s="1014"/>
      <c r="AI9" s="1014"/>
      <c r="AJ9" s="1014"/>
      <c r="AK9" s="1014"/>
      <c r="AL9" s="1014"/>
      <c r="AM9" s="1014"/>
      <c r="AN9" s="1014"/>
      <c r="AO9" s="1014"/>
    </row>
    <row r="10" spans="1:41" s="1008" customFormat="1" ht="18.75">
      <c r="A10" s="1014"/>
      <c r="B10" s="1014"/>
      <c r="C10" s="1014"/>
      <c r="D10" s="1014"/>
      <c r="E10" s="1014"/>
      <c r="F10" s="1014"/>
      <c r="G10" s="1014"/>
      <c r="H10" s="1014"/>
      <c r="L10" s="762"/>
      <c r="M10" s="618" t="s">
        <v>501</v>
      </c>
      <c r="N10" s="667"/>
      <c r="O10" s="1210" t="str">
        <f>IF(IstPub_ch="",IF(IstPub="","",IstPub),IstPub_ch)</f>
        <v>Официальный портал органов государственной власти Тюменской области</v>
      </c>
      <c r="P10" s="1210"/>
      <c r="Q10" s="1210"/>
      <c r="R10" s="1210"/>
      <c r="S10" s="1210"/>
      <c r="T10" s="1210"/>
      <c r="U10" s="768"/>
      <c r="V10"/>
      <c r="W10"/>
      <c r="X10"/>
      <c r="Y10"/>
      <c r="Z10"/>
      <c r="AA10"/>
      <c r="AB10"/>
      <c r="AC10" s="768"/>
      <c r="AD10" s="520"/>
      <c r="AE10" s="1014"/>
      <c r="AF10" s="1014"/>
      <c r="AG10" s="1014"/>
      <c r="AH10" s="1014"/>
      <c r="AI10" s="1014"/>
      <c r="AJ10" s="1014"/>
      <c r="AK10" s="1014"/>
      <c r="AL10" s="1014"/>
      <c r="AM10" s="1014"/>
      <c r="AN10" s="1014"/>
      <c r="AO10" s="1014"/>
    </row>
    <row r="11" spans="1:41" s="1008" customFormat="1" ht="11.25" hidden="1">
      <c r="A11" s="1014"/>
      <c r="B11" s="1014"/>
      <c r="C11" s="1014"/>
      <c r="D11" s="1014"/>
      <c r="E11" s="1014"/>
      <c r="F11" s="1014"/>
      <c r="G11" s="1014"/>
      <c r="H11" s="1014"/>
      <c r="L11" s="1234"/>
      <c r="M11" s="1234"/>
      <c r="N11" s="1025"/>
      <c r="O11" s="768"/>
      <c r="P11" s="768"/>
      <c r="Q11" s="768"/>
      <c r="R11" s="768"/>
      <c r="S11" s="768"/>
      <c r="T11" s="768"/>
      <c r="U11" s="1012" t="s">
        <v>373</v>
      </c>
      <c r="V11" s="768"/>
      <c r="W11" s="768"/>
      <c r="X11" s="768"/>
      <c r="Y11" s="768"/>
      <c r="Z11" s="768"/>
      <c r="AA11" s="768"/>
      <c r="AB11" s="1012" t="s">
        <v>373</v>
      </c>
      <c r="AE11" s="1014"/>
      <c r="AF11" s="1014"/>
      <c r="AG11" s="1014"/>
      <c r="AH11" s="1014"/>
      <c r="AI11" s="1014"/>
      <c r="AJ11" s="1014"/>
      <c r="AK11" s="1014"/>
      <c r="AL11" s="1014"/>
      <c r="AM11" s="1014"/>
      <c r="AN11" s="1014"/>
      <c r="AO11" s="1014"/>
    </row>
    <row r="12" spans="1:41">
      <c r="J12" s="996"/>
      <c r="K12" s="996"/>
      <c r="L12" s="992"/>
      <c r="M12" s="992"/>
      <c r="N12" s="503"/>
      <c r="O12" s="1211"/>
      <c r="P12" s="1211"/>
      <c r="Q12" s="1211"/>
      <c r="R12" s="1211"/>
      <c r="S12" s="1211"/>
      <c r="T12" s="1211"/>
      <c r="U12" s="1211"/>
      <c r="V12" s="1211" t="s">
        <v>1836</v>
      </c>
      <c r="W12" s="1211"/>
      <c r="X12" s="1211"/>
      <c r="Y12" s="1211"/>
      <c r="Z12" s="1211"/>
      <c r="AA12" s="1211"/>
      <c r="AB12" s="1211"/>
    </row>
    <row r="13" spans="1:41">
      <c r="J13" s="996"/>
      <c r="K13" s="996"/>
      <c r="L13" s="1153" t="s">
        <v>454</v>
      </c>
      <c r="M13" s="1153"/>
      <c r="N13" s="1153"/>
      <c r="O13" s="1153"/>
      <c r="P13" s="1153"/>
      <c r="Q13" s="1153"/>
      <c r="R13" s="1153"/>
      <c r="S13" s="1153"/>
      <c r="T13" s="1153"/>
      <c r="U13" s="1153"/>
      <c r="V13" s="1153"/>
      <c r="W13" s="1153"/>
      <c r="X13" s="1153"/>
      <c r="Y13" s="1153"/>
      <c r="Z13" s="1153"/>
      <c r="AA13" s="1153"/>
      <c r="AB13" s="1153"/>
      <c r="AC13" s="1153"/>
      <c r="AD13" s="1153" t="s">
        <v>455</v>
      </c>
    </row>
    <row r="14" spans="1:41" ht="14.25" customHeight="1">
      <c r="J14" s="996"/>
      <c r="K14" s="996"/>
      <c r="L14" s="1217" t="s">
        <v>92</v>
      </c>
      <c r="M14" s="1217" t="s">
        <v>640</v>
      </c>
      <c r="N14" s="662"/>
      <c r="O14" s="1218" t="s">
        <v>642</v>
      </c>
      <c r="P14" s="1219"/>
      <c r="Q14" s="1219"/>
      <c r="R14" s="1219"/>
      <c r="S14" s="1219"/>
      <c r="T14" s="1220"/>
      <c r="U14" s="1228" t="s">
        <v>341</v>
      </c>
      <c r="V14" s="1218" t="s">
        <v>642</v>
      </c>
      <c r="W14" s="1219"/>
      <c r="X14" s="1219"/>
      <c r="Y14" s="1219"/>
      <c r="Z14" s="1219"/>
      <c r="AA14" s="1220"/>
      <c r="AB14" s="1228" t="s">
        <v>341</v>
      </c>
      <c r="AC14" s="1214" t="s">
        <v>275</v>
      </c>
      <c r="AD14" s="1153"/>
    </row>
    <row r="15" spans="1:41" ht="14.25" customHeight="1">
      <c r="J15" s="996"/>
      <c r="K15" s="996"/>
      <c r="L15" s="1217"/>
      <c r="M15" s="1217"/>
      <c r="N15" s="663"/>
      <c r="O15" s="1223" t="s">
        <v>606</v>
      </c>
      <c r="P15" s="1221" t="s">
        <v>271</v>
      </c>
      <c r="Q15" s="1222"/>
      <c r="R15" s="1225" t="s">
        <v>655</v>
      </c>
      <c r="S15" s="1226"/>
      <c r="T15" s="1227"/>
      <c r="U15" s="1229"/>
      <c r="V15" s="1223" t="s">
        <v>606</v>
      </c>
      <c r="W15" s="1221" t="s">
        <v>271</v>
      </c>
      <c r="X15" s="1222"/>
      <c r="Y15" s="1225" t="s">
        <v>655</v>
      </c>
      <c r="Z15" s="1226"/>
      <c r="AA15" s="1227"/>
      <c r="AB15" s="1229"/>
      <c r="AC15" s="1215"/>
      <c r="AD15" s="1153"/>
    </row>
    <row r="16" spans="1:41" ht="33.75" customHeight="1">
      <c r="J16" s="996"/>
      <c r="K16" s="996"/>
      <c r="L16" s="1217"/>
      <c r="M16" s="1217"/>
      <c r="N16" s="664"/>
      <c r="O16" s="1224"/>
      <c r="P16" s="757" t="s">
        <v>607</v>
      </c>
      <c r="Q16" s="757" t="s">
        <v>6</v>
      </c>
      <c r="R16" s="1029" t="s">
        <v>274</v>
      </c>
      <c r="S16" s="1212" t="s">
        <v>273</v>
      </c>
      <c r="T16" s="1213"/>
      <c r="U16" s="1230"/>
      <c r="V16" s="1224"/>
      <c r="W16" s="757" t="s">
        <v>607</v>
      </c>
      <c r="X16" s="757" t="s">
        <v>6</v>
      </c>
      <c r="Y16" s="1110" t="s">
        <v>274</v>
      </c>
      <c r="Z16" s="1212" t="s">
        <v>273</v>
      </c>
      <c r="AA16" s="1213"/>
      <c r="AB16" s="1230"/>
      <c r="AC16" s="1216"/>
      <c r="AD16" s="1153"/>
    </row>
    <row r="17" spans="1:43">
      <c r="J17" s="996"/>
      <c r="K17" s="570">
        <v>1</v>
      </c>
      <c r="L17" s="648" t="s">
        <v>93</v>
      </c>
      <c r="M17" s="648" t="s">
        <v>49</v>
      </c>
      <c r="N17" s="650" t="str">
        <f ca="1">OFFSET(N17,0,-1)</f>
        <v>2</v>
      </c>
      <c r="O17" s="1026">
        <f ca="1">OFFSET(O17,0,-1)+1</f>
        <v>3</v>
      </c>
      <c r="P17" s="1026">
        <f ca="1">OFFSET(P17,0,-1)+1</f>
        <v>4</v>
      </c>
      <c r="Q17" s="1026">
        <f ca="1">OFFSET(Q17,0,-1)+1</f>
        <v>5</v>
      </c>
      <c r="R17" s="1026">
        <f ca="1">OFFSET(R17,0,-1)+1</f>
        <v>6</v>
      </c>
      <c r="S17" s="1235">
        <f ca="1">OFFSET(S17,0,-1)+1</f>
        <v>7</v>
      </c>
      <c r="T17" s="1235"/>
      <c r="U17" s="1026">
        <f ca="1">OFFSET(U17,0,-2)+1</f>
        <v>8</v>
      </c>
      <c r="V17" s="1107">
        <f ca="1">OFFSET(V17,0,-1)+1</f>
        <v>9</v>
      </c>
      <c r="W17" s="1107">
        <f ca="1">OFFSET(W17,0,-1)+1</f>
        <v>10</v>
      </c>
      <c r="X17" s="1107">
        <f ca="1">OFFSET(X17,0,-1)+1</f>
        <v>11</v>
      </c>
      <c r="Y17" s="1107">
        <f ca="1">OFFSET(Y17,0,-1)+1</f>
        <v>12</v>
      </c>
      <c r="Z17" s="1235">
        <f ca="1">OFFSET(Z17,0,-1)+1</f>
        <v>13</v>
      </c>
      <c r="AA17" s="1235"/>
      <c r="AB17" s="1107">
        <f ca="1">OFFSET(AB17,0,-2)+1</f>
        <v>14</v>
      </c>
      <c r="AC17" s="650">
        <f ca="1">OFFSET(AC17,0,-1)</f>
        <v>14</v>
      </c>
      <c r="AD17" s="1026">
        <f ca="1">OFFSET(AD17,0,-1)+1</f>
        <v>15</v>
      </c>
    </row>
    <row r="18" spans="1:43" ht="22.5">
      <c r="A18" s="1236">
        <v>1</v>
      </c>
      <c r="B18" s="1016"/>
      <c r="C18" s="1016"/>
      <c r="D18" s="1016"/>
      <c r="E18" s="982"/>
      <c r="F18" s="1027"/>
      <c r="G18" s="1027"/>
      <c r="H18" s="1027"/>
      <c r="I18" s="984"/>
      <c r="J18" s="980"/>
      <c r="K18" s="964"/>
      <c r="L18" s="1031">
        <f>mergeValue(A18)</f>
        <v>1</v>
      </c>
      <c r="M18" s="642" t="s">
        <v>20</v>
      </c>
      <c r="N18" s="647"/>
      <c r="O18" s="1237" t="str">
        <f>IF('Перечень тарифов'!J21="","","" &amp; 'Перечень тарифов'!J21 &amp; "")</f>
        <v>Тариф на тепловую энергию (мощность)</v>
      </c>
      <c r="P18" s="1237"/>
      <c r="Q18" s="1237"/>
      <c r="R18" s="1237"/>
      <c r="S18" s="1237"/>
      <c r="T18" s="1237"/>
      <c r="U18" s="1237"/>
      <c r="V18" s="1237"/>
      <c r="W18" s="1237"/>
      <c r="X18" s="1237"/>
      <c r="Y18" s="1237"/>
      <c r="Z18" s="1237"/>
      <c r="AA18" s="1237"/>
      <c r="AB18" s="1237"/>
      <c r="AC18" s="1237"/>
      <c r="AD18" s="631" t="s">
        <v>476</v>
      </c>
      <c r="AF18" s="830"/>
      <c r="AG18" s="830" t="str">
        <f t="shared" ref="AG18:AG32" si="0">IF(M18="","",M18 )</f>
        <v>Наименование тарифа</v>
      </c>
      <c r="AH18" s="830"/>
      <c r="AI18" s="830"/>
      <c r="AJ18" s="830"/>
      <c r="AP18" s="1009"/>
      <c r="AQ18" s="1009"/>
    </row>
    <row r="19" spans="1:43" hidden="1">
      <c r="A19" s="1236"/>
      <c r="B19" s="1236">
        <v>1</v>
      </c>
      <c r="C19" s="1016"/>
      <c r="D19" s="1016"/>
      <c r="E19" s="1027"/>
      <c r="F19" s="1027"/>
      <c r="G19" s="1027"/>
      <c r="H19" s="1027"/>
      <c r="I19" s="1022"/>
      <c r="J19" s="955"/>
      <c r="K19" s="958"/>
      <c r="L19" s="1031" t="str">
        <f>mergeValue(A19) &amp;"."&amp; mergeValue(B19)</f>
        <v>1.1</v>
      </c>
      <c r="M19" s="693"/>
      <c r="N19" s="647"/>
      <c r="O19" s="1237"/>
      <c r="P19" s="1237"/>
      <c r="Q19" s="1237"/>
      <c r="R19" s="1237"/>
      <c r="S19" s="1237"/>
      <c r="T19" s="1237"/>
      <c r="U19" s="1237"/>
      <c r="V19" s="1237"/>
      <c r="W19" s="1237"/>
      <c r="X19" s="1237"/>
      <c r="Y19" s="1237"/>
      <c r="Z19" s="1237"/>
      <c r="AA19" s="1237"/>
      <c r="AB19" s="1237"/>
      <c r="AC19" s="1237"/>
      <c r="AD19" s="631"/>
      <c r="AF19" s="830"/>
      <c r="AG19" s="830" t="str">
        <f t="shared" si="0"/>
        <v/>
      </c>
      <c r="AH19" s="830"/>
      <c r="AI19" s="830"/>
      <c r="AJ19" s="830"/>
      <c r="AP19" s="1009"/>
      <c r="AQ19" s="1009"/>
    </row>
    <row r="20" spans="1:43" hidden="1">
      <c r="A20" s="1236"/>
      <c r="B20" s="1236"/>
      <c r="C20" s="1236">
        <v>1</v>
      </c>
      <c r="D20" s="1016"/>
      <c r="E20" s="1027"/>
      <c r="F20" s="1027"/>
      <c r="G20" s="1027"/>
      <c r="H20" s="1027"/>
      <c r="I20" s="963"/>
      <c r="J20" s="955"/>
      <c r="K20" s="958"/>
      <c r="L20" s="1031" t="str">
        <f>mergeValue(A20) &amp;"."&amp; mergeValue(B20)&amp;"."&amp; mergeValue(C20)</f>
        <v>1.1.1</v>
      </c>
      <c r="M20" s="694"/>
      <c r="N20" s="647"/>
      <c r="O20" s="1237"/>
      <c r="P20" s="1237"/>
      <c r="Q20" s="1237"/>
      <c r="R20" s="1237"/>
      <c r="S20" s="1237"/>
      <c r="T20" s="1237"/>
      <c r="U20" s="1237"/>
      <c r="V20" s="1237"/>
      <c r="W20" s="1237"/>
      <c r="X20" s="1237"/>
      <c r="Y20" s="1237"/>
      <c r="Z20" s="1237"/>
      <c r="AA20" s="1237"/>
      <c r="AB20" s="1237"/>
      <c r="AC20" s="1237"/>
      <c r="AD20" s="631"/>
      <c r="AF20" s="830"/>
      <c r="AG20" s="830" t="str">
        <f t="shared" si="0"/>
        <v/>
      </c>
      <c r="AH20" s="830"/>
      <c r="AI20" s="830"/>
      <c r="AJ20" s="830"/>
      <c r="AP20" s="1009"/>
      <c r="AQ20" s="1009"/>
    </row>
    <row r="21" spans="1:43" hidden="1">
      <c r="A21" s="1236"/>
      <c r="B21" s="1236"/>
      <c r="C21" s="1236"/>
      <c r="D21" s="1236">
        <v>1</v>
      </c>
      <c r="E21" s="1027"/>
      <c r="F21" s="1027"/>
      <c r="G21" s="1027"/>
      <c r="H21" s="1027"/>
      <c r="I21" s="963"/>
      <c r="J21" s="955"/>
      <c r="K21" s="958"/>
      <c r="L21" s="1031" t="str">
        <f>mergeValue(A21) &amp;"."&amp; mergeValue(B21)&amp;"."&amp; mergeValue(C21)&amp;"."&amp; mergeValue(D21)</f>
        <v>1.1.1.1</v>
      </c>
      <c r="M21" s="695"/>
      <c r="N21" s="647"/>
      <c r="O21" s="1237"/>
      <c r="P21" s="1237"/>
      <c r="Q21" s="1237"/>
      <c r="R21" s="1237"/>
      <c r="S21" s="1237"/>
      <c r="T21" s="1237"/>
      <c r="U21" s="1237"/>
      <c r="V21" s="1237"/>
      <c r="W21" s="1237"/>
      <c r="X21" s="1237"/>
      <c r="Y21" s="1237"/>
      <c r="Z21" s="1237"/>
      <c r="AA21" s="1237"/>
      <c r="AB21" s="1237"/>
      <c r="AC21" s="1237"/>
      <c r="AD21" s="631"/>
      <c r="AF21" s="830"/>
      <c r="AG21" s="830" t="str">
        <f t="shared" si="0"/>
        <v/>
      </c>
      <c r="AH21" s="830"/>
      <c r="AI21" s="830"/>
      <c r="AJ21" s="830"/>
      <c r="AP21" s="1009"/>
      <c r="AQ21" s="1009"/>
    </row>
    <row r="22" spans="1:43" ht="101.25">
      <c r="A22" s="1236"/>
      <c r="B22" s="1236"/>
      <c r="C22" s="1236"/>
      <c r="D22" s="1236"/>
      <c r="E22" s="1236">
        <v>1</v>
      </c>
      <c r="F22" s="1027"/>
      <c r="G22" s="1027"/>
      <c r="H22" s="1016">
        <v>1</v>
      </c>
      <c r="I22" s="1236">
        <v>1</v>
      </c>
      <c r="J22" s="1027"/>
      <c r="K22" s="966"/>
      <c r="L22" s="1031" t="str">
        <f>mergeValue(A22) &amp;"."&amp; mergeValue(B22)&amp;"."&amp; mergeValue(C22)&amp;"."&amp; mergeValue(D22)&amp;"."&amp; mergeValue(E22)</f>
        <v>1.1.1.1.1</v>
      </c>
      <c r="M22" s="555" t="s">
        <v>9</v>
      </c>
      <c r="N22" s="647"/>
      <c r="O22" s="1239" t="s">
        <v>23</v>
      </c>
      <c r="P22" s="1240"/>
      <c r="Q22" s="1240"/>
      <c r="R22" s="1240"/>
      <c r="S22" s="1240"/>
      <c r="T22" s="1240"/>
      <c r="U22" s="1240"/>
      <c r="V22" s="1240"/>
      <c r="W22" s="1240"/>
      <c r="X22" s="1240"/>
      <c r="Y22" s="1240"/>
      <c r="Z22" s="1240"/>
      <c r="AA22" s="1240"/>
      <c r="AB22" s="1240"/>
      <c r="AC22" s="1241"/>
      <c r="AD22" s="631" t="s">
        <v>639</v>
      </c>
      <c r="AF22" s="830"/>
      <c r="AG22" s="830" t="str">
        <f t="shared" si="0"/>
        <v>Схема подключения теплопотребляющей установки к коллектору источника тепловой энергии</v>
      </c>
      <c r="AH22" s="830"/>
      <c r="AI22" s="830"/>
      <c r="AJ22" s="830"/>
      <c r="AP22" s="1009"/>
      <c r="AQ22" s="1009"/>
    </row>
    <row r="23" spans="1:43" ht="90">
      <c r="A23" s="1236"/>
      <c r="B23" s="1236"/>
      <c r="C23" s="1236"/>
      <c r="D23" s="1236"/>
      <c r="E23" s="1236"/>
      <c r="F23" s="1236">
        <v>1</v>
      </c>
      <c r="G23" s="1016"/>
      <c r="H23" s="1016"/>
      <c r="I23" s="1236"/>
      <c r="J23" s="1236">
        <v>1</v>
      </c>
      <c r="K23" s="967"/>
      <c r="L23" s="1031" t="str">
        <f>mergeValue(A23) &amp;"."&amp; mergeValue(B23)&amp;"."&amp; mergeValue(C23)&amp;"."&amp; mergeValue(D23)&amp;"."&amp; mergeValue(E23)&amp;"."&amp; mergeValue(F23)</f>
        <v>1.1.1.1.1.1</v>
      </c>
      <c r="M23" s="556" t="s">
        <v>10</v>
      </c>
      <c r="N23" s="647"/>
      <c r="O23" s="1239" t="s">
        <v>3</v>
      </c>
      <c r="P23" s="1240"/>
      <c r="Q23" s="1240"/>
      <c r="R23" s="1240"/>
      <c r="S23" s="1240"/>
      <c r="T23" s="1240"/>
      <c r="U23" s="1240"/>
      <c r="V23" s="1240"/>
      <c r="W23" s="1240"/>
      <c r="X23" s="1240"/>
      <c r="Y23" s="1240"/>
      <c r="Z23" s="1240"/>
      <c r="AA23" s="1240"/>
      <c r="AB23" s="1240"/>
      <c r="AC23" s="1241"/>
      <c r="AD23" s="631" t="s">
        <v>637</v>
      </c>
      <c r="AF23" s="830"/>
      <c r="AG23" s="830" t="str">
        <f t="shared" si="0"/>
        <v>Группа потребителей</v>
      </c>
      <c r="AH23" s="830"/>
      <c r="AI23" s="830"/>
      <c r="AJ23" s="830"/>
      <c r="AP23" s="1009"/>
      <c r="AQ23" s="1009"/>
    </row>
    <row r="24" spans="1:43" ht="17.100000000000001" customHeight="1">
      <c r="A24" s="1236"/>
      <c r="B24" s="1236"/>
      <c r="C24" s="1236"/>
      <c r="D24" s="1236"/>
      <c r="E24" s="1236"/>
      <c r="F24" s="1236"/>
      <c r="G24" s="1016">
        <v>1</v>
      </c>
      <c r="H24" s="1016"/>
      <c r="I24" s="1236"/>
      <c r="J24" s="1236"/>
      <c r="K24" s="967">
        <v>1</v>
      </c>
      <c r="L24" s="1031" t="str">
        <f>mergeValue(A24) &amp;"."&amp; mergeValue(B24)&amp;"."&amp; mergeValue(C24)&amp;"."&amp; mergeValue(D24)&amp;"."&amp; mergeValue(E24)&amp;"."&amp; mergeValue(F24)&amp;"."&amp; mergeValue(G24)</f>
        <v>1.1.1.1.1.1.1</v>
      </c>
      <c r="M24" s="1070" t="s">
        <v>643</v>
      </c>
      <c r="N24" s="647"/>
      <c r="O24" s="684">
        <v>1675</v>
      </c>
      <c r="P24" s="764"/>
      <c r="Q24" s="1095"/>
      <c r="R24" s="1231" t="s">
        <v>1389</v>
      </c>
      <c r="S24" s="1232" t="s">
        <v>84</v>
      </c>
      <c r="T24" s="1231" t="s">
        <v>1839</v>
      </c>
      <c r="U24" s="1232" t="s">
        <v>84</v>
      </c>
      <c r="V24" s="684">
        <v>1740.63</v>
      </c>
      <c r="W24" s="764"/>
      <c r="X24" s="1095"/>
      <c r="Y24" s="1231" t="s">
        <v>1840</v>
      </c>
      <c r="Z24" s="1232" t="s">
        <v>84</v>
      </c>
      <c r="AA24" s="1231" t="s">
        <v>1390</v>
      </c>
      <c r="AB24" s="1232" t="s">
        <v>85</v>
      </c>
      <c r="AC24" s="764"/>
      <c r="AD24" s="1207" t="s">
        <v>656</v>
      </c>
      <c r="AE24" s="1009" t="str">
        <f>strCheckDate(O25:AC25)</f>
        <v/>
      </c>
      <c r="AF24" s="830"/>
      <c r="AG24" s="830" t="str">
        <f t="shared" si="0"/>
        <v>вода</v>
      </c>
      <c r="AH24" s="830"/>
      <c r="AI24" s="830"/>
      <c r="AJ24" s="830"/>
      <c r="AP24" s="1009"/>
      <c r="AQ24" s="1009"/>
    </row>
    <row r="25" spans="1:43" ht="11.25" hidden="1" customHeight="1">
      <c r="A25" s="1236"/>
      <c r="B25" s="1236"/>
      <c r="C25" s="1236"/>
      <c r="D25" s="1236"/>
      <c r="E25" s="1236"/>
      <c r="F25" s="1236"/>
      <c r="G25" s="1016"/>
      <c r="H25" s="1016"/>
      <c r="I25" s="1236"/>
      <c r="J25" s="1236"/>
      <c r="K25" s="967"/>
      <c r="L25" s="801"/>
      <c r="M25" s="647"/>
      <c r="N25" s="647"/>
      <c r="O25" s="764"/>
      <c r="P25" s="764"/>
      <c r="Q25" s="770" t="str">
        <f>R24 &amp; "-" &amp; T24</f>
        <v>01.01.2020-30.06.2020</v>
      </c>
      <c r="R25" s="1231"/>
      <c r="S25" s="1232"/>
      <c r="T25" s="1231"/>
      <c r="U25" s="1232"/>
      <c r="V25" s="764"/>
      <c r="W25" s="764"/>
      <c r="X25" s="770" t="str">
        <f>Y24 &amp; "-" &amp; AA24</f>
        <v>01.07.2020-31.12.2020</v>
      </c>
      <c r="Y25" s="1231"/>
      <c r="Z25" s="1232"/>
      <c r="AA25" s="1231"/>
      <c r="AB25" s="1232"/>
      <c r="AC25" s="764"/>
      <c r="AD25" s="1208"/>
      <c r="AF25" s="830"/>
      <c r="AG25" s="830" t="str">
        <f t="shared" si="0"/>
        <v/>
      </c>
      <c r="AH25" s="830"/>
      <c r="AI25" s="830"/>
      <c r="AJ25" s="830"/>
      <c r="AP25" s="1009"/>
      <c r="AQ25" s="1009"/>
    </row>
    <row r="26" spans="1:43" ht="15" customHeight="1">
      <c r="A26" s="1236"/>
      <c r="B26" s="1236"/>
      <c r="C26" s="1236"/>
      <c r="D26" s="1236"/>
      <c r="E26" s="1236"/>
      <c r="F26" s="1236"/>
      <c r="G26" s="1027"/>
      <c r="H26" s="1016"/>
      <c r="I26" s="1236"/>
      <c r="J26" s="1236"/>
      <c r="K26" s="966"/>
      <c r="L26" s="689"/>
      <c r="M26" s="558" t="s">
        <v>25</v>
      </c>
      <c r="N26" s="1007"/>
      <c r="O26" s="1007"/>
      <c r="P26" s="1007"/>
      <c r="Q26" s="1007"/>
      <c r="R26" s="1007"/>
      <c r="S26" s="1007"/>
      <c r="T26" s="1007"/>
      <c r="U26" s="1007"/>
      <c r="V26" s="1007"/>
      <c r="W26" s="1007"/>
      <c r="X26" s="1007"/>
      <c r="Y26" s="1007"/>
      <c r="Z26" s="1007"/>
      <c r="AA26" s="1007"/>
      <c r="AB26" s="1007"/>
      <c r="AC26" s="763"/>
      <c r="AD26" s="1209"/>
      <c r="AF26" s="830"/>
      <c r="AG26" s="830" t="str">
        <f t="shared" si="0"/>
        <v>Добавить вид теплоносителя (параметры теплоносителя)</v>
      </c>
      <c r="AH26" s="830"/>
      <c r="AI26" s="830"/>
      <c r="AJ26" s="830"/>
      <c r="AP26" s="1009"/>
      <c r="AQ26" s="1009"/>
    </row>
    <row r="27" spans="1:43" s="1062" customFormat="1" ht="90">
      <c r="A27" s="1236"/>
      <c r="B27" s="1236"/>
      <c r="C27" s="1236"/>
      <c r="D27" s="1236"/>
      <c r="E27" s="1236"/>
      <c r="F27" s="1236">
        <v>2</v>
      </c>
      <c r="G27" s="1080"/>
      <c r="H27" s="1080"/>
      <c r="I27" s="1236"/>
      <c r="J27" s="1242" t="s">
        <v>1836</v>
      </c>
      <c r="K27" s="967"/>
      <c r="L27" s="1111" t="str">
        <f>mergeValue(A27) &amp;"."&amp; mergeValue(B27)&amp;"."&amp; mergeValue(C27)&amp;"."&amp; mergeValue(D27)&amp;"."&amp; mergeValue(E27)&amp;"."&amp; mergeValue(F27)</f>
        <v>1.1.1.1.1.2</v>
      </c>
      <c r="M27" s="556" t="s">
        <v>10</v>
      </c>
      <c r="N27" s="647"/>
      <c r="O27" s="1239" t="s">
        <v>783</v>
      </c>
      <c r="P27" s="1240"/>
      <c r="Q27" s="1240"/>
      <c r="R27" s="1240"/>
      <c r="S27" s="1240"/>
      <c r="T27" s="1240"/>
      <c r="U27" s="1240"/>
      <c r="V27" s="1240"/>
      <c r="W27" s="1240"/>
      <c r="X27" s="1240"/>
      <c r="Y27" s="1240"/>
      <c r="Z27" s="1240"/>
      <c r="AA27" s="1240"/>
      <c r="AB27" s="1240"/>
      <c r="AC27" s="1241"/>
      <c r="AD27" s="631" t="s">
        <v>637</v>
      </c>
      <c r="AE27" s="1009"/>
      <c r="AF27" s="830"/>
      <c r="AG27" s="830" t="str">
        <f t="shared" si="0"/>
        <v>Группа потребителей</v>
      </c>
      <c r="AH27" s="830"/>
      <c r="AI27" s="830"/>
      <c r="AJ27" s="830"/>
      <c r="AK27" s="1009"/>
      <c r="AL27" s="1009"/>
      <c r="AM27" s="1009"/>
      <c r="AN27" s="1009"/>
      <c r="AO27" s="1009"/>
      <c r="AP27" s="1009"/>
      <c r="AQ27" s="1009"/>
    </row>
    <row r="28" spans="1:43" s="1062" customFormat="1" ht="17.100000000000001" customHeight="1">
      <c r="A28" s="1236"/>
      <c r="B28" s="1236"/>
      <c r="C28" s="1236"/>
      <c r="D28" s="1236"/>
      <c r="E28" s="1236"/>
      <c r="F28" s="1236"/>
      <c r="G28" s="1080">
        <v>1</v>
      </c>
      <c r="H28" s="1080"/>
      <c r="I28" s="1236"/>
      <c r="J28" s="1236"/>
      <c r="K28" s="967">
        <v>1</v>
      </c>
      <c r="L28" s="1111" t="str">
        <f>mergeValue(A28) &amp;"."&amp; mergeValue(B28)&amp;"."&amp; mergeValue(C28)&amp;"."&amp; mergeValue(D28)&amp;"."&amp; mergeValue(E28)&amp;"."&amp; mergeValue(F28)&amp;"."&amp; mergeValue(G28)</f>
        <v>1.1.1.1.1.2.1</v>
      </c>
      <c r="M28" s="1070" t="s">
        <v>643</v>
      </c>
      <c r="N28" s="647"/>
      <c r="O28" s="684">
        <v>2010</v>
      </c>
      <c r="P28" s="764"/>
      <c r="Q28" s="1095"/>
      <c r="R28" s="1231" t="s">
        <v>1389</v>
      </c>
      <c r="S28" s="1232" t="s">
        <v>84</v>
      </c>
      <c r="T28" s="1231" t="s">
        <v>1839</v>
      </c>
      <c r="U28" s="1232" t="s">
        <v>84</v>
      </c>
      <c r="V28" s="684">
        <v>2088.7600000000002</v>
      </c>
      <c r="W28" s="764"/>
      <c r="X28" s="1095"/>
      <c r="Y28" s="1231" t="s">
        <v>1840</v>
      </c>
      <c r="Z28" s="1232" t="s">
        <v>84</v>
      </c>
      <c r="AA28" s="1231" t="s">
        <v>1390</v>
      </c>
      <c r="AB28" s="1232" t="s">
        <v>85</v>
      </c>
      <c r="AC28" s="764"/>
      <c r="AD28" s="1207" t="s">
        <v>656</v>
      </c>
      <c r="AE28" s="1009" t="str">
        <f>strCheckDate(O29:AC29)</f>
        <v/>
      </c>
      <c r="AF28" s="830"/>
      <c r="AG28" s="830" t="str">
        <f t="shared" si="0"/>
        <v>вода</v>
      </c>
      <c r="AH28" s="830"/>
      <c r="AI28" s="830"/>
      <c r="AJ28" s="830"/>
      <c r="AK28" s="1009"/>
      <c r="AL28" s="1009"/>
      <c r="AM28" s="1009"/>
      <c r="AN28" s="1009"/>
      <c r="AO28" s="1009"/>
      <c r="AP28" s="1009"/>
      <c r="AQ28" s="1009"/>
    </row>
    <row r="29" spans="1:43" s="1062" customFormat="1" ht="11.25" hidden="1" customHeight="1">
      <c r="A29" s="1236"/>
      <c r="B29" s="1236"/>
      <c r="C29" s="1236"/>
      <c r="D29" s="1236"/>
      <c r="E29" s="1236"/>
      <c r="F29" s="1236"/>
      <c r="G29" s="1080"/>
      <c r="H29" s="1080"/>
      <c r="I29" s="1236"/>
      <c r="J29" s="1236"/>
      <c r="K29" s="967"/>
      <c r="L29" s="801"/>
      <c r="M29" s="647"/>
      <c r="N29" s="647"/>
      <c r="O29" s="764"/>
      <c r="P29" s="764"/>
      <c r="Q29" s="770" t="str">
        <f>R28 &amp; "-" &amp; T28</f>
        <v>01.01.2020-30.06.2020</v>
      </c>
      <c r="R29" s="1231"/>
      <c r="S29" s="1232"/>
      <c r="T29" s="1231"/>
      <c r="U29" s="1232"/>
      <c r="V29" s="764"/>
      <c r="W29" s="764"/>
      <c r="X29" s="770" t="str">
        <f>Y28 &amp; "-" &amp; AA28</f>
        <v>01.07.2020-31.12.2020</v>
      </c>
      <c r="Y29" s="1231"/>
      <c r="Z29" s="1232"/>
      <c r="AA29" s="1231"/>
      <c r="AB29" s="1232"/>
      <c r="AC29" s="764"/>
      <c r="AD29" s="1208"/>
      <c r="AE29" s="1009"/>
      <c r="AF29" s="830"/>
      <c r="AG29" s="830" t="str">
        <f t="shared" si="0"/>
        <v/>
      </c>
      <c r="AH29" s="830"/>
      <c r="AI29" s="830"/>
      <c r="AJ29" s="830"/>
      <c r="AK29" s="1009"/>
      <c r="AL29" s="1009"/>
      <c r="AM29" s="1009"/>
      <c r="AN29" s="1009"/>
      <c r="AO29" s="1009"/>
      <c r="AP29" s="1009"/>
      <c r="AQ29" s="1009"/>
    </row>
    <row r="30" spans="1:43" s="1062" customFormat="1" ht="15" customHeight="1">
      <c r="A30" s="1236"/>
      <c r="B30" s="1236"/>
      <c r="C30" s="1236"/>
      <c r="D30" s="1236"/>
      <c r="E30" s="1236"/>
      <c r="F30" s="1236"/>
      <c r="G30" s="1108"/>
      <c r="H30" s="1080"/>
      <c r="I30" s="1236"/>
      <c r="J30" s="1236"/>
      <c r="K30" s="966"/>
      <c r="L30" s="689"/>
      <c r="M30" s="558" t="s">
        <v>25</v>
      </c>
      <c r="N30" s="1007"/>
      <c r="O30" s="1007"/>
      <c r="P30" s="1007"/>
      <c r="Q30" s="1007"/>
      <c r="R30" s="1007"/>
      <c r="S30" s="1007"/>
      <c r="T30" s="1007"/>
      <c r="U30" s="1007"/>
      <c r="V30" s="1007"/>
      <c r="W30" s="1007"/>
      <c r="X30" s="1007"/>
      <c r="Y30" s="1007"/>
      <c r="Z30" s="1007"/>
      <c r="AA30" s="1007"/>
      <c r="AB30" s="1007"/>
      <c r="AC30" s="763"/>
      <c r="AD30" s="1209"/>
      <c r="AE30" s="1009"/>
      <c r="AF30" s="830"/>
      <c r="AG30" s="830" t="str">
        <f t="shared" si="0"/>
        <v>Добавить вид теплоносителя (параметры теплоносителя)</v>
      </c>
      <c r="AH30" s="830"/>
      <c r="AI30" s="830"/>
      <c r="AJ30" s="830"/>
      <c r="AK30" s="1009"/>
      <c r="AL30" s="1009"/>
      <c r="AM30" s="1009"/>
      <c r="AN30" s="1009"/>
      <c r="AO30" s="1009"/>
      <c r="AP30" s="1009"/>
      <c r="AQ30" s="1009"/>
    </row>
    <row r="31" spans="1:43" ht="15" customHeight="1">
      <c r="A31" s="1236"/>
      <c r="B31" s="1236"/>
      <c r="C31" s="1236"/>
      <c r="D31" s="1236"/>
      <c r="E31" s="1236"/>
      <c r="F31" s="1027"/>
      <c r="G31" s="1027"/>
      <c r="H31" s="1016"/>
      <c r="I31" s="1236"/>
      <c r="J31" s="1027"/>
      <c r="K31" s="966"/>
      <c r="L31" s="689"/>
      <c r="M31" s="557" t="s">
        <v>11</v>
      </c>
      <c r="N31" s="1007"/>
      <c r="O31" s="1007"/>
      <c r="P31" s="1007"/>
      <c r="Q31" s="1007"/>
      <c r="R31" s="1007"/>
      <c r="S31" s="1007"/>
      <c r="T31" s="1007"/>
      <c r="U31" s="1006"/>
      <c r="V31" s="1007"/>
      <c r="W31" s="1007"/>
      <c r="X31" s="1007"/>
      <c r="Y31" s="1007"/>
      <c r="Z31" s="1007"/>
      <c r="AA31" s="1007"/>
      <c r="AB31" s="1006"/>
      <c r="AC31" s="1007"/>
      <c r="AD31" s="666"/>
      <c r="AF31" s="830"/>
      <c r="AG31" s="830" t="str">
        <f t="shared" si="0"/>
        <v>Добавить группу потребителей</v>
      </c>
      <c r="AH31" s="830"/>
      <c r="AI31" s="830"/>
      <c r="AJ31" s="830"/>
      <c r="AP31" s="1009"/>
      <c r="AQ31" s="1009"/>
    </row>
    <row r="32" spans="1:43" ht="15" customHeight="1">
      <c r="A32" s="1236"/>
      <c r="B32" s="1236"/>
      <c r="C32" s="1236"/>
      <c r="D32" s="1236"/>
      <c r="E32" s="965"/>
      <c r="F32" s="1027"/>
      <c r="G32" s="1027"/>
      <c r="H32" s="1027"/>
      <c r="I32" s="980"/>
      <c r="J32" s="995"/>
      <c r="K32" s="964"/>
      <c r="L32" s="689"/>
      <c r="M32" s="1002" t="s">
        <v>12</v>
      </c>
      <c r="N32" s="1007"/>
      <c r="O32" s="1007"/>
      <c r="P32" s="1007"/>
      <c r="Q32" s="1007"/>
      <c r="R32" s="1007"/>
      <c r="S32" s="1007"/>
      <c r="T32" s="1007"/>
      <c r="U32" s="1006"/>
      <c r="V32" s="1007"/>
      <c r="W32" s="1007"/>
      <c r="X32" s="1007"/>
      <c r="Y32" s="1007"/>
      <c r="Z32" s="1007"/>
      <c r="AA32" s="1007"/>
      <c r="AB32" s="1006"/>
      <c r="AC32" s="1007"/>
      <c r="AD32" s="666"/>
      <c r="AF32" s="830"/>
      <c r="AG32" s="830" t="str">
        <f t="shared" si="0"/>
        <v>Добавить схему подключения</v>
      </c>
      <c r="AH32" s="830"/>
      <c r="AI32" s="830"/>
      <c r="AJ32" s="830"/>
      <c r="AP32" s="1009"/>
      <c r="AQ32" s="1009"/>
    </row>
    <row r="33" spans="1:41" ht="11.25">
      <c r="A33" s="991"/>
      <c r="B33" s="991"/>
      <c r="C33" s="991"/>
      <c r="D33" s="991"/>
      <c r="E33" s="991"/>
      <c r="F33" s="991"/>
      <c r="G33" s="991"/>
      <c r="H33" s="991"/>
      <c r="I33" s="991"/>
      <c r="J33" s="991"/>
      <c r="K33" s="991"/>
      <c r="AE33" s="991"/>
      <c r="AF33" s="991"/>
      <c r="AG33" s="991"/>
      <c r="AH33" s="991"/>
      <c r="AI33" s="991"/>
      <c r="AJ33" s="991"/>
      <c r="AK33" s="991"/>
      <c r="AL33" s="991"/>
      <c r="AM33" s="991"/>
      <c r="AN33" s="991"/>
      <c r="AO33" s="991"/>
    </row>
    <row r="34" spans="1:41" ht="90" customHeight="1">
      <c r="L34" s="1">
        <v>1</v>
      </c>
      <c r="M34" s="1200" t="s">
        <v>633</v>
      </c>
      <c r="N34" s="1200"/>
      <c r="O34" s="1200"/>
      <c r="P34" s="1200"/>
      <c r="Q34" s="1200"/>
      <c r="R34" s="1200"/>
      <c r="S34" s="1200"/>
      <c r="T34" s="1200"/>
      <c r="U34" s="1200"/>
      <c r="V34" s="1200"/>
      <c r="W34" s="1200"/>
      <c r="X34" s="1200"/>
      <c r="Y34" s="1200"/>
      <c r="Z34" s="1200"/>
      <c r="AA34" s="1200"/>
      <c r="AB34" s="1200"/>
      <c r="AC34" s="1200"/>
      <c r="AD34" s="1200"/>
    </row>
  </sheetData>
  <sheetProtection password="FA9C" sheet="1" objects="1" scenarios="1" formatColumns="0" formatRows="0"/>
  <dataConsolidate leftLabels="1"/>
  <mergeCells count="63">
    <mergeCell ref="L11:M11"/>
    <mergeCell ref="L5:T5"/>
    <mergeCell ref="O7:T7"/>
    <mergeCell ref="O8:T8"/>
    <mergeCell ref="O9:T9"/>
    <mergeCell ref="O10:T10"/>
    <mergeCell ref="R15:T15"/>
    <mergeCell ref="S16:T16"/>
    <mergeCell ref="V14:AA14"/>
    <mergeCell ref="AB14:AB16"/>
    <mergeCell ref="V15:V16"/>
    <mergeCell ref="W15:X15"/>
    <mergeCell ref="A18:A32"/>
    <mergeCell ref="O18:AC18"/>
    <mergeCell ref="B19:B32"/>
    <mergeCell ref="O19:AC19"/>
    <mergeCell ref="C20:C32"/>
    <mergeCell ref="O20:AC20"/>
    <mergeCell ref="D21:D32"/>
    <mergeCell ref="U24:U25"/>
    <mergeCell ref="S28:S29"/>
    <mergeCell ref="T28:T29"/>
    <mergeCell ref="U28:U29"/>
    <mergeCell ref="AB24:AB25"/>
    <mergeCell ref="Y28:Y29"/>
    <mergeCell ref="Z28:Z29"/>
    <mergeCell ref="AA28:AA29"/>
    <mergeCell ref="E22:E31"/>
    <mergeCell ref="I22:I31"/>
    <mergeCell ref="O22:AC22"/>
    <mergeCell ref="F23:F26"/>
    <mergeCell ref="J23:J26"/>
    <mergeCell ref="O23:AC23"/>
    <mergeCell ref="R24:R25"/>
    <mergeCell ref="S24:S25"/>
    <mergeCell ref="T24:T25"/>
    <mergeCell ref="F27:F30"/>
    <mergeCell ref="J27:J30"/>
    <mergeCell ref="O27:AC27"/>
    <mergeCell ref="R28:R29"/>
    <mergeCell ref="V12:AB12"/>
    <mergeCell ref="AD28:AD30"/>
    <mergeCell ref="AD24:AD26"/>
    <mergeCell ref="M34:AD34"/>
    <mergeCell ref="O21:AC21"/>
    <mergeCell ref="S17:T17"/>
    <mergeCell ref="O12:U12"/>
    <mergeCell ref="L13:AC13"/>
    <mergeCell ref="AD13:AD16"/>
    <mergeCell ref="L14:L16"/>
    <mergeCell ref="M14:M16"/>
    <mergeCell ref="O14:T14"/>
    <mergeCell ref="U14:U16"/>
    <mergeCell ref="AC14:AC16"/>
    <mergeCell ref="O15:O16"/>
    <mergeCell ref="P15:Q15"/>
    <mergeCell ref="AB28:AB29"/>
    <mergeCell ref="Y15:AA15"/>
    <mergeCell ref="Z16:AA16"/>
    <mergeCell ref="Z17:AA17"/>
    <mergeCell ref="Y24:Y25"/>
    <mergeCell ref="Z24:Z25"/>
    <mergeCell ref="AA24:AA25"/>
  </mergeCells>
  <dataValidations count="11">
    <dataValidation allowBlank="1" sqref="WWA983066:WWL983072 JO65562:JZ65568 TK65562:TV65568 ADG65562:ADR65568 ANC65562:ANN65568 AWY65562:AXJ65568 BGU65562:BHF65568 BQQ65562:BRB65568 CAM65562:CAX65568 CKI65562:CKT65568 CUE65562:CUP65568 DEA65562:DEL65568 DNW65562:DOH65568 DXS65562:DYD65568 EHO65562:EHZ65568 ERK65562:ERV65568 FBG65562:FBR65568 FLC65562:FLN65568 FUY65562:FVJ65568 GEU65562:GFF65568 GOQ65562:GPB65568 GYM65562:GYX65568 HII65562:HIT65568 HSE65562:HSP65568 ICA65562:ICL65568 ILW65562:IMH65568 IVS65562:IWD65568 JFO65562:JFZ65568 JPK65562:JPV65568 JZG65562:JZR65568 KJC65562:KJN65568 KSY65562:KTJ65568 LCU65562:LDF65568 LMQ65562:LNB65568 LWM65562:LWX65568 MGI65562:MGT65568 MQE65562:MQP65568 NAA65562:NAL65568 NJW65562:NKH65568 NTS65562:NUD65568 ODO65562:ODZ65568 ONK65562:ONV65568 OXG65562:OXR65568 PHC65562:PHN65568 PQY65562:PRJ65568 QAU65562:QBF65568 QKQ65562:QLB65568 QUM65562:QUX65568 REI65562:RET65568 ROE65562:ROP65568 RYA65562:RYL65568 SHW65562:SIH65568 SRS65562:SSD65568 TBO65562:TBZ65568 TLK65562:TLV65568 TVG65562:TVR65568 UFC65562:UFN65568 UOY65562:UPJ65568 UYU65562:UZF65568 VIQ65562:VJB65568 VSM65562:VSX65568 WCI65562:WCT65568 WME65562:WMP65568 WWA65562:WWL65568 JO131098:JZ131104 TK131098:TV131104 ADG131098:ADR131104 ANC131098:ANN131104 AWY131098:AXJ131104 BGU131098:BHF131104 BQQ131098:BRB131104 CAM131098:CAX131104 CKI131098:CKT131104 CUE131098:CUP131104 DEA131098:DEL131104 DNW131098:DOH131104 DXS131098:DYD131104 EHO131098:EHZ131104 ERK131098:ERV131104 FBG131098:FBR131104 FLC131098:FLN131104 FUY131098:FVJ131104 GEU131098:GFF131104 GOQ131098:GPB131104 GYM131098:GYX131104 HII131098:HIT131104 HSE131098:HSP131104 ICA131098:ICL131104 ILW131098:IMH131104 IVS131098:IWD131104 JFO131098:JFZ131104 JPK131098:JPV131104 JZG131098:JZR131104 KJC131098:KJN131104 KSY131098:KTJ131104 LCU131098:LDF131104 LMQ131098:LNB131104 LWM131098:LWX131104 MGI131098:MGT131104 MQE131098:MQP131104 NAA131098:NAL131104 NJW131098:NKH131104 NTS131098:NUD131104 ODO131098:ODZ131104 ONK131098:ONV131104 OXG131098:OXR131104 PHC131098:PHN131104 PQY131098:PRJ131104 QAU131098:QBF131104 QKQ131098:QLB131104 QUM131098:QUX131104 REI131098:RET131104 ROE131098:ROP131104 RYA131098:RYL131104 SHW131098:SIH131104 SRS131098:SSD131104 TBO131098:TBZ131104 TLK131098:TLV131104 TVG131098:TVR131104 UFC131098:UFN131104 UOY131098:UPJ131104 UYU131098:UZF131104 VIQ131098:VJB131104 VSM131098:VSX131104 WCI131098:WCT131104 WME131098:WMP131104 WWA131098:WWL131104 JO196634:JZ196640 TK196634:TV196640 ADG196634:ADR196640 ANC196634:ANN196640 AWY196634:AXJ196640 BGU196634:BHF196640 BQQ196634:BRB196640 CAM196634:CAX196640 CKI196634:CKT196640 CUE196634:CUP196640 DEA196634:DEL196640 DNW196634:DOH196640 DXS196634:DYD196640 EHO196634:EHZ196640 ERK196634:ERV196640 FBG196634:FBR196640 FLC196634:FLN196640 FUY196634:FVJ196640 GEU196634:GFF196640 GOQ196634:GPB196640 GYM196634:GYX196640 HII196634:HIT196640 HSE196634:HSP196640 ICA196634:ICL196640 ILW196634:IMH196640 IVS196634:IWD196640 JFO196634:JFZ196640 JPK196634:JPV196640 JZG196634:JZR196640 KJC196634:KJN196640 KSY196634:KTJ196640 LCU196634:LDF196640 LMQ196634:LNB196640 LWM196634:LWX196640 MGI196634:MGT196640 MQE196634:MQP196640 NAA196634:NAL196640 NJW196634:NKH196640 NTS196634:NUD196640 ODO196634:ODZ196640 ONK196634:ONV196640 OXG196634:OXR196640 PHC196634:PHN196640 PQY196634:PRJ196640 QAU196634:QBF196640 QKQ196634:QLB196640 QUM196634:QUX196640 REI196634:RET196640 ROE196634:ROP196640 RYA196634:RYL196640 SHW196634:SIH196640 SRS196634:SSD196640 TBO196634:TBZ196640 TLK196634:TLV196640 TVG196634:TVR196640 UFC196634:UFN196640 UOY196634:UPJ196640 UYU196634:UZF196640 VIQ196634:VJB196640 VSM196634:VSX196640 WCI196634:WCT196640 WME196634:WMP196640 WWA196634:WWL196640 JO262170:JZ262176 TK262170:TV262176 ADG262170:ADR262176 ANC262170:ANN262176 AWY262170:AXJ262176 BGU262170:BHF262176 BQQ262170:BRB262176 CAM262170:CAX262176 CKI262170:CKT262176 CUE262170:CUP262176 DEA262170:DEL262176 DNW262170:DOH262176 DXS262170:DYD262176 EHO262170:EHZ262176 ERK262170:ERV262176 FBG262170:FBR262176 FLC262170:FLN262176 FUY262170:FVJ262176 GEU262170:GFF262176 GOQ262170:GPB262176 GYM262170:GYX262176 HII262170:HIT262176 HSE262170:HSP262176 ICA262170:ICL262176 ILW262170:IMH262176 IVS262170:IWD262176 JFO262170:JFZ262176 JPK262170:JPV262176 JZG262170:JZR262176 KJC262170:KJN262176 KSY262170:KTJ262176 LCU262170:LDF262176 LMQ262170:LNB262176 LWM262170:LWX262176 MGI262170:MGT262176 MQE262170:MQP262176 NAA262170:NAL262176 NJW262170:NKH262176 NTS262170:NUD262176 ODO262170:ODZ262176 ONK262170:ONV262176 OXG262170:OXR262176 PHC262170:PHN262176 PQY262170:PRJ262176 QAU262170:QBF262176 QKQ262170:QLB262176 QUM262170:QUX262176 REI262170:RET262176 ROE262170:ROP262176 RYA262170:RYL262176 SHW262170:SIH262176 SRS262170:SSD262176 TBO262170:TBZ262176 TLK262170:TLV262176 TVG262170:TVR262176 UFC262170:UFN262176 UOY262170:UPJ262176 UYU262170:UZF262176 VIQ262170:VJB262176 VSM262170:VSX262176 WCI262170:WCT262176 WME262170:WMP262176 WWA262170:WWL262176 JO327706:JZ327712 TK327706:TV327712 ADG327706:ADR327712 ANC327706:ANN327712 AWY327706:AXJ327712 BGU327706:BHF327712 BQQ327706:BRB327712 CAM327706:CAX327712 CKI327706:CKT327712 CUE327706:CUP327712 DEA327706:DEL327712 DNW327706:DOH327712 DXS327706:DYD327712 EHO327706:EHZ327712 ERK327706:ERV327712 FBG327706:FBR327712 FLC327706:FLN327712 FUY327706:FVJ327712 GEU327706:GFF327712 GOQ327706:GPB327712 GYM327706:GYX327712 HII327706:HIT327712 HSE327706:HSP327712 ICA327706:ICL327712 ILW327706:IMH327712 IVS327706:IWD327712 JFO327706:JFZ327712 JPK327706:JPV327712 JZG327706:JZR327712 KJC327706:KJN327712 KSY327706:KTJ327712 LCU327706:LDF327712 LMQ327706:LNB327712 LWM327706:LWX327712 MGI327706:MGT327712 MQE327706:MQP327712 NAA327706:NAL327712 NJW327706:NKH327712 NTS327706:NUD327712 ODO327706:ODZ327712 ONK327706:ONV327712 OXG327706:OXR327712 PHC327706:PHN327712 PQY327706:PRJ327712 QAU327706:QBF327712 QKQ327706:QLB327712 QUM327706:QUX327712 REI327706:RET327712 ROE327706:ROP327712 RYA327706:RYL327712 SHW327706:SIH327712 SRS327706:SSD327712 TBO327706:TBZ327712 TLK327706:TLV327712 TVG327706:TVR327712 UFC327706:UFN327712 UOY327706:UPJ327712 UYU327706:UZF327712 VIQ327706:VJB327712 VSM327706:VSX327712 WCI327706:WCT327712 WME327706:WMP327712 WWA327706:WWL327712 JO393242:JZ393248 TK393242:TV393248 ADG393242:ADR393248 ANC393242:ANN393248 AWY393242:AXJ393248 BGU393242:BHF393248 BQQ393242:BRB393248 CAM393242:CAX393248 CKI393242:CKT393248 CUE393242:CUP393248 DEA393242:DEL393248 DNW393242:DOH393248 DXS393242:DYD393248 EHO393242:EHZ393248 ERK393242:ERV393248 FBG393242:FBR393248 FLC393242:FLN393248 FUY393242:FVJ393248 GEU393242:GFF393248 GOQ393242:GPB393248 GYM393242:GYX393248 HII393242:HIT393248 HSE393242:HSP393248 ICA393242:ICL393248 ILW393242:IMH393248 IVS393242:IWD393248 JFO393242:JFZ393248 JPK393242:JPV393248 JZG393242:JZR393248 KJC393242:KJN393248 KSY393242:KTJ393248 LCU393242:LDF393248 LMQ393242:LNB393248 LWM393242:LWX393248 MGI393242:MGT393248 MQE393242:MQP393248 NAA393242:NAL393248 NJW393242:NKH393248 NTS393242:NUD393248 ODO393242:ODZ393248 ONK393242:ONV393248 OXG393242:OXR393248 PHC393242:PHN393248 PQY393242:PRJ393248 QAU393242:QBF393248 QKQ393242:QLB393248 QUM393242:QUX393248 REI393242:RET393248 ROE393242:ROP393248 RYA393242:RYL393248 SHW393242:SIH393248 SRS393242:SSD393248 TBO393242:TBZ393248 TLK393242:TLV393248 TVG393242:TVR393248 UFC393242:UFN393248 UOY393242:UPJ393248 UYU393242:UZF393248 VIQ393242:VJB393248 VSM393242:VSX393248 WCI393242:WCT393248 WME393242:WMP393248 WWA393242:WWL393248 JO458778:JZ458784 TK458778:TV458784 ADG458778:ADR458784 ANC458778:ANN458784 AWY458778:AXJ458784 BGU458778:BHF458784 BQQ458778:BRB458784 CAM458778:CAX458784 CKI458778:CKT458784 CUE458778:CUP458784 DEA458778:DEL458784 DNW458778:DOH458784 DXS458778:DYD458784 EHO458778:EHZ458784 ERK458778:ERV458784 FBG458778:FBR458784 FLC458778:FLN458784 FUY458778:FVJ458784 GEU458778:GFF458784 GOQ458778:GPB458784 GYM458778:GYX458784 HII458778:HIT458784 HSE458778:HSP458784 ICA458778:ICL458784 ILW458778:IMH458784 IVS458778:IWD458784 JFO458778:JFZ458784 JPK458778:JPV458784 JZG458778:JZR458784 KJC458778:KJN458784 KSY458778:KTJ458784 LCU458778:LDF458784 LMQ458778:LNB458784 LWM458778:LWX458784 MGI458778:MGT458784 MQE458778:MQP458784 NAA458778:NAL458784 NJW458778:NKH458784 NTS458778:NUD458784 ODO458778:ODZ458784 ONK458778:ONV458784 OXG458778:OXR458784 PHC458778:PHN458784 PQY458778:PRJ458784 QAU458778:QBF458784 QKQ458778:QLB458784 QUM458778:QUX458784 REI458778:RET458784 ROE458778:ROP458784 RYA458778:RYL458784 SHW458778:SIH458784 SRS458778:SSD458784 TBO458778:TBZ458784 TLK458778:TLV458784 TVG458778:TVR458784 UFC458778:UFN458784 UOY458778:UPJ458784 UYU458778:UZF458784 VIQ458778:VJB458784 VSM458778:VSX458784 WCI458778:WCT458784 WME458778:WMP458784 WWA458778:WWL458784 JO524314:JZ524320 TK524314:TV524320 ADG524314:ADR524320 ANC524314:ANN524320 AWY524314:AXJ524320 BGU524314:BHF524320 BQQ524314:BRB524320 CAM524314:CAX524320 CKI524314:CKT524320 CUE524314:CUP524320 DEA524314:DEL524320 DNW524314:DOH524320 DXS524314:DYD524320 EHO524314:EHZ524320 ERK524314:ERV524320 FBG524314:FBR524320 FLC524314:FLN524320 FUY524314:FVJ524320 GEU524314:GFF524320 GOQ524314:GPB524320 GYM524314:GYX524320 HII524314:HIT524320 HSE524314:HSP524320 ICA524314:ICL524320 ILW524314:IMH524320 IVS524314:IWD524320 JFO524314:JFZ524320 JPK524314:JPV524320 JZG524314:JZR524320 KJC524314:KJN524320 KSY524314:KTJ524320 LCU524314:LDF524320 LMQ524314:LNB524320 LWM524314:LWX524320 MGI524314:MGT524320 MQE524314:MQP524320 NAA524314:NAL524320 NJW524314:NKH524320 NTS524314:NUD524320 ODO524314:ODZ524320 ONK524314:ONV524320 OXG524314:OXR524320 PHC524314:PHN524320 PQY524314:PRJ524320 QAU524314:QBF524320 QKQ524314:QLB524320 QUM524314:QUX524320 REI524314:RET524320 ROE524314:ROP524320 RYA524314:RYL524320 SHW524314:SIH524320 SRS524314:SSD524320 TBO524314:TBZ524320 TLK524314:TLV524320 TVG524314:TVR524320 UFC524314:UFN524320 UOY524314:UPJ524320 UYU524314:UZF524320 VIQ524314:VJB524320 VSM524314:VSX524320 WCI524314:WCT524320 WME524314:WMP524320 WWA524314:WWL524320 JO589850:JZ589856 TK589850:TV589856 ADG589850:ADR589856 ANC589850:ANN589856 AWY589850:AXJ589856 BGU589850:BHF589856 BQQ589850:BRB589856 CAM589850:CAX589856 CKI589850:CKT589856 CUE589850:CUP589856 DEA589850:DEL589856 DNW589850:DOH589856 DXS589850:DYD589856 EHO589850:EHZ589856 ERK589850:ERV589856 FBG589850:FBR589856 FLC589850:FLN589856 FUY589850:FVJ589856 GEU589850:GFF589856 GOQ589850:GPB589856 GYM589850:GYX589856 HII589850:HIT589856 HSE589850:HSP589856 ICA589850:ICL589856 ILW589850:IMH589856 IVS589850:IWD589856 JFO589850:JFZ589856 JPK589850:JPV589856 JZG589850:JZR589856 KJC589850:KJN589856 KSY589850:KTJ589856 LCU589850:LDF589856 LMQ589850:LNB589856 LWM589850:LWX589856 MGI589850:MGT589856 MQE589850:MQP589856 NAA589850:NAL589856 NJW589850:NKH589856 NTS589850:NUD589856 ODO589850:ODZ589856 ONK589850:ONV589856 OXG589850:OXR589856 PHC589850:PHN589856 PQY589850:PRJ589856 QAU589850:QBF589856 QKQ589850:QLB589856 QUM589850:QUX589856 REI589850:RET589856 ROE589850:ROP589856 RYA589850:RYL589856 SHW589850:SIH589856 SRS589850:SSD589856 TBO589850:TBZ589856 TLK589850:TLV589856 TVG589850:TVR589856 UFC589850:UFN589856 UOY589850:UPJ589856 UYU589850:UZF589856 VIQ589850:VJB589856 VSM589850:VSX589856 WCI589850:WCT589856 WME589850:WMP589856 WWA589850:WWL589856 JO655386:JZ655392 TK655386:TV655392 ADG655386:ADR655392 ANC655386:ANN655392 AWY655386:AXJ655392 BGU655386:BHF655392 BQQ655386:BRB655392 CAM655386:CAX655392 CKI655386:CKT655392 CUE655386:CUP655392 DEA655386:DEL655392 DNW655386:DOH655392 DXS655386:DYD655392 EHO655386:EHZ655392 ERK655386:ERV655392 FBG655386:FBR655392 FLC655386:FLN655392 FUY655386:FVJ655392 GEU655386:GFF655392 GOQ655386:GPB655392 GYM655386:GYX655392 HII655386:HIT655392 HSE655386:HSP655392 ICA655386:ICL655392 ILW655386:IMH655392 IVS655386:IWD655392 JFO655386:JFZ655392 JPK655386:JPV655392 JZG655386:JZR655392 KJC655386:KJN655392 KSY655386:KTJ655392 LCU655386:LDF655392 LMQ655386:LNB655392 LWM655386:LWX655392 MGI655386:MGT655392 MQE655386:MQP655392 NAA655386:NAL655392 NJW655386:NKH655392 NTS655386:NUD655392 ODO655386:ODZ655392 ONK655386:ONV655392 OXG655386:OXR655392 PHC655386:PHN655392 PQY655386:PRJ655392 QAU655386:QBF655392 QKQ655386:QLB655392 QUM655386:QUX655392 REI655386:RET655392 ROE655386:ROP655392 RYA655386:RYL655392 SHW655386:SIH655392 SRS655386:SSD655392 TBO655386:TBZ655392 TLK655386:TLV655392 TVG655386:TVR655392 UFC655386:UFN655392 UOY655386:UPJ655392 UYU655386:UZF655392 VIQ655386:VJB655392 VSM655386:VSX655392 WCI655386:WCT655392 WME655386:WMP655392 WWA655386:WWL655392 JO720922:JZ720928 TK720922:TV720928 ADG720922:ADR720928 ANC720922:ANN720928 AWY720922:AXJ720928 BGU720922:BHF720928 BQQ720922:BRB720928 CAM720922:CAX720928 CKI720922:CKT720928 CUE720922:CUP720928 DEA720922:DEL720928 DNW720922:DOH720928 DXS720922:DYD720928 EHO720922:EHZ720928 ERK720922:ERV720928 FBG720922:FBR720928 FLC720922:FLN720928 FUY720922:FVJ720928 GEU720922:GFF720928 GOQ720922:GPB720928 GYM720922:GYX720928 HII720922:HIT720928 HSE720922:HSP720928 ICA720922:ICL720928 ILW720922:IMH720928 IVS720922:IWD720928 JFO720922:JFZ720928 JPK720922:JPV720928 JZG720922:JZR720928 KJC720922:KJN720928 KSY720922:KTJ720928 LCU720922:LDF720928 LMQ720922:LNB720928 LWM720922:LWX720928 MGI720922:MGT720928 MQE720922:MQP720928 NAA720922:NAL720928 NJW720922:NKH720928 NTS720922:NUD720928 ODO720922:ODZ720928 ONK720922:ONV720928 OXG720922:OXR720928 PHC720922:PHN720928 PQY720922:PRJ720928 QAU720922:QBF720928 QKQ720922:QLB720928 QUM720922:QUX720928 REI720922:RET720928 ROE720922:ROP720928 RYA720922:RYL720928 SHW720922:SIH720928 SRS720922:SSD720928 TBO720922:TBZ720928 TLK720922:TLV720928 TVG720922:TVR720928 UFC720922:UFN720928 UOY720922:UPJ720928 UYU720922:UZF720928 VIQ720922:VJB720928 VSM720922:VSX720928 WCI720922:WCT720928 WME720922:WMP720928 WWA720922:WWL720928 JO786458:JZ786464 TK786458:TV786464 ADG786458:ADR786464 ANC786458:ANN786464 AWY786458:AXJ786464 BGU786458:BHF786464 BQQ786458:BRB786464 CAM786458:CAX786464 CKI786458:CKT786464 CUE786458:CUP786464 DEA786458:DEL786464 DNW786458:DOH786464 DXS786458:DYD786464 EHO786458:EHZ786464 ERK786458:ERV786464 FBG786458:FBR786464 FLC786458:FLN786464 FUY786458:FVJ786464 GEU786458:GFF786464 GOQ786458:GPB786464 GYM786458:GYX786464 HII786458:HIT786464 HSE786458:HSP786464 ICA786458:ICL786464 ILW786458:IMH786464 IVS786458:IWD786464 JFO786458:JFZ786464 JPK786458:JPV786464 JZG786458:JZR786464 KJC786458:KJN786464 KSY786458:KTJ786464 LCU786458:LDF786464 LMQ786458:LNB786464 LWM786458:LWX786464 MGI786458:MGT786464 MQE786458:MQP786464 NAA786458:NAL786464 NJW786458:NKH786464 NTS786458:NUD786464 ODO786458:ODZ786464 ONK786458:ONV786464 OXG786458:OXR786464 PHC786458:PHN786464 PQY786458:PRJ786464 QAU786458:QBF786464 QKQ786458:QLB786464 QUM786458:QUX786464 REI786458:RET786464 ROE786458:ROP786464 RYA786458:RYL786464 SHW786458:SIH786464 SRS786458:SSD786464 TBO786458:TBZ786464 TLK786458:TLV786464 TVG786458:TVR786464 UFC786458:UFN786464 UOY786458:UPJ786464 UYU786458:UZF786464 VIQ786458:VJB786464 VSM786458:VSX786464 WCI786458:WCT786464 WME786458:WMP786464 WWA786458:WWL786464 JO851994:JZ852000 TK851994:TV852000 ADG851994:ADR852000 ANC851994:ANN852000 AWY851994:AXJ852000 BGU851994:BHF852000 BQQ851994:BRB852000 CAM851994:CAX852000 CKI851994:CKT852000 CUE851994:CUP852000 DEA851994:DEL852000 DNW851994:DOH852000 DXS851994:DYD852000 EHO851994:EHZ852000 ERK851994:ERV852000 FBG851994:FBR852000 FLC851994:FLN852000 FUY851994:FVJ852000 GEU851994:GFF852000 GOQ851994:GPB852000 GYM851994:GYX852000 HII851994:HIT852000 HSE851994:HSP852000 ICA851994:ICL852000 ILW851994:IMH852000 IVS851994:IWD852000 JFO851994:JFZ852000 JPK851994:JPV852000 JZG851994:JZR852000 KJC851994:KJN852000 KSY851994:KTJ852000 LCU851994:LDF852000 LMQ851994:LNB852000 LWM851994:LWX852000 MGI851994:MGT852000 MQE851994:MQP852000 NAA851994:NAL852000 NJW851994:NKH852000 NTS851994:NUD852000 ODO851994:ODZ852000 ONK851994:ONV852000 OXG851994:OXR852000 PHC851994:PHN852000 PQY851994:PRJ852000 QAU851994:QBF852000 QKQ851994:QLB852000 QUM851994:QUX852000 REI851994:RET852000 ROE851994:ROP852000 RYA851994:RYL852000 SHW851994:SIH852000 SRS851994:SSD852000 TBO851994:TBZ852000 TLK851994:TLV852000 TVG851994:TVR852000 UFC851994:UFN852000 UOY851994:UPJ852000 UYU851994:UZF852000 VIQ851994:VJB852000 VSM851994:VSX852000 WCI851994:WCT852000 WME851994:WMP852000 WWA851994:WWL852000 JO917530:JZ917536 TK917530:TV917536 ADG917530:ADR917536 ANC917530:ANN917536 AWY917530:AXJ917536 BGU917530:BHF917536 BQQ917530:BRB917536 CAM917530:CAX917536 CKI917530:CKT917536 CUE917530:CUP917536 DEA917530:DEL917536 DNW917530:DOH917536 DXS917530:DYD917536 EHO917530:EHZ917536 ERK917530:ERV917536 FBG917530:FBR917536 FLC917530:FLN917536 FUY917530:FVJ917536 GEU917530:GFF917536 GOQ917530:GPB917536 GYM917530:GYX917536 HII917530:HIT917536 HSE917530:HSP917536 ICA917530:ICL917536 ILW917530:IMH917536 IVS917530:IWD917536 JFO917530:JFZ917536 JPK917530:JPV917536 JZG917530:JZR917536 KJC917530:KJN917536 KSY917530:KTJ917536 LCU917530:LDF917536 LMQ917530:LNB917536 LWM917530:LWX917536 MGI917530:MGT917536 MQE917530:MQP917536 NAA917530:NAL917536 NJW917530:NKH917536 NTS917530:NUD917536 ODO917530:ODZ917536 ONK917530:ONV917536 OXG917530:OXR917536 PHC917530:PHN917536 PQY917530:PRJ917536 QAU917530:QBF917536 QKQ917530:QLB917536 QUM917530:QUX917536 REI917530:RET917536 ROE917530:ROP917536 RYA917530:RYL917536 SHW917530:SIH917536 SRS917530:SSD917536 TBO917530:TBZ917536 TLK917530:TLV917536 TVG917530:TVR917536 UFC917530:UFN917536 UOY917530:UPJ917536 UYU917530:UZF917536 VIQ917530:VJB917536 VSM917530:VSX917536 WCI917530:WCT917536 WME917530:WMP917536 WWA917530:WWL917536 JO983066:JZ983072 TK983066:TV983072 ADG983066:ADR983072 ANC983066:ANN983072 AWY983066:AXJ983072 BGU983066:BHF983072 BQQ983066:BRB983072 CAM983066:CAX983072 CKI983066:CKT983072 CUE983066:CUP983072 DEA983066:DEL983072 DNW983066:DOH983072 DXS983066:DYD983072 EHO983066:EHZ983072 ERK983066:ERV983072 FBG983066:FBR983072 FLC983066:FLN983072 FUY983066:FVJ983072 GEU983066:GFF983072 GOQ983066:GPB983072 GYM983066:GYX983072 HII983066:HIT983072 HSE983066:HSP983072 ICA983066:ICL983072 ILW983066:IMH983072 IVS983066:IWD983072 JFO983066:JFZ983072 JPK983066:JPV983072 JZG983066:JZR983072 KJC983066:KJN983072 KSY983066:KTJ983072 LCU983066:LDF983072 LMQ983066:LNB983072 LWM983066:LWX983072 MGI983066:MGT983072 MQE983066:MQP983072 NAA983066:NAL983072 NJW983066:NKH983072 NTS983066:NUD983072 ODO983066:ODZ983072 ONK983066:ONV983072 OXG983066:OXR983072 PHC983066:PHN983072 PQY983066:PRJ983072 QAU983066:QBF983072 QKQ983066:QLB983072 QUM983066:QUX983072 REI983066:RET983072 ROE983066:ROP983072 RYA983066:RYL983072 SHW983066:SIH983072 SRS983066:SSD983072 TBO983066:TBZ983072 TLK983066:TLV983072 TVG983066:TVR983072 UFC983066:UFN983072 UOY983066:UPJ983072 UYU983066:UZF983072 VIQ983066:VJB983072 VSM983066:VSX983072 WCI983066:WCT983072 WME983066:WMP983072 ANC26:ANN26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TK30:TV32 ADG30:ADR32 ANC30:ANN32 AWY30:AXJ32 BGU30:BHF32 BQQ30:BRB32 CAM30:CAX32 CKI30:CKT32 CUE30:CUP32 DEA30:DEL32 DNW30:DOH32 DXS30:DYD32 EHO30:EHZ32 ERK30:ERV32 FBG30:FBR32 FLC30:FLN32 FUY30:FVJ32 GEU30:GFF32 GOQ30:GPB32 GYM30:GYX32 HII30:HIT32 HSE30:HSP32 ICA30:ICL32 ILW30:IMH32 IVS30:IWD32 JFO30:JFZ32 JPK30:JPV32 JZG30:JZR32 KJC30:KJN32 KSY30:KTJ32 LCU30:LDF32 LMQ30:LNB32 LWM30:LWX32 MGI30:MGT32 MQE30:MQP32 NAA30:NAL32 NJW30:NKH32 NTS30:NUD32 ODO30:ODZ32 ONK30:ONV32 OXG30:OXR32 PHC30:PHN32 PQY30:PRJ32 QAU30:QBF32 QKQ30:QLB32 QUM30:QUX32 REI30:RET32 ROE30:ROP32 RYA30:RYL32 SHW30:SIH32 SRS30:SSD32 TBO30:TBZ32 TLK30:TLV32 TVG30:TVR32 UFC30:UFN32 UOY30:UPJ32 UYU30:UZF32 VIQ30:VJB32 VSM30:VSX32 WCI30:WCT32 WME30:WMP32 WWA30:WWL32 JO30:JZ32 L26:AC26 L30:AC30 L65562:AD65568 L983066:AD983072 L917530:AD917536 L851994:AD852000 L786458:AD786464 L720922:AD720928 L655386:AD655392 L589850:AD589856 L524314:AD524320 L458778:AD458784 L393242:AD393248 L327706:AD327712 L262170:AD262176 L196634:AD196640 L131098:AD131104 L31:AD32"/>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Q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Q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Q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Q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Q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Q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Q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Q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Q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Q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Q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Q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Q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Q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5 X65561 X131097 X196633 X262169 X327705 X393241 X458777 X524313 X589849 X655385 X720921 X786457 X851993 X917529 X983065 X29"/>
    <dataValidation allowBlank="1" showInputMessage="1" showErrorMessage="1" prompt="Для выбора выполните двойной щелчок левой клавиши мыши по соответствующей ячейке." sqref="S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S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S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S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S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S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S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S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S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S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S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S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S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S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S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U524312 U589848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U655384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U720920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U786456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U851992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U917528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U983064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U65560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U131096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U196632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U262168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WWJ24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U24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WWJ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4 U393240 U28 S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458776 Z65560 Z131096 Z196632 Z262168 Z327704 Z393240 Z458776 Z524312 Z589848 Z655384 Z720920 Z786456 Z851992 Z917528 Z983064 AB524312 AB589848 AB655384 AB720920 AB786456 AB851992 AB917528 AB983064 AB65560 AB131096 AB196632 AB262168 AB24 AB327704 AB393240 Z24 AB458776 AB28 Z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R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R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R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R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R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R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R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R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R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R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R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R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R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R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WWI983064 T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T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T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T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T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T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T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T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T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T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T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T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T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T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T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65560 Y131096 Y196632 Y262168 Y327704 Y393240 Y458776 Y524312 Y589848 Y655384 Y720920 Y786456 Y851992 Y917528 Y983064 AA65560 AA131096 AA196632 AA262168 AA327704 AA393240 AA458776 AA524312 AA589848 AA655384 AA720920 AA786456 AA851992 AA917528 AA983064 Y24 Y28 AA28"/>
    <dataValidation type="list" allowBlank="1" showInputMessage="1" showErrorMessage="1" errorTitle="Ошибка" error="Выберите значение из списка" sqref="WWB983064 M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M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M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M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M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M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M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M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M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M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M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M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M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M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M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9:JY65559 TN65559:TU65559 ADJ65559:ADQ65559 ANF65559:ANM65559 AXB65559:AXI65559 BGX65559:BHE65559 BQT65559:BRA65559 CAP65559:CAW65559 CKL65559:CKS65559 CUH65559:CUO65559 DED65559:DEK65559 DNZ65559:DOG65559 DXV65559:DYC65559 EHR65559:EHY65559 ERN65559:ERU65559 FBJ65559:FBQ65559 FLF65559:FLM65559 FVB65559:FVI65559 GEX65559:GFE65559 GOT65559:GPA65559 GYP65559:GYW65559 HIL65559:HIS65559 HSH65559:HSO65559 ICD65559:ICK65559 ILZ65559:IMG65559 IVV65559:IWC65559 JFR65559:JFY65559 JPN65559:JPU65559 JZJ65559:JZQ65559 KJF65559:KJM65559 KTB65559:KTI65559 LCX65559:LDE65559 LMT65559:LNA65559 LWP65559:LWW65559 MGL65559:MGS65559 MQH65559:MQO65559 NAD65559:NAK65559 NJZ65559:NKG65559 NTV65559:NUC65559 ODR65559:ODY65559 ONN65559:ONU65559 OXJ65559:OXQ65559 PHF65559:PHM65559 PRB65559:PRI65559 QAX65559:QBE65559 QKT65559:QLA65559 QUP65559:QUW65559 REL65559:RES65559 ROH65559:ROO65559 RYD65559:RYK65559 SHZ65559:SIG65559 SRV65559:SSC65559 TBR65559:TBY65559 TLN65559:TLU65559 TVJ65559:TVQ65559 UFF65559:UFM65559 UPB65559:UPI65559 UYX65559:UZE65559 VIT65559:VJA65559 VSP65559:VSW65559 WCL65559:WCS65559 WMH65559:WMO65559 WWD65559:WWK65559 JR131095:JY131095 TN131095:TU131095 ADJ131095:ADQ131095 ANF131095:ANM131095 AXB131095:AXI131095 BGX131095:BHE131095 BQT131095:BRA131095 CAP131095:CAW131095 CKL131095:CKS131095 CUH131095:CUO131095 DED131095:DEK131095 DNZ131095:DOG131095 DXV131095:DYC131095 EHR131095:EHY131095 ERN131095:ERU131095 FBJ131095:FBQ131095 FLF131095:FLM131095 FVB131095:FVI131095 GEX131095:GFE131095 GOT131095:GPA131095 GYP131095:GYW131095 HIL131095:HIS131095 HSH131095:HSO131095 ICD131095:ICK131095 ILZ131095:IMG131095 IVV131095:IWC131095 JFR131095:JFY131095 JPN131095:JPU131095 JZJ131095:JZQ131095 KJF131095:KJM131095 KTB131095:KTI131095 LCX131095:LDE131095 LMT131095:LNA131095 LWP131095:LWW131095 MGL131095:MGS131095 MQH131095:MQO131095 NAD131095:NAK131095 NJZ131095:NKG131095 NTV131095:NUC131095 ODR131095:ODY131095 ONN131095:ONU131095 OXJ131095:OXQ131095 PHF131095:PHM131095 PRB131095:PRI131095 QAX131095:QBE131095 QKT131095:QLA131095 QUP131095:QUW131095 REL131095:RES131095 ROH131095:ROO131095 RYD131095:RYK131095 SHZ131095:SIG131095 SRV131095:SSC131095 TBR131095:TBY131095 TLN131095:TLU131095 TVJ131095:TVQ131095 UFF131095:UFM131095 UPB131095:UPI131095 UYX131095:UZE131095 VIT131095:VJA131095 VSP131095:VSW131095 WCL131095:WCS131095 WMH131095:WMO131095 WWD131095:WWK131095 JR196631:JY196631 TN196631:TU196631 ADJ196631:ADQ196631 ANF196631:ANM196631 AXB196631:AXI196631 BGX196631:BHE196631 BQT196631:BRA196631 CAP196631:CAW196631 CKL196631:CKS196631 CUH196631:CUO196631 DED196631:DEK196631 DNZ196631:DOG196631 DXV196631:DYC196631 EHR196631:EHY196631 ERN196631:ERU196631 FBJ196631:FBQ196631 FLF196631:FLM196631 FVB196631:FVI196631 GEX196631:GFE196631 GOT196631:GPA196631 GYP196631:GYW196631 HIL196631:HIS196631 HSH196631:HSO196631 ICD196631:ICK196631 ILZ196631:IMG196631 IVV196631:IWC196631 JFR196631:JFY196631 JPN196631:JPU196631 JZJ196631:JZQ196631 KJF196631:KJM196631 KTB196631:KTI196631 LCX196631:LDE196631 LMT196631:LNA196631 LWP196631:LWW196631 MGL196631:MGS196631 MQH196631:MQO196631 NAD196631:NAK196631 NJZ196631:NKG196631 NTV196631:NUC196631 ODR196631:ODY196631 ONN196631:ONU196631 OXJ196631:OXQ196631 PHF196631:PHM196631 PRB196631:PRI196631 QAX196631:QBE196631 QKT196631:QLA196631 QUP196631:QUW196631 REL196631:RES196631 ROH196631:ROO196631 RYD196631:RYK196631 SHZ196631:SIG196631 SRV196631:SSC196631 TBR196631:TBY196631 TLN196631:TLU196631 TVJ196631:TVQ196631 UFF196631:UFM196631 UPB196631:UPI196631 UYX196631:UZE196631 VIT196631:VJA196631 VSP196631:VSW196631 WCL196631:WCS196631 WMH196631:WMO196631 WWD196631:WWK196631 JR262167:JY262167 TN262167:TU262167 ADJ262167:ADQ262167 ANF262167:ANM262167 AXB262167:AXI262167 BGX262167:BHE262167 BQT262167:BRA262167 CAP262167:CAW262167 CKL262167:CKS262167 CUH262167:CUO262167 DED262167:DEK262167 DNZ262167:DOG262167 DXV262167:DYC262167 EHR262167:EHY262167 ERN262167:ERU262167 FBJ262167:FBQ262167 FLF262167:FLM262167 FVB262167:FVI262167 GEX262167:GFE262167 GOT262167:GPA262167 GYP262167:GYW262167 HIL262167:HIS262167 HSH262167:HSO262167 ICD262167:ICK262167 ILZ262167:IMG262167 IVV262167:IWC262167 JFR262167:JFY262167 JPN262167:JPU262167 JZJ262167:JZQ262167 KJF262167:KJM262167 KTB262167:KTI262167 LCX262167:LDE262167 LMT262167:LNA262167 LWP262167:LWW262167 MGL262167:MGS262167 MQH262167:MQO262167 NAD262167:NAK262167 NJZ262167:NKG262167 NTV262167:NUC262167 ODR262167:ODY262167 ONN262167:ONU262167 OXJ262167:OXQ262167 PHF262167:PHM262167 PRB262167:PRI262167 QAX262167:QBE262167 QKT262167:QLA262167 QUP262167:QUW262167 REL262167:RES262167 ROH262167:ROO262167 RYD262167:RYK262167 SHZ262167:SIG262167 SRV262167:SSC262167 TBR262167:TBY262167 TLN262167:TLU262167 TVJ262167:TVQ262167 UFF262167:UFM262167 UPB262167:UPI262167 UYX262167:UZE262167 VIT262167:VJA262167 VSP262167:VSW262167 WCL262167:WCS262167 WMH262167:WMO262167 WWD262167:WWK262167 JR327703:JY327703 TN327703:TU327703 ADJ327703:ADQ327703 ANF327703:ANM327703 AXB327703:AXI327703 BGX327703:BHE327703 BQT327703:BRA327703 CAP327703:CAW327703 CKL327703:CKS327703 CUH327703:CUO327703 DED327703:DEK327703 DNZ327703:DOG327703 DXV327703:DYC327703 EHR327703:EHY327703 ERN327703:ERU327703 FBJ327703:FBQ327703 FLF327703:FLM327703 FVB327703:FVI327703 GEX327703:GFE327703 GOT327703:GPA327703 GYP327703:GYW327703 HIL327703:HIS327703 HSH327703:HSO327703 ICD327703:ICK327703 ILZ327703:IMG327703 IVV327703:IWC327703 JFR327703:JFY327703 JPN327703:JPU327703 JZJ327703:JZQ327703 KJF327703:KJM327703 KTB327703:KTI327703 LCX327703:LDE327703 LMT327703:LNA327703 LWP327703:LWW327703 MGL327703:MGS327703 MQH327703:MQO327703 NAD327703:NAK327703 NJZ327703:NKG327703 NTV327703:NUC327703 ODR327703:ODY327703 ONN327703:ONU327703 OXJ327703:OXQ327703 PHF327703:PHM327703 PRB327703:PRI327703 QAX327703:QBE327703 QKT327703:QLA327703 QUP327703:QUW327703 REL327703:RES327703 ROH327703:ROO327703 RYD327703:RYK327703 SHZ327703:SIG327703 SRV327703:SSC327703 TBR327703:TBY327703 TLN327703:TLU327703 TVJ327703:TVQ327703 UFF327703:UFM327703 UPB327703:UPI327703 UYX327703:UZE327703 VIT327703:VJA327703 VSP327703:VSW327703 WCL327703:WCS327703 WMH327703:WMO327703 WWD327703:WWK327703 JR393239:JY393239 TN393239:TU393239 ADJ393239:ADQ393239 ANF393239:ANM393239 AXB393239:AXI393239 BGX393239:BHE393239 BQT393239:BRA393239 CAP393239:CAW393239 CKL393239:CKS393239 CUH393239:CUO393239 DED393239:DEK393239 DNZ393239:DOG393239 DXV393239:DYC393239 EHR393239:EHY393239 ERN393239:ERU393239 FBJ393239:FBQ393239 FLF393239:FLM393239 FVB393239:FVI393239 GEX393239:GFE393239 GOT393239:GPA393239 GYP393239:GYW393239 HIL393239:HIS393239 HSH393239:HSO393239 ICD393239:ICK393239 ILZ393239:IMG393239 IVV393239:IWC393239 JFR393239:JFY393239 JPN393239:JPU393239 JZJ393239:JZQ393239 KJF393239:KJM393239 KTB393239:KTI393239 LCX393239:LDE393239 LMT393239:LNA393239 LWP393239:LWW393239 MGL393239:MGS393239 MQH393239:MQO393239 NAD393239:NAK393239 NJZ393239:NKG393239 NTV393239:NUC393239 ODR393239:ODY393239 ONN393239:ONU393239 OXJ393239:OXQ393239 PHF393239:PHM393239 PRB393239:PRI393239 QAX393239:QBE393239 QKT393239:QLA393239 QUP393239:QUW393239 REL393239:RES393239 ROH393239:ROO393239 RYD393239:RYK393239 SHZ393239:SIG393239 SRV393239:SSC393239 TBR393239:TBY393239 TLN393239:TLU393239 TVJ393239:TVQ393239 UFF393239:UFM393239 UPB393239:UPI393239 UYX393239:UZE393239 VIT393239:VJA393239 VSP393239:VSW393239 WCL393239:WCS393239 WMH393239:WMO393239 WWD393239:WWK393239 JR458775:JY458775 TN458775:TU458775 ADJ458775:ADQ458775 ANF458775:ANM458775 AXB458775:AXI458775 BGX458775:BHE458775 BQT458775:BRA458775 CAP458775:CAW458775 CKL458775:CKS458775 CUH458775:CUO458775 DED458775:DEK458775 DNZ458775:DOG458775 DXV458775:DYC458775 EHR458775:EHY458775 ERN458775:ERU458775 FBJ458775:FBQ458775 FLF458775:FLM458775 FVB458775:FVI458775 GEX458775:GFE458775 GOT458775:GPA458775 GYP458775:GYW458775 HIL458775:HIS458775 HSH458775:HSO458775 ICD458775:ICK458775 ILZ458775:IMG458775 IVV458775:IWC458775 JFR458775:JFY458775 JPN458775:JPU458775 JZJ458775:JZQ458775 KJF458775:KJM458775 KTB458775:KTI458775 LCX458775:LDE458775 LMT458775:LNA458775 LWP458775:LWW458775 MGL458775:MGS458775 MQH458775:MQO458775 NAD458775:NAK458775 NJZ458775:NKG458775 NTV458775:NUC458775 ODR458775:ODY458775 ONN458775:ONU458775 OXJ458775:OXQ458775 PHF458775:PHM458775 PRB458775:PRI458775 QAX458775:QBE458775 QKT458775:QLA458775 QUP458775:QUW458775 REL458775:RES458775 ROH458775:ROO458775 RYD458775:RYK458775 SHZ458775:SIG458775 SRV458775:SSC458775 TBR458775:TBY458775 TLN458775:TLU458775 TVJ458775:TVQ458775 UFF458775:UFM458775 UPB458775:UPI458775 UYX458775:UZE458775 VIT458775:VJA458775 VSP458775:VSW458775 WCL458775:WCS458775 WMH458775:WMO458775 WWD458775:WWK458775 JR524311:JY524311 TN524311:TU524311 ADJ524311:ADQ524311 ANF524311:ANM524311 AXB524311:AXI524311 BGX524311:BHE524311 BQT524311:BRA524311 CAP524311:CAW524311 CKL524311:CKS524311 CUH524311:CUO524311 DED524311:DEK524311 DNZ524311:DOG524311 DXV524311:DYC524311 EHR524311:EHY524311 ERN524311:ERU524311 FBJ524311:FBQ524311 FLF524311:FLM524311 FVB524311:FVI524311 GEX524311:GFE524311 GOT524311:GPA524311 GYP524311:GYW524311 HIL524311:HIS524311 HSH524311:HSO524311 ICD524311:ICK524311 ILZ524311:IMG524311 IVV524311:IWC524311 JFR524311:JFY524311 JPN524311:JPU524311 JZJ524311:JZQ524311 KJF524311:KJM524311 KTB524311:KTI524311 LCX524311:LDE524311 LMT524311:LNA524311 LWP524311:LWW524311 MGL524311:MGS524311 MQH524311:MQO524311 NAD524311:NAK524311 NJZ524311:NKG524311 NTV524311:NUC524311 ODR524311:ODY524311 ONN524311:ONU524311 OXJ524311:OXQ524311 PHF524311:PHM524311 PRB524311:PRI524311 QAX524311:QBE524311 QKT524311:QLA524311 QUP524311:QUW524311 REL524311:RES524311 ROH524311:ROO524311 RYD524311:RYK524311 SHZ524311:SIG524311 SRV524311:SSC524311 TBR524311:TBY524311 TLN524311:TLU524311 TVJ524311:TVQ524311 UFF524311:UFM524311 UPB524311:UPI524311 UYX524311:UZE524311 VIT524311:VJA524311 VSP524311:VSW524311 WCL524311:WCS524311 WMH524311:WMO524311 WWD524311:WWK524311 JR589847:JY589847 TN589847:TU589847 ADJ589847:ADQ589847 ANF589847:ANM589847 AXB589847:AXI589847 BGX589847:BHE589847 BQT589847:BRA589847 CAP589847:CAW589847 CKL589847:CKS589847 CUH589847:CUO589847 DED589847:DEK589847 DNZ589847:DOG589847 DXV589847:DYC589847 EHR589847:EHY589847 ERN589847:ERU589847 FBJ589847:FBQ589847 FLF589847:FLM589847 FVB589847:FVI589847 GEX589847:GFE589847 GOT589847:GPA589847 GYP589847:GYW589847 HIL589847:HIS589847 HSH589847:HSO589847 ICD589847:ICK589847 ILZ589847:IMG589847 IVV589847:IWC589847 JFR589847:JFY589847 JPN589847:JPU589847 JZJ589847:JZQ589847 KJF589847:KJM589847 KTB589847:KTI589847 LCX589847:LDE589847 LMT589847:LNA589847 LWP589847:LWW589847 MGL589847:MGS589847 MQH589847:MQO589847 NAD589847:NAK589847 NJZ589847:NKG589847 NTV589847:NUC589847 ODR589847:ODY589847 ONN589847:ONU589847 OXJ589847:OXQ589847 PHF589847:PHM589847 PRB589847:PRI589847 QAX589847:QBE589847 QKT589847:QLA589847 QUP589847:QUW589847 REL589847:RES589847 ROH589847:ROO589847 RYD589847:RYK589847 SHZ589847:SIG589847 SRV589847:SSC589847 TBR589847:TBY589847 TLN589847:TLU589847 TVJ589847:TVQ589847 UFF589847:UFM589847 UPB589847:UPI589847 UYX589847:UZE589847 VIT589847:VJA589847 VSP589847:VSW589847 WCL589847:WCS589847 WMH589847:WMO589847 WWD589847:WWK589847 JR655383:JY655383 TN655383:TU655383 ADJ655383:ADQ655383 ANF655383:ANM655383 AXB655383:AXI655383 BGX655383:BHE655383 BQT655383:BRA655383 CAP655383:CAW655383 CKL655383:CKS655383 CUH655383:CUO655383 DED655383:DEK655383 DNZ655383:DOG655383 DXV655383:DYC655383 EHR655383:EHY655383 ERN655383:ERU655383 FBJ655383:FBQ655383 FLF655383:FLM655383 FVB655383:FVI655383 GEX655383:GFE655383 GOT655383:GPA655383 GYP655383:GYW655383 HIL655383:HIS655383 HSH655383:HSO655383 ICD655383:ICK655383 ILZ655383:IMG655383 IVV655383:IWC655383 JFR655383:JFY655383 JPN655383:JPU655383 JZJ655383:JZQ655383 KJF655383:KJM655383 KTB655383:KTI655383 LCX655383:LDE655383 LMT655383:LNA655383 LWP655383:LWW655383 MGL655383:MGS655383 MQH655383:MQO655383 NAD655383:NAK655383 NJZ655383:NKG655383 NTV655383:NUC655383 ODR655383:ODY655383 ONN655383:ONU655383 OXJ655383:OXQ655383 PHF655383:PHM655383 PRB655383:PRI655383 QAX655383:QBE655383 QKT655383:QLA655383 QUP655383:QUW655383 REL655383:RES655383 ROH655383:ROO655383 RYD655383:RYK655383 SHZ655383:SIG655383 SRV655383:SSC655383 TBR655383:TBY655383 TLN655383:TLU655383 TVJ655383:TVQ655383 UFF655383:UFM655383 UPB655383:UPI655383 UYX655383:UZE655383 VIT655383:VJA655383 VSP655383:VSW655383 WCL655383:WCS655383 WMH655383:WMO655383 WWD655383:WWK655383 JR720919:JY720919 TN720919:TU720919 ADJ720919:ADQ720919 ANF720919:ANM720919 AXB720919:AXI720919 BGX720919:BHE720919 BQT720919:BRA720919 CAP720919:CAW720919 CKL720919:CKS720919 CUH720919:CUO720919 DED720919:DEK720919 DNZ720919:DOG720919 DXV720919:DYC720919 EHR720919:EHY720919 ERN720919:ERU720919 FBJ720919:FBQ720919 FLF720919:FLM720919 FVB720919:FVI720919 GEX720919:GFE720919 GOT720919:GPA720919 GYP720919:GYW720919 HIL720919:HIS720919 HSH720919:HSO720919 ICD720919:ICK720919 ILZ720919:IMG720919 IVV720919:IWC720919 JFR720919:JFY720919 JPN720919:JPU720919 JZJ720919:JZQ720919 KJF720919:KJM720919 KTB720919:KTI720919 LCX720919:LDE720919 LMT720919:LNA720919 LWP720919:LWW720919 MGL720919:MGS720919 MQH720919:MQO720919 NAD720919:NAK720919 NJZ720919:NKG720919 NTV720919:NUC720919 ODR720919:ODY720919 ONN720919:ONU720919 OXJ720919:OXQ720919 PHF720919:PHM720919 PRB720919:PRI720919 QAX720919:QBE720919 QKT720919:QLA720919 QUP720919:QUW720919 REL720919:RES720919 ROH720919:ROO720919 RYD720919:RYK720919 SHZ720919:SIG720919 SRV720919:SSC720919 TBR720919:TBY720919 TLN720919:TLU720919 TVJ720919:TVQ720919 UFF720919:UFM720919 UPB720919:UPI720919 UYX720919:UZE720919 VIT720919:VJA720919 VSP720919:VSW720919 WCL720919:WCS720919 WMH720919:WMO720919 WWD720919:WWK720919 JR786455:JY786455 TN786455:TU786455 ADJ786455:ADQ786455 ANF786455:ANM786455 AXB786455:AXI786455 BGX786455:BHE786455 BQT786455:BRA786455 CAP786455:CAW786455 CKL786455:CKS786455 CUH786455:CUO786455 DED786455:DEK786455 DNZ786455:DOG786455 DXV786455:DYC786455 EHR786455:EHY786455 ERN786455:ERU786455 FBJ786455:FBQ786455 FLF786455:FLM786455 FVB786455:FVI786455 GEX786455:GFE786455 GOT786455:GPA786455 GYP786455:GYW786455 HIL786455:HIS786455 HSH786455:HSO786455 ICD786455:ICK786455 ILZ786455:IMG786455 IVV786455:IWC786455 JFR786455:JFY786455 JPN786455:JPU786455 JZJ786455:JZQ786455 KJF786455:KJM786455 KTB786455:KTI786455 LCX786455:LDE786455 LMT786455:LNA786455 LWP786455:LWW786455 MGL786455:MGS786455 MQH786455:MQO786455 NAD786455:NAK786455 NJZ786455:NKG786455 NTV786455:NUC786455 ODR786455:ODY786455 ONN786455:ONU786455 OXJ786455:OXQ786455 PHF786455:PHM786455 PRB786455:PRI786455 QAX786455:QBE786455 QKT786455:QLA786455 QUP786455:QUW786455 REL786455:RES786455 ROH786455:ROO786455 RYD786455:RYK786455 SHZ786455:SIG786455 SRV786455:SSC786455 TBR786455:TBY786455 TLN786455:TLU786455 TVJ786455:TVQ786455 UFF786455:UFM786455 UPB786455:UPI786455 UYX786455:UZE786455 VIT786455:VJA786455 VSP786455:VSW786455 WCL786455:WCS786455 WMH786455:WMO786455 WWD786455:WWK786455 JR851991:JY851991 TN851991:TU851991 ADJ851991:ADQ851991 ANF851991:ANM851991 AXB851991:AXI851991 BGX851991:BHE851991 BQT851991:BRA851991 CAP851991:CAW851991 CKL851991:CKS851991 CUH851991:CUO851991 DED851991:DEK851991 DNZ851991:DOG851991 DXV851991:DYC851991 EHR851991:EHY851991 ERN851991:ERU851991 FBJ851991:FBQ851991 FLF851991:FLM851991 FVB851991:FVI851991 GEX851991:GFE851991 GOT851991:GPA851991 GYP851991:GYW851991 HIL851991:HIS851991 HSH851991:HSO851991 ICD851991:ICK851991 ILZ851991:IMG851991 IVV851991:IWC851991 JFR851991:JFY851991 JPN851991:JPU851991 JZJ851991:JZQ851991 KJF851991:KJM851991 KTB851991:KTI851991 LCX851991:LDE851991 LMT851991:LNA851991 LWP851991:LWW851991 MGL851991:MGS851991 MQH851991:MQO851991 NAD851991:NAK851991 NJZ851991:NKG851991 NTV851991:NUC851991 ODR851991:ODY851991 ONN851991:ONU851991 OXJ851991:OXQ851991 PHF851991:PHM851991 PRB851991:PRI851991 QAX851991:QBE851991 QKT851991:QLA851991 QUP851991:QUW851991 REL851991:RES851991 ROH851991:ROO851991 RYD851991:RYK851991 SHZ851991:SIG851991 SRV851991:SSC851991 TBR851991:TBY851991 TLN851991:TLU851991 TVJ851991:TVQ851991 UFF851991:UFM851991 UPB851991:UPI851991 UYX851991:UZE851991 VIT851991:VJA851991 VSP851991:VSW851991 WCL851991:WCS851991 WMH851991:WMO851991 WWD851991:WWK851991 JR917527:JY917527 TN917527:TU917527 ADJ917527:ADQ917527 ANF917527:ANM917527 AXB917527:AXI917527 BGX917527:BHE917527 BQT917527:BRA917527 CAP917527:CAW917527 CKL917527:CKS917527 CUH917527:CUO917527 DED917527:DEK917527 DNZ917527:DOG917527 DXV917527:DYC917527 EHR917527:EHY917527 ERN917527:ERU917527 FBJ917527:FBQ917527 FLF917527:FLM917527 FVB917527:FVI917527 GEX917527:GFE917527 GOT917527:GPA917527 GYP917527:GYW917527 HIL917527:HIS917527 HSH917527:HSO917527 ICD917527:ICK917527 ILZ917527:IMG917527 IVV917527:IWC917527 JFR917527:JFY917527 JPN917527:JPU917527 JZJ917527:JZQ917527 KJF917527:KJM917527 KTB917527:KTI917527 LCX917527:LDE917527 LMT917527:LNA917527 LWP917527:LWW917527 MGL917527:MGS917527 MQH917527:MQO917527 NAD917527:NAK917527 NJZ917527:NKG917527 NTV917527:NUC917527 ODR917527:ODY917527 ONN917527:ONU917527 OXJ917527:OXQ917527 PHF917527:PHM917527 PRB917527:PRI917527 QAX917527:QBE917527 QKT917527:QLA917527 QUP917527:QUW917527 REL917527:RES917527 ROH917527:ROO917527 RYD917527:RYK917527 SHZ917527:SIG917527 SRV917527:SSC917527 TBR917527:TBY917527 TLN917527:TLU917527 TVJ917527:TVQ917527 UFF917527:UFM917527 UPB917527:UPI917527 UYX917527:UZE917527 VIT917527:VJA917527 VSP917527:VSW917527 WCL917527:WCS917527 WMH917527:WMO917527 WWD917527:WWK917527 WWD983063:WWK983063 JR983063:JY983063 TN983063:TU983063 ADJ983063:ADQ983063 ANF983063:ANM983063 AXB983063:AXI983063 BGX983063:BHE983063 BQT983063:BRA983063 CAP983063:CAW983063 CKL983063:CKS983063 CUH983063:CUO983063 DED983063:DEK983063 DNZ983063:DOG983063 DXV983063:DYC983063 EHR983063:EHY983063 ERN983063:ERU983063 FBJ983063:FBQ983063 FLF983063:FLM983063 FVB983063:FVI983063 GEX983063:GFE983063 GOT983063:GPA983063 GYP983063:GYW983063 HIL983063:HIS983063 HSH983063:HSO983063 ICD983063:ICK983063 ILZ983063:IMG983063 IVV983063:IWC983063 JFR983063:JFY983063 JPN983063:JPU983063 JZJ983063:JZQ983063 KJF983063:KJM983063 KTB983063:KTI983063 LCX983063:LDE983063 LMT983063:LNA983063 LWP983063:LWW983063 MGL983063:MGS983063 MQH983063:MQO983063 NAD983063:NAK983063 NJZ983063:NKG983063 NTV983063:NUC983063 ODR983063:ODY983063 ONN983063:ONU983063 OXJ983063:OXQ983063 PHF983063:PHM983063 PRB983063:PRI983063 QAX983063:QBE983063 QKT983063:QLA983063 QUP983063:QUW983063 REL983063:RES983063 ROH983063:ROO983063 RYD983063:RYK983063 SHZ983063:SIG983063 SRV983063:SSC983063 TBR983063:TBY983063 TLN983063:TLU983063 TVJ983063:TVQ983063 UFF983063:UFM983063 UPB983063:UPI983063 UYX983063:UZE983063 VIT983063:VJA983063 VSP983063:VSW983063 WCL983063:WCS983063 WMH983063:WMO983063 TVJ27:TVQ27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O917527:AC917527 O851991:AC851991 O786455:AC786455 O720919:AC720919 O655383:AC655383 O589847:AC589847 O524311:AC524311 O458775:AC458775 O393239:AC393239 O327703:AC327703 O262167:AC262167 O196631:AC196631 O131095:AC131095 O65559:AC65559 O983063:AC983063">
      <formula1>kind_of_cons</formula1>
    </dataValidation>
    <dataValidation type="textLength" operator="lessThanOrEqual" allowBlank="1" showInputMessage="1" showErrorMessage="1" errorTitle="Ошибка" error="Допускается ввод не более 900 символов!" sqref="WWL983058:WWL983065 WMP983058:WMP983065 AD65554:AD65561 JZ65554:JZ65561 TV65554:TV65561 ADR65554:ADR65561 ANN65554:ANN65561 AXJ65554:AXJ65561 BHF65554:BHF65561 BRB65554:BRB65561 CAX65554:CAX65561 CKT65554:CKT65561 CUP65554:CUP65561 DEL65554:DEL65561 DOH65554:DOH65561 DYD65554:DYD65561 EHZ65554:EHZ65561 ERV65554:ERV65561 FBR65554:FBR65561 FLN65554:FLN65561 FVJ65554:FVJ65561 GFF65554:GFF65561 GPB65554:GPB65561 GYX65554:GYX65561 HIT65554:HIT65561 HSP65554:HSP65561 ICL65554:ICL65561 IMH65554:IMH65561 IWD65554:IWD65561 JFZ65554:JFZ65561 JPV65554:JPV65561 JZR65554:JZR65561 KJN65554:KJN65561 KTJ65554:KTJ65561 LDF65554:LDF65561 LNB65554:LNB65561 LWX65554:LWX65561 MGT65554:MGT65561 MQP65554:MQP65561 NAL65554:NAL65561 NKH65554:NKH65561 NUD65554:NUD65561 ODZ65554:ODZ65561 ONV65554:ONV65561 OXR65554:OXR65561 PHN65554:PHN65561 PRJ65554:PRJ65561 QBF65554:QBF65561 QLB65554:QLB65561 QUX65554:QUX65561 RET65554:RET65561 ROP65554:ROP65561 RYL65554:RYL65561 SIH65554:SIH65561 SSD65554:SSD65561 TBZ65554:TBZ65561 TLV65554:TLV65561 TVR65554:TVR65561 UFN65554:UFN65561 UPJ65554:UPJ65561 UZF65554:UZF65561 VJB65554:VJB65561 VSX65554:VSX65561 WCT65554:WCT65561 WMP65554:WMP65561 WWL65554:WWL65561 AD131090:AD131097 JZ131090:JZ131097 TV131090:TV131097 ADR131090:ADR131097 ANN131090:ANN131097 AXJ131090:AXJ131097 BHF131090:BHF131097 BRB131090:BRB131097 CAX131090:CAX131097 CKT131090:CKT131097 CUP131090:CUP131097 DEL131090:DEL131097 DOH131090:DOH131097 DYD131090:DYD131097 EHZ131090:EHZ131097 ERV131090:ERV131097 FBR131090:FBR131097 FLN131090:FLN131097 FVJ131090:FVJ131097 GFF131090:GFF131097 GPB131090:GPB131097 GYX131090:GYX131097 HIT131090:HIT131097 HSP131090:HSP131097 ICL131090:ICL131097 IMH131090:IMH131097 IWD131090:IWD131097 JFZ131090:JFZ131097 JPV131090:JPV131097 JZR131090:JZR131097 KJN131090:KJN131097 KTJ131090:KTJ131097 LDF131090:LDF131097 LNB131090:LNB131097 LWX131090:LWX131097 MGT131090:MGT131097 MQP131090:MQP131097 NAL131090:NAL131097 NKH131090:NKH131097 NUD131090:NUD131097 ODZ131090:ODZ131097 ONV131090:ONV131097 OXR131090:OXR131097 PHN131090:PHN131097 PRJ131090:PRJ131097 QBF131090:QBF131097 QLB131090:QLB131097 QUX131090:QUX131097 RET131090:RET131097 ROP131090:ROP131097 RYL131090:RYL131097 SIH131090:SIH131097 SSD131090:SSD131097 TBZ131090:TBZ131097 TLV131090:TLV131097 TVR131090:TVR131097 UFN131090:UFN131097 UPJ131090:UPJ131097 UZF131090:UZF131097 VJB131090:VJB131097 VSX131090:VSX131097 WCT131090:WCT131097 WMP131090:WMP131097 WWL131090:WWL131097 AD196626:AD196633 JZ196626:JZ196633 TV196626:TV196633 ADR196626:ADR196633 ANN196626:ANN196633 AXJ196626:AXJ196633 BHF196626:BHF196633 BRB196626:BRB196633 CAX196626:CAX196633 CKT196626:CKT196633 CUP196626:CUP196633 DEL196626:DEL196633 DOH196626:DOH196633 DYD196626:DYD196633 EHZ196626:EHZ196633 ERV196626:ERV196633 FBR196626:FBR196633 FLN196626:FLN196633 FVJ196626:FVJ196633 GFF196626:GFF196633 GPB196626:GPB196633 GYX196626:GYX196633 HIT196626:HIT196633 HSP196626:HSP196633 ICL196626:ICL196633 IMH196626:IMH196633 IWD196626:IWD196633 JFZ196626:JFZ196633 JPV196626:JPV196633 JZR196626:JZR196633 KJN196626:KJN196633 KTJ196626:KTJ196633 LDF196626:LDF196633 LNB196626:LNB196633 LWX196626:LWX196633 MGT196626:MGT196633 MQP196626:MQP196633 NAL196626:NAL196633 NKH196626:NKH196633 NUD196626:NUD196633 ODZ196626:ODZ196633 ONV196626:ONV196633 OXR196626:OXR196633 PHN196626:PHN196633 PRJ196626:PRJ196633 QBF196626:QBF196633 QLB196626:QLB196633 QUX196626:QUX196633 RET196626:RET196633 ROP196626:ROP196633 RYL196626:RYL196633 SIH196626:SIH196633 SSD196626:SSD196633 TBZ196626:TBZ196633 TLV196626:TLV196633 TVR196626:TVR196633 UFN196626:UFN196633 UPJ196626:UPJ196633 UZF196626:UZF196633 VJB196626:VJB196633 VSX196626:VSX196633 WCT196626:WCT196633 WMP196626:WMP196633 WWL196626:WWL196633 AD262162:AD262169 JZ262162:JZ262169 TV262162:TV262169 ADR262162:ADR262169 ANN262162:ANN262169 AXJ262162:AXJ262169 BHF262162:BHF262169 BRB262162:BRB262169 CAX262162:CAX262169 CKT262162:CKT262169 CUP262162:CUP262169 DEL262162:DEL262169 DOH262162:DOH262169 DYD262162:DYD262169 EHZ262162:EHZ262169 ERV262162:ERV262169 FBR262162:FBR262169 FLN262162:FLN262169 FVJ262162:FVJ262169 GFF262162:GFF262169 GPB262162:GPB262169 GYX262162:GYX262169 HIT262162:HIT262169 HSP262162:HSP262169 ICL262162:ICL262169 IMH262162:IMH262169 IWD262162:IWD262169 JFZ262162:JFZ262169 JPV262162:JPV262169 JZR262162:JZR262169 KJN262162:KJN262169 KTJ262162:KTJ262169 LDF262162:LDF262169 LNB262162:LNB262169 LWX262162:LWX262169 MGT262162:MGT262169 MQP262162:MQP262169 NAL262162:NAL262169 NKH262162:NKH262169 NUD262162:NUD262169 ODZ262162:ODZ262169 ONV262162:ONV262169 OXR262162:OXR262169 PHN262162:PHN262169 PRJ262162:PRJ262169 QBF262162:QBF262169 QLB262162:QLB262169 QUX262162:QUX262169 RET262162:RET262169 ROP262162:ROP262169 RYL262162:RYL262169 SIH262162:SIH262169 SSD262162:SSD262169 TBZ262162:TBZ262169 TLV262162:TLV262169 TVR262162:TVR262169 UFN262162:UFN262169 UPJ262162:UPJ262169 UZF262162:UZF262169 VJB262162:VJB262169 VSX262162:VSX262169 WCT262162:WCT262169 WMP262162:WMP262169 WWL262162:WWL262169 AD327698:AD327705 JZ327698:JZ327705 TV327698:TV327705 ADR327698:ADR327705 ANN327698:ANN327705 AXJ327698:AXJ327705 BHF327698:BHF327705 BRB327698:BRB327705 CAX327698:CAX327705 CKT327698:CKT327705 CUP327698:CUP327705 DEL327698:DEL327705 DOH327698:DOH327705 DYD327698:DYD327705 EHZ327698:EHZ327705 ERV327698:ERV327705 FBR327698:FBR327705 FLN327698:FLN327705 FVJ327698:FVJ327705 GFF327698:GFF327705 GPB327698:GPB327705 GYX327698:GYX327705 HIT327698:HIT327705 HSP327698:HSP327705 ICL327698:ICL327705 IMH327698:IMH327705 IWD327698:IWD327705 JFZ327698:JFZ327705 JPV327698:JPV327705 JZR327698:JZR327705 KJN327698:KJN327705 KTJ327698:KTJ327705 LDF327698:LDF327705 LNB327698:LNB327705 LWX327698:LWX327705 MGT327698:MGT327705 MQP327698:MQP327705 NAL327698:NAL327705 NKH327698:NKH327705 NUD327698:NUD327705 ODZ327698:ODZ327705 ONV327698:ONV327705 OXR327698:OXR327705 PHN327698:PHN327705 PRJ327698:PRJ327705 QBF327698:QBF327705 QLB327698:QLB327705 QUX327698:QUX327705 RET327698:RET327705 ROP327698:ROP327705 RYL327698:RYL327705 SIH327698:SIH327705 SSD327698:SSD327705 TBZ327698:TBZ327705 TLV327698:TLV327705 TVR327698:TVR327705 UFN327698:UFN327705 UPJ327698:UPJ327705 UZF327698:UZF327705 VJB327698:VJB327705 VSX327698:VSX327705 WCT327698:WCT327705 WMP327698:WMP327705 WWL327698:WWL327705 AD393234:AD393241 JZ393234:JZ393241 TV393234:TV393241 ADR393234:ADR393241 ANN393234:ANN393241 AXJ393234:AXJ393241 BHF393234:BHF393241 BRB393234:BRB393241 CAX393234:CAX393241 CKT393234:CKT393241 CUP393234:CUP393241 DEL393234:DEL393241 DOH393234:DOH393241 DYD393234:DYD393241 EHZ393234:EHZ393241 ERV393234:ERV393241 FBR393234:FBR393241 FLN393234:FLN393241 FVJ393234:FVJ393241 GFF393234:GFF393241 GPB393234:GPB393241 GYX393234:GYX393241 HIT393234:HIT393241 HSP393234:HSP393241 ICL393234:ICL393241 IMH393234:IMH393241 IWD393234:IWD393241 JFZ393234:JFZ393241 JPV393234:JPV393241 JZR393234:JZR393241 KJN393234:KJN393241 KTJ393234:KTJ393241 LDF393234:LDF393241 LNB393234:LNB393241 LWX393234:LWX393241 MGT393234:MGT393241 MQP393234:MQP393241 NAL393234:NAL393241 NKH393234:NKH393241 NUD393234:NUD393241 ODZ393234:ODZ393241 ONV393234:ONV393241 OXR393234:OXR393241 PHN393234:PHN393241 PRJ393234:PRJ393241 QBF393234:QBF393241 QLB393234:QLB393241 QUX393234:QUX393241 RET393234:RET393241 ROP393234:ROP393241 RYL393234:RYL393241 SIH393234:SIH393241 SSD393234:SSD393241 TBZ393234:TBZ393241 TLV393234:TLV393241 TVR393234:TVR393241 UFN393234:UFN393241 UPJ393234:UPJ393241 UZF393234:UZF393241 VJB393234:VJB393241 VSX393234:VSX393241 WCT393234:WCT393241 WMP393234:WMP393241 WWL393234:WWL393241 AD458770:AD458777 JZ458770:JZ458777 TV458770:TV458777 ADR458770:ADR458777 ANN458770:ANN458777 AXJ458770:AXJ458777 BHF458770:BHF458777 BRB458770:BRB458777 CAX458770:CAX458777 CKT458770:CKT458777 CUP458770:CUP458777 DEL458770:DEL458777 DOH458770:DOH458777 DYD458770:DYD458777 EHZ458770:EHZ458777 ERV458770:ERV458777 FBR458770:FBR458777 FLN458770:FLN458777 FVJ458770:FVJ458777 GFF458770:GFF458777 GPB458770:GPB458777 GYX458770:GYX458777 HIT458770:HIT458777 HSP458770:HSP458777 ICL458770:ICL458777 IMH458770:IMH458777 IWD458770:IWD458777 JFZ458770:JFZ458777 JPV458770:JPV458777 JZR458770:JZR458777 KJN458770:KJN458777 KTJ458770:KTJ458777 LDF458770:LDF458777 LNB458770:LNB458777 LWX458770:LWX458777 MGT458770:MGT458777 MQP458770:MQP458777 NAL458770:NAL458777 NKH458770:NKH458777 NUD458770:NUD458777 ODZ458770:ODZ458777 ONV458770:ONV458777 OXR458770:OXR458777 PHN458770:PHN458777 PRJ458770:PRJ458777 QBF458770:QBF458777 QLB458770:QLB458777 QUX458770:QUX458777 RET458770:RET458777 ROP458770:ROP458777 RYL458770:RYL458777 SIH458770:SIH458777 SSD458770:SSD458777 TBZ458770:TBZ458777 TLV458770:TLV458777 TVR458770:TVR458777 UFN458770:UFN458777 UPJ458770:UPJ458777 UZF458770:UZF458777 VJB458770:VJB458777 VSX458770:VSX458777 WCT458770:WCT458777 WMP458770:WMP458777 WWL458770:WWL458777 AD524306:AD524313 JZ524306:JZ524313 TV524306:TV524313 ADR524306:ADR524313 ANN524306:ANN524313 AXJ524306:AXJ524313 BHF524306:BHF524313 BRB524306:BRB524313 CAX524306:CAX524313 CKT524306:CKT524313 CUP524306:CUP524313 DEL524306:DEL524313 DOH524306:DOH524313 DYD524306:DYD524313 EHZ524306:EHZ524313 ERV524306:ERV524313 FBR524306:FBR524313 FLN524306:FLN524313 FVJ524306:FVJ524313 GFF524306:GFF524313 GPB524306:GPB524313 GYX524306:GYX524313 HIT524306:HIT524313 HSP524306:HSP524313 ICL524306:ICL524313 IMH524306:IMH524313 IWD524306:IWD524313 JFZ524306:JFZ524313 JPV524306:JPV524313 JZR524306:JZR524313 KJN524306:KJN524313 KTJ524306:KTJ524313 LDF524306:LDF524313 LNB524306:LNB524313 LWX524306:LWX524313 MGT524306:MGT524313 MQP524306:MQP524313 NAL524306:NAL524313 NKH524306:NKH524313 NUD524306:NUD524313 ODZ524306:ODZ524313 ONV524306:ONV524313 OXR524306:OXR524313 PHN524306:PHN524313 PRJ524306:PRJ524313 QBF524306:QBF524313 QLB524306:QLB524313 QUX524306:QUX524313 RET524306:RET524313 ROP524306:ROP524313 RYL524306:RYL524313 SIH524306:SIH524313 SSD524306:SSD524313 TBZ524306:TBZ524313 TLV524306:TLV524313 TVR524306:TVR524313 UFN524306:UFN524313 UPJ524306:UPJ524313 UZF524306:UZF524313 VJB524306:VJB524313 VSX524306:VSX524313 WCT524306:WCT524313 WMP524306:WMP524313 WWL524306:WWL524313 AD589842:AD589849 JZ589842:JZ589849 TV589842:TV589849 ADR589842:ADR589849 ANN589842:ANN589849 AXJ589842:AXJ589849 BHF589842:BHF589849 BRB589842:BRB589849 CAX589842:CAX589849 CKT589842:CKT589849 CUP589842:CUP589849 DEL589842:DEL589849 DOH589842:DOH589849 DYD589842:DYD589849 EHZ589842:EHZ589849 ERV589842:ERV589849 FBR589842:FBR589849 FLN589842:FLN589849 FVJ589842:FVJ589849 GFF589842:GFF589849 GPB589842:GPB589849 GYX589842:GYX589849 HIT589842:HIT589849 HSP589842:HSP589849 ICL589842:ICL589849 IMH589842:IMH589849 IWD589842:IWD589849 JFZ589842:JFZ589849 JPV589842:JPV589849 JZR589842:JZR589849 KJN589842:KJN589849 KTJ589842:KTJ589849 LDF589842:LDF589849 LNB589842:LNB589849 LWX589842:LWX589849 MGT589842:MGT589849 MQP589842:MQP589849 NAL589842:NAL589849 NKH589842:NKH589849 NUD589842:NUD589849 ODZ589842:ODZ589849 ONV589842:ONV589849 OXR589842:OXR589849 PHN589842:PHN589849 PRJ589842:PRJ589849 QBF589842:QBF589849 QLB589842:QLB589849 QUX589842:QUX589849 RET589842:RET589849 ROP589842:ROP589849 RYL589842:RYL589849 SIH589842:SIH589849 SSD589842:SSD589849 TBZ589842:TBZ589849 TLV589842:TLV589849 TVR589842:TVR589849 UFN589842:UFN589849 UPJ589842:UPJ589849 UZF589842:UZF589849 VJB589842:VJB589849 VSX589842:VSX589849 WCT589842:WCT589849 WMP589842:WMP589849 WWL589842:WWL589849 AD655378:AD655385 JZ655378:JZ655385 TV655378:TV655385 ADR655378:ADR655385 ANN655378:ANN655385 AXJ655378:AXJ655385 BHF655378:BHF655385 BRB655378:BRB655385 CAX655378:CAX655385 CKT655378:CKT655385 CUP655378:CUP655385 DEL655378:DEL655385 DOH655378:DOH655385 DYD655378:DYD655385 EHZ655378:EHZ655385 ERV655378:ERV655385 FBR655378:FBR655385 FLN655378:FLN655385 FVJ655378:FVJ655385 GFF655378:GFF655385 GPB655378:GPB655385 GYX655378:GYX655385 HIT655378:HIT655385 HSP655378:HSP655385 ICL655378:ICL655385 IMH655378:IMH655385 IWD655378:IWD655385 JFZ655378:JFZ655385 JPV655378:JPV655385 JZR655378:JZR655385 KJN655378:KJN655385 KTJ655378:KTJ655385 LDF655378:LDF655385 LNB655378:LNB655385 LWX655378:LWX655385 MGT655378:MGT655385 MQP655378:MQP655385 NAL655378:NAL655385 NKH655378:NKH655385 NUD655378:NUD655385 ODZ655378:ODZ655385 ONV655378:ONV655385 OXR655378:OXR655385 PHN655378:PHN655385 PRJ655378:PRJ655385 QBF655378:QBF655385 QLB655378:QLB655385 QUX655378:QUX655385 RET655378:RET655385 ROP655378:ROP655385 RYL655378:RYL655385 SIH655378:SIH655385 SSD655378:SSD655385 TBZ655378:TBZ655385 TLV655378:TLV655385 TVR655378:TVR655385 UFN655378:UFN655385 UPJ655378:UPJ655385 UZF655378:UZF655385 VJB655378:VJB655385 VSX655378:VSX655385 WCT655378:WCT655385 WMP655378:WMP655385 WWL655378:WWL655385 AD720914:AD720921 JZ720914:JZ720921 TV720914:TV720921 ADR720914:ADR720921 ANN720914:ANN720921 AXJ720914:AXJ720921 BHF720914:BHF720921 BRB720914:BRB720921 CAX720914:CAX720921 CKT720914:CKT720921 CUP720914:CUP720921 DEL720914:DEL720921 DOH720914:DOH720921 DYD720914:DYD720921 EHZ720914:EHZ720921 ERV720914:ERV720921 FBR720914:FBR720921 FLN720914:FLN720921 FVJ720914:FVJ720921 GFF720914:GFF720921 GPB720914:GPB720921 GYX720914:GYX720921 HIT720914:HIT720921 HSP720914:HSP720921 ICL720914:ICL720921 IMH720914:IMH720921 IWD720914:IWD720921 JFZ720914:JFZ720921 JPV720914:JPV720921 JZR720914:JZR720921 KJN720914:KJN720921 KTJ720914:KTJ720921 LDF720914:LDF720921 LNB720914:LNB720921 LWX720914:LWX720921 MGT720914:MGT720921 MQP720914:MQP720921 NAL720914:NAL720921 NKH720914:NKH720921 NUD720914:NUD720921 ODZ720914:ODZ720921 ONV720914:ONV720921 OXR720914:OXR720921 PHN720914:PHN720921 PRJ720914:PRJ720921 QBF720914:QBF720921 QLB720914:QLB720921 QUX720914:QUX720921 RET720914:RET720921 ROP720914:ROP720921 RYL720914:RYL720921 SIH720914:SIH720921 SSD720914:SSD720921 TBZ720914:TBZ720921 TLV720914:TLV720921 TVR720914:TVR720921 UFN720914:UFN720921 UPJ720914:UPJ720921 UZF720914:UZF720921 VJB720914:VJB720921 VSX720914:VSX720921 WCT720914:WCT720921 WMP720914:WMP720921 WWL720914:WWL720921 AD786450:AD786457 JZ786450:JZ786457 TV786450:TV786457 ADR786450:ADR786457 ANN786450:ANN786457 AXJ786450:AXJ786457 BHF786450:BHF786457 BRB786450:BRB786457 CAX786450:CAX786457 CKT786450:CKT786457 CUP786450:CUP786457 DEL786450:DEL786457 DOH786450:DOH786457 DYD786450:DYD786457 EHZ786450:EHZ786457 ERV786450:ERV786457 FBR786450:FBR786457 FLN786450:FLN786457 FVJ786450:FVJ786457 GFF786450:GFF786457 GPB786450:GPB786457 GYX786450:GYX786457 HIT786450:HIT786457 HSP786450:HSP786457 ICL786450:ICL786457 IMH786450:IMH786457 IWD786450:IWD786457 JFZ786450:JFZ786457 JPV786450:JPV786457 JZR786450:JZR786457 KJN786450:KJN786457 KTJ786450:KTJ786457 LDF786450:LDF786457 LNB786450:LNB786457 LWX786450:LWX786457 MGT786450:MGT786457 MQP786450:MQP786457 NAL786450:NAL786457 NKH786450:NKH786457 NUD786450:NUD786457 ODZ786450:ODZ786457 ONV786450:ONV786457 OXR786450:OXR786457 PHN786450:PHN786457 PRJ786450:PRJ786457 QBF786450:QBF786457 QLB786450:QLB786457 QUX786450:QUX786457 RET786450:RET786457 ROP786450:ROP786457 RYL786450:RYL786457 SIH786450:SIH786457 SSD786450:SSD786457 TBZ786450:TBZ786457 TLV786450:TLV786457 TVR786450:TVR786457 UFN786450:UFN786457 UPJ786450:UPJ786457 UZF786450:UZF786457 VJB786450:VJB786457 VSX786450:VSX786457 WCT786450:WCT786457 WMP786450:WMP786457 WWL786450:WWL786457 AD851986:AD851993 JZ851986:JZ851993 TV851986:TV851993 ADR851986:ADR851993 ANN851986:ANN851993 AXJ851986:AXJ851993 BHF851986:BHF851993 BRB851986:BRB851993 CAX851986:CAX851993 CKT851986:CKT851993 CUP851986:CUP851993 DEL851986:DEL851993 DOH851986:DOH851993 DYD851986:DYD851993 EHZ851986:EHZ851993 ERV851986:ERV851993 FBR851986:FBR851993 FLN851986:FLN851993 FVJ851986:FVJ851993 GFF851986:GFF851993 GPB851986:GPB851993 GYX851986:GYX851993 HIT851986:HIT851993 HSP851986:HSP851993 ICL851986:ICL851993 IMH851986:IMH851993 IWD851986:IWD851993 JFZ851986:JFZ851993 JPV851986:JPV851993 JZR851986:JZR851993 KJN851986:KJN851993 KTJ851986:KTJ851993 LDF851986:LDF851993 LNB851986:LNB851993 LWX851986:LWX851993 MGT851986:MGT851993 MQP851986:MQP851993 NAL851986:NAL851993 NKH851986:NKH851993 NUD851986:NUD851993 ODZ851986:ODZ851993 ONV851986:ONV851993 OXR851986:OXR851993 PHN851986:PHN851993 PRJ851986:PRJ851993 QBF851986:QBF851993 QLB851986:QLB851993 QUX851986:QUX851993 RET851986:RET851993 ROP851986:ROP851993 RYL851986:RYL851993 SIH851986:SIH851993 SSD851986:SSD851993 TBZ851986:TBZ851993 TLV851986:TLV851993 TVR851986:TVR851993 UFN851986:UFN851993 UPJ851986:UPJ851993 UZF851986:UZF851993 VJB851986:VJB851993 VSX851986:VSX851993 WCT851986:WCT851993 WMP851986:WMP851993 WWL851986:WWL851993 AD917522:AD917529 JZ917522:JZ917529 TV917522:TV917529 ADR917522:ADR917529 ANN917522:ANN917529 AXJ917522:AXJ917529 BHF917522:BHF917529 BRB917522:BRB917529 CAX917522:CAX917529 CKT917522:CKT917529 CUP917522:CUP917529 DEL917522:DEL917529 DOH917522:DOH917529 DYD917522:DYD917529 EHZ917522:EHZ917529 ERV917522:ERV917529 FBR917522:FBR917529 FLN917522:FLN917529 FVJ917522:FVJ917529 GFF917522:GFF917529 GPB917522:GPB917529 GYX917522:GYX917529 HIT917522:HIT917529 HSP917522:HSP917529 ICL917522:ICL917529 IMH917522:IMH917529 IWD917522:IWD917529 JFZ917522:JFZ917529 JPV917522:JPV917529 JZR917522:JZR917529 KJN917522:KJN917529 KTJ917522:KTJ917529 LDF917522:LDF917529 LNB917522:LNB917529 LWX917522:LWX917529 MGT917522:MGT917529 MQP917522:MQP917529 NAL917522:NAL917529 NKH917522:NKH917529 NUD917522:NUD917529 ODZ917522:ODZ917529 ONV917522:ONV917529 OXR917522:OXR917529 PHN917522:PHN917529 PRJ917522:PRJ917529 QBF917522:QBF917529 QLB917522:QLB917529 QUX917522:QUX917529 RET917522:RET917529 ROP917522:ROP917529 RYL917522:RYL917529 SIH917522:SIH917529 SSD917522:SSD917529 TBZ917522:TBZ917529 TLV917522:TLV917529 TVR917522:TVR917529 UFN917522:UFN917529 UPJ917522:UPJ917529 UZF917522:UZF917529 VJB917522:VJB917529 VSX917522:VSX917529 WCT917522:WCT917529 WMP917522:WMP917529 WWL917522:WWL917529 AD983058:AD983065 JZ983058:JZ983065 TV983058:TV983065 ADR983058:ADR983065 ANN983058:ANN983065 AXJ983058:AXJ983065 BHF983058:BHF983065 BRB983058:BRB983065 CAX983058:CAX983065 CKT983058:CKT983065 CUP983058:CUP983065 DEL983058:DEL983065 DOH983058:DOH983065 DYD983058:DYD983065 EHZ983058:EHZ983065 ERV983058:ERV983065 FBR983058:FBR983065 FLN983058:FLN983065 FVJ983058:FVJ983065 GFF983058:GFF983065 GPB983058:GPB983065 GYX983058:GYX983065 HIT983058:HIT983065 HSP983058:HSP983065 ICL983058:ICL983065 IMH983058:IMH983065 IWD983058:IWD983065 JFZ983058:JFZ983065 JPV983058:JPV983065 JZR983058:JZR983065 KJN983058:KJN983065 KTJ983058:KTJ983065 LDF983058:LDF983065 LNB983058:LNB983065 LWX983058:LWX983065 MGT983058:MGT983065 MQP983058:MQP983065 NAL983058:NAL983065 NKH983058:NKH983065 NUD983058:NUD983065 ODZ983058:ODZ983065 ONV983058:ONV983065 OXR983058:OXR983065 PHN983058:PHN983065 PRJ983058:PRJ983065 QBF983058:QBF983065 QLB983058:QLB983065 QUX983058:QUX983065 RET983058:RET983065 ROP983058:ROP983065 RYL983058:RYL983065 SIH983058:SIH983065 SSD983058:SSD983065 TBZ983058:TBZ983065 TLV983058:TLV983065 TVR983058:TVR983065 UFN983058:UFN983065 UPJ983058:UPJ983065 UZF983058:UZF983065 VJB983058:VJB983065 VSX983058:VSX983065 WCT983058:WCT983065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8 JR65558 TN65558 ADJ65558 ANF65558 AXB65558 BGX65558 BQT65558 CAP65558 CKL65558 CUH65558 DED65558 DNZ65558 DXV65558 EHR65558 ERN65558 FBJ65558 FLF65558 FVB65558 GEX65558 GOT65558 GYP65558 HIL65558 HSH65558 ICD65558 ILZ65558 IVV65558 JFR65558 JPN65558 JZJ65558 KJF65558 KTB65558 LCX65558 LMT65558 LWP65558 MGL65558 MQH65558 NAD65558 NJZ65558 NTV65558 ODR65558 ONN65558 OXJ65558 PHF65558 PRB65558 QAX65558 QKT65558 QUP65558 REL65558 ROH65558 RYD65558 SHZ65558 SRV65558 TBR65558 TLN65558 TVJ65558 UFF65558 UPB65558 UYX65558 VIT65558 VSP65558 WCL65558 WMH65558 WWD65558 O131094 JR131094 TN131094 ADJ131094 ANF131094 AXB131094 BGX131094 BQT131094 CAP131094 CKL131094 CUH131094 DED131094 DNZ131094 DXV131094 EHR131094 ERN131094 FBJ131094 FLF131094 FVB131094 GEX131094 GOT131094 GYP131094 HIL131094 HSH131094 ICD131094 ILZ131094 IVV131094 JFR131094 JPN131094 JZJ131094 KJF131094 KTB131094 LCX131094 LMT131094 LWP131094 MGL131094 MQH131094 NAD131094 NJZ131094 NTV131094 ODR131094 ONN131094 OXJ131094 PHF131094 PRB131094 QAX131094 QKT131094 QUP131094 REL131094 ROH131094 RYD131094 SHZ131094 SRV131094 TBR131094 TLN131094 TVJ131094 UFF131094 UPB131094 UYX131094 VIT131094 VSP131094 WCL131094 WMH131094 WWD131094 O196630 JR196630 TN196630 ADJ196630 ANF196630 AXB196630 BGX196630 BQT196630 CAP196630 CKL196630 CUH196630 DED196630 DNZ196630 DXV196630 EHR196630 ERN196630 FBJ196630 FLF196630 FVB196630 GEX196630 GOT196630 GYP196630 HIL196630 HSH196630 ICD196630 ILZ196630 IVV196630 JFR196630 JPN196630 JZJ196630 KJF196630 KTB196630 LCX196630 LMT196630 LWP196630 MGL196630 MQH196630 NAD196630 NJZ196630 NTV196630 ODR196630 ONN196630 OXJ196630 PHF196630 PRB196630 QAX196630 QKT196630 QUP196630 REL196630 ROH196630 RYD196630 SHZ196630 SRV196630 TBR196630 TLN196630 TVJ196630 UFF196630 UPB196630 UYX196630 VIT196630 VSP196630 WCL196630 WMH196630 WWD196630 O262166 JR262166 TN262166 ADJ262166 ANF262166 AXB262166 BGX262166 BQT262166 CAP262166 CKL262166 CUH262166 DED262166 DNZ262166 DXV262166 EHR262166 ERN262166 FBJ262166 FLF262166 FVB262166 GEX262166 GOT262166 GYP262166 HIL262166 HSH262166 ICD262166 ILZ262166 IVV262166 JFR262166 JPN262166 JZJ262166 KJF262166 KTB262166 LCX262166 LMT262166 LWP262166 MGL262166 MQH262166 NAD262166 NJZ262166 NTV262166 ODR262166 ONN262166 OXJ262166 PHF262166 PRB262166 QAX262166 QKT262166 QUP262166 REL262166 ROH262166 RYD262166 SHZ262166 SRV262166 TBR262166 TLN262166 TVJ262166 UFF262166 UPB262166 UYX262166 VIT262166 VSP262166 WCL262166 WMH262166 WWD262166 O327702 JR327702 TN327702 ADJ327702 ANF327702 AXB327702 BGX327702 BQT327702 CAP327702 CKL327702 CUH327702 DED327702 DNZ327702 DXV327702 EHR327702 ERN327702 FBJ327702 FLF327702 FVB327702 GEX327702 GOT327702 GYP327702 HIL327702 HSH327702 ICD327702 ILZ327702 IVV327702 JFR327702 JPN327702 JZJ327702 KJF327702 KTB327702 LCX327702 LMT327702 LWP327702 MGL327702 MQH327702 NAD327702 NJZ327702 NTV327702 ODR327702 ONN327702 OXJ327702 PHF327702 PRB327702 QAX327702 QKT327702 QUP327702 REL327702 ROH327702 RYD327702 SHZ327702 SRV327702 TBR327702 TLN327702 TVJ327702 UFF327702 UPB327702 UYX327702 VIT327702 VSP327702 WCL327702 WMH327702 WWD327702 O393238 JR393238 TN393238 ADJ393238 ANF393238 AXB393238 BGX393238 BQT393238 CAP393238 CKL393238 CUH393238 DED393238 DNZ393238 DXV393238 EHR393238 ERN393238 FBJ393238 FLF393238 FVB393238 GEX393238 GOT393238 GYP393238 HIL393238 HSH393238 ICD393238 ILZ393238 IVV393238 JFR393238 JPN393238 JZJ393238 KJF393238 KTB393238 LCX393238 LMT393238 LWP393238 MGL393238 MQH393238 NAD393238 NJZ393238 NTV393238 ODR393238 ONN393238 OXJ393238 PHF393238 PRB393238 QAX393238 QKT393238 QUP393238 REL393238 ROH393238 RYD393238 SHZ393238 SRV393238 TBR393238 TLN393238 TVJ393238 UFF393238 UPB393238 UYX393238 VIT393238 VSP393238 WCL393238 WMH393238 WWD393238 O458774 JR458774 TN458774 ADJ458774 ANF458774 AXB458774 BGX458774 BQT458774 CAP458774 CKL458774 CUH458774 DED458774 DNZ458774 DXV458774 EHR458774 ERN458774 FBJ458774 FLF458774 FVB458774 GEX458774 GOT458774 GYP458774 HIL458774 HSH458774 ICD458774 ILZ458774 IVV458774 JFR458774 JPN458774 JZJ458774 KJF458774 KTB458774 LCX458774 LMT458774 LWP458774 MGL458774 MQH458774 NAD458774 NJZ458774 NTV458774 ODR458774 ONN458774 OXJ458774 PHF458774 PRB458774 QAX458774 QKT458774 QUP458774 REL458774 ROH458774 RYD458774 SHZ458774 SRV458774 TBR458774 TLN458774 TVJ458774 UFF458774 UPB458774 UYX458774 VIT458774 VSP458774 WCL458774 WMH458774 WWD458774 O524310 JR524310 TN524310 ADJ524310 ANF524310 AXB524310 BGX524310 BQT524310 CAP524310 CKL524310 CUH524310 DED524310 DNZ524310 DXV524310 EHR524310 ERN524310 FBJ524310 FLF524310 FVB524310 GEX524310 GOT524310 GYP524310 HIL524310 HSH524310 ICD524310 ILZ524310 IVV524310 JFR524310 JPN524310 JZJ524310 KJF524310 KTB524310 LCX524310 LMT524310 LWP524310 MGL524310 MQH524310 NAD524310 NJZ524310 NTV524310 ODR524310 ONN524310 OXJ524310 PHF524310 PRB524310 QAX524310 QKT524310 QUP524310 REL524310 ROH524310 RYD524310 SHZ524310 SRV524310 TBR524310 TLN524310 TVJ524310 UFF524310 UPB524310 UYX524310 VIT524310 VSP524310 WCL524310 WMH524310 WWD524310 O589846 JR589846 TN589846 ADJ589846 ANF589846 AXB589846 BGX589846 BQT589846 CAP589846 CKL589846 CUH589846 DED589846 DNZ589846 DXV589846 EHR589846 ERN589846 FBJ589846 FLF589846 FVB589846 GEX589846 GOT589846 GYP589846 HIL589846 HSH589846 ICD589846 ILZ589846 IVV589846 JFR589846 JPN589846 JZJ589846 KJF589846 KTB589846 LCX589846 LMT589846 LWP589846 MGL589846 MQH589846 NAD589846 NJZ589846 NTV589846 ODR589846 ONN589846 OXJ589846 PHF589846 PRB589846 QAX589846 QKT589846 QUP589846 REL589846 ROH589846 RYD589846 SHZ589846 SRV589846 TBR589846 TLN589846 TVJ589846 UFF589846 UPB589846 UYX589846 VIT589846 VSP589846 WCL589846 WMH589846 WWD589846 O655382 JR655382 TN655382 ADJ655382 ANF655382 AXB655382 BGX655382 BQT655382 CAP655382 CKL655382 CUH655382 DED655382 DNZ655382 DXV655382 EHR655382 ERN655382 FBJ655382 FLF655382 FVB655382 GEX655382 GOT655382 GYP655382 HIL655382 HSH655382 ICD655382 ILZ655382 IVV655382 JFR655382 JPN655382 JZJ655382 KJF655382 KTB655382 LCX655382 LMT655382 LWP655382 MGL655382 MQH655382 NAD655382 NJZ655382 NTV655382 ODR655382 ONN655382 OXJ655382 PHF655382 PRB655382 QAX655382 QKT655382 QUP655382 REL655382 ROH655382 RYD655382 SHZ655382 SRV655382 TBR655382 TLN655382 TVJ655382 UFF655382 UPB655382 UYX655382 VIT655382 VSP655382 WCL655382 WMH655382 WWD655382 O720918 JR720918 TN720918 ADJ720918 ANF720918 AXB720918 BGX720918 BQT720918 CAP720918 CKL720918 CUH720918 DED720918 DNZ720918 DXV720918 EHR720918 ERN720918 FBJ720918 FLF720918 FVB720918 GEX720918 GOT720918 GYP720918 HIL720918 HSH720918 ICD720918 ILZ720918 IVV720918 JFR720918 JPN720918 JZJ720918 KJF720918 KTB720918 LCX720918 LMT720918 LWP720918 MGL720918 MQH720918 NAD720918 NJZ720918 NTV720918 ODR720918 ONN720918 OXJ720918 PHF720918 PRB720918 QAX720918 QKT720918 QUP720918 REL720918 ROH720918 RYD720918 SHZ720918 SRV720918 TBR720918 TLN720918 TVJ720918 UFF720918 UPB720918 UYX720918 VIT720918 VSP720918 WCL720918 WMH720918 WWD720918 O786454 JR786454 TN786454 ADJ786454 ANF786454 AXB786454 BGX786454 BQT786454 CAP786454 CKL786454 CUH786454 DED786454 DNZ786454 DXV786454 EHR786454 ERN786454 FBJ786454 FLF786454 FVB786454 GEX786454 GOT786454 GYP786454 HIL786454 HSH786454 ICD786454 ILZ786454 IVV786454 JFR786454 JPN786454 JZJ786454 KJF786454 KTB786454 LCX786454 LMT786454 LWP786454 MGL786454 MQH786454 NAD786454 NJZ786454 NTV786454 ODR786454 ONN786454 OXJ786454 PHF786454 PRB786454 QAX786454 QKT786454 QUP786454 REL786454 ROH786454 RYD786454 SHZ786454 SRV786454 TBR786454 TLN786454 TVJ786454 UFF786454 UPB786454 UYX786454 VIT786454 VSP786454 WCL786454 WMH786454 WWD786454 O851990 JR851990 TN851990 ADJ851990 ANF851990 AXB851990 BGX851990 BQT851990 CAP851990 CKL851990 CUH851990 DED851990 DNZ851990 DXV851990 EHR851990 ERN851990 FBJ851990 FLF851990 FVB851990 GEX851990 GOT851990 GYP851990 HIL851990 HSH851990 ICD851990 ILZ851990 IVV851990 JFR851990 JPN851990 JZJ851990 KJF851990 KTB851990 LCX851990 LMT851990 LWP851990 MGL851990 MQH851990 NAD851990 NJZ851990 NTV851990 ODR851990 ONN851990 OXJ851990 PHF851990 PRB851990 QAX851990 QKT851990 QUP851990 REL851990 ROH851990 RYD851990 SHZ851990 SRV851990 TBR851990 TLN851990 TVJ851990 UFF851990 UPB851990 UYX851990 VIT851990 VSP851990 WCL851990 WMH851990 WWD851990 O917526 JR917526 TN917526 ADJ917526 ANF917526 AXB917526 BGX917526 BQT917526 CAP917526 CKL917526 CUH917526 DED917526 DNZ917526 DXV917526 EHR917526 ERN917526 FBJ917526 FLF917526 FVB917526 GEX917526 GOT917526 GYP917526 HIL917526 HSH917526 ICD917526 ILZ917526 IVV917526 JFR917526 JPN917526 JZJ917526 KJF917526 KTB917526 LCX917526 LMT917526 LWP917526 MGL917526 MQH917526 NAD917526 NJZ917526 NTV917526 ODR917526 ONN917526 OXJ917526 PHF917526 PRB917526 QAX917526 QKT917526 QUP917526 REL917526 ROH917526 RYD917526 SHZ917526 SRV917526 TBR917526 TLN917526 TVJ917526 UFF917526 UPB917526 UYX917526 VIT917526 VSP917526 WCL917526 WMH917526 WWD917526 O983062 JR983062 TN983062 ADJ983062 ANF983062 AXB983062 BGX983062 BQT983062 CAP983062 CKL983062 CUH983062 DED983062 DNZ983062 DXV983062 EHR983062 ERN983062 FBJ983062 FLF983062 FVB983062 GEX983062 GOT983062 GYP983062 HIL983062 HSH983062 ICD983062 ILZ983062 IVV983062 JFR983062 JPN983062 JZJ983062 KJF983062 KTB983062 LCX983062 LMT983062 LWP983062 MGL983062 MQH983062 NAD983062 NJZ983062 NTV983062 ODR983062 ONN983062 OXJ983062 PHF983062 PRB983062 QAX983062 QKT983062 QUP983062 REL983062 ROH983062 RYD983062 SHZ983062 SRV983062 TBR983062 TLN983062 TVJ983062 UFF983062 UPB983062 UYX983062 VIT983062 VSP983062 WCL983062 WMH983062 WWD983062 V22 V65558 V131094 V196630 V262166 V327702 V393238 V458774 V524310 V589846 V655382 V720918 V786454 V851990 V917526 V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O27">
      <formula1>kind_of_cons</formula1>
    </dataValidation>
    <dataValidation type="decimal" allowBlank="1" showErrorMessage="1" errorTitle="Ошибка" error="Допускается ввод только действительных чисел!" sqref="O24 O28 V24 V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1" t="s">
        <v>491</v>
      </c>
      <c r="G2" s="1202"/>
      <c r="H2" s="1203"/>
      <c r="I2" s="641"/>
    </row>
    <row r="3" spans="1:20" ht="3" customHeight="1"/>
    <row r="4" spans="1:20" s="571" customFormat="1" ht="11.25">
      <c r="A4" s="591"/>
      <c r="B4" s="591"/>
      <c r="C4" s="591"/>
      <c r="D4" s="591"/>
      <c r="F4" s="1153" t="s">
        <v>454</v>
      </c>
      <c r="G4" s="1153"/>
      <c r="H4" s="1153"/>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29.11.2019</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593</v>
      </c>
      <c r="H11" s="605" t="str">
        <f>IF(region_name="","",region_name)</f>
        <v>Тюменская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592</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594</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3" t="s">
        <v>632</v>
      </c>
      <c r="M5" s="1233"/>
      <c r="N5" s="1233"/>
      <c r="O5" s="1233"/>
      <c r="P5" s="1233"/>
      <c r="Q5" s="1233"/>
      <c r="R5" s="1233"/>
      <c r="S5" s="1233"/>
      <c r="T5" s="1233"/>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745</v>
      </c>
      <c r="N7" s="755"/>
      <c r="O7" s="1243" t="s">
        <v>85</v>
      </c>
      <c r="P7" s="1243"/>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10" t="str">
        <f>IF(NameOrPr_ch="",IF(NameOrPr="","",NameOrPr),NameOrPr_ch)</f>
        <v xml:space="preserve">Департамента тарифной и ценовой политики Тюменской области </v>
      </c>
      <c r="P9" s="1210"/>
      <c r="Q9" s="1210"/>
      <c r="R9" s="1210"/>
      <c r="S9" s="1210"/>
      <c r="T9" s="1210"/>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597</v>
      </c>
      <c r="N10" s="667"/>
      <c r="O10" s="1210" t="str">
        <f>IF(datePr_ch="",IF(datePr="","",datePr),datePr_ch)</f>
        <v>29.11.2019</v>
      </c>
      <c r="P10" s="1210"/>
      <c r="Q10" s="1210"/>
      <c r="R10" s="1210"/>
      <c r="S10" s="1210"/>
      <c r="T10" s="1210"/>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596</v>
      </c>
      <c r="N11" s="667"/>
      <c r="O11" s="1210" t="str">
        <f>IF(numberPr_ch="",IF(numberPr="","",numberPr),numberPr_ch)</f>
        <v>352/01-21</v>
      </c>
      <c r="P11" s="1210"/>
      <c r="Q11" s="1210"/>
      <c r="R11" s="1210"/>
      <c r="S11" s="1210"/>
      <c r="T11" s="1210"/>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10" t="str">
        <f>IF(IstPub_ch="",IF(IstPub="","",IstPub),IstPub_ch)</f>
        <v>Официальный портал органов государственной власти Тюменской области</v>
      </c>
      <c r="P12" s="1210"/>
      <c r="Q12" s="1210"/>
      <c r="R12" s="1210"/>
      <c r="S12" s="1210"/>
      <c r="T12" s="1210"/>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4"/>
      <c r="M13" s="1234"/>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11"/>
      <c r="P14" s="1211"/>
      <c r="Q14" s="1211"/>
      <c r="R14" s="1211"/>
      <c r="S14" s="1211"/>
      <c r="T14" s="1211"/>
      <c r="U14" s="1211"/>
    </row>
    <row r="15" spans="1:34">
      <c r="J15" s="530"/>
      <c r="K15" s="530"/>
      <c r="L15" s="1153" t="s">
        <v>454</v>
      </c>
      <c r="M15" s="1153"/>
      <c r="N15" s="1153"/>
      <c r="O15" s="1153"/>
      <c r="P15" s="1153"/>
      <c r="Q15" s="1153"/>
      <c r="R15" s="1153"/>
      <c r="S15" s="1153"/>
      <c r="T15" s="1153"/>
      <c r="U15" s="1153"/>
      <c r="V15" s="1153"/>
      <c r="W15" s="1153" t="s">
        <v>455</v>
      </c>
    </row>
    <row r="16" spans="1:34" ht="14.25" customHeight="1">
      <c r="J16" s="530"/>
      <c r="K16" s="530"/>
      <c r="L16" s="1217" t="s">
        <v>92</v>
      </c>
      <c r="M16" s="1217" t="s">
        <v>640</v>
      </c>
      <c r="N16" s="662"/>
      <c r="O16" s="1218" t="s">
        <v>642</v>
      </c>
      <c r="P16" s="1219"/>
      <c r="Q16" s="1219"/>
      <c r="R16" s="1219"/>
      <c r="S16" s="1219"/>
      <c r="T16" s="1220"/>
      <c r="U16" s="1228" t="s">
        <v>341</v>
      </c>
      <c r="V16" s="1214" t="s">
        <v>275</v>
      </c>
      <c r="W16" s="1153"/>
    </row>
    <row r="17" spans="1:36" ht="14.25" customHeight="1">
      <c r="J17" s="530"/>
      <c r="K17" s="530"/>
      <c r="L17" s="1217"/>
      <c r="M17" s="1217"/>
      <c r="N17" s="663"/>
      <c r="O17" s="1223" t="s">
        <v>606</v>
      </c>
      <c r="P17" s="1221" t="s">
        <v>271</v>
      </c>
      <c r="Q17" s="1222"/>
      <c r="R17" s="1225" t="s">
        <v>655</v>
      </c>
      <c r="S17" s="1226"/>
      <c r="T17" s="1227"/>
      <c r="U17" s="1229"/>
      <c r="V17" s="1215"/>
      <c r="W17" s="1153"/>
    </row>
    <row r="18" spans="1:36" ht="33.75" customHeight="1">
      <c r="J18" s="530"/>
      <c r="K18" s="530"/>
      <c r="L18" s="1217"/>
      <c r="M18" s="1217"/>
      <c r="N18" s="664"/>
      <c r="O18" s="1224"/>
      <c r="P18" s="536" t="s">
        <v>607</v>
      </c>
      <c r="Q18" s="536" t="s">
        <v>6</v>
      </c>
      <c r="R18" s="537" t="s">
        <v>274</v>
      </c>
      <c r="S18" s="1212" t="s">
        <v>273</v>
      </c>
      <c r="T18" s="1213"/>
      <c r="U18" s="1230"/>
      <c r="V18" s="1216"/>
      <c r="W18" s="1153"/>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35">
        <f ca="1">OFFSET(S19,0,-1)+1</f>
        <v>7</v>
      </c>
      <c r="T19" s="1235"/>
      <c r="U19" s="649">
        <f ca="1">OFFSET(U19,0,-2)+1</f>
        <v>8</v>
      </c>
      <c r="V19" s="650">
        <f ca="1">OFFSET(V19,0,-1)</f>
        <v>8</v>
      </c>
      <c r="W19" s="649">
        <f ca="1">OFFSET(W19,0,-1)+1</f>
        <v>9</v>
      </c>
    </row>
    <row r="20" spans="1:36" ht="22.5">
      <c r="A20" s="1236">
        <v>1</v>
      </c>
      <c r="B20" s="884"/>
      <c r="C20" s="884"/>
      <c r="D20" s="884"/>
      <c r="E20" s="885"/>
      <c r="F20" s="886"/>
      <c r="G20" s="886"/>
      <c r="H20" s="886"/>
      <c r="I20" s="887"/>
      <c r="J20" s="882"/>
      <c r="K20" s="889"/>
      <c r="L20" s="594">
        <f>mergeValue(A20)</f>
        <v>1</v>
      </c>
      <c r="M20" s="642" t="s">
        <v>20</v>
      </c>
      <c r="N20" s="647"/>
      <c r="O20" s="1237"/>
      <c r="P20" s="1237"/>
      <c r="Q20" s="1237"/>
      <c r="R20" s="1237"/>
      <c r="S20" s="1237"/>
      <c r="T20" s="1237"/>
      <c r="U20" s="1237"/>
      <c r="V20" s="1237"/>
      <c r="W20" s="631" t="s">
        <v>476</v>
      </c>
      <c r="Y20" s="590"/>
      <c r="Z20" s="590" t="str">
        <f t="shared" ref="Z20:Z33" si="0">IF(M20="","",M20 )</f>
        <v>Наименование тарифа</v>
      </c>
      <c r="AA20" s="590"/>
      <c r="AB20" s="590"/>
      <c r="AC20" s="590"/>
      <c r="AI20" s="586"/>
      <c r="AJ20" s="586"/>
    </row>
    <row r="21" spans="1:36" ht="22.5">
      <c r="A21" s="1236"/>
      <c r="B21" s="1236">
        <v>1</v>
      </c>
      <c r="C21" s="884"/>
      <c r="D21" s="884"/>
      <c r="E21" s="886"/>
      <c r="F21" s="886"/>
      <c r="G21" s="886"/>
      <c r="H21" s="886"/>
      <c r="I21" s="881"/>
      <c r="J21" s="880"/>
      <c r="K21" s="883"/>
      <c r="L21" s="594" t="str">
        <f>mergeValue(A21) &amp;"."&amp; mergeValue(B21)</f>
        <v>1.1</v>
      </c>
      <c r="M21" s="547" t="s">
        <v>16</v>
      </c>
      <c r="N21" s="647"/>
      <c r="O21" s="1237"/>
      <c r="P21" s="1237"/>
      <c r="Q21" s="1237"/>
      <c r="R21" s="1237"/>
      <c r="S21" s="1237"/>
      <c r="T21" s="1237"/>
      <c r="U21" s="1237"/>
      <c r="V21" s="1237"/>
      <c r="W21" s="631" t="s">
        <v>477</v>
      </c>
      <c r="Y21" s="590"/>
      <c r="Z21" s="590" t="str">
        <f t="shared" si="0"/>
        <v>Территория действия тарифа</v>
      </c>
      <c r="AA21" s="590"/>
      <c r="AB21" s="590"/>
      <c r="AC21" s="590"/>
      <c r="AI21" s="586"/>
      <c r="AJ21" s="586"/>
    </row>
    <row r="22" spans="1:36" ht="22.5">
      <c r="A22" s="1236"/>
      <c r="B22" s="1236"/>
      <c r="C22" s="1236">
        <v>1</v>
      </c>
      <c r="D22" s="884"/>
      <c r="E22" s="886"/>
      <c r="F22" s="886"/>
      <c r="G22" s="886"/>
      <c r="H22" s="886"/>
      <c r="I22" s="888"/>
      <c r="J22" s="880"/>
      <c r="K22" s="883"/>
      <c r="L22" s="594" t="str">
        <f>mergeValue(A22) &amp;"."&amp; mergeValue(B22)&amp;"."&amp; mergeValue(C22)</f>
        <v>1.1.1</v>
      </c>
      <c r="M22" s="548" t="s">
        <v>7</v>
      </c>
      <c r="N22" s="647"/>
      <c r="O22" s="1237"/>
      <c r="P22" s="1237"/>
      <c r="Q22" s="1237"/>
      <c r="R22" s="1237"/>
      <c r="S22" s="1237"/>
      <c r="T22" s="1237"/>
      <c r="U22" s="1237"/>
      <c r="V22" s="1237"/>
      <c r="W22" s="631" t="s">
        <v>634</v>
      </c>
      <c r="Y22" s="590"/>
      <c r="Z22" s="590" t="str">
        <f t="shared" si="0"/>
        <v xml:space="preserve">Наименование системы теплоснабжения </v>
      </c>
      <c r="AA22" s="590"/>
      <c r="AB22" s="590"/>
      <c r="AC22" s="590"/>
      <c r="AI22" s="586"/>
      <c r="AJ22" s="586"/>
    </row>
    <row r="23" spans="1:36" ht="22.5">
      <c r="A23" s="1236"/>
      <c r="B23" s="1236"/>
      <c r="C23" s="1236"/>
      <c r="D23" s="1236">
        <v>1</v>
      </c>
      <c r="E23" s="886"/>
      <c r="F23" s="886"/>
      <c r="G23" s="886"/>
      <c r="H23" s="886"/>
      <c r="I23" s="888"/>
      <c r="J23" s="880"/>
      <c r="K23" s="883"/>
      <c r="L23" s="594" t="str">
        <f>mergeValue(A23) &amp;"."&amp; mergeValue(B23)&amp;"."&amp; mergeValue(C23)&amp;"."&amp; mergeValue(D23)</f>
        <v>1.1.1.1</v>
      </c>
      <c r="M23" s="549" t="s">
        <v>22</v>
      </c>
      <c r="N23" s="647"/>
      <c r="O23" s="1237"/>
      <c r="P23" s="1237"/>
      <c r="Q23" s="1237"/>
      <c r="R23" s="1237"/>
      <c r="S23" s="1237"/>
      <c r="T23" s="1237"/>
      <c r="U23" s="1237"/>
      <c r="V23" s="1237"/>
      <c r="W23" s="631" t="s">
        <v>635</v>
      </c>
      <c r="Y23" s="590"/>
      <c r="Z23" s="590" t="str">
        <f t="shared" si="0"/>
        <v xml:space="preserve">Источник тепловой энергии  </v>
      </c>
      <c r="AA23" s="590"/>
      <c r="AB23" s="590"/>
      <c r="AC23" s="590"/>
      <c r="AI23" s="586"/>
      <c r="AJ23" s="586"/>
    </row>
    <row r="24" spans="1:36" ht="101.25">
      <c r="A24" s="1236"/>
      <c r="B24" s="1236"/>
      <c r="C24" s="1236"/>
      <c r="D24" s="1236"/>
      <c r="E24" s="1236">
        <v>1</v>
      </c>
      <c r="F24" s="886"/>
      <c r="G24" s="886"/>
      <c r="H24" s="884">
        <v>1</v>
      </c>
      <c r="I24" s="1236">
        <v>1</v>
      </c>
      <c r="J24" s="886"/>
      <c r="K24" s="891"/>
      <c r="L24" s="594" t="str">
        <f>mergeValue(A24) &amp;"."&amp; mergeValue(B24)&amp;"."&amp; mergeValue(C24)&amp;"."&amp; mergeValue(D24)&amp;"."&amp; mergeValue(E24)</f>
        <v>1.1.1.1.1</v>
      </c>
      <c r="M24" s="555" t="s">
        <v>9</v>
      </c>
      <c r="N24" s="647"/>
      <c r="O24" s="1238"/>
      <c r="P24" s="1238"/>
      <c r="Q24" s="1238"/>
      <c r="R24" s="1238"/>
      <c r="S24" s="1238"/>
      <c r="T24" s="1238"/>
      <c r="U24" s="1238"/>
      <c r="V24" s="1238"/>
      <c r="W24" s="631" t="s">
        <v>639</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6"/>
      <c r="B25" s="1236"/>
      <c r="C25" s="1236"/>
      <c r="D25" s="1236"/>
      <c r="E25" s="1236"/>
      <c r="F25" s="1236">
        <v>1</v>
      </c>
      <c r="G25" s="884"/>
      <c r="H25" s="884"/>
      <c r="I25" s="1236"/>
      <c r="J25" s="1236">
        <v>1</v>
      </c>
      <c r="K25" s="892"/>
      <c r="L25" s="594" t="str">
        <f>mergeValue(A25) &amp;"."&amp; mergeValue(B25)&amp;"."&amp; mergeValue(C25)&amp;"."&amp; mergeValue(D25)&amp;"."&amp; mergeValue(E25)&amp;"."&amp; mergeValue(F25)</f>
        <v>1.1.1.1.1.1</v>
      </c>
      <c r="M25" s="556" t="s">
        <v>10</v>
      </c>
      <c r="N25" s="647"/>
      <c r="O25" s="1239"/>
      <c r="P25" s="1240"/>
      <c r="Q25" s="1240"/>
      <c r="R25" s="1240"/>
      <c r="S25" s="1240"/>
      <c r="T25" s="1240"/>
      <c r="U25" s="1240"/>
      <c r="V25" s="1241"/>
      <c r="W25" s="631" t="s">
        <v>637</v>
      </c>
      <c r="Y25" s="590"/>
      <c r="Z25" s="590" t="str">
        <f t="shared" si="0"/>
        <v>Группа потребителей</v>
      </c>
      <c r="AA25" s="590"/>
      <c r="AB25" s="590"/>
      <c r="AC25" s="590"/>
      <c r="AI25" s="586"/>
      <c r="AJ25" s="586"/>
    </row>
    <row r="26" spans="1:36" ht="189" customHeight="1">
      <c r="A26" s="1236"/>
      <c r="B26" s="1236"/>
      <c r="C26" s="1236"/>
      <c r="D26" s="1236"/>
      <c r="E26" s="1236"/>
      <c r="F26" s="1236"/>
      <c r="G26" s="884">
        <v>1</v>
      </c>
      <c r="H26" s="884"/>
      <c r="I26" s="1236"/>
      <c r="J26" s="1236"/>
      <c r="K26" s="892">
        <v>1</v>
      </c>
      <c r="L26" s="594" t="str">
        <f>mergeValue(A26) &amp;"."&amp; mergeValue(B26)&amp;"."&amp; mergeValue(C26)&amp;"."&amp; mergeValue(D26)&amp;"."&amp; mergeValue(E26)&amp;"."&amp; mergeValue(F26)&amp;"."&amp; mergeValue(G26)</f>
        <v>1.1.1.1.1.1.1</v>
      </c>
      <c r="M26" s="1070"/>
      <c r="N26" s="647"/>
      <c r="O26" s="563"/>
      <c r="P26" s="563"/>
      <c r="Q26" s="1095"/>
      <c r="R26" s="1231"/>
      <c r="S26" s="1232" t="s">
        <v>84</v>
      </c>
      <c r="T26" s="1231"/>
      <c r="U26" s="1232" t="s">
        <v>85</v>
      </c>
      <c r="V26" s="563"/>
      <c r="W26" s="1207" t="s">
        <v>656</v>
      </c>
      <c r="X26" s="586" t="str">
        <f>strCheckDate(O27:V27)</f>
        <v/>
      </c>
      <c r="Y26" s="590"/>
      <c r="Z26" s="590" t="str">
        <f t="shared" si="0"/>
        <v/>
      </c>
      <c r="AA26" s="590"/>
      <c r="AB26" s="590"/>
      <c r="AC26" s="590"/>
      <c r="AI26" s="586"/>
      <c r="AJ26" s="586"/>
    </row>
    <row r="27" spans="1:36" ht="11.25" hidden="1">
      <c r="A27" s="1236"/>
      <c r="B27" s="1236"/>
      <c r="C27" s="1236"/>
      <c r="D27" s="1236"/>
      <c r="E27" s="1236"/>
      <c r="F27" s="1236"/>
      <c r="G27" s="884"/>
      <c r="H27" s="884"/>
      <c r="I27" s="1236"/>
      <c r="J27" s="1236"/>
      <c r="K27" s="892"/>
      <c r="L27" s="601"/>
      <c r="M27" s="647"/>
      <c r="N27" s="647"/>
      <c r="O27" s="563"/>
      <c r="P27" s="563"/>
      <c r="Q27" s="585" t="str">
        <f>R26 &amp; "-" &amp; T26</f>
        <v>-</v>
      </c>
      <c r="R27" s="1231"/>
      <c r="S27" s="1232"/>
      <c r="T27" s="1231"/>
      <c r="U27" s="1232"/>
      <c r="V27" s="563"/>
      <c r="W27" s="1208"/>
      <c r="Y27" s="590"/>
      <c r="Z27" s="590" t="str">
        <f t="shared" si="0"/>
        <v/>
      </c>
      <c r="AA27" s="590"/>
      <c r="AB27" s="590"/>
      <c r="AC27" s="590"/>
      <c r="AI27" s="586"/>
      <c r="AJ27" s="586"/>
    </row>
    <row r="28" spans="1:36" ht="15" customHeight="1">
      <c r="A28" s="1236"/>
      <c r="B28" s="1236"/>
      <c r="C28" s="1236"/>
      <c r="D28" s="1236"/>
      <c r="E28" s="1236"/>
      <c r="F28" s="1236"/>
      <c r="G28" s="886"/>
      <c r="H28" s="884"/>
      <c r="I28" s="1236"/>
      <c r="J28" s="1236"/>
      <c r="K28" s="891"/>
      <c r="L28" s="539"/>
      <c r="M28" s="558" t="s">
        <v>25</v>
      </c>
      <c r="N28" s="565"/>
      <c r="O28" s="565"/>
      <c r="P28" s="565"/>
      <c r="Q28" s="565"/>
      <c r="R28" s="565"/>
      <c r="S28" s="565"/>
      <c r="T28" s="565"/>
      <c r="U28" s="565"/>
      <c r="V28" s="561"/>
      <c r="W28" s="1209"/>
      <c r="Y28" s="590"/>
      <c r="Z28" s="590" t="str">
        <f t="shared" si="0"/>
        <v>Добавить вид теплоносителя (параметры теплоносителя)</v>
      </c>
      <c r="AA28" s="590"/>
      <c r="AB28" s="590"/>
      <c r="AC28" s="590"/>
      <c r="AI28" s="586"/>
      <c r="AJ28" s="586"/>
    </row>
    <row r="29" spans="1:36" ht="15" customHeight="1">
      <c r="A29" s="1236"/>
      <c r="B29" s="1236"/>
      <c r="C29" s="1236"/>
      <c r="D29" s="1236"/>
      <c r="E29" s="1236"/>
      <c r="F29" s="886"/>
      <c r="G29" s="886"/>
      <c r="H29" s="884"/>
      <c r="I29" s="1236"/>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6"/>
      <c r="B30" s="1236"/>
      <c r="C30" s="1236"/>
      <c r="D30" s="1236"/>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6"/>
      <c r="B31" s="1236"/>
      <c r="C31" s="1236"/>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6"/>
      <c r="B32" s="1236"/>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6"/>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0" t="s">
        <v>633</v>
      </c>
      <c r="N36" s="1200"/>
      <c r="O36" s="1200"/>
      <c r="P36" s="1200"/>
      <c r="Q36" s="1200"/>
      <c r="R36" s="1200"/>
      <c r="S36" s="1200"/>
      <c r="T36" s="1200"/>
      <c r="U36" s="1200"/>
      <c r="V36" s="1200"/>
      <c r="W36" s="1200"/>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01" t="s">
        <v>491</v>
      </c>
      <c r="G2" s="1202"/>
      <c r="H2" s="1203"/>
      <c r="I2" s="807"/>
    </row>
    <row r="3" spans="1:20" ht="3" customHeight="1"/>
    <row r="4" spans="1:20" s="571" customFormat="1" ht="11.25">
      <c r="A4" s="772"/>
      <c r="B4" s="772"/>
      <c r="C4" s="772"/>
      <c r="D4" s="772"/>
      <c r="F4" s="1153" t="s">
        <v>454</v>
      </c>
      <c r="G4" s="1153"/>
      <c r="H4" s="1153"/>
      <c r="I4" s="1204"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4"/>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29.11.2019</v>
      </c>
      <c r="I7" s="817" t="s">
        <v>493</v>
      </c>
      <c r="J7" s="616"/>
      <c r="K7" s="772"/>
      <c r="L7" s="772"/>
      <c r="M7" s="772"/>
      <c r="N7" s="772"/>
      <c r="O7" s="772"/>
      <c r="P7" s="772"/>
      <c r="Q7" s="772"/>
      <c r="R7" s="772"/>
      <c r="S7" s="772"/>
      <c r="T7" s="772"/>
    </row>
    <row r="8" spans="1:20" s="571" customFormat="1" ht="45">
      <c r="A8" s="1205">
        <v>1</v>
      </c>
      <c r="B8" s="772"/>
      <c r="C8" s="772"/>
      <c r="D8" s="772"/>
      <c r="F8" s="815" t="str">
        <f>"2." &amp;mergeValue(A8)</f>
        <v>2.1</v>
      </c>
      <c r="G8" s="816" t="s">
        <v>494</v>
      </c>
      <c r="H8" s="806"/>
      <c r="I8" s="817" t="s">
        <v>591</v>
      </c>
      <c r="J8" s="616"/>
      <c r="K8" s="772"/>
      <c r="L8" s="772"/>
      <c r="M8" s="772"/>
      <c r="N8" s="772"/>
      <c r="O8" s="772"/>
      <c r="P8" s="772"/>
      <c r="Q8" s="772"/>
      <c r="R8" s="772"/>
      <c r="S8" s="772"/>
      <c r="T8" s="772"/>
    </row>
    <row r="9" spans="1:20" s="571" customFormat="1" ht="22.5">
      <c r="A9" s="1205"/>
      <c r="B9" s="772"/>
      <c r="C9" s="772"/>
      <c r="D9" s="772"/>
      <c r="F9" s="815" t="str">
        <f>"3." &amp;mergeValue(A9)</f>
        <v>3.1</v>
      </c>
      <c r="G9" s="816" t="s">
        <v>495</v>
      </c>
      <c r="H9" s="806"/>
      <c r="I9" s="817" t="s">
        <v>589</v>
      </c>
      <c r="J9" s="616"/>
      <c r="K9" s="772"/>
      <c r="L9" s="772"/>
      <c r="M9" s="772"/>
      <c r="N9" s="772"/>
      <c r="O9" s="772"/>
      <c r="P9" s="772"/>
      <c r="Q9" s="772"/>
      <c r="R9" s="772"/>
      <c r="S9" s="772"/>
      <c r="T9" s="772"/>
    </row>
    <row r="10" spans="1:20" s="571" customFormat="1" ht="22.5">
      <c r="A10" s="1205"/>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5"/>
      <c r="B11" s="1205">
        <v>1</v>
      </c>
      <c r="C11" s="778"/>
      <c r="D11" s="778"/>
      <c r="F11" s="815" t="str">
        <f>"4."&amp;mergeValue(A11) &amp;"."&amp;mergeValue(B11)</f>
        <v>4.1.1</v>
      </c>
      <c r="G11" s="831" t="s">
        <v>593</v>
      </c>
      <c r="H11" s="806" t="str">
        <f>IF(region_name="","",region_name)</f>
        <v>Тюменская область</v>
      </c>
      <c r="I11" s="817" t="s">
        <v>499</v>
      </c>
      <c r="J11" s="616"/>
      <c r="K11" s="772"/>
      <c r="L11" s="772"/>
      <c r="M11" s="772"/>
      <c r="N11" s="772"/>
      <c r="O11" s="772"/>
      <c r="P11" s="772"/>
      <c r="Q11" s="772"/>
      <c r="R11" s="772"/>
      <c r="S11" s="772"/>
      <c r="T11" s="772"/>
    </row>
    <row r="12" spans="1:20" s="571" customFormat="1" ht="22.5">
      <c r="A12" s="1205"/>
      <c r="B12" s="1205"/>
      <c r="C12" s="1205">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5"/>
      <c r="B13" s="1205"/>
      <c r="C13" s="1205"/>
      <c r="D13" s="778">
        <v>1</v>
      </c>
      <c r="F13" s="815" t="str">
        <f>"4."&amp;mergeValue(A13) &amp;"."&amp;mergeValue(B13)&amp;"."&amp;mergeValue(C13)&amp;"."&amp;mergeValue(D13)</f>
        <v>4.1.1.1.1</v>
      </c>
      <c r="G13" s="819" t="s">
        <v>498</v>
      </c>
      <c r="H13" s="806"/>
      <c r="I13" s="1206" t="s">
        <v>592</v>
      </c>
      <c r="J13" s="616"/>
      <c r="K13" s="772"/>
      <c r="L13" s="772"/>
      <c r="M13" s="772"/>
      <c r="N13" s="772"/>
      <c r="O13" s="772"/>
      <c r="P13" s="772"/>
      <c r="Q13" s="772"/>
      <c r="R13" s="772"/>
      <c r="S13" s="772"/>
      <c r="T13" s="772"/>
    </row>
    <row r="14" spans="1:20" s="571" customFormat="1" ht="18.75">
      <c r="A14" s="1205"/>
      <c r="B14" s="1205"/>
      <c r="C14" s="1205"/>
      <c r="D14" s="778"/>
      <c r="F14" s="820"/>
      <c r="G14" s="760" t="s">
        <v>4</v>
      </c>
      <c r="H14" s="625"/>
      <c r="I14" s="1206"/>
      <c r="J14" s="616"/>
      <c r="K14" s="772"/>
      <c r="L14" s="772"/>
      <c r="M14" s="772"/>
      <c r="N14" s="772"/>
      <c r="O14" s="772"/>
      <c r="P14" s="772"/>
      <c r="Q14" s="772"/>
      <c r="R14" s="772"/>
      <c r="S14" s="772"/>
      <c r="T14" s="772"/>
    </row>
    <row r="15" spans="1:20" s="571" customFormat="1" ht="18.75">
      <c r="A15" s="1205"/>
      <c r="B15" s="1205"/>
      <c r="C15" s="778"/>
      <c r="D15" s="778"/>
      <c r="F15" s="635"/>
      <c r="G15" s="578" t="s">
        <v>403</v>
      </c>
      <c r="H15" s="636"/>
      <c r="I15" s="637"/>
      <c r="J15" s="616"/>
      <c r="K15" s="772"/>
      <c r="L15" s="772"/>
      <c r="M15" s="772"/>
      <c r="N15" s="772"/>
      <c r="O15" s="772"/>
      <c r="P15" s="772"/>
      <c r="Q15" s="772"/>
      <c r="R15" s="772"/>
      <c r="S15" s="772"/>
      <c r="T15" s="772"/>
    </row>
    <row r="16" spans="1:20" s="571" customFormat="1" ht="18.75">
      <c r="A16" s="1205"/>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0" t="s">
        <v>594</v>
      </c>
      <c r="H19" s="1200"/>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3" t="s">
        <v>632</v>
      </c>
      <c r="M5" s="1233"/>
      <c r="N5" s="1233"/>
      <c r="O5" s="1233"/>
      <c r="P5" s="1233"/>
      <c r="Q5" s="1233"/>
      <c r="R5" s="1233"/>
      <c r="S5" s="1233"/>
      <c r="T5" s="1233"/>
      <c r="U5" s="665"/>
    </row>
    <row r="6" spans="1:34" ht="3" customHeight="1">
      <c r="J6" s="687"/>
      <c r="K6" s="687"/>
      <c r="L6" s="755"/>
      <c r="M6" s="755"/>
      <c r="N6" s="755"/>
      <c r="O6" s="756"/>
      <c r="P6" s="756"/>
      <c r="Q6" s="756"/>
      <c r="R6" s="756"/>
      <c r="S6" s="756"/>
      <c r="T6" s="756"/>
      <c r="U6" s="756"/>
      <c r="V6" s="805"/>
    </row>
    <row r="7" spans="1:34" ht="33.75">
      <c r="J7" s="687"/>
      <c r="K7" s="687"/>
      <c r="L7" s="755"/>
      <c r="M7" s="618" t="s">
        <v>746</v>
      </c>
      <c r="N7" s="755"/>
      <c r="O7" s="1244"/>
      <c r="P7" s="1245"/>
      <c r="Q7" s="1245"/>
      <c r="R7" s="1245"/>
      <c r="S7" s="1245"/>
      <c r="T7" s="1246"/>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10" t="str">
        <f>IF(NameOrPr_ch="",IF(NameOrPr="","",NameOrPr),NameOrPr_ch)</f>
        <v xml:space="preserve">Департамента тарифной и ценовой политики Тюменской области </v>
      </c>
      <c r="P9" s="1210"/>
      <c r="Q9" s="1210"/>
      <c r="R9" s="1210"/>
      <c r="S9" s="1210"/>
      <c r="T9" s="1210"/>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597</v>
      </c>
      <c r="N10" s="667"/>
      <c r="O10" s="1210" t="str">
        <f>IF(datePr_ch="",IF(datePr="","",datePr),datePr_ch)</f>
        <v>29.11.2019</v>
      </c>
      <c r="P10" s="1210"/>
      <c r="Q10" s="1210"/>
      <c r="R10" s="1210"/>
      <c r="S10" s="1210"/>
      <c r="T10" s="1210"/>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596</v>
      </c>
      <c r="N11" s="667"/>
      <c r="O11" s="1210" t="str">
        <f>IF(numberPr_ch="",IF(numberPr="","",numberPr),numberPr_ch)</f>
        <v>352/01-21</v>
      </c>
      <c r="P11" s="1210"/>
      <c r="Q11" s="1210"/>
      <c r="R11" s="1210"/>
      <c r="S11" s="1210"/>
      <c r="T11" s="1210"/>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10" t="str">
        <f>IF(IstPub_ch="",IF(IstPub="","",IstPub),IstPub_ch)</f>
        <v>Официальный портал органов государственной власти Тюменской области</v>
      </c>
      <c r="P12" s="1210"/>
      <c r="Q12" s="1210"/>
      <c r="R12" s="1210"/>
      <c r="S12" s="1210"/>
      <c r="T12" s="1210"/>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4"/>
      <c r="M13" s="1234"/>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11"/>
      <c r="P14" s="1211"/>
      <c r="Q14" s="1211"/>
      <c r="R14" s="1211"/>
      <c r="S14" s="1211"/>
      <c r="T14" s="1211"/>
      <c r="U14" s="1211"/>
    </row>
    <row r="15" spans="1:34">
      <c r="J15" s="687"/>
      <c r="K15" s="687"/>
      <c r="L15" s="1153" t="s">
        <v>454</v>
      </c>
      <c r="M15" s="1153"/>
      <c r="N15" s="1153"/>
      <c r="O15" s="1153"/>
      <c r="P15" s="1153"/>
      <c r="Q15" s="1153"/>
      <c r="R15" s="1153"/>
      <c r="S15" s="1153"/>
      <c r="T15" s="1153"/>
      <c r="U15" s="1153"/>
      <c r="V15" s="1153"/>
      <c r="W15" s="1153" t="s">
        <v>455</v>
      </c>
    </row>
    <row r="16" spans="1:34" ht="14.25" customHeight="1">
      <c r="J16" s="687"/>
      <c r="K16" s="687"/>
      <c r="L16" s="1217" t="s">
        <v>92</v>
      </c>
      <c r="M16" s="1217" t="s">
        <v>640</v>
      </c>
      <c r="N16" s="662"/>
      <c r="O16" s="1218" t="s">
        <v>642</v>
      </c>
      <c r="P16" s="1219"/>
      <c r="Q16" s="1219"/>
      <c r="R16" s="1219"/>
      <c r="S16" s="1219"/>
      <c r="T16" s="1220"/>
      <c r="U16" s="1228" t="s">
        <v>341</v>
      </c>
      <c r="V16" s="1214" t="s">
        <v>275</v>
      </c>
      <c r="W16" s="1153"/>
    </row>
    <row r="17" spans="1:36" ht="14.25" customHeight="1">
      <c r="J17" s="687"/>
      <c r="K17" s="687"/>
      <c r="L17" s="1217"/>
      <c r="M17" s="1217"/>
      <c r="N17" s="663"/>
      <c r="O17" s="1223" t="s">
        <v>606</v>
      </c>
      <c r="P17" s="1221" t="s">
        <v>271</v>
      </c>
      <c r="Q17" s="1222"/>
      <c r="R17" s="1225" t="s">
        <v>655</v>
      </c>
      <c r="S17" s="1226"/>
      <c r="T17" s="1227"/>
      <c r="U17" s="1229"/>
      <c r="V17" s="1215"/>
      <c r="W17" s="1153"/>
    </row>
    <row r="18" spans="1:36" ht="33.75" customHeight="1">
      <c r="J18" s="687"/>
      <c r="K18" s="687"/>
      <c r="L18" s="1217"/>
      <c r="M18" s="1217"/>
      <c r="N18" s="664"/>
      <c r="O18" s="1224"/>
      <c r="P18" s="757" t="s">
        <v>607</v>
      </c>
      <c r="Q18" s="757" t="s">
        <v>6</v>
      </c>
      <c r="R18" s="781" t="s">
        <v>274</v>
      </c>
      <c r="S18" s="1212" t="s">
        <v>273</v>
      </c>
      <c r="T18" s="1213"/>
      <c r="U18" s="1230"/>
      <c r="V18" s="1216"/>
      <c r="W18" s="1153"/>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35">
        <f ca="1">OFFSET(S19,0,-1)+1</f>
        <v>7</v>
      </c>
      <c r="T19" s="1235"/>
      <c r="U19" s="779">
        <f ca="1">OFFSET(U19,0,-2)+1</f>
        <v>8</v>
      </c>
      <c r="V19" s="650">
        <f ca="1">OFFSET(V19,0,-1)</f>
        <v>8</v>
      </c>
      <c r="W19" s="779">
        <f ca="1">OFFSET(W19,0,-1)+1</f>
        <v>9</v>
      </c>
    </row>
    <row r="20" spans="1:36" ht="22.5">
      <c r="A20" s="1236">
        <v>1</v>
      </c>
      <c r="B20" s="884"/>
      <c r="C20" s="884"/>
      <c r="D20" s="884"/>
      <c r="E20" s="885"/>
      <c r="F20" s="886"/>
      <c r="G20" s="886"/>
      <c r="H20" s="886"/>
      <c r="I20" s="887"/>
      <c r="J20" s="882"/>
      <c r="K20" s="889"/>
      <c r="L20" s="782">
        <f>mergeValue(A20)</f>
        <v>1</v>
      </c>
      <c r="M20" s="642" t="s">
        <v>20</v>
      </c>
      <c r="N20" s="647"/>
      <c r="O20" s="1237"/>
      <c r="P20" s="1237"/>
      <c r="Q20" s="1237"/>
      <c r="R20" s="1237"/>
      <c r="S20" s="1237"/>
      <c r="T20" s="1237"/>
      <c r="U20" s="1237"/>
      <c r="V20" s="1237"/>
      <c r="W20" s="631" t="s">
        <v>476</v>
      </c>
      <c r="Y20" s="830"/>
      <c r="Z20" s="830" t="str">
        <f t="shared" ref="Z20:Z33" si="0">IF(M20="","",M20 )</f>
        <v>Наименование тарифа</v>
      </c>
      <c r="AA20" s="830"/>
      <c r="AB20" s="830"/>
      <c r="AC20" s="830"/>
      <c r="AI20" s="809"/>
      <c r="AJ20" s="809"/>
    </row>
    <row r="21" spans="1:36" ht="22.5">
      <c r="A21" s="1236"/>
      <c r="B21" s="1236">
        <v>1</v>
      </c>
      <c r="C21" s="884"/>
      <c r="D21" s="884"/>
      <c r="E21" s="886"/>
      <c r="F21" s="886"/>
      <c r="G21" s="886"/>
      <c r="H21" s="886"/>
      <c r="I21" s="881"/>
      <c r="J21" s="880"/>
      <c r="K21" s="883"/>
      <c r="L21" s="782" t="str">
        <f>mergeValue(A21) &amp;"."&amp; mergeValue(B21)</f>
        <v>1.1</v>
      </c>
      <c r="M21" s="693" t="s">
        <v>16</v>
      </c>
      <c r="N21" s="647"/>
      <c r="O21" s="1237"/>
      <c r="P21" s="1237"/>
      <c r="Q21" s="1237"/>
      <c r="R21" s="1237"/>
      <c r="S21" s="1237"/>
      <c r="T21" s="1237"/>
      <c r="U21" s="1237"/>
      <c r="V21" s="1237"/>
      <c r="W21" s="631" t="s">
        <v>477</v>
      </c>
      <c r="Y21" s="830"/>
      <c r="Z21" s="830" t="str">
        <f t="shared" si="0"/>
        <v>Территория действия тарифа</v>
      </c>
      <c r="AA21" s="830"/>
      <c r="AB21" s="830"/>
      <c r="AC21" s="830"/>
      <c r="AI21" s="809"/>
      <c r="AJ21" s="809"/>
    </row>
    <row r="22" spans="1:36" ht="22.5">
      <c r="A22" s="1236"/>
      <c r="B22" s="1236"/>
      <c r="C22" s="1236">
        <v>1</v>
      </c>
      <c r="D22" s="884"/>
      <c r="E22" s="886"/>
      <c r="F22" s="886"/>
      <c r="G22" s="886"/>
      <c r="H22" s="886"/>
      <c r="I22" s="888"/>
      <c r="J22" s="880"/>
      <c r="K22" s="883"/>
      <c r="L22" s="782" t="str">
        <f>mergeValue(A22) &amp;"."&amp; mergeValue(B22)&amp;"."&amp; mergeValue(C22)</f>
        <v>1.1.1</v>
      </c>
      <c r="M22" s="694" t="s">
        <v>7</v>
      </c>
      <c r="N22" s="647"/>
      <c r="O22" s="1237"/>
      <c r="P22" s="1237"/>
      <c r="Q22" s="1237"/>
      <c r="R22" s="1237"/>
      <c r="S22" s="1237"/>
      <c r="T22" s="1237"/>
      <c r="U22" s="1237"/>
      <c r="V22" s="1237"/>
      <c r="W22" s="631" t="s">
        <v>634</v>
      </c>
      <c r="Y22" s="830"/>
      <c r="Z22" s="830" t="str">
        <f t="shared" si="0"/>
        <v xml:space="preserve">Наименование системы теплоснабжения </v>
      </c>
      <c r="AA22" s="830"/>
      <c r="AB22" s="830"/>
      <c r="AC22" s="830"/>
      <c r="AI22" s="809"/>
      <c r="AJ22" s="809"/>
    </row>
    <row r="23" spans="1:36" ht="22.5">
      <c r="A23" s="1236"/>
      <c r="B23" s="1236"/>
      <c r="C23" s="1236"/>
      <c r="D23" s="1236">
        <v>1</v>
      </c>
      <c r="E23" s="886"/>
      <c r="F23" s="886"/>
      <c r="G23" s="886"/>
      <c r="H23" s="886"/>
      <c r="I23" s="888"/>
      <c r="J23" s="880"/>
      <c r="K23" s="883"/>
      <c r="L23" s="782" t="str">
        <f>mergeValue(A23) &amp;"."&amp; mergeValue(B23)&amp;"."&amp; mergeValue(C23)&amp;"."&amp; mergeValue(D23)</f>
        <v>1.1.1.1</v>
      </c>
      <c r="M23" s="695" t="s">
        <v>22</v>
      </c>
      <c r="N23" s="647"/>
      <c r="O23" s="1237"/>
      <c r="P23" s="1237"/>
      <c r="Q23" s="1237"/>
      <c r="R23" s="1237"/>
      <c r="S23" s="1237"/>
      <c r="T23" s="1237"/>
      <c r="U23" s="1237"/>
      <c r="V23" s="1237"/>
      <c r="W23" s="631" t="s">
        <v>635</v>
      </c>
      <c r="Y23" s="830"/>
      <c r="Z23" s="830" t="str">
        <f t="shared" si="0"/>
        <v xml:space="preserve">Источник тепловой энергии  </v>
      </c>
      <c r="AA23" s="830"/>
      <c r="AB23" s="830"/>
      <c r="AC23" s="830"/>
      <c r="AI23" s="809"/>
      <c r="AJ23" s="809"/>
    </row>
    <row r="24" spans="1:36" ht="101.25">
      <c r="A24" s="1236"/>
      <c r="B24" s="1236"/>
      <c r="C24" s="1236"/>
      <c r="D24" s="1236"/>
      <c r="E24" s="1236">
        <v>1</v>
      </c>
      <c r="F24" s="886"/>
      <c r="G24" s="886"/>
      <c r="H24" s="884">
        <v>1</v>
      </c>
      <c r="I24" s="1236">
        <v>1</v>
      </c>
      <c r="J24" s="886"/>
      <c r="K24" s="891"/>
      <c r="L24" s="782" t="str">
        <f>mergeValue(A24) &amp;"."&amp; mergeValue(B24)&amp;"."&amp; mergeValue(C24)&amp;"."&amp; mergeValue(D24)&amp;"."&amp; mergeValue(E24)</f>
        <v>1.1.1.1.1</v>
      </c>
      <c r="M24" s="555" t="s">
        <v>9</v>
      </c>
      <c r="N24" s="647"/>
      <c r="O24" s="1238"/>
      <c r="P24" s="1238"/>
      <c r="Q24" s="1238"/>
      <c r="R24" s="1238"/>
      <c r="S24" s="1238"/>
      <c r="T24" s="1238"/>
      <c r="U24" s="1238"/>
      <c r="V24" s="1238"/>
      <c r="W24" s="631" t="s">
        <v>639</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6"/>
      <c r="B25" s="1236"/>
      <c r="C25" s="1236"/>
      <c r="D25" s="1236"/>
      <c r="E25" s="1236"/>
      <c r="F25" s="1236">
        <v>1</v>
      </c>
      <c r="G25" s="884"/>
      <c r="H25" s="884"/>
      <c r="I25" s="1236"/>
      <c r="J25" s="1236">
        <v>1</v>
      </c>
      <c r="K25" s="892"/>
      <c r="L25" s="782" t="str">
        <f>mergeValue(A25) &amp;"."&amp; mergeValue(B25)&amp;"."&amp; mergeValue(C25)&amp;"."&amp; mergeValue(D25)&amp;"."&amp; mergeValue(E25)&amp;"."&amp; mergeValue(F25)</f>
        <v>1.1.1.1.1.1</v>
      </c>
      <c r="M25" s="556" t="s">
        <v>10</v>
      </c>
      <c r="N25" s="647"/>
      <c r="O25" s="1238"/>
      <c r="P25" s="1238"/>
      <c r="Q25" s="1238"/>
      <c r="R25" s="1238"/>
      <c r="S25" s="1238"/>
      <c r="T25" s="1238"/>
      <c r="U25" s="1238"/>
      <c r="V25" s="1238"/>
      <c r="W25" s="631" t="s">
        <v>637</v>
      </c>
      <c r="Y25" s="830"/>
      <c r="Z25" s="830" t="str">
        <f t="shared" si="0"/>
        <v>Группа потребителей</v>
      </c>
      <c r="AA25" s="830"/>
      <c r="AB25" s="830"/>
      <c r="AC25" s="830"/>
      <c r="AI25" s="809"/>
      <c r="AJ25" s="809"/>
    </row>
    <row r="26" spans="1:36" ht="189" customHeight="1">
      <c r="A26" s="1236"/>
      <c r="B26" s="1236"/>
      <c r="C26" s="1236"/>
      <c r="D26" s="1236"/>
      <c r="E26" s="1236"/>
      <c r="F26" s="1236"/>
      <c r="G26" s="884">
        <v>1</v>
      </c>
      <c r="H26" s="884"/>
      <c r="I26" s="1236"/>
      <c r="J26" s="1236"/>
      <c r="K26" s="892">
        <v>1</v>
      </c>
      <c r="L26" s="782" t="str">
        <f>mergeValue(A26) &amp;"."&amp; mergeValue(B26)&amp;"."&amp; mergeValue(C26)&amp;"."&amp; mergeValue(D26)&amp;"."&amp; mergeValue(E26)&amp;"."&amp; mergeValue(F26)&amp;"."&amp; mergeValue(G26)</f>
        <v>1.1.1.1.1.1.1</v>
      </c>
      <c r="M26" s="1070"/>
      <c r="N26" s="647"/>
      <c r="O26" s="764"/>
      <c r="P26" s="764"/>
      <c r="Q26" s="1095"/>
      <c r="R26" s="1231"/>
      <c r="S26" s="1232" t="s">
        <v>84</v>
      </c>
      <c r="T26" s="1231"/>
      <c r="U26" s="1232" t="s">
        <v>85</v>
      </c>
      <c r="V26" s="764"/>
      <c r="W26" s="1207" t="s">
        <v>656</v>
      </c>
      <c r="X26" s="809" t="str">
        <f>strCheckDate(O27:V27)</f>
        <v/>
      </c>
      <c r="Y26" s="830"/>
      <c r="Z26" s="830" t="str">
        <f t="shared" si="0"/>
        <v/>
      </c>
      <c r="AA26" s="830"/>
      <c r="AB26" s="830"/>
      <c r="AC26" s="830"/>
      <c r="AI26" s="809"/>
      <c r="AJ26" s="809"/>
    </row>
    <row r="27" spans="1:36" ht="11.25" hidden="1">
      <c r="A27" s="1236"/>
      <c r="B27" s="1236"/>
      <c r="C27" s="1236"/>
      <c r="D27" s="1236"/>
      <c r="E27" s="1236"/>
      <c r="F27" s="1236"/>
      <c r="G27" s="884"/>
      <c r="H27" s="884"/>
      <c r="I27" s="1236"/>
      <c r="J27" s="1236"/>
      <c r="K27" s="892"/>
      <c r="L27" s="801"/>
      <c r="M27" s="647"/>
      <c r="N27" s="647"/>
      <c r="O27" s="764"/>
      <c r="P27" s="764"/>
      <c r="Q27" s="770" t="str">
        <f>R26 &amp; "-" &amp; T26</f>
        <v>-</v>
      </c>
      <c r="R27" s="1231"/>
      <c r="S27" s="1232"/>
      <c r="T27" s="1231"/>
      <c r="U27" s="1232"/>
      <c r="V27" s="764"/>
      <c r="W27" s="1208"/>
      <c r="Y27" s="830"/>
      <c r="Z27" s="830" t="str">
        <f t="shared" si="0"/>
        <v/>
      </c>
      <c r="AA27" s="830"/>
      <c r="AB27" s="830"/>
      <c r="AC27" s="830"/>
      <c r="AI27" s="809"/>
      <c r="AJ27" s="809"/>
    </row>
    <row r="28" spans="1:36" ht="15" customHeight="1">
      <c r="A28" s="1236"/>
      <c r="B28" s="1236"/>
      <c r="C28" s="1236"/>
      <c r="D28" s="1236"/>
      <c r="E28" s="1236"/>
      <c r="F28" s="1236"/>
      <c r="G28" s="886"/>
      <c r="H28" s="884"/>
      <c r="I28" s="1236"/>
      <c r="J28" s="1236"/>
      <c r="K28" s="891"/>
      <c r="L28" s="689"/>
      <c r="M28" s="558" t="s">
        <v>25</v>
      </c>
      <c r="N28" s="766"/>
      <c r="O28" s="766"/>
      <c r="P28" s="766"/>
      <c r="Q28" s="766"/>
      <c r="R28" s="766"/>
      <c r="S28" s="766"/>
      <c r="T28" s="766"/>
      <c r="U28" s="766"/>
      <c r="V28" s="763"/>
      <c r="W28" s="1209"/>
      <c r="Y28" s="830"/>
      <c r="Z28" s="830" t="str">
        <f t="shared" si="0"/>
        <v>Добавить вид теплоносителя (параметры теплоносителя)</v>
      </c>
      <c r="AA28" s="830"/>
      <c r="AB28" s="830"/>
      <c r="AC28" s="830"/>
      <c r="AI28" s="809"/>
      <c r="AJ28" s="809"/>
    </row>
    <row r="29" spans="1:36" ht="15" customHeight="1">
      <c r="A29" s="1236"/>
      <c r="B29" s="1236"/>
      <c r="C29" s="1236"/>
      <c r="D29" s="1236"/>
      <c r="E29" s="1236"/>
      <c r="F29" s="886"/>
      <c r="G29" s="886"/>
      <c r="H29" s="884"/>
      <c r="I29" s="1236"/>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6"/>
      <c r="B30" s="1236"/>
      <c r="C30" s="1236"/>
      <c r="D30" s="1236"/>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6"/>
      <c r="B31" s="1236"/>
      <c r="C31" s="1236"/>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6"/>
      <c r="B32" s="1236"/>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6"/>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0" t="s">
        <v>633</v>
      </c>
      <c r="N36" s="1200"/>
      <c r="O36" s="1200"/>
      <c r="P36" s="1200"/>
      <c r="Q36" s="1200"/>
      <c r="R36" s="1200"/>
      <c r="S36" s="1200"/>
      <c r="T36" s="1200"/>
      <c r="U36" s="1200"/>
      <c r="V36" s="1200"/>
      <c r="W36" s="1200"/>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01" t="s">
        <v>491</v>
      </c>
      <c r="G2" s="1202"/>
      <c r="H2" s="1203"/>
      <c r="I2" s="641"/>
    </row>
    <row r="3" spans="1:20" ht="3" customHeight="1"/>
    <row r="4" spans="1:20" s="571" customFormat="1" ht="11.25">
      <c r="A4" s="591"/>
      <c r="B4" s="591"/>
      <c r="C4" s="591"/>
      <c r="D4" s="591"/>
      <c r="F4" s="1153" t="s">
        <v>454</v>
      </c>
      <c r="G4" s="1153"/>
      <c r="H4" s="1153"/>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29.11.2019</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593</v>
      </c>
      <c r="H11" s="605" t="str">
        <f>IF(region_name="","",region_name)</f>
        <v>Тюменская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592</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594</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33" t="s">
        <v>632</v>
      </c>
      <c r="M5" s="1233"/>
      <c r="N5" s="1233"/>
      <c r="O5" s="1233"/>
      <c r="P5" s="1233"/>
      <c r="Q5" s="1233"/>
      <c r="R5" s="1233"/>
      <c r="S5" s="1233"/>
      <c r="T5" s="1233"/>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10" t="str">
        <f>IF(NameOrPr_ch="",IF(NameOrPr="","",NameOrPr),NameOrPr_ch)</f>
        <v xml:space="preserve">Департамента тарифной и ценовой политики Тюменской области </v>
      </c>
      <c r="P7" s="1210"/>
      <c r="Q7" s="1210"/>
      <c r="R7" s="1210"/>
      <c r="S7" s="1210"/>
      <c r="T7" s="1210"/>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597</v>
      </c>
      <c r="N8" s="667"/>
      <c r="O8" s="1210" t="str">
        <f>IF(datePr_ch="",IF(datePr="","",datePr),datePr_ch)</f>
        <v>29.11.2019</v>
      </c>
      <c r="P8" s="1210"/>
      <c r="Q8" s="1210"/>
      <c r="R8" s="1210"/>
      <c r="S8" s="1210"/>
      <c r="T8" s="1210"/>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596</v>
      </c>
      <c r="N9" s="667"/>
      <c r="O9" s="1210" t="str">
        <f>IF(numberPr_ch="",IF(numberPr="","",numberPr),numberPr_ch)</f>
        <v>352/01-21</v>
      </c>
      <c r="P9" s="1210"/>
      <c r="Q9" s="1210"/>
      <c r="R9" s="1210"/>
      <c r="S9" s="1210"/>
      <c r="T9" s="1210"/>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10" t="str">
        <f>IF(IstPub_ch="",IF(IstPub="","",IstPub),IstPub_ch)</f>
        <v>Официальный портал органов государственной власти Тюменской области</v>
      </c>
      <c r="P10" s="1210"/>
      <c r="Q10" s="1210"/>
      <c r="R10" s="1210"/>
      <c r="S10" s="1210"/>
      <c r="T10" s="1210"/>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51"/>
      <c r="P12" s="1251"/>
      <c r="Q12" s="1251"/>
      <c r="R12" s="1251"/>
      <c r="S12" s="1251"/>
      <c r="T12" s="1251"/>
      <c r="U12" s="1251"/>
    </row>
    <row r="13" spans="1:33">
      <c r="J13" s="482"/>
      <c r="K13" s="482"/>
      <c r="L13" s="1153" t="s">
        <v>454</v>
      </c>
      <c r="M13" s="1153"/>
      <c r="N13" s="1153"/>
      <c r="O13" s="1153"/>
      <c r="P13" s="1153"/>
      <c r="Q13" s="1153"/>
      <c r="R13" s="1153"/>
      <c r="S13" s="1153"/>
      <c r="T13" s="1153"/>
      <c r="U13" s="1153"/>
      <c r="V13" s="1153"/>
      <c r="W13" s="1153" t="s">
        <v>455</v>
      </c>
    </row>
    <row r="14" spans="1:33" ht="14.25" customHeight="1">
      <c r="J14" s="482"/>
      <c r="K14" s="482"/>
      <c r="L14" s="1217" t="s">
        <v>92</v>
      </c>
      <c r="M14" s="1217" t="s">
        <v>640</v>
      </c>
      <c r="N14" s="475"/>
      <c r="O14" s="1218" t="s">
        <v>642</v>
      </c>
      <c r="P14" s="1219"/>
      <c r="Q14" s="1219"/>
      <c r="R14" s="1219"/>
      <c r="S14" s="1219"/>
      <c r="T14" s="1220"/>
      <c r="U14" s="1228" t="s">
        <v>341</v>
      </c>
      <c r="V14" s="1250" t="s">
        <v>275</v>
      </c>
      <c r="W14" s="1153"/>
    </row>
    <row r="15" spans="1:33" ht="14.25" customHeight="1">
      <c r="J15" s="482"/>
      <c r="K15" s="482"/>
      <c r="L15" s="1217"/>
      <c r="M15" s="1217"/>
      <c r="N15" s="474"/>
      <c r="O15" s="1223" t="s">
        <v>641</v>
      </c>
      <c r="P15" s="656"/>
      <c r="Q15" s="656"/>
      <c r="R15" s="1226" t="s">
        <v>655</v>
      </c>
      <c r="S15" s="1226"/>
      <c r="T15" s="1227"/>
      <c r="U15" s="1229"/>
      <c r="V15" s="1250"/>
      <c r="W15" s="1153"/>
    </row>
    <row r="16" spans="1:33" ht="30.75" customHeight="1">
      <c r="J16" s="482"/>
      <c r="K16" s="482"/>
      <c r="L16" s="1217"/>
      <c r="M16" s="1217"/>
      <c r="N16" s="473"/>
      <c r="O16" s="1224"/>
      <c r="P16" s="654"/>
      <c r="Q16" s="655"/>
      <c r="R16" s="537" t="s">
        <v>274</v>
      </c>
      <c r="S16" s="1212" t="s">
        <v>273</v>
      </c>
      <c r="T16" s="1213"/>
      <c r="U16" s="1230"/>
      <c r="V16" s="1250"/>
      <c r="W16" s="1153"/>
    </row>
    <row r="17" spans="1:33">
      <c r="J17" s="482"/>
      <c r="K17" s="490">
        <v>1</v>
      </c>
      <c r="L17" s="638" t="s">
        <v>93</v>
      </c>
      <c r="M17" s="638" t="s">
        <v>49</v>
      </c>
      <c r="N17" s="510" t="s">
        <v>49</v>
      </c>
      <c r="O17" s="639">
        <f ca="1">OFFSET(O17,0,-1)+1</f>
        <v>3</v>
      </c>
      <c r="P17" s="640">
        <f ca="1">OFFSET(P17,0,-1)</f>
        <v>3</v>
      </c>
      <c r="Q17" s="640">
        <f ca="1">OFFSET(Q17,0,-1)</f>
        <v>3</v>
      </c>
      <c r="R17" s="639">
        <f ca="1">OFFSET(R17,0,-1)+1</f>
        <v>4</v>
      </c>
      <c r="S17" s="1248">
        <f ca="1">OFFSET(S17,0,-1)+1</f>
        <v>5</v>
      </c>
      <c r="T17" s="1248"/>
      <c r="U17" s="639">
        <f ca="1">OFFSET(U17,0,-2)+1</f>
        <v>6</v>
      </c>
      <c r="V17" s="640">
        <f ca="1">OFFSET(V17,0,-1)</f>
        <v>6</v>
      </c>
      <c r="W17" s="639">
        <f ca="1">OFFSET(W17,0,-1)+1</f>
        <v>7</v>
      </c>
    </row>
    <row r="18" spans="1:33" ht="22.5">
      <c r="A18" s="1236">
        <v>1</v>
      </c>
      <c r="B18" s="902"/>
      <c r="C18" s="902"/>
      <c r="D18" s="902"/>
      <c r="E18" s="903"/>
      <c r="F18" s="904"/>
      <c r="G18" s="904"/>
      <c r="H18" s="904"/>
      <c r="I18" s="905"/>
      <c r="J18" s="900"/>
      <c r="K18" s="907"/>
      <c r="L18" s="594">
        <f>mergeValue(A18)</f>
        <v>1</v>
      </c>
      <c r="M18" s="642" t="s">
        <v>20</v>
      </c>
      <c r="N18" s="581"/>
      <c r="O18" s="1249"/>
      <c r="P18" s="1249"/>
      <c r="Q18" s="1249"/>
      <c r="R18" s="1249"/>
      <c r="S18" s="1249"/>
      <c r="T18" s="1249"/>
      <c r="U18" s="1249"/>
      <c r="V18" s="1249"/>
      <c r="W18" s="631" t="s">
        <v>476</v>
      </c>
    </row>
    <row r="19" spans="1:33" ht="22.5">
      <c r="A19" s="1236"/>
      <c r="B19" s="1236">
        <v>1</v>
      </c>
      <c r="C19" s="902"/>
      <c r="D19" s="902"/>
      <c r="E19" s="904"/>
      <c r="F19" s="904"/>
      <c r="G19" s="904"/>
      <c r="H19" s="904"/>
      <c r="I19" s="899"/>
      <c r="J19" s="898"/>
      <c r="K19" s="901"/>
      <c r="L19" s="594" t="str">
        <f>mergeValue(A19) &amp;"."&amp; mergeValue(B19)</f>
        <v>1.1</v>
      </c>
      <c r="M19" s="547" t="s">
        <v>16</v>
      </c>
      <c r="N19" s="581"/>
      <c r="O19" s="1249"/>
      <c r="P19" s="1249"/>
      <c r="Q19" s="1249"/>
      <c r="R19" s="1249"/>
      <c r="S19" s="1249"/>
      <c r="T19" s="1249"/>
      <c r="U19" s="1249"/>
      <c r="V19" s="1249"/>
      <c r="W19" s="631" t="s">
        <v>477</v>
      </c>
    </row>
    <row r="20" spans="1:33" ht="22.5">
      <c r="A20" s="1236"/>
      <c r="B20" s="1236"/>
      <c r="C20" s="1236">
        <v>1</v>
      </c>
      <c r="D20" s="902"/>
      <c r="E20" s="904"/>
      <c r="F20" s="904"/>
      <c r="G20" s="904"/>
      <c r="H20" s="904"/>
      <c r="I20" s="906"/>
      <c r="J20" s="898"/>
      <c r="K20" s="901"/>
      <c r="L20" s="594" t="str">
        <f>mergeValue(A20) &amp;"."&amp; mergeValue(B20)&amp;"."&amp; mergeValue(C20)</f>
        <v>1.1.1</v>
      </c>
      <c r="M20" s="548" t="s">
        <v>7</v>
      </c>
      <c r="N20" s="581"/>
      <c r="O20" s="1249"/>
      <c r="P20" s="1249"/>
      <c r="Q20" s="1249"/>
      <c r="R20" s="1249"/>
      <c r="S20" s="1249"/>
      <c r="T20" s="1249"/>
      <c r="U20" s="1249"/>
      <c r="V20" s="1249"/>
      <c r="W20" s="631" t="s">
        <v>634</v>
      </c>
    </row>
    <row r="21" spans="1:33" ht="22.5">
      <c r="A21" s="1236"/>
      <c r="B21" s="1236"/>
      <c r="C21" s="1236"/>
      <c r="D21" s="1236">
        <v>1</v>
      </c>
      <c r="E21" s="904"/>
      <c r="F21" s="904"/>
      <c r="G21" s="904"/>
      <c r="H21" s="904"/>
      <c r="I21" s="906"/>
      <c r="J21" s="898"/>
      <c r="K21" s="901"/>
      <c r="L21" s="594" t="str">
        <f>mergeValue(A21) &amp;"."&amp; mergeValue(B21)&amp;"."&amp; mergeValue(C21)&amp;"."&amp; mergeValue(D21)</f>
        <v>1.1.1.1</v>
      </c>
      <c r="M21" s="549" t="s">
        <v>22</v>
      </c>
      <c r="N21" s="581"/>
      <c r="O21" s="1249"/>
      <c r="P21" s="1249"/>
      <c r="Q21" s="1249"/>
      <c r="R21" s="1249"/>
      <c r="S21" s="1249"/>
      <c r="T21" s="1249"/>
      <c r="U21" s="1249"/>
      <c r="V21" s="1249"/>
      <c r="W21" s="631" t="s">
        <v>635</v>
      </c>
    </row>
    <row r="22" spans="1:33" ht="101.25">
      <c r="A22" s="1236"/>
      <c r="B22" s="1236"/>
      <c r="C22" s="1236"/>
      <c r="D22" s="1236"/>
      <c r="E22" s="1236">
        <v>1</v>
      </c>
      <c r="F22" s="904"/>
      <c r="G22" s="904"/>
      <c r="H22" s="902">
        <v>1</v>
      </c>
      <c r="I22" s="1236">
        <v>1</v>
      </c>
      <c r="J22" s="904"/>
      <c r="K22" s="909"/>
      <c r="L22" s="594" t="str">
        <f>mergeValue(A22) &amp;"."&amp; mergeValue(B22)&amp;"."&amp; mergeValue(C22)&amp;"."&amp; mergeValue(D22)&amp;"."&amp; mergeValue(E22)</f>
        <v>1.1.1.1.1</v>
      </c>
      <c r="M22" s="555" t="s">
        <v>9</v>
      </c>
      <c r="N22" s="582"/>
      <c r="O22" s="1238"/>
      <c r="P22" s="1238"/>
      <c r="Q22" s="1238"/>
      <c r="R22" s="1238"/>
      <c r="S22" s="1238"/>
      <c r="T22" s="1238"/>
      <c r="U22" s="1238"/>
      <c r="V22" s="1238"/>
      <c r="W22" s="631" t="s">
        <v>639</v>
      </c>
    </row>
    <row r="23" spans="1:33" ht="90">
      <c r="A23" s="1236"/>
      <c r="B23" s="1236"/>
      <c r="C23" s="1236"/>
      <c r="D23" s="1236"/>
      <c r="E23" s="1236"/>
      <c r="F23" s="1236">
        <v>1</v>
      </c>
      <c r="G23" s="902"/>
      <c r="H23" s="902"/>
      <c r="I23" s="1236"/>
      <c r="J23" s="1236">
        <v>1</v>
      </c>
      <c r="K23" s="910"/>
      <c r="L23" s="594" t="str">
        <f>mergeValue(A23) &amp;"."&amp; mergeValue(B23)&amp;"."&amp; mergeValue(C23)&amp;"."&amp; mergeValue(D23)&amp;"."&amp; mergeValue(E23)&amp;"."&amp; mergeValue(F23)</f>
        <v>1.1.1.1.1.1</v>
      </c>
      <c r="M23" s="556" t="s">
        <v>10</v>
      </c>
      <c r="N23" s="582"/>
      <c r="O23" s="1239"/>
      <c r="P23" s="1240"/>
      <c r="Q23" s="1240"/>
      <c r="R23" s="1240"/>
      <c r="S23" s="1240"/>
      <c r="T23" s="1240"/>
      <c r="U23" s="1240"/>
      <c r="V23" s="1241"/>
      <c r="W23" s="631" t="s">
        <v>637</v>
      </c>
      <c r="Y23" s="505" t="str">
        <f>strCheckUnique(Z23:Z26)</f>
        <v/>
      </c>
      <c r="AA23" s="505" t="str">
        <f>IF(O23="","",O23 &amp; ":_")</f>
        <v/>
      </c>
    </row>
    <row r="24" spans="1:33" ht="189" customHeight="1">
      <c r="A24" s="1236"/>
      <c r="B24" s="1236"/>
      <c r="C24" s="1236"/>
      <c r="D24" s="1236"/>
      <c r="E24" s="1236"/>
      <c r="F24" s="1236"/>
      <c r="G24" s="902">
        <v>1</v>
      </c>
      <c r="H24" s="902"/>
      <c r="I24" s="1236"/>
      <c r="J24" s="1236"/>
      <c r="K24" s="910">
        <v>1</v>
      </c>
      <c r="L24" s="594" t="str">
        <f>mergeValue(A24) &amp;"."&amp; mergeValue(B24)&amp;"."&amp; mergeValue(C24)&amp;"."&amp; mergeValue(D24)&amp;"."&amp; mergeValue(E24)&amp;"."&amp; mergeValue(F24)&amp;"."&amp; mergeValue(G24)</f>
        <v>1.1.1.1.1.1.1</v>
      </c>
      <c r="M24" s="1070"/>
      <c r="N24" s="587"/>
      <c r="O24" s="1079"/>
      <c r="P24" s="563"/>
      <c r="Q24" s="563"/>
      <c r="R24" s="1247"/>
      <c r="S24" s="1232" t="s">
        <v>84</v>
      </c>
      <c r="T24" s="1247"/>
      <c r="U24" s="1232" t="s">
        <v>85</v>
      </c>
      <c r="V24" s="579"/>
      <c r="W24" s="1207" t="s">
        <v>657</v>
      </c>
      <c r="X24" s="501" t="str">
        <f>strCheckDate(O25:V25)</f>
        <v/>
      </c>
      <c r="Y24" s="505"/>
      <c r="Z24" s="505" t="str">
        <f>IF(M24="","",M24 )</f>
        <v/>
      </c>
      <c r="AA24" s="505"/>
      <c r="AB24" s="505"/>
      <c r="AC24" s="505"/>
    </row>
    <row r="25" spans="1:33" ht="11.25" hidden="1">
      <c r="A25" s="1236"/>
      <c r="B25" s="1236"/>
      <c r="C25" s="1236"/>
      <c r="D25" s="1236"/>
      <c r="E25" s="1236"/>
      <c r="F25" s="1236"/>
      <c r="G25" s="902"/>
      <c r="H25" s="902"/>
      <c r="I25" s="1236"/>
      <c r="J25" s="1236"/>
      <c r="K25" s="910"/>
      <c r="L25" s="601"/>
      <c r="M25" s="647"/>
      <c r="N25" s="587"/>
      <c r="O25" s="585"/>
      <c r="P25" s="563"/>
      <c r="Q25" s="585" t="str">
        <f>R24 &amp; "-" &amp; T24</f>
        <v>-</v>
      </c>
      <c r="R25" s="1231"/>
      <c r="S25" s="1232"/>
      <c r="T25" s="1231"/>
      <c r="U25" s="1232"/>
      <c r="V25" s="579"/>
      <c r="W25" s="1208"/>
    </row>
    <row r="26" spans="1:33" s="476" customFormat="1" ht="15" customHeight="1">
      <c r="A26" s="1236"/>
      <c r="B26" s="1236"/>
      <c r="C26" s="1236"/>
      <c r="D26" s="1236"/>
      <c r="E26" s="1236"/>
      <c r="F26" s="1236"/>
      <c r="G26" s="904"/>
      <c r="H26" s="902"/>
      <c r="I26" s="1236"/>
      <c r="J26" s="1236"/>
      <c r="K26" s="909"/>
      <c r="L26" s="539"/>
      <c r="M26" s="558" t="s">
        <v>25</v>
      </c>
      <c r="N26" s="552"/>
      <c r="O26" s="546"/>
      <c r="P26" s="546"/>
      <c r="Q26" s="546"/>
      <c r="R26" s="574"/>
      <c r="S26" s="565"/>
      <c r="T26" s="564"/>
      <c r="U26" s="552"/>
      <c r="V26" s="561"/>
      <c r="W26" s="1209"/>
      <c r="X26" s="502"/>
      <c r="Y26" s="502"/>
      <c r="Z26" s="502"/>
      <c r="AA26" s="502"/>
      <c r="AB26" s="502"/>
      <c r="AC26" s="502"/>
      <c r="AD26" s="502"/>
      <c r="AE26" s="502"/>
      <c r="AF26" s="502"/>
      <c r="AG26" s="502"/>
    </row>
    <row r="27" spans="1:33" s="476" customFormat="1" ht="15" customHeight="1">
      <c r="A27" s="1236"/>
      <c r="B27" s="1236"/>
      <c r="C27" s="1236"/>
      <c r="D27" s="1236"/>
      <c r="E27" s="1236"/>
      <c r="F27" s="904"/>
      <c r="G27" s="904"/>
      <c r="H27" s="902"/>
      <c r="I27" s="1236"/>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36"/>
      <c r="B28" s="1236"/>
      <c r="C28" s="1236"/>
      <c r="D28" s="1236"/>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36"/>
      <c r="B29" s="1236"/>
      <c r="C29" s="1236"/>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36"/>
      <c r="B30" s="1236"/>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36"/>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200" t="s">
        <v>633</v>
      </c>
      <c r="N34" s="1200"/>
      <c r="O34" s="1200"/>
      <c r="P34" s="1200"/>
      <c r="Q34" s="1200"/>
      <c r="R34" s="1200"/>
      <c r="S34" s="1200"/>
      <c r="T34" s="1200"/>
      <c r="U34" s="1200"/>
      <c r="V34" s="1200"/>
      <c r="W34" s="1200"/>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01" t="s">
        <v>491</v>
      </c>
      <c r="G2" s="1202"/>
      <c r="H2" s="1203"/>
      <c r="I2" s="641"/>
    </row>
    <row r="3" spans="1:20" ht="3" customHeight="1"/>
    <row r="4" spans="1:20" s="571" customFormat="1" ht="11.25">
      <c r="A4" s="591"/>
      <c r="B4" s="591"/>
      <c r="C4" s="591"/>
      <c r="D4" s="591"/>
      <c r="F4" s="1153" t="s">
        <v>454</v>
      </c>
      <c r="G4" s="1153"/>
      <c r="H4" s="1153"/>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29.11.2019</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593</v>
      </c>
      <c r="H11" s="605" t="str">
        <f>IF(region_name="","",region_name)</f>
        <v>Тюменская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592</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594</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3" t="s">
        <v>658</v>
      </c>
      <c r="M5" s="1233"/>
      <c r="N5" s="1233"/>
      <c r="O5" s="1233"/>
      <c r="P5" s="1233"/>
      <c r="Q5" s="1233"/>
      <c r="R5" s="1233"/>
      <c r="S5" s="1233"/>
      <c r="T5" s="1233"/>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52" t="str">
        <f>IF(NameOrPr_ch="",IF(NameOrPr="","",NameOrPr),NameOrPr_ch)</f>
        <v xml:space="preserve">Департамента тарифной и ценовой политики Тюменской области </v>
      </c>
      <c r="P7" s="1253"/>
      <c r="Q7" s="1253"/>
      <c r="R7" s="1253"/>
      <c r="S7" s="1253"/>
      <c r="T7" s="1254"/>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597</v>
      </c>
      <c r="N8" s="667"/>
      <c r="O8" s="1252" t="str">
        <f>IF(datePr_ch="",IF(datePr="","",datePr),datePr_ch)</f>
        <v>29.11.2019</v>
      </c>
      <c r="P8" s="1253"/>
      <c r="Q8" s="1253"/>
      <c r="R8" s="1253"/>
      <c r="S8" s="1253"/>
      <c r="T8" s="1254"/>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596</v>
      </c>
      <c r="N9" s="667"/>
      <c r="O9" s="1252" t="str">
        <f>IF(numberPr_ch="",IF(numberPr="","",numberPr),numberPr_ch)</f>
        <v>352/01-21</v>
      </c>
      <c r="P9" s="1253"/>
      <c r="Q9" s="1253"/>
      <c r="R9" s="1253"/>
      <c r="S9" s="1253"/>
      <c r="T9" s="1254"/>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52" t="str">
        <f>IF(IstPub_ch="",IF(IstPub="","",IstPub),IstPub_ch)</f>
        <v>Официальный портал органов государственной власти Тюменской области</v>
      </c>
      <c r="P10" s="1253"/>
      <c r="Q10" s="1253"/>
      <c r="R10" s="1253"/>
      <c r="S10" s="1253"/>
      <c r="T10" s="1254"/>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4"/>
      <c r="M11" s="1234"/>
      <c r="N11" s="567"/>
      <c r="O11" s="1255"/>
      <c r="P11" s="1255"/>
      <c r="Q11" s="1255"/>
      <c r="R11" s="1255"/>
      <c r="S11" s="1255"/>
      <c r="T11" s="1255"/>
      <c r="U11" s="589" t="s">
        <v>373</v>
      </c>
      <c r="X11" s="591"/>
      <c r="Y11" s="591"/>
      <c r="Z11" s="591"/>
      <c r="AA11" s="591"/>
      <c r="AB11" s="591"/>
      <c r="AC11" s="591"/>
      <c r="AD11" s="591"/>
      <c r="AE11" s="591"/>
      <c r="AF11" s="591"/>
      <c r="AG11" s="591"/>
      <c r="AH11" s="591"/>
      <c r="AI11" s="591"/>
    </row>
    <row r="12" spans="1:35">
      <c r="J12" s="530"/>
      <c r="K12" s="530"/>
      <c r="L12" s="525"/>
      <c r="M12" s="525"/>
      <c r="N12" s="525"/>
      <c r="O12" s="1256"/>
      <c r="P12" s="1256"/>
      <c r="Q12" s="1256"/>
      <c r="R12" s="1256"/>
      <c r="S12" s="1256"/>
      <c r="T12" s="1256"/>
      <c r="U12" s="1256"/>
    </row>
    <row r="13" spans="1:35" ht="14.25" customHeight="1">
      <c r="J13" s="530"/>
      <c r="K13" s="530"/>
      <c r="L13" s="1153" t="s">
        <v>454</v>
      </c>
      <c r="M13" s="1153"/>
      <c r="N13" s="1153"/>
      <c r="O13" s="1153"/>
      <c r="P13" s="1153"/>
      <c r="Q13" s="1153"/>
      <c r="R13" s="1153"/>
      <c r="S13" s="1153"/>
      <c r="T13" s="1153"/>
      <c r="U13" s="1153"/>
      <c r="V13" s="1153"/>
      <c r="W13" s="1153" t="s">
        <v>455</v>
      </c>
    </row>
    <row r="14" spans="1:35" ht="14.25" customHeight="1">
      <c r="J14" s="530"/>
      <c r="K14" s="530"/>
      <c r="L14" s="1217" t="s">
        <v>92</v>
      </c>
      <c r="M14" s="1217" t="s">
        <v>640</v>
      </c>
      <c r="N14" s="522"/>
      <c r="O14" s="1218" t="s">
        <v>642</v>
      </c>
      <c r="P14" s="1219"/>
      <c r="Q14" s="1219"/>
      <c r="R14" s="1219"/>
      <c r="S14" s="1219"/>
      <c r="T14" s="1220"/>
      <c r="U14" s="1228" t="s">
        <v>341</v>
      </c>
      <c r="V14" s="1214" t="s">
        <v>275</v>
      </c>
      <c r="W14" s="1153"/>
    </row>
    <row r="15" spans="1:35" ht="14.25" customHeight="1">
      <c r="J15" s="530"/>
      <c r="K15" s="530"/>
      <c r="L15" s="1217"/>
      <c r="M15" s="1217"/>
      <c r="N15" s="522"/>
      <c r="O15" s="1223" t="s">
        <v>622</v>
      </c>
      <c r="P15" s="1221"/>
      <c r="Q15" s="1222"/>
      <c r="R15" s="1226" t="s">
        <v>655</v>
      </c>
      <c r="S15" s="1226"/>
      <c r="T15" s="1227"/>
      <c r="U15" s="1229"/>
      <c r="V15" s="1215"/>
      <c r="W15" s="1153"/>
    </row>
    <row r="16" spans="1:35" ht="30" customHeight="1">
      <c r="J16" s="530"/>
      <c r="K16" s="530"/>
      <c r="L16" s="1217"/>
      <c r="M16" s="1217"/>
      <c r="N16" s="521"/>
      <c r="O16" s="1224"/>
      <c r="P16" s="536"/>
      <c r="Q16" s="536"/>
      <c r="R16" s="537" t="s">
        <v>274</v>
      </c>
      <c r="S16" s="1212" t="s">
        <v>273</v>
      </c>
      <c r="T16" s="1213"/>
      <c r="U16" s="1230"/>
      <c r="V16" s="1216"/>
      <c r="W16" s="1153"/>
    </row>
    <row r="17" spans="1:36">
      <c r="J17" s="530"/>
      <c r="K17" s="570">
        <v>1</v>
      </c>
      <c r="L17" s="648" t="s">
        <v>93</v>
      </c>
      <c r="M17" s="648" t="s">
        <v>49</v>
      </c>
      <c r="N17" s="669" t="s">
        <v>49</v>
      </c>
      <c r="O17" s="649">
        <f ca="1">OFFSET(O17,0,-1)+1</f>
        <v>3</v>
      </c>
      <c r="P17" s="650">
        <f ca="1">OFFSET(P17,0,-1)</f>
        <v>3</v>
      </c>
      <c r="Q17" s="650">
        <f ca="1">OFFSET(Q17,0,-1)</f>
        <v>3</v>
      </c>
      <c r="R17" s="649">
        <f ca="1">OFFSET(R17,0,-1)+1</f>
        <v>4</v>
      </c>
      <c r="S17" s="1235">
        <f ca="1">OFFSET(S17,0,-1)+1</f>
        <v>5</v>
      </c>
      <c r="T17" s="1235"/>
      <c r="U17" s="649">
        <f ca="1">OFFSET(U17,0,-2)+1</f>
        <v>6</v>
      </c>
      <c r="V17" s="650">
        <f ca="1">OFFSET(V17,0,-1)</f>
        <v>6</v>
      </c>
      <c r="W17" s="649">
        <f ca="1">OFFSET(W17,0,-1)+1</f>
        <v>7</v>
      </c>
    </row>
    <row r="18" spans="1:36" ht="22.5">
      <c r="A18" s="1236">
        <v>1</v>
      </c>
      <c r="B18" s="920"/>
      <c r="C18" s="920"/>
      <c r="D18" s="920"/>
      <c r="E18" s="921"/>
      <c r="F18" s="922"/>
      <c r="G18" s="920"/>
      <c r="H18" s="920"/>
      <c r="I18" s="923"/>
      <c r="J18" s="918"/>
      <c r="K18" s="927">
        <v>1</v>
      </c>
      <c r="L18" s="594">
        <f>mergeValue(A18)</f>
        <v>1</v>
      </c>
      <c r="M18" s="642" t="s">
        <v>20</v>
      </c>
      <c r="N18" s="581"/>
      <c r="O18" s="1249"/>
      <c r="P18" s="1249"/>
      <c r="Q18" s="1249"/>
      <c r="R18" s="1249"/>
      <c r="S18" s="1249"/>
      <c r="T18" s="1249"/>
      <c r="U18" s="1249"/>
      <c r="V18" s="1249"/>
      <c r="W18" s="631" t="s">
        <v>659</v>
      </c>
    </row>
    <row r="19" spans="1:36" ht="22.5">
      <c r="A19" s="1236"/>
      <c r="B19" s="1236">
        <v>1</v>
      </c>
      <c r="C19" s="920"/>
      <c r="D19" s="920"/>
      <c r="E19" s="922"/>
      <c r="F19" s="922"/>
      <c r="G19" s="920"/>
      <c r="H19" s="920"/>
      <c r="I19" s="917"/>
      <c r="J19" s="916"/>
      <c r="K19" s="927">
        <v>1</v>
      </c>
      <c r="L19" s="594" t="str">
        <f>mergeValue(A19) &amp;"."&amp; mergeValue(B19)</f>
        <v>1.1</v>
      </c>
      <c r="M19" s="547" t="s">
        <v>16</v>
      </c>
      <c r="N19" s="581"/>
      <c r="O19" s="1249"/>
      <c r="P19" s="1249"/>
      <c r="Q19" s="1249"/>
      <c r="R19" s="1249"/>
      <c r="S19" s="1249"/>
      <c r="T19" s="1249"/>
      <c r="U19" s="1249"/>
      <c r="V19" s="1249"/>
      <c r="W19" s="631" t="s">
        <v>477</v>
      </c>
    </row>
    <row r="20" spans="1:36" ht="22.5">
      <c r="A20" s="1236"/>
      <c r="B20" s="1236"/>
      <c r="C20" s="1236">
        <v>1</v>
      </c>
      <c r="D20" s="920"/>
      <c r="E20" s="922"/>
      <c r="F20" s="922"/>
      <c r="G20" s="920"/>
      <c r="H20" s="920"/>
      <c r="I20" s="924"/>
      <c r="J20" s="916"/>
      <c r="K20" s="927">
        <v>1</v>
      </c>
      <c r="L20" s="594" t="str">
        <f>mergeValue(A20) &amp;"."&amp; mergeValue(B20)&amp;"."&amp; mergeValue(C20)</f>
        <v>1.1.1</v>
      </c>
      <c r="M20" s="548" t="s">
        <v>7</v>
      </c>
      <c r="N20" s="581"/>
      <c r="O20" s="1249"/>
      <c r="P20" s="1249"/>
      <c r="Q20" s="1249"/>
      <c r="R20" s="1249"/>
      <c r="S20" s="1249"/>
      <c r="T20" s="1249"/>
      <c r="U20" s="1249"/>
      <c r="V20" s="1249"/>
      <c r="W20" s="631" t="s">
        <v>634</v>
      </c>
    </row>
    <row r="21" spans="1:36" ht="22.5">
      <c r="A21" s="1236"/>
      <c r="B21" s="1236"/>
      <c r="C21" s="1236"/>
      <c r="D21" s="1236">
        <v>1</v>
      </c>
      <c r="E21" s="922"/>
      <c r="F21" s="922"/>
      <c r="G21" s="920"/>
      <c r="H21" s="920"/>
      <c r="I21" s="1236">
        <v>1</v>
      </c>
      <c r="J21" s="916"/>
      <c r="K21" s="927">
        <v>1</v>
      </c>
      <c r="L21" s="594" t="str">
        <f>mergeValue(A21) &amp;"."&amp; mergeValue(B21)&amp;"."&amp; mergeValue(C21)&amp;"."&amp; mergeValue(D21)</f>
        <v>1.1.1.1</v>
      </c>
      <c r="M21" s="549" t="s">
        <v>22</v>
      </c>
      <c r="N21" s="581"/>
      <c r="O21" s="1249"/>
      <c r="P21" s="1249"/>
      <c r="Q21" s="1249"/>
      <c r="R21" s="1249"/>
      <c r="S21" s="1249"/>
      <c r="T21" s="1249"/>
      <c r="U21" s="1249"/>
      <c r="V21" s="1249"/>
      <c r="W21" s="631" t="s">
        <v>635</v>
      </c>
    </row>
    <row r="22" spans="1:36" ht="11.25" hidden="1" customHeight="1">
      <c r="A22" s="1236"/>
      <c r="B22" s="1236"/>
      <c r="C22" s="1236"/>
      <c r="D22" s="1236"/>
      <c r="E22" s="1236">
        <v>1</v>
      </c>
      <c r="F22" s="922"/>
      <c r="G22" s="920"/>
      <c r="H22" s="920"/>
      <c r="I22" s="1236"/>
      <c r="J22" s="922"/>
      <c r="K22" s="927">
        <v>1</v>
      </c>
      <c r="L22" s="594"/>
      <c r="M22" s="555"/>
      <c r="N22" s="582"/>
      <c r="O22" s="632"/>
      <c r="P22" s="632"/>
      <c r="Q22" s="632"/>
      <c r="R22" s="632"/>
      <c r="S22" s="632"/>
      <c r="T22" s="632"/>
      <c r="U22" s="594"/>
      <c r="V22" s="508"/>
      <c r="W22" s="560"/>
    </row>
    <row r="23" spans="1:36" ht="90">
      <c r="A23" s="1236"/>
      <c r="B23" s="1236"/>
      <c r="C23" s="1236"/>
      <c r="D23" s="1236"/>
      <c r="E23" s="1236"/>
      <c r="F23" s="1236">
        <v>1</v>
      </c>
      <c r="G23" s="920"/>
      <c r="H23" s="920"/>
      <c r="I23" s="1236"/>
      <c r="J23" s="1242"/>
      <c r="K23" s="927">
        <v>1</v>
      </c>
      <c r="L23" s="594" t="str">
        <f>mergeValue(A23) &amp;"."&amp; mergeValue(B23)&amp;"."&amp; mergeValue(C23)&amp;"."&amp; mergeValue(D23)&amp;"."&amp;  mergeValue(F23)</f>
        <v>1.1.1.1.1</v>
      </c>
      <c r="M23" s="555" t="s">
        <v>10</v>
      </c>
      <c r="N23" s="582"/>
      <c r="O23" s="1238"/>
      <c r="P23" s="1238"/>
      <c r="Q23" s="1238"/>
      <c r="R23" s="1238"/>
      <c r="S23" s="1238"/>
      <c r="T23" s="1238"/>
      <c r="U23" s="1238"/>
      <c r="V23" s="1238"/>
      <c r="W23" s="631" t="s">
        <v>636</v>
      </c>
      <c r="Y23" s="590" t="str">
        <f>strCheckUnique(Z23:Z26)</f>
        <v/>
      </c>
      <c r="AA23" s="590"/>
    </row>
    <row r="24" spans="1:36" ht="189" customHeight="1">
      <c r="A24" s="1236"/>
      <c r="B24" s="1236"/>
      <c r="C24" s="1236"/>
      <c r="D24" s="1236"/>
      <c r="E24" s="1236"/>
      <c r="F24" s="1236"/>
      <c r="G24" s="920">
        <v>1</v>
      </c>
      <c r="H24" s="920"/>
      <c r="I24" s="1236"/>
      <c r="J24" s="1242"/>
      <c r="K24" s="919"/>
      <c r="L24" s="594" t="str">
        <f>mergeValue(A24) &amp;"."&amp; mergeValue(B24)&amp;"."&amp; mergeValue(C24)&amp;"."&amp; mergeValue(D24)&amp;"."&amp;  mergeValue(F24)&amp;"."&amp;  mergeValue(G24)</f>
        <v>1.1.1.1.1.1</v>
      </c>
      <c r="M24" s="1070"/>
      <c r="N24" s="587"/>
      <c r="O24" s="563"/>
      <c r="P24" s="563"/>
      <c r="Q24" s="563"/>
      <c r="R24" s="1247"/>
      <c r="S24" s="1232" t="s">
        <v>84</v>
      </c>
      <c r="T24" s="1247"/>
      <c r="U24" s="1232" t="s">
        <v>85</v>
      </c>
      <c r="V24" s="538"/>
      <c r="W24" s="1207" t="s">
        <v>660</v>
      </c>
      <c r="X24" s="586" t="str">
        <f>strCheckDate(O25:V25)</f>
        <v/>
      </c>
      <c r="Y24" s="590"/>
      <c r="Z24" s="590" t="str">
        <f>IF(M24="","",M24 )</f>
        <v/>
      </c>
      <c r="AA24" s="590"/>
      <c r="AB24" s="590"/>
      <c r="AC24" s="590"/>
    </row>
    <row r="25" spans="1:36" ht="11.25" hidden="1" customHeight="1">
      <c r="A25" s="1236"/>
      <c r="B25" s="1236"/>
      <c r="C25" s="1236"/>
      <c r="D25" s="1236"/>
      <c r="E25" s="1236"/>
      <c r="F25" s="1236"/>
      <c r="G25" s="920"/>
      <c r="H25" s="920"/>
      <c r="I25" s="1236"/>
      <c r="J25" s="1242"/>
      <c r="K25" s="927">
        <v>1</v>
      </c>
      <c r="L25" s="601"/>
      <c r="M25" s="647"/>
      <c r="N25" s="587"/>
      <c r="O25" s="563"/>
      <c r="P25" s="563"/>
      <c r="Q25" s="585" t="str">
        <f>R24 &amp; "-" &amp; T24</f>
        <v>-</v>
      </c>
      <c r="R25" s="1247"/>
      <c r="S25" s="1232"/>
      <c r="T25" s="1247"/>
      <c r="U25" s="1232"/>
      <c r="V25" s="538"/>
      <c r="W25" s="1208"/>
      <c r="Y25" s="590"/>
      <c r="Z25" s="590"/>
      <c r="AA25" s="590"/>
      <c r="AB25" s="590"/>
      <c r="AC25" s="590"/>
    </row>
    <row r="26" spans="1:36" s="523" customFormat="1" ht="15" customHeight="1">
      <c r="A26" s="1236"/>
      <c r="B26" s="1236"/>
      <c r="C26" s="1236"/>
      <c r="D26" s="1236"/>
      <c r="E26" s="1236"/>
      <c r="F26" s="1236"/>
      <c r="G26" s="920"/>
      <c r="H26" s="920"/>
      <c r="I26" s="1236"/>
      <c r="J26" s="1242"/>
      <c r="K26" s="927">
        <v>1</v>
      </c>
      <c r="L26" s="539"/>
      <c r="M26" s="557" t="s">
        <v>25</v>
      </c>
      <c r="N26" s="552"/>
      <c r="O26" s="546"/>
      <c r="P26" s="546"/>
      <c r="Q26" s="546"/>
      <c r="R26" s="574"/>
      <c r="S26" s="565"/>
      <c r="T26" s="564"/>
      <c r="U26" s="552"/>
      <c r="V26" s="561"/>
      <c r="W26" s="1209"/>
      <c r="X26" s="588"/>
      <c r="Y26" s="588"/>
      <c r="Z26" s="588"/>
      <c r="AA26" s="588"/>
      <c r="AB26" s="588"/>
      <c r="AC26" s="588"/>
      <c r="AD26" s="588"/>
      <c r="AE26" s="588"/>
      <c r="AF26" s="588"/>
      <c r="AG26" s="588"/>
      <c r="AH26" s="588"/>
      <c r="AI26" s="588"/>
    </row>
    <row r="27" spans="1:36" s="523" customFormat="1" ht="15" customHeight="1">
      <c r="A27" s="1236"/>
      <c r="B27" s="1236"/>
      <c r="C27" s="1236"/>
      <c r="D27" s="1236"/>
      <c r="E27" s="1236"/>
      <c r="F27" s="922"/>
      <c r="G27" s="922"/>
      <c r="H27" s="920"/>
      <c r="I27" s="1236"/>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6"/>
      <c r="B28" s="1236"/>
      <c r="C28" s="1236"/>
      <c r="D28" s="1236"/>
      <c r="E28" s="922"/>
      <c r="F28" s="922"/>
      <c r="G28" s="922"/>
      <c r="H28" s="920"/>
      <c r="I28" s="1236"/>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6"/>
      <c r="B29" s="1236"/>
      <c r="C29" s="1236"/>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6"/>
      <c r="B30" s="1236"/>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6"/>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200" t="s">
        <v>661</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01" t="s">
        <v>491</v>
      </c>
      <c r="G2" s="1202"/>
      <c r="H2" s="1203"/>
      <c r="I2" s="641"/>
    </row>
    <row r="3" spans="1:20" ht="3" customHeight="1"/>
    <row r="4" spans="1:20" s="571" customFormat="1" ht="11.25">
      <c r="A4" s="591"/>
      <c r="B4" s="591"/>
      <c r="C4" s="591"/>
      <c r="D4" s="591"/>
      <c r="F4" s="1153" t="s">
        <v>454</v>
      </c>
      <c r="G4" s="1153"/>
      <c r="H4" s="1153"/>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29.11.2019</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593</v>
      </c>
      <c r="H11" s="605" t="str">
        <f>IF(region_name="","",region_name)</f>
        <v>Тюменская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592</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594</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33" t="s">
        <v>658</v>
      </c>
      <c r="M5" s="1233"/>
      <c r="N5" s="1233"/>
      <c r="O5" s="1233"/>
      <c r="P5" s="1233"/>
      <c r="Q5" s="1233"/>
      <c r="R5" s="1233"/>
      <c r="S5" s="1233"/>
      <c r="T5" s="1233"/>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52" t="str">
        <f>IF(NameOrPr_ch="",IF(NameOrPr="","",NameOrPr),NameOrPr_ch)</f>
        <v xml:space="preserve">Департамента тарифной и ценовой политики Тюменской области </v>
      </c>
      <c r="P7" s="1253"/>
      <c r="Q7" s="1253"/>
      <c r="R7" s="1253"/>
      <c r="S7" s="1253"/>
      <c r="T7" s="1254"/>
      <c r="U7" s="670"/>
      <c r="X7" s="586"/>
      <c r="Y7" s="586"/>
      <c r="Z7" s="586"/>
      <c r="AA7" s="586"/>
      <c r="AB7" s="586"/>
      <c r="AC7" s="586"/>
      <c r="AD7" s="586"/>
      <c r="AE7" s="586"/>
      <c r="AF7" s="586"/>
      <c r="AG7" s="586"/>
      <c r="AH7" s="586"/>
    </row>
    <row r="8" spans="7:34" s="492" customFormat="1" ht="18.75">
      <c r="G8" s="491"/>
      <c r="H8" s="491"/>
      <c r="L8" s="500"/>
      <c r="M8" s="618" t="s">
        <v>597</v>
      </c>
      <c r="N8" s="667"/>
      <c r="O8" s="1252" t="str">
        <f>IF(datePr_ch="",IF(datePr="","",datePr),datePr_ch)</f>
        <v>29.11.2019</v>
      </c>
      <c r="P8" s="1253"/>
      <c r="Q8" s="1253"/>
      <c r="R8" s="1253"/>
      <c r="S8" s="1253"/>
      <c r="T8" s="1254"/>
      <c r="U8" s="668"/>
      <c r="X8" s="506"/>
      <c r="Y8" s="506"/>
      <c r="Z8" s="506"/>
      <c r="AA8" s="506"/>
      <c r="AB8" s="506"/>
      <c r="AC8" s="506"/>
      <c r="AD8" s="506"/>
      <c r="AE8" s="506"/>
      <c r="AF8" s="506"/>
      <c r="AG8" s="506"/>
      <c r="AH8" s="506"/>
    </row>
    <row r="9" spans="7:34" s="492" customFormat="1" ht="18.75">
      <c r="G9" s="491"/>
      <c r="H9" s="491"/>
      <c r="L9" s="553"/>
      <c r="M9" s="618" t="s">
        <v>596</v>
      </c>
      <c r="N9" s="667"/>
      <c r="O9" s="1252" t="str">
        <f>IF(numberPr_ch="",IF(numberPr="","",numberPr),numberPr_ch)</f>
        <v>352/01-21</v>
      </c>
      <c r="P9" s="1253"/>
      <c r="Q9" s="1253"/>
      <c r="R9" s="1253"/>
      <c r="S9" s="1253"/>
      <c r="T9" s="1254"/>
      <c r="U9" s="668"/>
      <c r="X9" s="506"/>
      <c r="Y9" s="506"/>
      <c r="Z9" s="506"/>
      <c r="AA9" s="506"/>
      <c r="AB9" s="506"/>
      <c r="AC9" s="506"/>
      <c r="AD9" s="506"/>
      <c r="AE9" s="506"/>
      <c r="AF9" s="506"/>
      <c r="AG9" s="506"/>
      <c r="AH9" s="506"/>
    </row>
    <row r="10" spans="7:34" s="492" customFormat="1" ht="18.75">
      <c r="G10" s="491"/>
      <c r="H10" s="491"/>
      <c r="L10" s="553"/>
      <c r="M10" s="618" t="s">
        <v>501</v>
      </c>
      <c r="N10" s="667"/>
      <c r="O10" s="1252" t="str">
        <f>IF(IstPub_ch="",IF(IstPub="","",IstPub),IstPub_ch)</f>
        <v>Официальный портал органов государственной власти Тюменской области</v>
      </c>
      <c r="P10" s="1253"/>
      <c r="Q10" s="1253"/>
      <c r="R10" s="1253"/>
      <c r="S10" s="1253"/>
      <c r="T10" s="1254"/>
      <c r="U10" s="668"/>
      <c r="X10" s="506"/>
      <c r="Y10" s="506"/>
      <c r="Z10" s="506"/>
      <c r="AA10" s="506"/>
      <c r="AB10" s="506"/>
      <c r="AC10" s="506"/>
      <c r="AD10" s="506"/>
      <c r="AE10" s="506"/>
      <c r="AF10" s="506"/>
      <c r="AG10" s="506"/>
      <c r="AH10" s="506"/>
    </row>
    <row r="11" spans="7:34" s="492" customFormat="1" ht="11.25" hidden="1">
      <c r="G11" s="491"/>
      <c r="H11" s="491"/>
      <c r="L11" s="1234"/>
      <c r="M11" s="1234"/>
      <c r="N11" s="489"/>
      <c r="O11" s="1257"/>
      <c r="P11" s="1257"/>
      <c r="Q11" s="1257"/>
      <c r="R11" s="1257"/>
      <c r="S11" s="1257"/>
      <c r="T11" s="1257"/>
      <c r="U11" s="504" t="s">
        <v>373</v>
      </c>
      <c r="X11" s="506"/>
      <c r="Y11" s="506"/>
      <c r="Z11" s="506"/>
      <c r="AA11" s="506"/>
      <c r="AB11" s="506"/>
      <c r="AC11" s="506"/>
      <c r="AD11" s="506"/>
      <c r="AE11" s="506"/>
      <c r="AF11" s="506"/>
      <c r="AG11" s="506"/>
      <c r="AH11" s="506"/>
    </row>
    <row r="12" spans="7:34">
      <c r="J12" s="482"/>
      <c r="K12" s="482"/>
      <c r="L12" s="478"/>
      <c r="M12" s="478"/>
      <c r="N12" s="478"/>
      <c r="O12" s="1256"/>
      <c r="P12" s="1256"/>
      <c r="Q12" s="1256"/>
      <c r="R12" s="1256"/>
      <c r="S12" s="1256"/>
      <c r="T12" s="1256"/>
      <c r="U12" s="1256"/>
    </row>
    <row r="13" spans="7:34">
      <c r="J13" s="482"/>
      <c r="K13" s="482"/>
      <c r="L13" s="1153" t="s">
        <v>454</v>
      </c>
      <c r="M13" s="1153"/>
      <c r="N13" s="1153"/>
      <c r="O13" s="1153"/>
      <c r="P13" s="1153"/>
      <c r="Q13" s="1153"/>
      <c r="R13" s="1153"/>
      <c r="S13" s="1153"/>
      <c r="T13" s="1153"/>
      <c r="U13" s="1153"/>
      <c r="V13" s="1153"/>
      <c r="W13" s="1153" t="s">
        <v>455</v>
      </c>
    </row>
    <row r="14" spans="7:34" ht="14.25" customHeight="1">
      <c r="J14" s="482"/>
      <c r="K14" s="482"/>
      <c r="L14" s="1217" t="s">
        <v>92</v>
      </c>
      <c r="M14" s="1217" t="s">
        <v>640</v>
      </c>
      <c r="N14" s="522"/>
      <c r="O14" s="1218" t="s">
        <v>642</v>
      </c>
      <c r="P14" s="1219"/>
      <c r="Q14" s="1219"/>
      <c r="R14" s="1219"/>
      <c r="S14" s="1219"/>
      <c r="T14" s="1220"/>
      <c r="U14" s="1228" t="s">
        <v>341</v>
      </c>
      <c r="V14" s="1214" t="s">
        <v>275</v>
      </c>
      <c r="W14" s="1153"/>
    </row>
    <row r="15" spans="7:34" s="524" customFormat="1" ht="14.25" customHeight="1">
      <c r="G15" s="532"/>
      <c r="H15" s="532"/>
      <c r="I15" s="532"/>
      <c r="J15" s="530"/>
      <c r="K15" s="530"/>
      <c r="L15" s="1217"/>
      <c r="M15" s="1217"/>
      <c r="N15" s="522"/>
      <c r="O15" s="1223" t="s">
        <v>606</v>
      </c>
      <c r="P15" s="1221" t="s">
        <v>271</v>
      </c>
      <c r="Q15" s="1222"/>
      <c r="R15" s="1226" t="s">
        <v>655</v>
      </c>
      <c r="S15" s="1226"/>
      <c r="T15" s="1227"/>
      <c r="U15" s="1229"/>
      <c r="V15" s="1215"/>
      <c r="W15" s="1153"/>
      <c r="X15" s="586"/>
      <c r="Y15" s="586"/>
      <c r="Z15" s="586"/>
      <c r="AA15" s="586"/>
      <c r="AB15" s="586"/>
      <c r="AC15" s="586"/>
      <c r="AD15" s="586"/>
      <c r="AE15" s="586"/>
      <c r="AF15" s="586"/>
      <c r="AG15" s="586"/>
      <c r="AH15" s="586"/>
    </row>
    <row r="16" spans="7:34" ht="33.75">
      <c r="J16" s="482"/>
      <c r="K16" s="482"/>
      <c r="L16" s="1217"/>
      <c r="M16" s="1217"/>
      <c r="N16" s="521"/>
      <c r="O16" s="1224"/>
      <c r="P16" s="536" t="s">
        <v>766</v>
      </c>
      <c r="Q16" s="536" t="s">
        <v>767</v>
      </c>
      <c r="R16" s="537" t="s">
        <v>274</v>
      </c>
      <c r="S16" s="1212" t="s">
        <v>273</v>
      </c>
      <c r="T16" s="1213"/>
      <c r="U16" s="1230"/>
      <c r="V16" s="1216"/>
      <c r="W16" s="1153"/>
    </row>
    <row r="17" spans="1:34">
      <c r="J17" s="482"/>
      <c r="K17" s="490">
        <v>1</v>
      </c>
      <c r="L17" s="479" t="s">
        <v>93</v>
      </c>
      <c r="M17" s="479" t="s">
        <v>49</v>
      </c>
      <c r="N17" s="497" t="s">
        <v>49</v>
      </c>
      <c r="O17" s="488">
        <f ca="1">OFFSET(O17,0,-1)+1</f>
        <v>3</v>
      </c>
      <c r="P17" s="488">
        <f ca="1">OFFSET(P17,0,-1)+1</f>
        <v>4</v>
      </c>
      <c r="Q17" s="488">
        <f ca="1">OFFSET(Q17,0,-1)+1</f>
        <v>5</v>
      </c>
      <c r="R17" s="488">
        <f ca="1">OFFSET(R17,0,-1)+1</f>
        <v>6</v>
      </c>
      <c r="S17" s="1235">
        <f ca="1">OFFSET(S17,0,-1)+1</f>
        <v>7</v>
      </c>
      <c r="T17" s="1235"/>
      <c r="U17" s="488">
        <f ca="1">OFFSET(U17,0,-2)+1</f>
        <v>8</v>
      </c>
      <c r="V17" s="496">
        <f ca="1">OFFSET(V17,0,-1)</f>
        <v>8</v>
      </c>
      <c r="W17" s="488">
        <f ca="1">OFFSET(W17,0,-1)+1</f>
        <v>9</v>
      </c>
    </row>
    <row r="18" spans="1:34" ht="22.5">
      <c r="A18" s="1236">
        <v>1</v>
      </c>
      <c r="B18" s="941"/>
      <c r="C18" s="941"/>
      <c r="D18" s="941"/>
      <c r="E18" s="942"/>
      <c r="F18" s="943"/>
      <c r="G18" s="943"/>
      <c r="H18" s="943"/>
      <c r="I18" s="944"/>
      <c r="J18" s="939"/>
      <c r="K18" s="946"/>
      <c r="L18" s="594">
        <f>mergeValue(A18)</f>
        <v>1</v>
      </c>
      <c r="M18" s="642" t="s">
        <v>20</v>
      </c>
      <c r="N18" s="581"/>
      <c r="O18" s="1249"/>
      <c r="P18" s="1249"/>
      <c r="Q18" s="1249"/>
      <c r="R18" s="1249"/>
      <c r="S18" s="1249"/>
      <c r="T18" s="1249"/>
      <c r="U18" s="1249"/>
      <c r="V18" s="1249"/>
      <c r="W18" s="631" t="s">
        <v>659</v>
      </c>
    </row>
    <row r="19" spans="1:34" ht="22.5">
      <c r="A19" s="1236"/>
      <c r="B19" s="1236">
        <v>1</v>
      </c>
      <c r="C19" s="941"/>
      <c r="D19" s="941"/>
      <c r="E19" s="943"/>
      <c r="F19" s="943"/>
      <c r="G19" s="943"/>
      <c r="H19" s="943"/>
      <c r="I19" s="938"/>
      <c r="J19" s="937"/>
      <c r="K19" s="940"/>
      <c r="L19" s="594" t="str">
        <f>mergeValue(A19) &amp;"."&amp; mergeValue(B19)</f>
        <v>1.1</v>
      </c>
      <c r="M19" s="547" t="s">
        <v>16</v>
      </c>
      <c r="N19" s="581"/>
      <c r="O19" s="1249"/>
      <c r="P19" s="1249"/>
      <c r="Q19" s="1249"/>
      <c r="R19" s="1249"/>
      <c r="S19" s="1249"/>
      <c r="T19" s="1249"/>
      <c r="U19" s="1249"/>
      <c r="V19" s="1249"/>
      <c r="W19" s="631" t="s">
        <v>477</v>
      </c>
    </row>
    <row r="20" spans="1:34" ht="22.5">
      <c r="A20" s="1236"/>
      <c r="B20" s="1236"/>
      <c r="C20" s="1236">
        <v>1</v>
      </c>
      <c r="D20" s="941"/>
      <c r="E20" s="943"/>
      <c r="F20" s="943"/>
      <c r="G20" s="943"/>
      <c r="H20" s="943"/>
      <c r="I20" s="945"/>
      <c r="J20" s="937"/>
      <c r="K20" s="940"/>
      <c r="L20" s="594" t="str">
        <f>mergeValue(A20) &amp;"."&amp; mergeValue(B20)&amp;"."&amp; mergeValue(C20)</f>
        <v>1.1.1</v>
      </c>
      <c r="M20" s="548" t="s">
        <v>7</v>
      </c>
      <c r="N20" s="581"/>
      <c r="O20" s="1249"/>
      <c r="P20" s="1249"/>
      <c r="Q20" s="1249"/>
      <c r="R20" s="1249"/>
      <c r="S20" s="1249"/>
      <c r="T20" s="1249"/>
      <c r="U20" s="1249"/>
      <c r="V20" s="1249"/>
      <c r="W20" s="631" t="s">
        <v>634</v>
      </c>
    </row>
    <row r="21" spans="1:34" ht="22.5">
      <c r="A21" s="1236"/>
      <c r="B21" s="1236"/>
      <c r="C21" s="1236"/>
      <c r="D21" s="1236">
        <v>1</v>
      </c>
      <c r="E21" s="943"/>
      <c r="F21" s="943"/>
      <c r="G21" s="943"/>
      <c r="H21" s="943"/>
      <c r="I21" s="945"/>
      <c r="J21" s="937"/>
      <c r="K21" s="940"/>
      <c r="L21" s="594" t="str">
        <f>mergeValue(A21) &amp;"."&amp; mergeValue(B21)&amp;"."&amp; mergeValue(C21)&amp;"."&amp; mergeValue(D21)</f>
        <v>1.1.1.1</v>
      </c>
      <c r="M21" s="549" t="s">
        <v>22</v>
      </c>
      <c r="N21" s="581"/>
      <c r="O21" s="1249"/>
      <c r="P21" s="1249"/>
      <c r="Q21" s="1249"/>
      <c r="R21" s="1249"/>
      <c r="S21" s="1249"/>
      <c r="T21" s="1249"/>
      <c r="U21" s="1249"/>
      <c r="V21" s="1249"/>
      <c r="W21" s="631" t="s">
        <v>635</v>
      </c>
    </row>
    <row r="22" spans="1:34" ht="11.25" hidden="1" customHeight="1">
      <c r="A22" s="1236"/>
      <c r="B22" s="1236"/>
      <c r="C22" s="1236"/>
      <c r="D22" s="1236"/>
      <c r="E22" s="1236">
        <v>1</v>
      </c>
      <c r="F22" s="943"/>
      <c r="G22" s="943"/>
      <c r="H22" s="941">
        <v>1</v>
      </c>
      <c r="I22" s="1236">
        <v>1</v>
      </c>
      <c r="J22" s="943"/>
      <c r="K22" s="948"/>
      <c r="L22" s="594"/>
      <c r="M22" s="555"/>
      <c r="N22" s="582"/>
      <c r="O22" s="632"/>
      <c r="P22" s="632"/>
      <c r="Q22" s="632"/>
      <c r="R22" s="632"/>
      <c r="S22" s="632"/>
      <c r="T22" s="632"/>
      <c r="U22" s="632"/>
      <c r="V22" s="509"/>
      <c r="W22" s="560"/>
    </row>
    <row r="23" spans="1:34" ht="90">
      <c r="A23" s="1236"/>
      <c r="B23" s="1236"/>
      <c r="C23" s="1236"/>
      <c r="D23" s="1236"/>
      <c r="E23" s="1236"/>
      <c r="F23" s="1236">
        <v>1</v>
      </c>
      <c r="G23" s="941"/>
      <c r="H23" s="941"/>
      <c r="I23" s="1236"/>
      <c r="J23" s="1236">
        <v>1</v>
      </c>
      <c r="K23" s="949"/>
      <c r="L23" s="594" t="str">
        <f>mergeValue(A23) &amp;"."&amp; mergeValue(B23)&amp;"."&amp; mergeValue(C23)&amp;"."&amp; mergeValue(D23)&amp;"."&amp;  mergeValue(F23)</f>
        <v>1.1.1.1.1</v>
      </c>
      <c r="M23" s="556" t="s">
        <v>10</v>
      </c>
      <c r="N23" s="582"/>
      <c r="O23" s="1238"/>
      <c r="P23" s="1238"/>
      <c r="Q23" s="1238"/>
      <c r="R23" s="1238"/>
      <c r="S23" s="1238"/>
      <c r="T23" s="1238"/>
      <c r="U23" s="1238"/>
      <c r="V23" s="1238"/>
      <c r="W23" s="631" t="s">
        <v>636</v>
      </c>
      <c r="Y23" s="505" t="str">
        <f>strCheckUnique(Z23:Z26)</f>
        <v/>
      </c>
      <c r="AA23" s="505"/>
    </row>
    <row r="24" spans="1:34" ht="189" customHeight="1">
      <c r="A24" s="1236"/>
      <c r="B24" s="1236"/>
      <c r="C24" s="1236"/>
      <c r="D24" s="1236"/>
      <c r="E24" s="1236"/>
      <c r="F24" s="1236"/>
      <c r="G24" s="941">
        <v>1</v>
      </c>
      <c r="H24" s="941"/>
      <c r="I24" s="1236"/>
      <c r="J24" s="1236"/>
      <c r="K24" s="949">
        <v>1</v>
      </c>
      <c r="L24" s="594" t="str">
        <f>mergeValue(A24) &amp;"."&amp; mergeValue(B24)&amp;"."&amp; mergeValue(C24)&amp;"."&amp; mergeValue(D24)&amp;"."&amp; mergeValue(F24)&amp;"."&amp; mergeValue(G24)</f>
        <v>1.1.1.1.1.1</v>
      </c>
      <c r="M24" s="1070"/>
      <c r="N24" s="587"/>
      <c r="O24" s="563"/>
      <c r="P24" s="563"/>
      <c r="Q24" s="1095"/>
      <c r="R24" s="1247"/>
      <c r="S24" s="1232" t="s">
        <v>84</v>
      </c>
      <c r="T24" s="1247"/>
      <c r="U24" s="1232" t="s">
        <v>85</v>
      </c>
      <c r="V24" s="579"/>
      <c r="W24" s="1207" t="s">
        <v>660</v>
      </c>
      <c r="X24" s="501" t="str">
        <f>strCheckDate(O25:V25)</f>
        <v/>
      </c>
      <c r="Y24" s="505"/>
      <c r="Z24" s="505" t="str">
        <f>IF(M24="","",M24 )</f>
        <v/>
      </c>
      <c r="AA24" s="505"/>
      <c r="AB24" s="505"/>
      <c r="AC24" s="505"/>
    </row>
    <row r="25" spans="1:34" ht="11.25" hidden="1">
      <c r="A25" s="1236"/>
      <c r="B25" s="1236"/>
      <c r="C25" s="1236"/>
      <c r="D25" s="1236"/>
      <c r="E25" s="1236"/>
      <c r="F25" s="1236"/>
      <c r="G25" s="941"/>
      <c r="H25" s="941"/>
      <c r="I25" s="1236"/>
      <c r="J25" s="1236"/>
      <c r="K25" s="949"/>
      <c r="L25" s="601"/>
      <c r="M25" s="647"/>
      <c r="N25" s="587"/>
      <c r="O25" s="563"/>
      <c r="P25" s="563"/>
      <c r="Q25" s="585" t="str">
        <f>R24 &amp; "-" &amp; T24</f>
        <v>-</v>
      </c>
      <c r="R25" s="1231"/>
      <c r="S25" s="1232"/>
      <c r="T25" s="1231"/>
      <c r="U25" s="1232"/>
      <c r="V25" s="579"/>
      <c r="W25" s="1208"/>
    </row>
    <row r="26" spans="1:34" s="476" customFormat="1" ht="15" customHeight="1">
      <c r="A26" s="1236"/>
      <c r="B26" s="1236"/>
      <c r="C26" s="1236"/>
      <c r="D26" s="1236"/>
      <c r="E26" s="1236"/>
      <c r="F26" s="1236"/>
      <c r="G26" s="943"/>
      <c r="H26" s="941"/>
      <c r="I26" s="1236"/>
      <c r="J26" s="1236"/>
      <c r="K26" s="948"/>
      <c r="L26" s="539"/>
      <c r="M26" s="557" t="s">
        <v>25</v>
      </c>
      <c r="N26" s="552"/>
      <c r="O26" s="546"/>
      <c r="P26" s="546"/>
      <c r="Q26" s="546"/>
      <c r="R26" s="574"/>
      <c r="S26" s="565"/>
      <c r="T26" s="564"/>
      <c r="U26" s="552"/>
      <c r="V26" s="561"/>
      <c r="W26" s="1209"/>
      <c r="X26" s="502"/>
      <c r="Y26" s="502"/>
      <c r="Z26" s="502"/>
      <c r="AA26" s="502"/>
      <c r="AB26" s="502"/>
      <c r="AC26" s="502"/>
      <c r="AD26" s="502"/>
      <c r="AE26" s="502"/>
      <c r="AF26" s="502"/>
      <c r="AG26" s="502"/>
      <c r="AH26" s="502"/>
    </row>
    <row r="27" spans="1:34" s="476" customFormat="1" ht="15" customHeight="1">
      <c r="A27" s="1236"/>
      <c r="B27" s="1236"/>
      <c r="C27" s="1236"/>
      <c r="D27" s="1236"/>
      <c r="E27" s="1236"/>
      <c r="F27" s="943"/>
      <c r="G27" s="943"/>
      <c r="H27" s="941"/>
      <c r="I27" s="1236"/>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36"/>
      <c r="B28" s="1236"/>
      <c r="C28" s="1236"/>
      <c r="D28" s="1236"/>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36"/>
      <c r="B29" s="1236"/>
      <c r="C29" s="1236"/>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36"/>
      <c r="B30" s="1236"/>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36"/>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200" t="s">
        <v>661</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1" t="s">
        <v>491</v>
      </c>
      <c r="G2" s="1202"/>
      <c r="H2" s="1203"/>
      <c r="I2" s="641"/>
    </row>
    <row r="3" spans="1:20" ht="3" customHeight="1"/>
    <row r="4" spans="1:20" s="571" customFormat="1" ht="11.25">
      <c r="A4" s="591"/>
      <c r="B4" s="591"/>
      <c r="C4" s="591"/>
      <c r="D4" s="591"/>
      <c r="F4" s="1153" t="s">
        <v>454</v>
      </c>
      <c r="G4" s="1153"/>
      <c r="H4" s="1153"/>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29.11.2019</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593</v>
      </c>
      <c r="H11" s="605" t="str">
        <f>IF(region_name="","",region_name)</f>
        <v>Тюменская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592</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594</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33" t="s">
        <v>658</v>
      </c>
      <c r="M5" s="1233"/>
      <c r="N5" s="1233"/>
      <c r="O5" s="1233"/>
      <c r="P5" s="1233"/>
      <c r="Q5" s="1233"/>
      <c r="R5" s="1233"/>
      <c r="S5" s="1233"/>
      <c r="T5" s="1233"/>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52" t="str">
        <f>IF(NameOrPr_ch="",IF(NameOrPr="","",NameOrPr),NameOrPr_ch)</f>
        <v xml:space="preserve">Департамента тарифной и ценовой политики Тюменской области </v>
      </c>
      <c r="P7" s="1253"/>
      <c r="Q7" s="1253"/>
      <c r="R7" s="1253"/>
      <c r="S7" s="1253"/>
      <c r="T7" s="1254"/>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597</v>
      </c>
      <c r="N8" s="667"/>
      <c r="O8" s="1252" t="str">
        <f>IF(datePr_ch="",IF(datePr="","",datePr),datePr_ch)</f>
        <v>29.11.2019</v>
      </c>
      <c r="P8" s="1253"/>
      <c r="Q8" s="1253"/>
      <c r="R8" s="1253"/>
      <c r="S8" s="1253"/>
      <c r="T8" s="1254"/>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596</v>
      </c>
      <c r="N9" s="667"/>
      <c r="O9" s="1252" t="str">
        <f>IF(numberPr_ch="",IF(numberPr="","",numberPr),numberPr_ch)</f>
        <v>352/01-21</v>
      </c>
      <c r="P9" s="1253"/>
      <c r="Q9" s="1253"/>
      <c r="R9" s="1253"/>
      <c r="S9" s="1253"/>
      <c r="T9" s="1254"/>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52" t="str">
        <f>IF(IstPub_ch="",IF(IstPub="","",IstPub),IstPub_ch)</f>
        <v>Официальный портал органов государственной власти Тюменской области</v>
      </c>
      <c r="P10" s="1253"/>
      <c r="Q10" s="1253"/>
      <c r="R10" s="1253"/>
      <c r="S10" s="1253"/>
      <c r="T10" s="1254"/>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6"/>
      <c r="P12" s="1256"/>
      <c r="Q12" s="1256"/>
      <c r="R12" s="1256"/>
      <c r="S12" s="1256"/>
      <c r="T12" s="1256"/>
      <c r="U12" s="1256"/>
    </row>
    <row r="13" spans="1:34">
      <c r="J13" s="482"/>
      <c r="K13" s="482"/>
      <c r="L13" s="1153" t="s">
        <v>454</v>
      </c>
      <c r="M13" s="1153"/>
      <c r="N13" s="1153"/>
      <c r="O13" s="1153"/>
      <c r="P13" s="1153"/>
      <c r="Q13" s="1153"/>
      <c r="R13" s="1153"/>
      <c r="S13" s="1153"/>
      <c r="T13" s="1153"/>
      <c r="U13" s="1153"/>
      <c r="V13" s="1153"/>
      <c r="W13" s="1153" t="s">
        <v>455</v>
      </c>
    </row>
    <row r="14" spans="1:34" ht="14.25" customHeight="1">
      <c r="J14" s="482"/>
      <c r="K14" s="482"/>
      <c r="L14" s="1217" t="s">
        <v>92</v>
      </c>
      <c r="M14" s="1217" t="s">
        <v>640</v>
      </c>
      <c r="N14" s="522"/>
      <c r="O14" s="1218" t="s">
        <v>642</v>
      </c>
      <c r="P14" s="1219"/>
      <c r="Q14" s="1219"/>
      <c r="R14" s="1219"/>
      <c r="S14" s="1219"/>
      <c r="T14" s="1220"/>
      <c r="U14" s="1228" t="s">
        <v>341</v>
      </c>
      <c r="V14" s="1214" t="s">
        <v>275</v>
      </c>
      <c r="W14" s="1153"/>
    </row>
    <row r="15" spans="1:34" s="524" customFormat="1" ht="14.25" customHeight="1">
      <c r="A15" s="586"/>
      <c r="B15" s="586"/>
      <c r="C15" s="586"/>
      <c r="D15" s="586"/>
      <c r="E15" s="586"/>
      <c r="F15" s="586"/>
      <c r="G15" s="592"/>
      <c r="H15" s="592"/>
      <c r="I15" s="532"/>
      <c r="J15" s="530"/>
      <c r="K15" s="530"/>
      <c r="L15" s="1217"/>
      <c r="M15" s="1217"/>
      <c r="N15" s="522"/>
      <c r="O15" s="1223" t="s">
        <v>773</v>
      </c>
      <c r="P15" s="1221" t="s">
        <v>271</v>
      </c>
      <c r="Q15" s="1222"/>
      <c r="R15" s="1226" t="s">
        <v>655</v>
      </c>
      <c r="S15" s="1226"/>
      <c r="T15" s="1227"/>
      <c r="U15" s="1229"/>
      <c r="V15" s="1215"/>
      <c r="W15" s="1153"/>
      <c r="X15" s="586"/>
      <c r="Y15" s="586"/>
      <c r="Z15" s="586"/>
      <c r="AA15" s="586"/>
      <c r="AB15" s="586"/>
      <c r="AC15" s="586"/>
      <c r="AD15" s="586"/>
      <c r="AE15" s="586"/>
      <c r="AF15" s="586"/>
      <c r="AG15" s="586"/>
      <c r="AH15" s="586"/>
    </row>
    <row r="16" spans="1:34" ht="33.75">
      <c r="J16" s="482"/>
      <c r="K16" s="482"/>
      <c r="L16" s="1217"/>
      <c r="M16" s="1217"/>
      <c r="N16" s="521"/>
      <c r="O16" s="1224"/>
      <c r="P16" s="536" t="s">
        <v>766</v>
      </c>
      <c r="Q16" s="536" t="s">
        <v>767</v>
      </c>
      <c r="R16" s="537" t="s">
        <v>274</v>
      </c>
      <c r="S16" s="1212" t="s">
        <v>273</v>
      </c>
      <c r="T16" s="1213"/>
      <c r="U16" s="1230"/>
      <c r="V16" s="1216"/>
      <c r="W16" s="1153"/>
    </row>
    <row r="17" spans="1:35">
      <c r="J17" s="482"/>
      <c r="K17" s="490">
        <v>1</v>
      </c>
      <c r="L17" s="526" t="s">
        <v>93</v>
      </c>
      <c r="M17" s="526" t="s">
        <v>49</v>
      </c>
      <c r="N17" s="497" t="s">
        <v>49</v>
      </c>
      <c r="O17" s="488">
        <f ca="1">OFFSET(O17,0,-1)+1</f>
        <v>3</v>
      </c>
      <c r="P17" s="488">
        <f ca="1">OFFSET(P17,0,-1)+1</f>
        <v>4</v>
      </c>
      <c r="Q17" s="488">
        <f ca="1">OFFSET(Q17,0,-1)+1</f>
        <v>5</v>
      </c>
      <c r="R17" s="488">
        <f ca="1">OFFSET(R17,0,-1)+1</f>
        <v>6</v>
      </c>
      <c r="S17" s="1235">
        <f ca="1">OFFSET(S17,0,-1)+1</f>
        <v>7</v>
      </c>
      <c r="T17" s="1235"/>
      <c r="U17" s="488">
        <f ca="1">OFFSET(U17,0,-2)+1</f>
        <v>8</v>
      </c>
      <c r="V17" s="652">
        <f ca="1">OFFSET(V17,0,-1)</f>
        <v>8</v>
      </c>
      <c r="W17" s="488">
        <f ca="1">OFFSET(W17,0,-1)+1</f>
        <v>9</v>
      </c>
    </row>
    <row r="18" spans="1:35" ht="22.5">
      <c r="A18" s="1236">
        <v>1</v>
      </c>
      <c r="B18" s="959"/>
      <c r="C18" s="959"/>
      <c r="D18" s="959"/>
      <c r="E18" s="960"/>
      <c r="F18" s="961"/>
      <c r="G18" s="961"/>
      <c r="H18" s="961"/>
      <c r="I18" s="962"/>
      <c r="J18" s="957"/>
      <c r="K18" s="964"/>
      <c r="L18" s="594">
        <f>mergeValue(A18)</f>
        <v>1</v>
      </c>
      <c r="M18" s="642" t="s">
        <v>20</v>
      </c>
      <c r="N18" s="581"/>
      <c r="O18" s="1249"/>
      <c r="P18" s="1249"/>
      <c r="Q18" s="1249"/>
      <c r="R18" s="1249"/>
      <c r="S18" s="1249"/>
      <c r="T18" s="1249"/>
      <c r="U18" s="1249"/>
      <c r="V18" s="1249"/>
      <c r="W18" s="631" t="s">
        <v>659</v>
      </c>
    </row>
    <row r="19" spans="1:35" ht="22.5">
      <c r="A19" s="1236"/>
      <c r="B19" s="1236">
        <v>1</v>
      </c>
      <c r="C19" s="959"/>
      <c r="D19" s="959"/>
      <c r="E19" s="961"/>
      <c r="F19" s="961"/>
      <c r="G19" s="961"/>
      <c r="H19" s="961"/>
      <c r="I19" s="956"/>
      <c r="J19" s="955"/>
      <c r="K19" s="958"/>
      <c r="L19" s="594" t="str">
        <f>mergeValue(A19) &amp;"."&amp; mergeValue(B19)</f>
        <v>1.1</v>
      </c>
      <c r="M19" s="547" t="s">
        <v>16</v>
      </c>
      <c r="N19" s="581"/>
      <c r="O19" s="1249"/>
      <c r="P19" s="1249"/>
      <c r="Q19" s="1249"/>
      <c r="R19" s="1249"/>
      <c r="S19" s="1249"/>
      <c r="T19" s="1249"/>
      <c r="U19" s="1249"/>
      <c r="V19" s="1249"/>
      <c r="W19" s="631" t="s">
        <v>477</v>
      </c>
    </row>
    <row r="20" spans="1:35" ht="22.5">
      <c r="A20" s="1236"/>
      <c r="B20" s="1236"/>
      <c r="C20" s="1236">
        <v>1</v>
      </c>
      <c r="D20" s="959"/>
      <c r="E20" s="961"/>
      <c r="F20" s="961"/>
      <c r="G20" s="961"/>
      <c r="H20" s="961"/>
      <c r="I20" s="963"/>
      <c r="J20" s="955"/>
      <c r="K20" s="958"/>
      <c r="L20" s="594" t="str">
        <f>mergeValue(A20) &amp;"."&amp; mergeValue(B20)&amp;"."&amp; mergeValue(C20)</f>
        <v>1.1.1</v>
      </c>
      <c r="M20" s="548" t="s">
        <v>7</v>
      </c>
      <c r="N20" s="581"/>
      <c r="O20" s="1249"/>
      <c r="P20" s="1249"/>
      <c r="Q20" s="1249"/>
      <c r="R20" s="1249"/>
      <c r="S20" s="1249"/>
      <c r="T20" s="1249"/>
      <c r="U20" s="1249"/>
      <c r="V20" s="1249"/>
      <c r="W20" s="631" t="s">
        <v>634</v>
      </c>
    </row>
    <row r="21" spans="1:35" ht="22.5">
      <c r="A21" s="1236"/>
      <c r="B21" s="1236"/>
      <c r="C21" s="1236"/>
      <c r="D21" s="1236">
        <v>1</v>
      </c>
      <c r="E21" s="961"/>
      <c r="F21" s="961"/>
      <c r="G21" s="961"/>
      <c r="H21" s="961"/>
      <c r="I21" s="963"/>
      <c r="J21" s="955"/>
      <c r="K21" s="958"/>
      <c r="L21" s="594" t="str">
        <f>mergeValue(A21) &amp;"."&amp; mergeValue(B21)&amp;"."&amp; mergeValue(C21)&amp;"."&amp; mergeValue(D21)</f>
        <v>1.1.1.1</v>
      </c>
      <c r="M21" s="549" t="s">
        <v>22</v>
      </c>
      <c r="N21" s="581"/>
      <c r="O21" s="1249"/>
      <c r="P21" s="1249"/>
      <c r="Q21" s="1249"/>
      <c r="R21" s="1249"/>
      <c r="S21" s="1249"/>
      <c r="T21" s="1249"/>
      <c r="U21" s="1249"/>
      <c r="V21" s="1249"/>
      <c r="W21" s="631" t="s">
        <v>635</v>
      </c>
    </row>
    <row r="22" spans="1:35" ht="11.25" hidden="1" customHeight="1">
      <c r="A22" s="1236"/>
      <c r="B22" s="1236"/>
      <c r="C22" s="1236"/>
      <c r="D22" s="1236"/>
      <c r="E22" s="1236">
        <v>1</v>
      </c>
      <c r="F22" s="961"/>
      <c r="G22" s="961"/>
      <c r="H22" s="959">
        <v>1</v>
      </c>
      <c r="I22" s="1236">
        <v>1</v>
      </c>
      <c r="J22" s="961"/>
      <c r="K22" s="966"/>
      <c r="L22" s="594"/>
      <c r="M22" s="555"/>
      <c r="N22" s="582"/>
      <c r="O22" s="632"/>
      <c r="P22" s="632"/>
      <c r="Q22" s="632"/>
      <c r="R22" s="632"/>
      <c r="S22" s="632"/>
      <c r="T22" s="632"/>
      <c r="U22" s="632"/>
      <c r="V22" s="509"/>
      <c r="W22" s="560"/>
    </row>
    <row r="23" spans="1:35" ht="90">
      <c r="A23" s="1236"/>
      <c r="B23" s="1236"/>
      <c r="C23" s="1236"/>
      <c r="D23" s="1236"/>
      <c r="E23" s="1236"/>
      <c r="F23" s="1236">
        <v>1</v>
      </c>
      <c r="G23" s="959"/>
      <c r="H23" s="959"/>
      <c r="I23" s="1236"/>
      <c r="J23" s="1236">
        <v>1</v>
      </c>
      <c r="K23" s="967"/>
      <c r="L23" s="594" t="str">
        <f>mergeValue(A23) &amp;"."&amp; mergeValue(B23)&amp;"."&amp; mergeValue(C23)&amp;"."&amp; mergeValue(D23)&amp;"."&amp;  mergeValue(F23)</f>
        <v>1.1.1.1.1</v>
      </c>
      <c r="M23" s="556" t="s">
        <v>10</v>
      </c>
      <c r="N23" s="582"/>
      <c r="O23" s="1238"/>
      <c r="P23" s="1238"/>
      <c r="Q23" s="1238"/>
      <c r="R23" s="1238"/>
      <c r="S23" s="1238"/>
      <c r="T23" s="1238"/>
      <c r="U23" s="1238"/>
      <c r="V23" s="1238"/>
      <c r="W23" s="631" t="s">
        <v>636</v>
      </c>
      <c r="Y23" s="505" t="str">
        <f>strCheckUnique(Z23:Z26)</f>
        <v/>
      </c>
      <c r="AA23" s="505"/>
    </row>
    <row r="24" spans="1:35" ht="189" customHeight="1">
      <c r="A24" s="1236"/>
      <c r="B24" s="1236"/>
      <c r="C24" s="1236"/>
      <c r="D24" s="1236"/>
      <c r="E24" s="1236"/>
      <c r="F24" s="1236"/>
      <c r="G24" s="959">
        <v>1</v>
      </c>
      <c r="H24" s="959"/>
      <c r="I24" s="1236"/>
      <c r="J24" s="1236"/>
      <c r="K24" s="967">
        <v>1</v>
      </c>
      <c r="L24" s="594" t="str">
        <f>mergeValue(A24) &amp;"."&amp; mergeValue(B24)&amp;"."&amp; mergeValue(C24)&amp;"."&amp; mergeValue(D24)&amp;"."&amp; mergeValue(F24)&amp;"."&amp; mergeValue(G24)</f>
        <v>1.1.1.1.1.1</v>
      </c>
      <c r="M24" s="1070"/>
      <c r="N24" s="587"/>
      <c r="O24" s="563"/>
      <c r="P24" s="563"/>
      <c r="Q24" s="1095"/>
      <c r="R24" s="1247"/>
      <c r="S24" s="1232" t="s">
        <v>84</v>
      </c>
      <c r="T24" s="1247"/>
      <c r="U24" s="1232" t="s">
        <v>85</v>
      </c>
      <c r="V24" s="579"/>
      <c r="W24" s="1207" t="s">
        <v>660</v>
      </c>
      <c r="X24" s="501" t="str">
        <f>strCheckDate(O25:V25)</f>
        <v/>
      </c>
      <c r="Y24" s="505"/>
      <c r="Z24" s="505" t="str">
        <f>IF(M24="","",M24 )</f>
        <v/>
      </c>
      <c r="AA24" s="505"/>
      <c r="AB24" s="505"/>
      <c r="AC24" s="505"/>
    </row>
    <row r="25" spans="1:35" ht="11.25" hidden="1">
      <c r="A25" s="1236"/>
      <c r="B25" s="1236"/>
      <c r="C25" s="1236"/>
      <c r="D25" s="1236"/>
      <c r="E25" s="1236"/>
      <c r="F25" s="1236"/>
      <c r="G25" s="959"/>
      <c r="H25" s="959"/>
      <c r="I25" s="1236"/>
      <c r="J25" s="1236"/>
      <c r="K25" s="967"/>
      <c r="L25" s="601"/>
      <c r="M25" s="647"/>
      <c r="N25" s="587"/>
      <c r="O25" s="563"/>
      <c r="P25" s="563"/>
      <c r="Q25" s="585" t="str">
        <f>R24 &amp; "-" &amp; T24</f>
        <v>-</v>
      </c>
      <c r="R25" s="1231"/>
      <c r="S25" s="1232"/>
      <c r="T25" s="1231"/>
      <c r="U25" s="1232"/>
      <c r="V25" s="579"/>
      <c r="W25" s="1208"/>
    </row>
    <row r="26" spans="1:35" s="476" customFormat="1" ht="15" customHeight="1">
      <c r="A26" s="1236"/>
      <c r="B26" s="1236"/>
      <c r="C26" s="1236"/>
      <c r="D26" s="1236"/>
      <c r="E26" s="1236"/>
      <c r="F26" s="1236"/>
      <c r="G26" s="961"/>
      <c r="H26" s="959"/>
      <c r="I26" s="1236"/>
      <c r="J26" s="1236"/>
      <c r="K26" s="966"/>
      <c r="L26" s="539"/>
      <c r="M26" s="557" t="s">
        <v>25</v>
      </c>
      <c r="N26" s="552"/>
      <c r="O26" s="546"/>
      <c r="P26" s="546"/>
      <c r="Q26" s="546"/>
      <c r="R26" s="574"/>
      <c r="S26" s="565"/>
      <c r="T26" s="564"/>
      <c r="U26" s="552"/>
      <c r="V26" s="561"/>
      <c r="W26" s="1209"/>
      <c r="X26" s="502"/>
      <c r="Y26" s="502"/>
      <c r="Z26" s="502"/>
      <c r="AA26" s="502"/>
      <c r="AB26" s="502"/>
      <c r="AC26" s="502"/>
      <c r="AD26" s="502"/>
      <c r="AE26" s="502"/>
      <c r="AF26" s="502"/>
      <c r="AG26" s="502"/>
      <c r="AH26" s="502"/>
    </row>
    <row r="27" spans="1:35" s="476" customFormat="1" ht="15" customHeight="1">
      <c r="A27" s="1236"/>
      <c r="B27" s="1236"/>
      <c r="C27" s="1236"/>
      <c r="D27" s="1236"/>
      <c r="E27" s="1236"/>
      <c r="F27" s="961"/>
      <c r="G27" s="961"/>
      <c r="H27" s="959"/>
      <c r="I27" s="1236"/>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36"/>
      <c r="B28" s="1236"/>
      <c r="C28" s="1236"/>
      <c r="D28" s="1236"/>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36"/>
      <c r="B29" s="1236"/>
      <c r="C29" s="1236"/>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36"/>
      <c r="B30" s="1236"/>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36"/>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200" t="s">
        <v>661</v>
      </c>
      <c r="N34" s="1200"/>
      <c r="O34" s="1200"/>
      <c r="P34" s="1200"/>
      <c r="Q34" s="1200"/>
      <c r="R34" s="1200"/>
      <c r="S34" s="1200"/>
      <c r="T34" s="1200"/>
      <c r="U34" s="1200"/>
      <c r="V34" s="1200"/>
      <c r="W34" s="1200"/>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29.11.2019</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7"/>
      <c r="I8" s="196" t="s">
        <v>591</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7"/>
      <c r="I9" s="196" t="s">
        <v>589</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4" t="s">
        <v>593</v>
      </c>
      <c r="H11" s="317" t="str">
        <f>IF(region_name="","",region_name)</f>
        <v>Тюменская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7"/>
      <c r="I13" s="1206" t="s">
        <v>592</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420"/>
      <c r="G15" s="195" t="s">
        <v>403</v>
      </c>
      <c r="H15" s="421"/>
      <c r="I15" s="422"/>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200" t="s">
        <v>594</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33" t="s">
        <v>667</v>
      </c>
      <c r="M5" s="1233"/>
      <c r="N5" s="1233"/>
      <c r="O5" s="1233"/>
      <c r="P5" s="1233"/>
      <c r="Q5" s="1233"/>
      <c r="R5" s="1233"/>
      <c r="S5" s="1233"/>
      <c r="T5" s="1233"/>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52" t="str">
        <f>IF(NameOrPr_ch="",IF(NameOrPr="","",NameOrPr),NameOrPr_ch)</f>
        <v xml:space="preserve">Департамента тарифной и ценовой политики Тюменской области </v>
      </c>
      <c r="P7" s="1253"/>
      <c r="Q7" s="1253"/>
      <c r="R7" s="1253"/>
      <c r="S7" s="1253"/>
      <c r="T7" s="1254"/>
      <c r="U7" s="670"/>
      <c r="V7" s="525"/>
      <c r="AC7" s="586"/>
      <c r="AD7" s="586"/>
      <c r="AE7" s="586"/>
      <c r="AF7" s="586"/>
      <c r="AG7" s="586"/>
    </row>
    <row r="8" spans="1:33" s="492" customFormat="1" ht="18.75">
      <c r="A8" s="506"/>
      <c r="B8" s="506"/>
      <c r="C8" s="506"/>
      <c r="D8" s="506"/>
      <c r="E8" s="506"/>
      <c r="F8" s="506"/>
      <c r="G8" s="506"/>
      <c r="H8" s="506"/>
      <c r="L8" s="500"/>
      <c r="M8" s="618" t="s">
        <v>597</v>
      </c>
      <c r="N8" s="667"/>
      <c r="O8" s="1252" t="str">
        <f>IF(datePr_ch="",IF(datePr="","",datePr),datePr_ch)</f>
        <v>29.11.2019</v>
      </c>
      <c r="P8" s="1253"/>
      <c r="Q8" s="1253"/>
      <c r="R8" s="1253"/>
      <c r="S8" s="1253"/>
      <c r="T8" s="1254"/>
      <c r="U8" s="668"/>
      <c r="V8" s="487"/>
      <c r="AC8" s="506"/>
      <c r="AD8" s="506"/>
      <c r="AE8" s="506"/>
      <c r="AF8" s="506"/>
      <c r="AG8" s="506"/>
    </row>
    <row r="9" spans="1:33" s="492" customFormat="1" ht="18.75">
      <c r="A9" s="506"/>
      <c r="B9" s="506"/>
      <c r="C9" s="506"/>
      <c r="D9" s="506"/>
      <c r="E9" s="506"/>
      <c r="F9" s="506"/>
      <c r="G9" s="506"/>
      <c r="H9" s="506"/>
      <c r="L9" s="553"/>
      <c r="M9" s="618" t="s">
        <v>596</v>
      </c>
      <c r="N9" s="667"/>
      <c r="O9" s="1252" t="str">
        <f>IF(numberPr_ch="",IF(numberPr="","",numberPr),numberPr_ch)</f>
        <v>352/01-21</v>
      </c>
      <c r="P9" s="1253"/>
      <c r="Q9" s="1253"/>
      <c r="R9" s="1253"/>
      <c r="S9" s="1253"/>
      <c r="T9" s="1254"/>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52" t="str">
        <f>IF(IstPub_ch="",IF(IstPub="","",IstPub),IstPub_ch)</f>
        <v>Официальный портал органов государственной власти Тюменской области</v>
      </c>
      <c r="P10" s="1253"/>
      <c r="Q10" s="1253"/>
      <c r="R10" s="1253"/>
      <c r="S10" s="1253"/>
      <c r="T10" s="1254"/>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51"/>
      <c r="P12" s="1251"/>
      <c r="Q12" s="1251"/>
      <c r="R12" s="1251"/>
      <c r="S12" s="1251"/>
      <c r="T12" s="1251"/>
      <c r="U12" s="1251"/>
      <c r="V12" s="1251"/>
      <c r="W12" s="1251"/>
      <c r="X12" s="1251"/>
      <c r="Y12" s="1251"/>
      <c r="Z12" s="1251"/>
    </row>
    <row r="13" spans="1:33" ht="14.25" customHeight="1">
      <c r="J13" s="482"/>
      <c r="K13" s="482"/>
      <c r="L13" s="1217" t="s">
        <v>454</v>
      </c>
      <c r="M13" s="1217"/>
      <c r="N13" s="1217"/>
      <c r="O13" s="1217"/>
      <c r="P13" s="1217"/>
      <c r="Q13" s="1217"/>
      <c r="R13" s="1217"/>
      <c r="S13" s="1217"/>
      <c r="T13" s="1217"/>
      <c r="U13" s="1217"/>
      <c r="V13" s="1217"/>
      <c r="W13" s="1217"/>
      <c r="X13" s="1217"/>
      <c r="Y13" s="1217"/>
      <c r="Z13" s="1217"/>
      <c r="AA13" s="1217"/>
      <c r="AB13" s="1153" t="s">
        <v>455</v>
      </c>
    </row>
    <row r="14" spans="1:33" ht="14.25" customHeight="1">
      <c r="J14" s="482"/>
      <c r="K14" s="482"/>
      <c r="L14" s="1217" t="s">
        <v>92</v>
      </c>
      <c r="M14" s="1217" t="s">
        <v>640</v>
      </c>
      <c r="N14" s="579"/>
      <c r="O14" s="1153" t="s">
        <v>642</v>
      </c>
      <c r="P14" s="1153"/>
      <c r="Q14" s="1153"/>
      <c r="R14" s="1153"/>
      <c r="S14" s="1153"/>
      <c r="T14" s="1153"/>
      <c r="U14" s="1153"/>
      <c r="V14" s="1153"/>
      <c r="W14" s="1153"/>
      <c r="X14" s="1153"/>
      <c r="Y14" s="1153"/>
      <c r="Z14" s="1217" t="s">
        <v>341</v>
      </c>
      <c r="AA14" s="1250" t="s">
        <v>275</v>
      </c>
      <c r="AB14" s="1153"/>
    </row>
    <row r="15" spans="1:33" s="524" customFormat="1" ht="14.25" customHeight="1">
      <c r="A15" s="586"/>
      <c r="B15" s="586"/>
      <c r="C15" s="586"/>
      <c r="D15" s="586"/>
      <c r="E15" s="586"/>
      <c r="F15" s="586"/>
      <c r="G15" s="592"/>
      <c r="H15" s="592"/>
      <c r="I15" s="532"/>
      <c r="J15" s="530"/>
      <c r="K15" s="530"/>
      <c r="L15" s="1217"/>
      <c r="M15" s="1217"/>
      <c r="N15" s="579"/>
      <c r="O15" s="1261" t="s">
        <v>668</v>
      </c>
      <c r="P15" s="1261" t="s">
        <v>621</v>
      </c>
      <c r="Q15" s="1261" t="s">
        <v>622</v>
      </c>
      <c r="R15" s="1261" t="s">
        <v>271</v>
      </c>
      <c r="S15" s="1261"/>
      <c r="T15" s="1261" t="s">
        <v>271</v>
      </c>
      <c r="U15" s="1261"/>
      <c r="V15" s="653"/>
      <c r="W15" s="1260" t="s">
        <v>655</v>
      </c>
      <c r="X15" s="1260"/>
      <c r="Y15" s="1260"/>
      <c r="Z15" s="1217"/>
      <c r="AA15" s="1250"/>
      <c r="AB15" s="1153"/>
      <c r="AC15" s="586"/>
      <c r="AD15" s="586"/>
      <c r="AE15" s="586"/>
      <c r="AF15" s="586"/>
      <c r="AG15" s="586"/>
    </row>
    <row r="16" spans="1:33" ht="56.25" customHeight="1">
      <c r="J16" s="482"/>
      <c r="K16" s="482"/>
      <c r="L16" s="1217"/>
      <c r="M16" s="1217"/>
      <c r="N16" s="579"/>
      <c r="O16" s="1261"/>
      <c r="P16" s="1261"/>
      <c r="Q16" s="1261"/>
      <c r="R16" s="536" t="s">
        <v>623</v>
      </c>
      <c r="S16" s="536" t="s">
        <v>624</v>
      </c>
      <c r="T16" s="536" t="s">
        <v>625</v>
      </c>
      <c r="U16" s="536" t="s">
        <v>626</v>
      </c>
      <c r="V16" s="536"/>
      <c r="W16" s="537" t="s">
        <v>274</v>
      </c>
      <c r="X16" s="1262" t="s">
        <v>273</v>
      </c>
      <c r="Y16" s="1262"/>
      <c r="Z16" s="1217"/>
      <c r="AA16" s="1250"/>
      <c r="AB16" s="1153"/>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35">
        <f ca="1">OFFSET(X17,0,-1)+1</f>
        <v>11</v>
      </c>
      <c r="Y17" s="1235"/>
      <c r="Z17" s="488">
        <f ca="1">OFFSET(Z17,0,-2)+1</f>
        <v>12</v>
      </c>
      <c r="AB17" s="488">
        <f ca="1">OFFSET(AB17,0,-2)+1</f>
        <v>13</v>
      </c>
    </row>
    <row r="18" spans="1:33" ht="22.5">
      <c r="A18" s="1236">
        <v>1</v>
      </c>
      <c r="B18" s="1054"/>
      <c r="C18" s="1054"/>
      <c r="D18" s="1054"/>
      <c r="E18" s="1055"/>
      <c r="F18" s="1056"/>
      <c r="G18" s="1054"/>
      <c r="H18" s="1054"/>
      <c r="I18" s="1042"/>
      <c r="J18" s="1047"/>
      <c r="K18" s="1047"/>
      <c r="L18" s="594">
        <f>mergeValue(A18)</f>
        <v>1</v>
      </c>
      <c r="M18" s="642" t="s">
        <v>20</v>
      </c>
      <c r="N18" s="581"/>
      <c r="O18" s="1249"/>
      <c r="P18" s="1249"/>
      <c r="Q18" s="1249"/>
      <c r="R18" s="1249"/>
      <c r="S18" s="1249"/>
      <c r="T18" s="1249"/>
      <c r="U18" s="1249"/>
      <c r="V18" s="1249"/>
      <c r="W18" s="1249"/>
      <c r="X18" s="1249"/>
      <c r="Y18" s="1249"/>
      <c r="Z18" s="1249"/>
      <c r="AA18" s="1249"/>
      <c r="AB18" s="631" t="s">
        <v>476</v>
      </c>
    </row>
    <row r="19" spans="1:33" ht="22.5">
      <c r="A19" s="1236"/>
      <c r="B19" s="1236">
        <v>1</v>
      </c>
      <c r="C19" s="1054"/>
      <c r="D19" s="1054"/>
      <c r="E19" s="1056"/>
      <c r="F19" s="1056"/>
      <c r="G19" s="1054"/>
      <c r="H19" s="1054"/>
      <c r="I19" s="1049"/>
      <c r="J19" s="1044"/>
      <c r="K19" s="1043"/>
      <c r="L19" s="594" t="str">
        <f>mergeValue(A19) &amp;"."&amp; mergeValue(B19)</f>
        <v>1.1</v>
      </c>
      <c r="M19" s="547" t="s">
        <v>16</v>
      </c>
      <c r="N19" s="581"/>
      <c r="O19" s="1249"/>
      <c r="P19" s="1249"/>
      <c r="Q19" s="1249"/>
      <c r="R19" s="1249"/>
      <c r="S19" s="1249"/>
      <c r="T19" s="1249"/>
      <c r="U19" s="1249"/>
      <c r="V19" s="1249"/>
      <c r="W19" s="1249"/>
      <c r="X19" s="1249"/>
      <c r="Y19" s="1249"/>
      <c r="Z19" s="1249"/>
      <c r="AA19" s="1249"/>
      <c r="AB19" s="631" t="s">
        <v>477</v>
      </c>
    </row>
    <row r="20" spans="1:33" ht="22.5">
      <c r="A20" s="1236"/>
      <c r="B20" s="1236"/>
      <c r="C20" s="1236">
        <v>1</v>
      </c>
      <c r="D20" s="1054"/>
      <c r="E20" s="1056"/>
      <c r="F20" s="1056"/>
      <c r="G20" s="1054"/>
      <c r="H20" s="1054"/>
      <c r="I20" s="1049"/>
      <c r="J20" s="1044"/>
      <c r="K20" s="1043"/>
      <c r="L20" s="594" t="str">
        <f>mergeValue(A20) &amp;"."&amp; mergeValue(B20)&amp;"."&amp; mergeValue(C20)</f>
        <v>1.1.1</v>
      </c>
      <c r="M20" s="548" t="s">
        <v>7</v>
      </c>
      <c r="N20" s="581"/>
      <c r="O20" s="1249"/>
      <c r="P20" s="1249"/>
      <c r="Q20" s="1249"/>
      <c r="R20" s="1249"/>
      <c r="S20" s="1249"/>
      <c r="T20" s="1249"/>
      <c r="U20" s="1249"/>
      <c r="V20" s="1249"/>
      <c r="W20" s="1249"/>
      <c r="X20" s="1249"/>
      <c r="Y20" s="1249"/>
      <c r="Z20" s="1249"/>
      <c r="AA20" s="1249"/>
      <c r="AB20" s="631" t="s">
        <v>634</v>
      </c>
    </row>
    <row r="21" spans="1:33" ht="22.5">
      <c r="A21" s="1236"/>
      <c r="B21" s="1236"/>
      <c r="C21" s="1236"/>
      <c r="D21" s="1236">
        <v>1</v>
      </c>
      <c r="E21" s="1056"/>
      <c r="F21" s="1056"/>
      <c r="G21" s="1054"/>
      <c r="H21" s="1054"/>
      <c r="I21" s="1049"/>
      <c r="J21" s="1044"/>
      <c r="K21" s="1043"/>
      <c r="L21" s="594" t="str">
        <f>mergeValue(A21) &amp;"."&amp; mergeValue(B21)&amp;"."&amp; mergeValue(C21)&amp;"."&amp; mergeValue(D21)</f>
        <v>1.1.1.1</v>
      </c>
      <c r="M21" s="549" t="s">
        <v>22</v>
      </c>
      <c r="N21" s="581"/>
      <c r="O21" s="1249"/>
      <c r="P21" s="1249"/>
      <c r="Q21" s="1249"/>
      <c r="R21" s="1249"/>
      <c r="S21" s="1249"/>
      <c r="T21" s="1249"/>
      <c r="U21" s="1249"/>
      <c r="V21" s="1249"/>
      <c r="W21" s="1249"/>
      <c r="X21" s="1249"/>
      <c r="Y21" s="1249"/>
      <c r="Z21" s="1249"/>
      <c r="AA21" s="1249"/>
      <c r="AB21" s="631" t="s">
        <v>635</v>
      </c>
    </row>
    <row r="22" spans="1:33" ht="0.2" customHeight="1">
      <c r="A22" s="1236"/>
      <c r="B22" s="1236"/>
      <c r="C22" s="1236"/>
      <c r="D22" s="1236"/>
      <c r="E22" s="1236">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36"/>
      <c r="B23" s="1236"/>
      <c r="C23" s="1236"/>
      <c r="D23" s="1236"/>
      <c r="E23" s="1236"/>
      <c r="F23" s="1236">
        <v>1</v>
      </c>
      <c r="G23" s="1054"/>
      <c r="H23" s="1054"/>
      <c r="I23" s="1258"/>
      <c r="J23" s="1044"/>
      <c r="K23" s="1043"/>
      <c r="L23" s="594" t="str">
        <f>mergeValue(A23) &amp;"."&amp; mergeValue(B23)&amp;"."&amp; mergeValue(C23)&amp;"."&amp; mergeValue(D23)&amp;"."&amp; mergeValue(F23)</f>
        <v>1.1.1.1.1</v>
      </c>
      <c r="M23" s="556" t="s">
        <v>10</v>
      </c>
      <c r="N23" s="582"/>
      <c r="O23" s="1239"/>
      <c r="P23" s="1240"/>
      <c r="Q23" s="1240"/>
      <c r="R23" s="1240"/>
      <c r="S23" s="1240"/>
      <c r="T23" s="1240"/>
      <c r="U23" s="1240"/>
      <c r="V23" s="1240"/>
      <c r="W23" s="1240"/>
      <c r="X23" s="1240"/>
      <c r="Y23" s="1240"/>
      <c r="Z23" s="1240"/>
      <c r="AA23" s="1241"/>
      <c r="AB23" s="631" t="s">
        <v>636</v>
      </c>
      <c r="AD23" s="505" t="str">
        <f>strCheckUnique(AE23:AE28)</f>
        <v/>
      </c>
      <c r="AF23" s="505"/>
    </row>
    <row r="24" spans="1:33" ht="135">
      <c r="A24" s="1236"/>
      <c r="B24" s="1236"/>
      <c r="C24" s="1236"/>
      <c r="D24" s="1236"/>
      <c r="E24" s="1236"/>
      <c r="F24" s="1236"/>
      <c r="G24" s="1236">
        <v>1</v>
      </c>
      <c r="H24" s="1054"/>
      <c r="I24" s="1258"/>
      <c r="J24" s="1259"/>
      <c r="K24" s="1050"/>
      <c r="L24" s="594" t="str">
        <f>mergeValue(A24) &amp;"."&amp; mergeValue(B24)&amp;"."&amp; mergeValue(C24)&amp;"."&amp; mergeValue(D24)&amp;"."&amp; mergeValue(F24)&amp;"."&amp; mergeValue(G24)</f>
        <v>1.1.1.1.1.1</v>
      </c>
      <c r="M24" s="1070" t="s">
        <v>651</v>
      </c>
      <c r="N24" s="647"/>
      <c r="O24" s="563"/>
      <c r="P24" s="563"/>
      <c r="Q24" s="563"/>
      <c r="R24" s="494"/>
      <c r="S24" s="1096"/>
      <c r="T24" s="494"/>
      <c r="U24" s="1096"/>
      <c r="V24" s="585" t="str">
        <f>W24 &amp; "-" &amp; Y24</f>
        <v>-</v>
      </c>
      <c r="W24" s="1247"/>
      <c r="X24" s="1232" t="s">
        <v>84</v>
      </c>
      <c r="Y24" s="1247"/>
      <c r="Z24" s="1232" t="s">
        <v>85</v>
      </c>
      <c r="AA24" s="538"/>
      <c r="AB24" s="631" t="s">
        <v>669</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36"/>
      <c r="B25" s="1236"/>
      <c r="C25" s="1236"/>
      <c r="D25" s="1236"/>
      <c r="E25" s="1236"/>
      <c r="F25" s="1236"/>
      <c r="G25" s="1236"/>
      <c r="H25" s="1054">
        <v>1</v>
      </c>
      <c r="I25" s="1258"/>
      <c r="J25" s="1259"/>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47"/>
      <c r="X25" s="1232"/>
      <c r="Y25" s="1247"/>
      <c r="Z25" s="1232"/>
      <c r="AA25" s="671"/>
      <c r="AB25" s="1207" t="s">
        <v>670</v>
      </c>
      <c r="AC25" s="501" t="str">
        <f>strCheckDate(O25:AA25)</f>
        <v/>
      </c>
      <c r="AF25" s="505"/>
    </row>
    <row r="26" spans="1:33" ht="14.25" hidden="1" customHeight="1">
      <c r="A26" s="1236"/>
      <c r="B26" s="1236"/>
      <c r="C26" s="1236"/>
      <c r="D26" s="1236"/>
      <c r="E26" s="1236"/>
      <c r="F26" s="1236"/>
      <c r="G26" s="1236"/>
      <c r="H26" s="1054"/>
      <c r="I26" s="1258"/>
      <c r="J26" s="1259"/>
      <c r="K26" s="1050"/>
      <c r="L26" s="601"/>
      <c r="M26" s="647"/>
      <c r="N26" s="647"/>
      <c r="O26" s="563"/>
      <c r="P26" s="494"/>
      <c r="Q26" s="494"/>
      <c r="R26" s="494"/>
      <c r="S26" s="494"/>
      <c r="T26" s="494"/>
      <c r="U26" s="560"/>
      <c r="V26" s="585"/>
      <c r="W26" s="1231"/>
      <c r="X26" s="1232"/>
      <c r="Y26" s="1231"/>
      <c r="Z26" s="1232"/>
      <c r="AA26" s="538"/>
      <c r="AB26" s="1208"/>
      <c r="AF26" s="505">
        <f ca="1">OFFSET(AF26,-1,0)</f>
        <v>0</v>
      </c>
    </row>
    <row r="27" spans="1:33" s="476" customFormat="1" ht="15" customHeight="1">
      <c r="A27" s="1236"/>
      <c r="B27" s="1236"/>
      <c r="C27" s="1236"/>
      <c r="D27" s="1236"/>
      <c r="E27" s="1236"/>
      <c r="F27" s="1236"/>
      <c r="G27" s="1236"/>
      <c r="H27" s="1054"/>
      <c r="I27" s="1258"/>
      <c r="J27" s="1259"/>
      <c r="K27" s="1051"/>
      <c r="L27" s="539"/>
      <c r="M27" s="558" t="s">
        <v>41</v>
      </c>
      <c r="N27" s="552"/>
      <c r="O27" s="546"/>
      <c r="P27" s="546"/>
      <c r="Q27" s="546"/>
      <c r="R27" s="546"/>
      <c r="S27" s="546"/>
      <c r="T27" s="546"/>
      <c r="U27" s="546"/>
      <c r="V27" s="546"/>
      <c r="W27" s="564"/>
      <c r="X27" s="565"/>
      <c r="Y27" s="564"/>
      <c r="Z27" s="552"/>
      <c r="AA27" s="561"/>
      <c r="AB27" s="1209"/>
      <c r="AC27" s="502"/>
      <c r="AD27" s="502"/>
      <c r="AE27" s="502"/>
      <c r="AF27" s="502"/>
      <c r="AG27" s="502"/>
    </row>
    <row r="28" spans="1:33" s="476" customFormat="1" ht="15" customHeight="1">
      <c r="A28" s="1236"/>
      <c r="B28" s="1236"/>
      <c r="C28" s="1236"/>
      <c r="D28" s="1236"/>
      <c r="E28" s="1236"/>
      <c r="F28" s="1236"/>
      <c r="G28" s="1054"/>
      <c r="H28" s="1054"/>
      <c r="I28" s="1258"/>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36"/>
      <c r="B29" s="1236"/>
      <c r="C29" s="1236"/>
      <c r="D29" s="1236"/>
      <c r="E29" s="1236"/>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36"/>
      <c r="B30" s="1236"/>
      <c r="C30" s="1236"/>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36"/>
      <c r="B31" s="1236"/>
      <c r="C31" s="1236"/>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36"/>
      <c r="B32" s="1236"/>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36"/>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200" t="s">
        <v>673</v>
      </c>
      <c r="N36" s="1200"/>
      <c r="O36" s="1200"/>
      <c r="P36" s="1200"/>
      <c r="Q36" s="1200"/>
      <c r="R36" s="1200"/>
      <c r="S36" s="1200"/>
      <c r="T36" s="1200"/>
      <c r="U36" s="1200"/>
      <c r="V36" s="1200"/>
      <c r="W36" s="1200"/>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29.11.2019</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7"/>
      <c r="I8" s="196" t="s">
        <v>591</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7"/>
      <c r="I9" s="196" t="s">
        <v>589</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4" t="s">
        <v>593</v>
      </c>
      <c r="H11" s="317" t="str">
        <f>IF(region_name="","",region_name)</f>
        <v>Тюменская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7"/>
      <c r="I13" s="1206" t="s">
        <v>592</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337"/>
      <c r="G15" s="149" t="s">
        <v>403</v>
      </c>
      <c r="H15" s="338"/>
      <c r="I15" s="339"/>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25"/>
      <c r="G18" s="417"/>
      <c r="H18" s="418"/>
      <c r="I18" s="226"/>
      <c r="J18" s="327"/>
      <c r="K18" s="327"/>
      <c r="L18" s="327"/>
      <c r="M18" s="327"/>
      <c r="N18" s="327"/>
      <c r="O18" s="327"/>
      <c r="P18" s="327"/>
      <c r="Q18" s="327"/>
      <c r="R18" s="327"/>
      <c r="S18" s="327"/>
      <c r="T18" s="327"/>
    </row>
    <row r="19" spans="1:20" s="326" customFormat="1" ht="15" customHeight="1">
      <c r="A19" s="327"/>
      <c r="B19" s="327"/>
      <c r="C19" s="327"/>
      <c r="D19" s="327"/>
      <c r="F19" s="325"/>
      <c r="G19" s="1200" t="s">
        <v>594</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33" t="s">
        <v>675</v>
      </c>
      <c r="M5" s="1233"/>
      <c r="N5" s="1233"/>
      <c r="O5" s="1233"/>
      <c r="P5" s="1233"/>
      <c r="Q5" s="1233"/>
      <c r="R5" s="1233"/>
      <c r="S5" s="1233"/>
      <c r="T5" s="1233"/>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10" t="str">
        <f>IF(NameOrPr_ch="",IF(NameOrPr="","",NameOrPr),NameOrPr_ch)</f>
        <v xml:space="preserve">Департамента тарифной и ценовой политики Тюменской области </v>
      </c>
      <c r="O7" s="1210"/>
      <c r="P7" s="1210"/>
      <c r="Q7" s="1210"/>
      <c r="R7" s="1210"/>
      <c r="S7" s="1210"/>
      <c r="T7" s="1210"/>
      <c r="U7" s="670"/>
      <c r="AH7" s="586"/>
      <c r="AI7" s="586"/>
      <c r="AJ7" s="586"/>
      <c r="AK7" s="586"/>
    </row>
    <row r="8" spans="1:37" s="492" customFormat="1" ht="18.75">
      <c r="A8" s="506"/>
      <c r="B8" s="506"/>
      <c r="C8" s="506"/>
      <c r="D8" s="506"/>
      <c r="E8" s="506"/>
      <c r="F8" s="506"/>
      <c r="G8" s="506"/>
      <c r="H8" s="506"/>
      <c r="L8" s="500"/>
      <c r="M8" s="673" t="s">
        <v>597</v>
      </c>
      <c r="N8" s="1210" t="str">
        <f>IF(datePr_ch="",IF(datePr="","",datePr),datePr_ch)</f>
        <v>29.11.2019</v>
      </c>
      <c r="O8" s="1210"/>
      <c r="P8" s="1210"/>
      <c r="Q8" s="1210"/>
      <c r="R8" s="1210"/>
      <c r="S8" s="1210"/>
      <c r="T8" s="1210"/>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596</v>
      </c>
      <c r="N9" s="1210" t="str">
        <f>IF(numberPr_ch="",IF(numberPr="","",numberPr),numberPr_ch)</f>
        <v>352/01-21</v>
      </c>
      <c r="O9" s="1210"/>
      <c r="P9" s="1210"/>
      <c r="Q9" s="1210"/>
      <c r="R9" s="1210"/>
      <c r="S9" s="1210"/>
      <c r="T9" s="1210"/>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10" t="str">
        <f>IF(IstPub_ch="",IF(IstPub="","",IstPub),IstPub_ch)</f>
        <v>Официальный портал органов государственной власти Тюменской области</v>
      </c>
      <c r="O10" s="1210"/>
      <c r="P10" s="1210"/>
      <c r="Q10" s="1210"/>
      <c r="R10" s="1210"/>
      <c r="S10" s="1210"/>
      <c r="T10" s="1210"/>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722</v>
      </c>
      <c r="AA11" s="772" t="s">
        <v>723</v>
      </c>
      <c r="AH11" s="774"/>
      <c r="AI11" s="774"/>
      <c r="AJ11" s="774"/>
      <c r="AK11" s="774"/>
    </row>
    <row r="12" spans="1:37" s="492" customFormat="1" ht="11.25" hidden="1">
      <c r="A12" s="506"/>
      <c r="B12" s="506"/>
      <c r="C12" s="506"/>
      <c r="D12" s="506"/>
      <c r="E12" s="506"/>
      <c r="F12" s="506"/>
      <c r="G12" s="506"/>
      <c r="H12" s="506"/>
      <c r="L12" s="1234"/>
      <c r="M12" s="1234"/>
      <c r="N12" s="567"/>
      <c r="O12" s="1257"/>
      <c r="P12" s="1257"/>
      <c r="Q12" s="1257"/>
      <c r="R12" s="1257"/>
      <c r="S12" s="1257"/>
      <c r="T12" s="1257"/>
      <c r="U12" s="487"/>
      <c r="AE12" s="504" t="s">
        <v>373</v>
      </c>
      <c r="AH12" s="506"/>
      <c r="AI12" s="506"/>
      <c r="AJ12" s="506"/>
      <c r="AK12" s="506"/>
    </row>
    <row r="13" spans="1:37">
      <c r="J13" s="482"/>
      <c r="K13" s="482"/>
      <c r="L13" s="478"/>
      <c r="M13" s="478"/>
      <c r="N13" s="478"/>
      <c r="O13" s="1251"/>
      <c r="P13" s="1251"/>
      <c r="Q13" s="1251"/>
      <c r="R13" s="1251"/>
      <c r="S13" s="1251"/>
      <c r="T13" s="1251"/>
      <c r="U13" s="600"/>
      <c r="Z13" s="1251"/>
      <c r="AA13" s="1251"/>
      <c r="AB13" s="1251"/>
      <c r="AC13" s="1251"/>
      <c r="AD13" s="1251"/>
      <c r="AE13" s="1251"/>
    </row>
    <row r="14" spans="1:37">
      <c r="J14" s="482"/>
      <c r="K14" s="482"/>
      <c r="L14" s="1153" t="s">
        <v>454</v>
      </c>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t="s">
        <v>455</v>
      </c>
    </row>
    <row r="15" spans="1:37" ht="14.25" customHeight="1">
      <c r="J15" s="482"/>
      <c r="K15" s="482"/>
      <c r="L15" s="1217" t="s">
        <v>92</v>
      </c>
      <c r="M15" s="1217" t="s">
        <v>677</v>
      </c>
      <c r="N15" s="1271" t="s">
        <v>629</v>
      </c>
      <c r="O15" s="1271"/>
      <c r="P15" s="1271"/>
      <c r="Q15" s="1271"/>
      <c r="R15" s="1271" t="s">
        <v>630</v>
      </c>
      <c r="S15" s="1271"/>
      <c r="T15" s="1271"/>
      <c r="U15" s="1271"/>
      <c r="V15" s="1271" t="s">
        <v>631</v>
      </c>
      <c r="W15" s="1271"/>
      <c r="X15" s="1271"/>
      <c r="Y15" s="1271"/>
      <c r="Z15" s="1217" t="s">
        <v>642</v>
      </c>
      <c r="AA15" s="1217"/>
      <c r="AB15" s="1217"/>
      <c r="AC15" s="1217"/>
      <c r="AD15" s="1217"/>
      <c r="AE15" s="1217" t="s">
        <v>341</v>
      </c>
      <c r="AF15" s="1250" t="s">
        <v>275</v>
      </c>
      <c r="AG15" s="1153"/>
    </row>
    <row r="16" spans="1:37" s="524" customFormat="1" ht="27.75" customHeight="1">
      <c r="A16" s="586"/>
      <c r="B16" s="586"/>
      <c r="C16" s="586"/>
      <c r="D16" s="586"/>
      <c r="E16" s="586"/>
      <c r="F16" s="586"/>
      <c r="G16" s="592"/>
      <c r="H16" s="592"/>
      <c r="I16" s="532"/>
      <c r="J16" s="530"/>
      <c r="K16" s="530"/>
      <c r="L16" s="1217"/>
      <c r="M16" s="1217"/>
      <c r="N16" s="1271"/>
      <c r="O16" s="1271"/>
      <c r="P16" s="1271"/>
      <c r="Q16" s="1271"/>
      <c r="R16" s="1271"/>
      <c r="S16" s="1271"/>
      <c r="T16" s="1271"/>
      <c r="U16" s="1271"/>
      <c r="V16" s="1271"/>
      <c r="W16" s="1271"/>
      <c r="X16" s="1271"/>
      <c r="Y16" s="1271"/>
      <c r="Z16" s="1153" t="s">
        <v>680</v>
      </c>
      <c r="AA16" s="1153"/>
      <c r="AB16" s="1153" t="s">
        <v>655</v>
      </c>
      <c r="AC16" s="1153"/>
      <c r="AD16" s="1153"/>
      <c r="AE16" s="1217"/>
      <c r="AF16" s="1250"/>
      <c r="AG16" s="1153"/>
      <c r="AH16" s="586"/>
      <c r="AI16" s="586"/>
      <c r="AJ16" s="586"/>
      <c r="AK16" s="586"/>
    </row>
    <row r="17" spans="1:37" ht="14.25" customHeight="1">
      <c r="J17" s="482"/>
      <c r="K17" s="482"/>
      <c r="L17" s="1217"/>
      <c r="M17" s="1217"/>
      <c r="N17" s="1271"/>
      <c r="O17" s="1271"/>
      <c r="P17" s="1271"/>
      <c r="Q17" s="1271"/>
      <c r="R17" s="1271"/>
      <c r="S17" s="1271"/>
      <c r="T17" s="1271"/>
      <c r="U17" s="1271"/>
      <c r="V17" s="1271"/>
      <c r="W17" s="1271"/>
      <c r="X17" s="1271"/>
      <c r="Y17" s="1271"/>
      <c r="Z17" s="535" t="s">
        <v>678</v>
      </c>
      <c r="AA17" s="535" t="s">
        <v>679</v>
      </c>
      <c r="AB17" s="537" t="s">
        <v>274</v>
      </c>
      <c r="AC17" s="1262" t="s">
        <v>273</v>
      </c>
      <c r="AD17" s="1262"/>
      <c r="AE17" s="1217"/>
      <c r="AF17" s="1250"/>
      <c r="AG17" s="1153"/>
    </row>
    <row r="18" spans="1:37">
      <c r="J18" s="482"/>
      <c r="K18" s="490">
        <v>1</v>
      </c>
      <c r="L18" s="479" t="s">
        <v>93</v>
      </c>
      <c r="M18" s="479" t="s">
        <v>49</v>
      </c>
      <c r="N18" s="1272">
        <f ca="1">OFFSET(N18,0,-1)+1</f>
        <v>3</v>
      </c>
      <c r="O18" s="1272"/>
      <c r="P18" s="1272"/>
      <c r="Q18" s="1272"/>
      <c r="R18" s="1272">
        <f ca="1">OFFSET(N18,0,0)+1</f>
        <v>4</v>
      </c>
      <c r="S18" s="1272"/>
      <c r="T18" s="1272"/>
      <c r="U18" s="1272"/>
      <c r="V18" s="675"/>
      <c r="W18" s="675"/>
      <c r="X18" s="675"/>
      <c r="Y18" s="676">
        <f ca="1">OFFSET(R18,0,0)+1</f>
        <v>5</v>
      </c>
      <c r="Z18" s="488">
        <f ca="1">OFFSET(Z18,0,-1)+1</f>
        <v>6</v>
      </c>
      <c r="AA18" s="488">
        <f ca="1">OFFSET(AA18,0,-1)+1</f>
        <v>7</v>
      </c>
      <c r="AB18" s="488">
        <f ca="1">OFFSET(AB18,0,-1)+1</f>
        <v>8</v>
      </c>
      <c r="AC18" s="1272">
        <f ca="1">OFFSET(AC18,0,-1)+1</f>
        <v>9</v>
      </c>
      <c r="AD18" s="1272"/>
      <c r="AE18" s="488">
        <f ca="1">OFFSET(AE18,0,-2)+1</f>
        <v>10</v>
      </c>
      <c r="AF18" s="524"/>
      <c r="AG18" s="488">
        <f ca="1">OFFSET(AG18,0,-2)+1</f>
        <v>11</v>
      </c>
    </row>
    <row r="19" spans="1:37" ht="22.5">
      <c r="A19" s="1236">
        <v>1</v>
      </c>
      <c r="B19" s="1016"/>
      <c r="C19" s="1016"/>
      <c r="D19" s="1016"/>
      <c r="E19" s="1016"/>
      <c r="F19" s="1009"/>
      <c r="G19" s="1015"/>
      <c r="H19" s="1015"/>
      <c r="I19" s="997"/>
      <c r="J19" s="996"/>
      <c r="K19" s="996"/>
      <c r="L19" s="594">
        <f>mergeValue(A19)</f>
        <v>1</v>
      </c>
      <c r="M19" s="642" t="s">
        <v>20</v>
      </c>
      <c r="N19" s="1273"/>
      <c r="O19" s="1273"/>
      <c r="P19" s="1273"/>
      <c r="Q19" s="1273"/>
      <c r="R19" s="1273"/>
      <c r="S19" s="1273"/>
      <c r="T19" s="1273"/>
      <c r="U19" s="1273"/>
      <c r="V19" s="1273"/>
      <c r="W19" s="1273"/>
      <c r="X19" s="1273"/>
      <c r="Y19" s="1273"/>
      <c r="Z19" s="1273"/>
      <c r="AA19" s="1273"/>
      <c r="AB19" s="1273"/>
      <c r="AC19" s="1273"/>
      <c r="AD19" s="1273"/>
      <c r="AE19" s="1273"/>
      <c r="AF19" s="1273"/>
      <c r="AG19" s="582" t="s">
        <v>476</v>
      </c>
    </row>
    <row r="20" spans="1:37" ht="22.5">
      <c r="A20" s="1236"/>
      <c r="B20" s="1236">
        <v>1</v>
      </c>
      <c r="C20" s="1016"/>
      <c r="D20" s="1016"/>
      <c r="E20" s="1016"/>
      <c r="F20" s="1009"/>
      <c r="G20" s="1018"/>
      <c r="H20" s="1019"/>
      <c r="I20" s="998"/>
      <c r="J20" s="993"/>
      <c r="K20" s="991"/>
      <c r="L20" s="594" t="str">
        <f>mergeValue(A20) &amp;"."&amp; mergeValue(B20)</f>
        <v>1.1</v>
      </c>
      <c r="M20" s="547" t="s">
        <v>16</v>
      </c>
      <c r="N20" s="1274"/>
      <c r="O20" s="1274"/>
      <c r="P20" s="1274"/>
      <c r="Q20" s="1274"/>
      <c r="R20" s="1274"/>
      <c r="S20" s="1274"/>
      <c r="T20" s="1274"/>
      <c r="U20" s="1274"/>
      <c r="V20" s="1274"/>
      <c r="W20" s="1274"/>
      <c r="X20" s="1274"/>
      <c r="Y20" s="1274"/>
      <c r="Z20" s="1274"/>
      <c r="AA20" s="1274"/>
      <c r="AB20" s="1274"/>
      <c r="AC20" s="1274"/>
      <c r="AD20" s="1274"/>
      <c r="AE20" s="1274"/>
      <c r="AF20" s="1274"/>
      <c r="AG20" s="582" t="s">
        <v>477</v>
      </c>
    </row>
    <row r="21" spans="1:37" ht="22.5">
      <c r="A21" s="1236"/>
      <c r="B21" s="1236"/>
      <c r="C21" s="1236">
        <v>1</v>
      </c>
      <c r="D21" s="1016"/>
      <c r="E21" s="1016"/>
      <c r="F21" s="1009"/>
      <c r="G21" s="1018"/>
      <c r="H21" s="1019"/>
      <c r="I21" s="998"/>
      <c r="J21" s="993"/>
      <c r="K21" s="991"/>
      <c r="L21" s="594" t="str">
        <f>mergeValue(A21) &amp;"."&amp; mergeValue(B21)&amp;"."&amp; mergeValue(C21)</f>
        <v>1.1.1</v>
      </c>
      <c r="M21" s="548" t="s">
        <v>7</v>
      </c>
      <c r="N21" s="1274"/>
      <c r="O21" s="1274"/>
      <c r="P21" s="1274"/>
      <c r="Q21" s="1274"/>
      <c r="R21" s="1274"/>
      <c r="S21" s="1274"/>
      <c r="T21" s="1274"/>
      <c r="U21" s="1274"/>
      <c r="V21" s="1274"/>
      <c r="W21" s="1274"/>
      <c r="X21" s="1274"/>
      <c r="Y21" s="1274"/>
      <c r="Z21" s="1274"/>
      <c r="AA21" s="1274"/>
      <c r="AB21" s="1274"/>
      <c r="AC21" s="1274"/>
      <c r="AD21" s="1274"/>
      <c r="AE21" s="1274"/>
      <c r="AF21" s="1274"/>
      <c r="AG21" s="582" t="s">
        <v>634</v>
      </c>
    </row>
    <row r="22" spans="1:37" ht="15" customHeight="1">
      <c r="A22" s="1236"/>
      <c r="B22" s="1236"/>
      <c r="C22" s="1236"/>
      <c r="D22" s="1236">
        <v>1</v>
      </c>
      <c r="E22" s="1016"/>
      <c r="F22" s="1009"/>
      <c r="G22" s="1018"/>
      <c r="H22" s="1019"/>
      <c r="I22" s="998"/>
      <c r="J22" s="993"/>
      <c r="K22" s="991"/>
      <c r="L22" s="594" t="str">
        <f>mergeValue(A22) &amp;"."&amp; mergeValue(B22)&amp;"."&amp; mergeValue(C22)&amp;"."&amp; mergeValue(D22)</f>
        <v>1.1.1.1</v>
      </c>
      <c r="M22" s="549" t="s">
        <v>22</v>
      </c>
      <c r="N22" s="1274"/>
      <c r="O22" s="1274"/>
      <c r="P22" s="1274"/>
      <c r="Q22" s="1274"/>
      <c r="R22" s="1274"/>
      <c r="S22" s="1274"/>
      <c r="T22" s="1274"/>
      <c r="U22" s="1274"/>
      <c r="V22" s="1274"/>
      <c r="W22" s="1274"/>
      <c r="X22" s="1274"/>
      <c r="Y22" s="1274"/>
      <c r="Z22" s="1274"/>
      <c r="AA22" s="1274"/>
      <c r="AB22" s="1274"/>
      <c r="AC22" s="1274"/>
      <c r="AD22" s="1274"/>
      <c r="AE22" s="1274"/>
      <c r="AF22" s="1274"/>
      <c r="AG22" s="582" t="s">
        <v>681</v>
      </c>
    </row>
    <row r="23" spans="1:37" ht="20.100000000000001" customHeight="1">
      <c r="A23" s="1236"/>
      <c r="B23" s="1236"/>
      <c r="C23" s="1236"/>
      <c r="D23" s="1236"/>
      <c r="E23" s="1236">
        <v>1</v>
      </c>
      <c r="F23" s="1009"/>
      <c r="G23" s="1018"/>
      <c r="H23" s="1019"/>
      <c r="I23" s="1020"/>
      <c r="J23" s="1010"/>
      <c r="K23" s="1152"/>
      <c r="L23" s="1275" t="str">
        <f>mergeValue(A23) &amp;"."&amp; mergeValue(B23)&amp;"."&amp; mergeValue(C23)&amp;"."&amp; mergeValue(D23)&amp;"."&amp; mergeValue(E23)</f>
        <v>1.1.1.1.1</v>
      </c>
      <c r="M23" s="1276"/>
      <c r="N23" s="1232" t="s">
        <v>85</v>
      </c>
      <c r="O23" s="1270"/>
      <c r="P23" s="1266">
        <v>1</v>
      </c>
      <c r="Q23" s="1267"/>
      <c r="R23" s="1232" t="s">
        <v>85</v>
      </c>
      <c r="S23" s="1270"/>
      <c r="T23" s="1266">
        <v>1</v>
      </c>
      <c r="U23" s="1267"/>
      <c r="V23" s="1232" t="s">
        <v>85</v>
      </c>
      <c r="W23" s="562"/>
      <c r="X23" s="540">
        <v>1</v>
      </c>
      <c r="Y23" s="1097"/>
      <c r="Z23" s="672"/>
      <c r="AA23" s="672"/>
      <c r="AB23" s="1247"/>
      <c r="AC23" s="1232" t="s">
        <v>84</v>
      </c>
      <c r="AD23" s="1247"/>
      <c r="AE23" s="1232" t="s">
        <v>85</v>
      </c>
      <c r="AF23" s="579"/>
      <c r="AG23" s="1263" t="s">
        <v>682</v>
      </c>
      <c r="AH23" s="501" t="str">
        <f>strCheckDate(Z24:AF24)</f>
        <v/>
      </c>
      <c r="AI23" s="505" t="str">
        <f>IF(AND(COUNTIF(AJ18:AJ27,AJ23)&gt;1,AJ23&lt;&gt;""),"ErrUnique:HasDoubleConn","")</f>
        <v/>
      </c>
      <c r="AJ23" s="505"/>
      <c r="AK23" s="505"/>
    </row>
    <row r="24" spans="1:37" ht="20.100000000000001" customHeight="1">
      <c r="A24" s="1236"/>
      <c r="B24" s="1236"/>
      <c r="C24" s="1236"/>
      <c r="D24" s="1236"/>
      <c r="E24" s="1236"/>
      <c r="F24" s="1009"/>
      <c r="G24" s="1018"/>
      <c r="H24" s="1019"/>
      <c r="I24" s="1020"/>
      <c r="J24" s="1010"/>
      <c r="K24" s="1152"/>
      <c r="L24" s="1275"/>
      <c r="M24" s="1276"/>
      <c r="N24" s="1232"/>
      <c r="O24" s="1270"/>
      <c r="P24" s="1266"/>
      <c r="Q24" s="1268"/>
      <c r="R24" s="1232"/>
      <c r="S24" s="1270"/>
      <c r="T24" s="1266"/>
      <c r="U24" s="1269"/>
      <c r="V24" s="1232"/>
      <c r="W24" s="602"/>
      <c r="X24" s="566"/>
      <c r="Y24" s="566"/>
      <c r="Z24" s="573"/>
      <c r="AA24" s="604" t="str">
        <f>AB23 &amp; "-" &amp; AD23</f>
        <v>-</v>
      </c>
      <c r="AB24" s="1231"/>
      <c r="AC24" s="1232"/>
      <c r="AD24" s="1231"/>
      <c r="AE24" s="1232"/>
      <c r="AF24" s="674"/>
      <c r="AG24" s="1264"/>
      <c r="AI24" s="505"/>
      <c r="AJ24" s="505"/>
      <c r="AK24" s="505"/>
    </row>
    <row r="25" spans="1:37" ht="20.100000000000001" customHeight="1">
      <c r="A25" s="1236"/>
      <c r="B25" s="1236"/>
      <c r="C25" s="1236"/>
      <c r="D25" s="1236"/>
      <c r="E25" s="1236"/>
      <c r="F25" s="1009"/>
      <c r="G25" s="1018"/>
      <c r="H25" s="1019"/>
      <c r="I25" s="1020"/>
      <c r="J25" s="1010"/>
      <c r="K25" s="1152"/>
      <c r="L25" s="1275"/>
      <c r="M25" s="1276"/>
      <c r="N25" s="1232"/>
      <c r="O25" s="1270"/>
      <c r="P25" s="1266"/>
      <c r="Q25" s="1269"/>
      <c r="R25" s="1232"/>
      <c r="S25" s="603"/>
      <c r="T25" s="559"/>
      <c r="U25" s="566"/>
      <c r="V25" s="572"/>
      <c r="W25" s="572"/>
      <c r="X25" s="572"/>
      <c r="Y25" s="572"/>
      <c r="Z25" s="573"/>
      <c r="AA25" s="573"/>
      <c r="AB25" s="574"/>
      <c r="AC25" s="565"/>
      <c r="AD25" s="565"/>
      <c r="AE25" s="574"/>
      <c r="AF25" s="565"/>
      <c r="AG25" s="1264"/>
      <c r="AI25" s="505"/>
      <c r="AJ25" s="505"/>
      <c r="AK25" s="505"/>
    </row>
    <row r="26" spans="1:37" ht="20.100000000000001" customHeight="1">
      <c r="A26" s="1236"/>
      <c r="B26" s="1236"/>
      <c r="C26" s="1236"/>
      <c r="D26" s="1236"/>
      <c r="E26" s="1236"/>
      <c r="F26" s="1009"/>
      <c r="G26" s="1018"/>
      <c r="H26" s="1019"/>
      <c r="I26" s="1020"/>
      <c r="J26" s="1010"/>
      <c r="K26" s="1152"/>
      <c r="L26" s="1275"/>
      <c r="M26" s="1276"/>
      <c r="N26" s="1232"/>
      <c r="O26" s="575"/>
      <c r="P26" s="577"/>
      <c r="Q26" s="576"/>
      <c r="R26" s="572"/>
      <c r="S26" s="572"/>
      <c r="T26" s="572"/>
      <c r="U26" s="572"/>
      <c r="V26" s="572"/>
      <c r="W26" s="572"/>
      <c r="X26" s="572"/>
      <c r="Y26" s="572"/>
      <c r="Z26" s="573"/>
      <c r="AA26" s="573"/>
      <c r="AB26" s="574"/>
      <c r="AC26" s="565"/>
      <c r="AD26" s="565"/>
      <c r="AE26" s="574"/>
      <c r="AF26" s="565"/>
      <c r="AG26" s="1264"/>
      <c r="AI26" s="505"/>
      <c r="AJ26" s="505"/>
      <c r="AK26" s="505"/>
    </row>
    <row r="27" spans="1:37" s="476" customFormat="1" ht="15" customHeight="1">
      <c r="A27" s="1236"/>
      <c r="B27" s="1236"/>
      <c r="C27" s="1236"/>
      <c r="D27" s="1236"/>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5"/>
      <c r="AH27" s="502"/>
      <c r="AI27" s="502"/>
      <c r="AJ27" s="213"/>
      <c r="AK27" s="213"/>
    </row>
    <row r="28" spans="1:37" s="476" customFormat="1" ht="15" customHeight="1">
      <c r="A28" s="1236"/>
      <c r="B28" s="1236"/>
      <c r="C28" s="1236"/>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36"/>
      <c r="B29" s="1236"/>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36"/>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0" t="s">
        <v>683</v>
      </c>
      <c r="N33" s="1200"/>
      <c r="O33" s="1200"/>
      <c r="P33" s="1200"/>
      <c r="Q33" s="1200"/>
      <c r="R33" s="1200"/>
      <c r="S33" s="1200"/>
      <c r="T33" s="1200"/>
      <c r="U33" s="1200"/>
      <c r="V33" s="1200"/>
      <c r="W33" s="1200"/>
      <c r="X33" s="1200"/>
      <c r="Y33" s="1200"/>
      <c r="Z33" s="1200"/>
      <c r="AA33" s="1200"/>
      <c r="AB33" s="1200"/>
      <c r="AC33" s="1200"/>
      <c r="AD33" s="1200"/>
      <c r="AE33" s="1200"/>
      <c r="AF33" s="1200"/>
      <c r="AG33" s="1200"/>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7" t="str">
        <f>"Код отчёта: " &amp; GetCode()</f>
        <v>Код отчёта: FAS.JKH.OPEN.INFO.PRICE.WARM</v>
      </c>
      <c r="C2" s="1127"/>
      <c r="D2" s="1127"/>
      <c r="E2" s="1127"/>
      <c r="F2" s="1127"/>
      <c r="G2" s="1127"/>
      <c r="Q2" s="231"/>
      <c r="R2" s="231"/>
      <c r="S2" s="231"/>
      <c r="T2" s="231"/>
      <c r="U2" s="231"/>
      <c r="V2" s="231"/>
      <c r="W2" s="231"/>
    </row>
    <row r="3" spans="1:27" ht="18" customHeight="1">
      <c r="B3" s="1128" t="str">
        <f>"Версия " &amp; GetVersion()</f>
        <v>Версия 1.0.2</v>
      </c>
      <c r="C3" s="112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2" t="s">
        <v>770</v>
      </c>
      <c r="C5" s="1133"/>
      <c r="D5" s="1133"/>
      <c r="E5" s="1133"/>
      <c r="F5" s="1133"/>
      <c r="G5" s="1133"/>
      <c r="H5" s="1133"/>
      <c r="I5" s="1133"/>
      <c r="J5" s="1133"/>
      <c r="K5" s="1133"/>
      <c r="L5" s="1133"/>
      <c r="M5" s="1133"/>
      <c r="N5" s="1133"/>
      <c r="O5" s="1133"/>
      <c r="P5" s="1133"/>
      <c r="Q5" s="1133"/>
      <c r="R5" s="1133"/>
      <c r="S5" s="1133"/>
      <c r="T5" s="1133"/>
      <c r="U5" s="1133"/>
      <c r="V5" s="1133"/>
      <c r="W5" s="1133"/>
      <c r="X5" s="1133"/>
      <c r="Y5" s="113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9" t="s">
        <v>590</v>
      </c>
      <c r="F7" s="1129"/>
      <c r="G7" s="1129"/>
      <c r="H7" s="1129"/>
      <c r="I7" s="1129"/>
      <c r="J7" s="1129"/>
      <c r="K7" s="1129"/>
      <c r="L7" s="1129"/>
      <c r="M7" s="1129"/>
      <c r="N7" s="1129"/>
      <c r="O7" s="1129"/>
      <c r="P7" s="1129"/>
      <c r="Q7" s="1129"/>
      <c r="R7" s="1129"/>
      <c r="S7" s="1129"/>
      <c r="T7" s="1129"/>
      <c r="U7" s="1129"/>
      <c r="V7" s="1129"/>
      <c r="W7" s="1129"/>
      <c r="X7" s="1129"/>
      <c r="Y7" s="59"/>
    </row>
    <row r="8" spans="1:27" ht="15" customHeight="1">
      <c r="A8" s="43"/>
      <c r="B8" s="78"/>
      <c r="C8" s="77"/>
      <c r="D8" s="60"/>
      <c r="E8" s="1129"/>
      <c r="F8" s="1129"/>
      <c r="G8" s="1129"/>
      <c r="H8" s="1129"/>
      <c r="I8" s="1129"/>
      <c r="J8" s="1129"/>
      <c r="K8" s="1129"/>
      <c r="L8" s="1129"/>
      <c r="M8" s="1129"/>
      <c r="N8" s="1129"/>
      <c r="O8" s="1129"/>
      <c r="P8" s="1129"/>
      <c r="Q8" s="1129"/>
      <c r="R8" s="1129"/>
      <c r="S8" s="1129"/>
      <c r="T8" s="1129"/>
      <c r="U8" s="1129"/>
      <c r="V8" s="1129"/>
      <c r="W8" s="1129"/>
      <c r="X8" s="1129"/>
      <c r="Y8" s="59"/>
    </row>
    <row r="9" spans="1:27" ht="15" customHeight="1">
      <c r="A9" s="43"/>
      <c r="B9" s="78"/>
      <c r="C9" s="77"/>
      <c r="D9" s="60"/>
      <c r="E9" s="1129"/>
      <c r="F9" s="1129"/>
      <c r="G9" s="1129"/>
      <c r="H9" s="1129"/>
      <c r="I9" s="1129"/>
      <c r="J9" s="1129"/>
      <c r="K9" s="1129"/>
      <c r="L9" s="1129"/>
      <c r="M9" s="1129"/>
      <c r="N9" s="1129"/>
      <c r="O9" s="1129"/>
      <c r="P9" s="1129"/>
      <c r="Q9" s="1129"/>
      <c r="R9" s="1129"/>
      <c r="S9" s="1129"/>
      <c r="T9" s="1129"/>
      <c r="U9" s="1129"/>
      <c r="V9" s="1129"/>
      <c r="W9" s="1129"/>
      <c r="X9" s="1129"/>
      <c r="Y9" s="59"/>
    </row>
    <row r="10" spans="1:27" ht="10.5" customHeight="1">
      <c r="A10" s="43"/>
      <c r="B10" s="78"/>
      <c r="C10" s="77"/>
      <c r="D10" s="60"/>
      <c r="E10" s="1129"/>
      <c r="F10" s="1129"/>
      <c r="G10" s="1129"/>
      <c r="H10" s="1129"/>
      <c r="I10" s="1129"/>
      <c r="J10" s="1129"/>
      <c r="K10" s="1129"/>
      <c r="L10" s="1129"/>
      <c r="M10" s="1129"/>
      <c r="N10" s="1129"/>
      <c r="O10" s="1129"/>
      <c r="P10" s="1129"/>
      <c r="Q10" s="1129"/>
      <c r="R10" s="1129"/>
      <c r="S10" s="1129"/>
      <c r="T10" s="1129"/>
      <c r="U10" s="1129"/>
      <c r="V10" s="1129"/>
      <c r="W10" s="1129"/>
      <c r="X10" s="1129"/>
      <c r="Y10" s="59"/>
    </row>
    <row r="11" spans="1:27" ht="27" customHeight="1">
      <c r="A11" s="43"/>
      <c r="B11" s="78"/>
      <c r="C11" s="77"/>
      <c r="D11" s="60"/>
      <c r="E11" s="1129"/>
      <c r="F11" s="1129"/>
      <c r="G11" s="1129"/>
      <c r="H11" s="1129"/>
      <c r="I11" s="1129"/>
      <c r="J11" s="1129"/>
      <c r="K11" s="1129"/>
      <c r="L11" s="1129"/>
      <c r="M11" s="1129"/>
      <c r="N11" s="1129"/>
      <c r="O11" s="1129"/>
      <c r="P11" s="1129"/>
      <c r="Q11" s="1129"/>
      <c r="R11" s="1129"/>
      <c r="S11" s="1129"/>
      <c r="T11" s="1129"/>
      <c r="U11" s="1129"/>
      <c r="V11" s="1129"/>
      <c r="W11" s="1129"/>
      <c r="X11" s="1129"/>
      <c r="Y11" s="59"/>
    </row>
    <row r="12" spans="1:27" ht="12" customHeight="1">
      <c r="A12" s="43"/>
      <c r="B12" s="78"/>
      <c r="C12" s="77"/>
      <c r="D12" s="60"/>
      <c r="E12" s="1129"/>
      <c r="F12" s="1129"/>
      <c r="G12" s="1129"/>
      <c r="H12" s="1129"/>
      <c r="I12" s="1129"/>
      <c r="J12" s="1129"/>
      <c r="K12" s="1129"/>
      <c r="L12" s="1129"/>
      <c r="M12" s="1129"/>
      <c r="N12" s="1129"/>
      <c r="O12" s="1129"/>
      <c r="P12" s="1129"/>
      <c r="Q12" s="1129"/>
      <c r="R12" s="1129"/>
      <c r="S12" s="1129"/>
      <c r="T12" s="1129"/>
      <c r="U12" s="1129"/>
      <c r="V12" s="1129"/>
      <c r="W12" s="1129"/>
      <c r="X12" s="1129"/>
      <c r="Y12" s="59"/>
    </row>
    <row r="13" spans="1:27" ht="38.25" customHeight="1">
      <c r="A13" s="43"/>
      <c r="B13" s="78"/>
      <c r="C13" s="77"/>
      <c r="D13" s="60"/>
      <c r="E13" s="1129"/>
      <c r="F13" s="1129"/>
      <c r="G13" s="1129"/>
      <c r="H13" s="1129"/>
      <c r="I13" s="1129"/>
      <c r="J13" s="1129"/>
      <c r="K13" s="1129"/>
      <c r="L13" s="1129"/>
      <c r="M13" s="1129"/>
      <c r="N13" s="1129"/>
      <c r="O13" s="1129"/>
      <c r="P13" s="1129"/>
      <c r="Q13" s="1129"/>
      <c r="R13" s="1129"/>
      <c r="S13" s="1129"/>
      <c r="T13" s="1129"/>
      <c r="U13" s="1129"/>
      <c r="V13" s="1129"/>
      <c r="W13" s="1129"/>
      <c r="X13" s="1129"/>
      <c r="Y13" s="73"/>
    </row>
    <row r="14" spans="1:27" ht="15" customHeight="1">
      <c r="A14" s="43"/>
      <c r="B14" s="78"/>
      <c r="C14" s="77"/>
      <c r="D14" s="60"/>
      <c r="E14" s="1129"/>
      <c r="F14" s="1129"/>
      <c r="G14" s="1129"/>
      <c r="H14" s="1129"/>
      <c r="I14" s="1129"/>
      <c r="J14" s="1129"/>
      <c r="K14" s="1129"/>
      <c r="L14" s="1129"/>
      <c r="M14" s="1129"/>
      <c r="N14" s="1129"/>
      <c r="O14" s="1129"/>
      <c r="P14" s="1129"/>
      <c r="Q14" s="1129"/>
      <c r="R14" s="1129"/>
      <c r="S14" s="1129"/>
      <c r="T14" s="1129"/>
      <c r="U14" s="1129"/>
      <c r="V14" s="1129"/>
      <c r="W14" s="1129"/>
      <c r="X14" s="1129"/>
      <c r="Y14" s="59"/>
    </row>
    <row r="15" spans="1:27" ht="15">
      <c r="A15" s="43"/>
      <c r="B15" s="78"/>
      <c r="C15" s="77"/>
      <c r="D15" s="60"/>
      <c r="E15" s="1129"/>
      <c r="F15" s="1129"/>
      <c r="G15" s="1129"/>
      <c r="H15" s="1129"/>
      <c r="I15" s="1129"/>
      <c r="J15" s="1129"/>
      <c r="K15" s="1129"/>
      <c r="L15" s="1129"/>
      <c r="M15" s="1129"/>
      <c r="N15" s="1129"/>
      <c r="O15" s="1129"/>
      <c r="P15" s="1129"/>
      <c r="Q15" s="1129"/>
      <c r="R15" s="1129"/>
      <c r="S15" s="1129"/>
      <c r="T15" s="1129"/>
      <c r="U15" s="1129"/>
      <c r="V15" s="1129"/>
      <c r="W15" s="1129"/>
      <c r="X15" s="1129"/>
      <c r="Y15" s="59"/>
    </row>
    <row r="16" spans="1:27" ht="15">
      <c r="A16" s="43"/>
      <c r="B16" s="78"/>
      <c r="C16" s="77"/>
      <c r="D16" s="60"/>
      <c r="E16" s="1129"/>
      <c r="F16" s="1129"/>
      <c r="G16" s="1129"/>
      <c r="H16" s="1129"/>
      <c r="I16" s="1129"/>
      <c r="J16" s="1129"/>
      <c r="K16" s="1129"/>
      <c r="L16" s="1129"/>
      <c r="M16" s="1129"/>
      <c r="N16" s="1129"/>
      <c r="O16" s="1129"/>
      <c r="P16" s="1129"/>
      <c r="Q16" s="1129"/>
      <c r="R16" s="1129"/>
      <c r="S16" s="1129"/>
      <c r="T16" s="1129"/>
      <c r="U16" s="1129"/>
      <c r="V16" s="1129"/>
      <c r="W16" s="1129"/>
      <c r="X16" s="1129"/>
      <c r="Y16" s="59"/>
    </row>
    <row r="17" spans="1:25" ht="15" customHeight="1">
      <c r="A17" s="43"/>
      <c r="B17" s="78"/>
      <c r="C17" s="77"/>
      <c r="D17" s="60"/>
      <c r="E17" s="1129"/>
      <c r="F17" s="1129"/>
      <c r="G17" s="1129"/>
      <c r="H17" s="1129"/>
      <c r="I17" s="1129"/>
      <c r="J17" s="1129"/>
      <c r="K17" s="1129"/>
      <c r="L17" s="1129"/>
      <c r="M17" s="1129"/>
      <c r="N17" s="1129"/>
      <c r="O17" s="1129"/>
      <c r="P17" s="1129"/>
      <c r="Q17" s="1129"/>
      <c r="R17" s="1129"/>
      <c r="S17" s="1129"/>
      <c r="T17" s="1129"/>
      <c r="U17" s="1129"/>
      <c r="V17" s="1129"/>
      <c r="W17" s="1129"/>
      <c r="X17" s="1129"/>
      <c r="Y17" s="59"/>
    </row>
    <row r="18" spans="1:25" ht="15">
      <c r="A18" s="43"/>
      <c r="B18" s="78"/>
      <c r="C18" s="77"/>
      <c r="D18" s="60"/>
      <c r="E18" s="1129"/>
      <c r="F18" s="1129"/>
      <c r="G18" s="1129"/>
      <c r="H18" s="1129"/>
      <c r="I18" s="1129"/>
      <c r="J18" s="1129"/>
      <c r="K18" s="1129"/>
      <c r="L18" s="1129"/>
      <c r="M18" s="1129"/>
      <c r="N18" s="1129"/>
      <c r="O18" s="1129"/>
      <c r="P18" s="1129"/>
      <c r="Q18" s="1129"/>
      <c r="R18" s="1129"/>
      <c r="S18" s="1129"/>
      <c r="T18" s="1129"/>
      <c r="U18" s="1129"/>
      <c r="V18" s="1129"/>
      <c r="W18" s="1129"/>
      <c r="X18" s="1129"/>
      <c r="Y18" s="59"/>
    </row>
    <row r="19" spans="1:25" ht="59.25" customHeight="1">
      <c r="A19" s="43"/>
      <c r="B19" s="78"/>
      <c r="C19" s="77"/>
      <c r="D19" s="66"/>
      <c r="E19" s="1129"/>
      <c r="F19" s="1129"/>
      <c r="G19" s="1129"/>
      <c r="H19" s="1129"/>
      <c r="I19" s="1129"/>
      <c r="J19" s="1129"/>
      <c r="K19" s="1129"/>
      <c r="L19" s="1129"/>
      <c r="M19" s="1129"/>
      <c r="N19" s="1129"/>
      <c r="O19" s="1129"/>
      <c r="P19" s="1129"/>
      <c r="Q19" s="1129"/>
      <c r="R19" s="1129"/>
      <c r="S19" s="1129"/>
      <c r="T19" s="1129"/>
      <c r="U19" s="1129"/>
      <c r="V19" s="1129"/>
      <c r="W19" s="1129"/>
      <c r="X19" s="112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5" t="s">
        <v>254</v>
      </c>
      <c r="G21" s="1136"/>
      <c r="H21" s="1136"/>
      <c r="I21" s="1136"/>
      <c r="J21" s="1136"/>
      <c r="K21" s="1136"/>
      <c r="L21" s="1136"/>
      <c r="M21" s="1136"/>
      <c r="N21" s="60"/>
      <c r="O21" s="71" t="s">
        <v>237</v>
      </c>
      <c r="P21" s="1137" t="s">
        <v>238</v>
      </c>
      <c r="Q21" s="1138"/>
      <c r="R21" s="1138"/>
      <c r="S21" s="1138"/>
      <c r="T21" s="1138"/>
      <c r="U21" s="1138"/>
      <c r="V21" s="1138"/>
      <c r="W21" s="1138"/>
      <c r="X21" s="1138"/>
      <c r="Y21" s="59"/>
    </row>
    <row r="22" spans="1:25" ht="14.25" hidden="1" customHeight="1">
      <c r="A22" s="43"/>
      <c r="B22" s="78"/>
      <c r="C22" s="77"/>
      <c r="D22" s="61"/>
      <c r="E22" s="94" t="s">
        <v>237</v>
      </c>
      <c r="F22" s="1135" t="s">
        <v>240</v>
      </c>
      <c r="G22" s="1136"/>
      <c r="H22" s="1136"/>
      <c r="I22" s="1136"/>
      <c r="J22" s="1136"/>
      <c r="K22" s="1136"/>
      <c r="L22" s="1136"/>
      <c r="M22" s="1136"/>
      <c r="N22" s="60"/>
      <c r="O22" s="74" t="s">
        <v>237</v>
      </c>
      <c r="P22" s="1137" t="s">
        <v>588</v>
      </c>
      <c r="Q22" s="1138"/>
      <c r="R22" s="1138"/>
      <c r="S22" s="1138"/>
      <c r="T22" s="1138"/>
      <c r="U22" s="1138"/>
      <c r="V22" s="1138"/>
      <c r="W22" s="1138"/>
      <c r="X22" s="1138"/>
      <c r="Y22" s="59"/>
    </row>
    <row r="23" spans="1:25" ht="27" hidden="1" customHeight="1">
      <c r="A23" s="43"/>
      <c r="B23" s="78"/>
      <c r="C23" s="77"/>
      <c r="D23" s="61"/>
      <c r="E23" s="60"/>
      <c r="F23" s="60"/>
      <c r="G23" s="60"/>
      <c r="H23" s="60"/>
      <c r="I23" s="60"/>
      <c r="J23" s="60"/>
      <c r="K23" s="60"/>
      <c r="L23" s="60"/>
      <c r="M23" s="60"/>
      <c r="N23" s="60"/>
      <c r="O23" s="60"/>
      <c r="P23" s="1130"/>
      <c r="Q23" s="1130"/>
      <c r="R23" s="1130"/>
      <c r="S23" s="1130"/>
      <c r="T23" s="1130"/>
      <c r="U23" s="1130"/>
      <c r="V23" s="1130"/>
      <c r="W23" s="113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4" t="s">
        <v>394</v>
      </c>
      <c r="F35" s="1134"/>
      <c r="G35" s="1134"/>
      <c r="H35" s="1134"/>
      <c r="I35" s="1134"/>
      <c r="J35" s="1134"/>
      <c r="K35" s="1134"/>
      <c r="L35" s="1134"/>
      <c r="M35" s="1134"/>
      <c r="N35" s="1134"/>
      <c r="O35" s="1134"/>
      <c r="P35" s="1134"/>
      <c r="Q35" s="1134"/>
      <c r="R35" s="1134"/>
      <c r="S35" s="1134"/>
      <c r="T35" s="1134"/>
      <c r="U35" s="1134"/>
      <c r="V35" s="1134"/>
      <c r="W35" s="1134"/>
      <c r="X35" s="1134"/>
      <c r="Y35" s="59"/>
    </row>
    <row r="36" spans="1:25" ht="38.25" hidden="1" customHeight="1">
      <c r="A36" s="43"/>
      <c r="B36" s="78"/>
      <c r="C36" s="77"/>
      <c r="D36" s="61"/>
      <c r="E36" s="1134"/>
      <c r="F36" s="1134"/>
      <c r="G36" s="1134"/>
      <c r="H36" s="1134"/>
      <c r="I36" s="1134"/>
      <c r="J36" s="1134"/>
      <c r="K36" s="1134"/>
      <c r="L36" s="1134"/>
      <c r="M36" s="1134"/>
      <c r="N36" s="1134"/>
      <c r="O36" s="1134"/>
      <c r="P36" s="1134"/>
      <c r="Q36" s="1134"/>
      <c r="R36" s="1134"/>
      <c r="S36" s="1134"/>
      <c r="T36" s="1134"/>
      <c r="U36" s="1134"/>
      <c r="V36" s="1134"/>
      <c r="W36" s="1134"/>
      <c r="X36" s="1134"/>
      <c r="Y36" s="59"/>
    </row>
    <row r="37" spans="1:25" ht="9.75" hidden="1" customHeight="1">
      <c r="A37" s="43"/>
      <c r="B37" s="78"/>
      <c r="C37" s="77"/>
      <c r="D37" s="61"/>
      <c r="E37" s="1134"/>
      <c r="F37" s="1134"/>
      <c r="G37" s="1134"/>
      <c r="H37" s="1134"/>
      <c r="I37" s="1134"/>
      <c r="J37" s="1134"/>
      <c r="K37" s="1134"/>
      <c r="L37" s="1134"/>
      <c r="M37" s="1134"/>
      <c r="N37" s="1134"/>
      <c r="O37" s="1134"/>
      <c r="P37" s="1134"/>
      <c r="Q37" s="1134"/>
      <c r="R37" s="1134"/>
      <c r="S37" s="1134"/>
      <c r="T37" s="1134"/>
      <c r="U37" s="1134"/>
      <c r="V37" s="1134"/>
      <c r="W37" s="1134"/>
      <c r="X37" s="1134"/>
      <c r="Y37" s="59"/>
    </row>
    <row r="38" spans="1:25" ht="51" hidden="1" customHeight="1">
      <c r="A38" s="43"/>
      <c r="B38" s="78"/>
      <c r="C38" s="77"/>
      <c r="D38" s="61"/>
      <c r="E38" s="1134"/>
      <c r="F38" s="1134"/>
      <c r="G38" s="1134"/>
      <c r="H38" s="1134"/>
      <c r="I38" s="1134"/>
      <c r="J38" s="1134"/>
      <c r="K38" s="1134"/>
      <c r="L38" s="1134"/>
      <c r="M38" s="1134"/>
      <c r="N38" s="1134"/>
      <c r="O38" s="1134"/>
      <c r="P38" s="1134"/>
      <c r="Q38" s="1134"/>
      <c r="R38" s="1134"/>
      <c r="S38" s="1134"/>
      <c r="T38" s="1134"/>
      <c r="U38" s="1134"/>
      <c r="V38" s="1134"/>
      <c r="W38" s="1134"/>
      <c r="X38" s="1134"/>
      <c r="Y38" s="59"/>
    </row>
    <row r="39" spans="1:25" ht="15" hidden="1" customHeight="1">
      <c r="A39" s="43"/>
      <c r="B39" s="78"/>
      <c r="C39" s="77"/>
      <c r="D39" s="61"/>
      <c r="E39" s="1134"/>
      <c r="F39" s="1134"/>
      <c r="G39" s="1134"/>
      <c r="H39" s="1134"/>
      <c r="I39" s="1134"/>
      <c r="J39" s="1134"/>
      <c r="K39" s="1134"/>
      <c r="L39" s="1134"/>
      <c r="M39" s="1134"/>
      <c r="N39" s="1134"/>
      <c r="O39" s="1134"/>
      <c r="P39" s="1134"/>
      <c r="Q39" s="1134"/>
      <c r="R39" s="1134"/>
      <c r="S39" s="1134"/>
      <c r="T39" s="1134"/>
      <c r="U39" s="1134"/>
      <c r="V39" s="1134"/>
      <c r="W39" s="1134"/>
      <c r="X39" s="1134"/>
      <c r="Y39" s="59"/>
    </row>
    <row r="40" spans="1:25" ht="12" hidden="1" customHeight="1">
      <c r="A40" s="43"/>
      <c r="B40" s="78"/>
      <c r="C40" s="77"/>
      <c r="D40" s="61"/>
      <c r="E40" s="1139"/>
      <c r="F40" s="1140"/>
      <c r="G40" s="1140"/>
      <c r="H40" s="1140"/>
      <c r="I40" s="1140"/>
      <c r="J40" s="1140"/>
      <c r="K40" s="1140"/>
      <c r="L40" s="1140"/>
      <c r="M40" s="1140"/>
      <c r="N40" s="1140"/>
      <c r="O40" s="1140"/>
      <c r="P40" s="1140"/>
      <c r="Q40" s="1140"/>
      <c r="R40" s="1140"/>
      <c r="S40" s="1140"/>
      <c r="T40" s="1140"/>
      <c r="U40" s="1140"/>
      <c r="V40" s="1140"/>
      <c r="W40" s="1140"/>
      <c r="X40" s="1140"/>
      <c r="Y40" s="59"/>
    </row>
    <row r="41" spans="1:25" ht="38.25" hidden="1" customHeight="1">
      <c r="A41" s="43"/>
      <c r="B41" s="78"/>
      <c r="C41" s="77"/>
      <c r="D41" s="61"/>
      <c r="E41" s="1134"/>
      <c r="F41" s="1134"/>
      <c r="G41" s="1134"/>
      <c r="H41" s="1134"/>
      <c r="I41" s="1134"/>
      <c r="J41" s="1134"/>
      <c r="K41" s="1134"/>
      <c r="L41" s="1134"/>
      <c r="M41" s="1134"/>
      <c r="N41" s="1134"/>
      <c r="O41" s="1134"/>
      <c r="P41" s="1134"/>
      <c r="Q41" s="1134"/>
      <c r="R41" s="1134"/>
      <c r="S41" s="1134"/>
      <c r="T41" s="1134"/>
      <c r="U41" s="1134"/>
      <c r="V41" s="1134"/>
      <c r="W41" s="1134"/>
      <c r="X41" s="1134"/>
      <c r="Y41" s="59"/>
    </row>
    <row r="42" spans="1:25" ht="15" hidden="1">
      <c r="A42" s="43"/>
      <c r="B42" s="78"/>
      <c r="C42" s="77"/>
      <c r="D42" s="61"/>
      <c r="E42" s="1134"/>
      <c r="F42" s="1134"/>
      <c r="G42" s="1134"/>
      <c r="H42" s="1134"/>
      <c r="I42" s="1134"/>
      <c r="J42" s="1134"/>
      <c r="K42" s="1134"/>
      <c r="L42" s="1134"/>
      <c r="M42" s="1134"/>
      <c r="N42" s="1134"/>
      <c r="O42" s="1134"/>
      <c r="P42" s="1134"/>
      <c r="Q42" s="1134"/>
      <c r="R42" s="1134"/>
      <c r="S42" s="1134"/>
      <c r="T42" s="1134"/>
      <c r="U42" s="1134"/>
      <c r="V42" s="1134"/>
      <c r="W42" s="1134"/>
      <c r="X42" s="1134"/>
      <c r="Y42" s="59"/>
    </row>
    <row r="43" spans="1:25" ht="15" hidden="1">
      <c r="A43" s="43"/>
      <c r="B43" s="78"/>
      <c r="C43" s="77"/>
      <c r="D43" s="61"/>
      <c r="E43" s="1134"/>
      <c r="F43" s="1134"/>
      <c r="G43" s="1134"/>
      <c r="H43" s="1134"/>
      <c r="I43" s="1134"/>
      <c r="J43" s="1134"/>
      <c r="K43" s="1134"/>
      <c r="L43" s="1134"/>
      <c r="M43" s="1134"/>
      <c r="N43" s="1134"/>
      <c r="O43" s="1134"/>
      <c r="P43" s="1134"/>
      <c r="Q43" s="1134"/>
      <c r="R43" s="1134"/>
      <c r="S43" s="1134"/>
      <c r="T43" s="1134"/>
      <c r="U43" s="1134"/>
      <c r="V43" s="1134"/>
      <c r="W43" s="1134"/>
      <c r="X43" s="1134"/>
      <c r="Y43" s="59"/>
    </row>
    <row r="44" spans="1:25" ht="33.75" hidden="1" customHeight="1">
      <c r="A44" s="43"/>
      <c r="B44" s="78"/>
      <c r="C44" s="77"/>
      <c r="D44" s="66"/>
      <c r="E44" s="1134"/>
      <c r="F44" s="1134"/>
      <c r="G44" s="1134"/>
      <c r="H44" s="1134"/>
      <c r="I44" s="1134"/>
      <c r="J44" s="1134"/>
      <c r="K44" s="1134"/>
      <c r="L44" s="1134"/>
      <c r="M44" s="1134"/>
      <c r="N44" s="1134"/>
      <c r="O44" s="1134"/>
      <c r="P44" s="1134"/>
      <c r="Q44" s="1134"/>
      <c r="R44" s="1134"/>
      <c r="S44" s="1134"/>
      <c r="T44" s="1134"/>
      <c r="U44" s="1134"/>
      <c r="V44" s="1134"/>
      <c r="W44" s="1134"/>
      <c r="X44" s="1134"/>
      <c r="Y44" s="59"/>
    </row>
    <row r="45" spans="1:25" ht="15" hidden="1">
      <c r="A45" s="43"/>
      <c r="B45" s="78"/>
      <c r="C45" s="77"/>
      <c r="D45" s="66"/>
      <c r="E45" s="1134"/>
      <c r="F45" s="1134"/>
      <c r="G45" s="1134"/>
      <c r="H45" s="1134"/>
      <c r="I45" s="1134"/>
      <c r="J45" s="1134"/>
      <c r="K45" s="1134"/>
      <c r="L45" s="1134"/>
      <c r="M45" s="1134"/>
      <c r="N45" s="1134"/>
      <c r="O45" s="1134"/>
      <c r="P45" s="1134"/>
      <c r="Q45" s="1134"/>
      <c r="R45" s="1134"/>
      <c r="S45" s="1134"/>
      <c r="T45" s="1134"/>
      <c r="U45" s="1134"/>
      <c r="V45" s="1134"/>
      <c r="W45" s="1134"/>
      <c r="X45" s="1134"/>
      <c r="Y45" s="59"/>
    </row>
    <row r="46" spans="1:25" ht="24" hidden="1" customHeight="1">
      <c r="A46" s="43"/>
      <c r="B46" s="78"/>
      <c r="C46" s="77"/>
      <c r="D46" s="61"/>
      <c r="E46" s="1145" t="s">
        <v>236</v>
      </c>
      <c r="F46" s="1145"/>
      <c r="G46" s="1145"/>
      <c r="H46" s="1145"/>
      <c r="I46" s="1145"/>
      <c r="J46" s="1145"/>
      <c r="K46" s="1145"/>
      <c r="L46" s="1145"/>
      <c r="M46" s="1145"/>
      <c r="N46" s="1145"/>
      <c r="O46" s="1145"/>
      <c r="P46" s="1145"/>
      <c r="Q46" s="1145"/>
      <c r="R46" s="1145"/>
      <c r="S46" s="1145"/>
      <c r="T46" s="1145"/>
      <c r="U46" s="1145"/>
      <c r="V46" s="1145"/>
      <c r="W46" s="1145"/>
      <c r="X46" s="1145"/>
      <c r="Y46" s="59"/>
    </row>
    <row r="47" spans="1:25" ht="37.5" hidden="1" customHeight="1">
      <c r="A47" s="43"/>
      <c r="B47" s="78"/>
      <c r="C47" s="77"/>
      <c r="D47" s="61"/>
      <c r="E47" s="1145"/>
      <c r="F47" s="1145"/>
      <c r="G47" s="1145"/>
      <c r="H47" s="1145"/>
      <c r="I47" s="1145"/>
      <c r="J47" s="1145"/>
      <c r="K47" s="1145"/>
      <c r="L47" s="1145"/>
      <c r="M47" s="1145"/>
      <c r="N47" s="1145"/>
      <c r="O47" s="1145"/>
      <c r="P47" s="1145"/>
      <c r="Q47" s="1145"/>
      <c r="R47" s="1145"/>
      <c r="S47" s="1145"/>
      <c r="T47" s="1145"/>
      <c r="U47" s="1145"/>
      <c r="V47" s="1145"/>
      <c r="W47" s="1145"/>
      <c r="X47" s="1145"/>
      <c r="Y47" s="59"/>
    </row>
    <row r="48" spans="1:25" ht="24" hidden="1" customHeight="1">
      <c r="A48" s="43"/>
      <c r="B48" s="78"/>
      <c r="C48" s="77"/>
      <c r="D48" s="61"/>
      <c r="E48" s="1145"/>
      <c r="F48" s="1145"/>
      <c r="G48" s="1145"/>
      <c r="H48" s="1145"/>
      <c r="I48" s="1145"/>
      <c r="J48" s="1145"/>
      <c r="K48" s="1145"/>
      <c r="L48" s="1145"/>
      <c r="M48" s="1145"/>
      <c r="N48" s="1145"/>
      <c r="O48" s="1145"/>
      <c r="P48" s="1145"/>
      <c r="Q48" s="1145"/>
      <c r="R48" s="1145"/>
      <c r="S48" s="1145"/>
      <c r="T48" s="1145"/>
      <c r="U48" s="1145"/>
      <c r="V48" s="1145"/>
      <c r="W48" s="1145"/>
      <c r="X48" s="1145"/>
      <c r="Y48" s="59"/>
    </row>
    <row r="49" spans="1:25" ht="51" hidden="1" customHeight="1">
      <c r="A49" s="43"/>
      <c r="B49" s="78"/>
      <c r="C49" s="77"/>
      <c r="D49" s="61"/>
      <c r="E49" s="1145"/>
      <c r="F49" s="1145"/>
      <c r="G49" s="1145"/>
      <c r="H49" s="1145"/>
      <c r="I49" s="1145"/>
      <c r="J49" s="1145"/>
      <c r="K49" s="1145"/>
      <c r="L49" s="1145"/>
      <c r="M49" s="1145"/>
      <c r="N49" s="1145"/>
      <c r="O49" s="1145"/>
      <c r="P49" s="1145"/>
      <c r="Q49" s="1145"/>
      <c r="R49" s="1145"/>
      <c r="S49" s="1145"/>
      <c r="T49" s="1145"/>
      <c r="U49" s="1145"/>
      <c r="V49" s="1145"/>
      <c r="W49" s="1145"/>
      <c r="X49" s="1145"/>
      <c r="Y49" s="59"/>
    </row>
    <row r="50" spans="1:25" ht="15" hidden="1">
      <c r="A50" s="43"/>
      <c r="B50" s="78"/>
      <c r="C50" s="77"/>
      <c r="D50" s="61"/>
      <c r="E50" s="1145"/>
      <c r="F50" s="1145"/>
      <c r="G50" s="1145"/>
      <c r="H50" s="1145"/>
      <c r="I50" s="1145"/>
      <c r="J50" s="1145"/>
      <c r="K50" s="1145"/>
      <c r="L50" s="1145"/>
      <c r="M50" s="1145"/>
      <c r="N50" s="1145"/>
      <c r="O50" s="1145"/>
      <c r="P50" s="1145"/>
      <c r="Q50" s="1145"/>
      <c r="R50" s="1145"/>
      <c r="S50" s="1145"/>
      <c r="T50" s="1145"/>
      <c r="U50" s="1145"/>
      <c r="V50" s="1145"/>
      <c r="W50" s="1145"/>
      <c r="X50" s="1145"/>
      <c r="Y50" s="59"/>
    </row>
    <row r="51" spans="1:25" ht="15" hidden="1">
      <c r="A51" s="43"/>
      <c r="B51" s="78"/>
      <c r="C51" s="77"/>
      <c r="D51" s="61"/>
      <c r="E51" s="1145"/>
      <c r="F51" s="1145"/>
      <c r="G51" s="1145"/>
      <c r="H51" s="1145"/>
      <c r="I51" s="1145"/>
      <c r="J51" s="1145"/>
      <c r="K51" s="1145"/>
      <c r="L51" s="1145"/>
      <c r="M51" s="1145"/>
      <c r="N51" s="1145"/>
      <c r="O51" s="1145"/>
      <c r="P51" s="1145"/>
      <c r="Q51" s="1145"/>
      <c r="R51" s="1145"/>
      <c r="S51" s="1145"/>
      <c r="T51" s="1145"/>
      <c r="U51" s="1145"/>
      <c r="V51" s="1145"/>
      <c r="W51" s="1145"/>
      <c r="X51" s="1145"/>
      <c r="Y51" s="59"/>
    </row>
    <row r="52" spans="1:25" ht="15" hidden="1">
      <c r="A52" s="43"/>
      <c r="B52" s="78"/>
      <c r="C52" s="77"/>
      <c r="D52" s="61"/>
      <c r="E52" s="1145"/>
      <c r="F52" s="1145"/>
      <c r="G52" s="1145"/>
      <c r="H52" s="1145"/>
      <c r="I52" s="1145"/>
      <c r="J52" s="1145"/>
      <c r="K52" s="1145"/>
      <c r="L52" s="1145"/>
      <c r="M52" s="1145"/>
      <c r="N52" s="1145"/>
      <c r="O52" s="1145"/>
      <c r="P52" s="1145"/>
      <c r="Q52" s="1145"/>
      <c r="R52" s="1145"/>
      <c r="S52" s="1145"/>
      <c r="T52" s="1145"/>
      <c r="U52" s="1145"/>
      <c r="V52" s="1145"/>
      <c r="W52" s="1145"/>
      <c r="X52" s="1145"/>
      <c r="Y52" s="59"/>
    </row>
    <row r="53" spans="1:25" ht="15" hidden="1">
      <c r="A53" s="43"/>
      <c r="B53" s="78"/>
      <c r="C53" s="77"/>
      <c r="D53" s="61"/>
      <c r="E53" s="1145"/>
      <c r="F53" s="1145"/>
      <c r="G53" s="1145"/>
      <c r="H53" s="1145"/>
      <c r="I53" s="1145"/>
      <c r="J53" s="1145"/>
      <c r="K53" s="1145"/>
      <c r="L53" s="1145"/>
      <c r="M53" s="1145"/>
      <c r="N53" s="1145"/>
      <c r="O53" s="1145"/>
      <c r="P53" s="1145"/>
      <c r="Q53" s="1145"/>
      <c r="R53" s="1145"/>
      <c r="S53" s="1145"/>
      <c r="T53" s="1145"/>
      <c r="U53" s="1145"/>
      <c r="V53" s="1145"/>
      <c r="W53" s="1145"/>
      <c r="X53" s="1145"/>
      <c r="Y53" s="59"/>
    </row>
    <row r="54" spans="1:25" ht="15" hidden="1">
      <c r="A54" s="43"/>
      <c r="B54" s="78"/>
      <c r="C54" s="77"/>
      <c r="D54" s="61"/>
      <c r="E54" s="1145"/>
      <c r="F54" s="1145"/>
      <c r="G54" s="1145"/>
      <c r="H54" s="1145"/>
      <c r="I54" s="1145"/>
      <c r="J54" s="1145"/>
      <c r="K54" s="1145"/>
      <c r="L54" s="1145"/>
      <c r="M54" s="1145"/>
      <c r="N54" s="1145"/>
      <c r="O54" s="1145"/>
      <c r="P54" s="1145"/>
      <c r="Q54" s="1145"/>
      <c r="R54" s="1145"/>
      <c r="S54" s="1145"/>
      <c r="T54" s="1145"/>
      <c r="U54" s="1145"/>
      <c r="V54" s="1145"/>
      <c r="W54" s="1145"/>
      <c r="X54" s="1145"/>
      <c r="Y54" s="59"/>
    </row>
    <row r="55" spans="1:25" ht="15" hidden="1">
      <c r="A55" s="43"/>
      <c r="B55" s="78"/>
      <c r="C55" s="77"/>
      <c r="D55" s="61"/>
      <c r="E55" s="1145"/>
      <c r="F55" s="1145"/>
      <c r="G55" s="1145"/>
      <c r="H55" s="1145"/>
      <c r="I55" s="1145"/>
      <c r="J55" s="1145"/>
      <c r="K55" s="1145"/>
      <c r="L55" s="1145"/>
      <c r="M55" s="1145"/>
      <c r="N55" s="1145"/>
      <c r="O55" s="1145"/>
      <c r="P55" s="1145"/>
      <c r="Q55" s="1145"/>
      <c r="R55" s="1145"/>
      <c r="S55" s="1145"/>
      <c r="T55" s="1145"/>
      <c r="U55" s="1145"/>
      <c r="V55" s="1145"/>
      <c r="W55" s="1145"/>
      <c r="X55" s="1145"/>
      <c r="Y55" s="59"/>
    </row>
    <row r="56" spans="1:25" ht="25.5" hidden="1" customHeight="1">
      <c r="A56" s="43"/>
      <c r="B56" s="78"/>
      <c r="C56" s="77"/>
      <c r="D56" s="66"/>
      <c r="E56" s="1145"/>
      <c r="F56" s="1145"/>
      <c r="G56" s="1145"/>
      <c r="H56" s="1145"/>
      <c r="I56" s="1145"/>
      <c r="J56" s="1145"/>
      <c r="K56" s="1145"/>
      <c r="L56" s="1145"/>
      <c r="M56" s="1145"/>
      <c r="N56" s="1145"/>
      <c r="O56" s="1145"/>
      <c r="P56" s="1145"/>
      <c r="Q56" s="1145"/>
      <c r="R56" s="1145"/>
      <c r="S56" s="1145"/>
      <c r="T56" s="1145"/>
      <c r="U56" s="1145"/>
      <c r="V56" s="1145"/>
      <c r="W56" s="1145"/>
      <c r="X56" s="1145"/>
      <c r="Y56" s="59"/>
    </row>
    <row r="57" spans="1:25" ht="15" hidden="1">
      <c r="A57" s="43"/>
      <c r="B57" s="78"/>
      <c r="C57" s="77"/>
      <c r="D57" s="66"/>
      <c r="E57" s="1145"/>
      <c r="F57" s="1145"/>
      <c r="G57" s="1145"/>
      <c r="H57" s="1145"/>
      <c r="I57" s="1145"/>
      <c r="J57" s="1145"/>
      <c r="K57" s="1145"/>
      <c r="L57" s="1145"/>
      <c r="M57" s="1145"/>
      <c r="N57" s="1145"/>
      <c r="O57" s="1145"/>
      <c r="P57" s="1145"/>
      <c r="Q57" s="1145"/>
      <c r="R57" s="1145"/>
      <c r="S57" s="1145"/>
      <c r="T57" s="1145"/>
      <c r="U57" s="1145"/>
      <c r="V57" s="1145"/>
      <c r="W57" s="1145"/>
      <c r="X57" s="1145"/>
      <c r="Y57" s="59"/>
    </row>
    <row r="58" spans="1:25" ht="15" hidden="1" customHeight="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46"/>
      <c r="F59" s="1146"/>
      <c r="G59" s="1146"/>
      <c r="H59" s="1139"/>
      <c r="I59" s="1140"/>
      <c r="J59" s="1140"/>
      <c r="K59" s="1140"/>
      <c r="L59" s="1140"/>
      <c r="M59" s="1140"/>
      <c r="N59" s="1140"/>
      <c r="O59" s="1140"/>
      <c r="P59" s="1140"/>
      <c r="Q59" s="1140"/>
      <c r="R59" s="1140"/>
      <c r="S59" s="1140"/>
      <c r="T59" s="1140"/>
      <c r="U59" s="1140"/>
      <c r="V59" s="1140"/>
      <c r="W59" s="1140"/>
      <c r="X59" s="1140"/>
      <c r="Y59" s="59"/>
    </row>
    <row r="60" spans="1:25" ht="15" hidden="1" customHeight="1">
      <c r="A60" s="43"/>
      <c r="B60" s="78"/>
      <c r="C60" s="77"/>
      <c r="D60" s="61"/>
      <c r="E60" s="1142"/>
      <c r="F60" s="1142"/>
      <c r="G60" s="1142"/>
      <c r="H60" s="1144"/>
      <c r="I60" s="1144"/>
      <c r="J60" s="1144"/>
      <c r="K60" s="1144"/>
      <c r="L60" s="1144"/>
      <c r="M60" s="1144"/>
      <c r="N60" s="1144"/>
      <c r="O60" s="1144"/>
      <c r="P60" s="1144"/>
      <c r="Q60" s="1144"/>
      <c r="R60" s="1144"/>
      <c r="S60" s="1144"/>
      <c r="T60" s="1144"/>
      <c r="U60" s="1144"/>
      <c r="V60" s="1144"/>
      <c r="W60" s="1144"/>
      <c r="X60" s="1144"/>
      <c r="Y60" s="59"/>
    </row>
    <row r="61" spans="1:25" ht="15" hidden="1">
      <c r="A61" s="43"/>
      <c r="B61" s="78"/>
      <c r="C61" s="77"/>
      <c r="D61" s="61"/>
      <c r="E61" s="70"/>
      <c r="F61" s="68"/>
      <c r="G61" s="69"/>
      <c r="H61" s="1144"/>
      <c r="I61" s="1144"/>
      <c r="J61" s="1144"/>
      <c r="K61" s="1144"/>
      <c r="L61" s="1144"/>
      <c r="M61" s="1144"/>
      <c r="N61" s="1144"/>
      <c r="O61" s="1144"/>
      <c r="P61" s="1144"/>
      <c r="Q61" s="1144"/>
      <c r="R61" s="1144"/>
      <c r="S61" s="1144"/>
      <c r="T61" s="1144"/>
      <c r="U61" s="1144"/>
      <c r="V61" s="1144"/>
      <c r="W61" s="1144"/>
      <c r="X61" s="114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49"/>
      <c r="V70" s="449"/>
      <c r="W70" s="449"/>
      <c r="X70" s="449"/>
      <c r="Y70" s="59"/>
    </row>
    <row r="71" spans="1:25" ht="15" hidden="1">
      <c r="A71" s="43"/>
      <c r="B71" s="78"/>
      <c r="C71" s="77"/>
      <c r="D71" s="61"/>
      <c r="E71" s="1131" t="s">
        <v>587</v>
      </c>
      <c r="F71" s="1131"/>
      <c r="G71" s="1131"/>
      <c r="H71" s="1131"/>
      <c r="I71" s="1131"/>
      <c r="J71" s="1131"/>
      <c r="K71" s="1131"/>
      <c r="L71" s="1131"/>
      <c r="M71" s="1131"/>
      <c r="N71" s="1131"/>
      <c r="O71" s="1131"/>
      <c r="P71" s="1131"/>
      <c r="Q71" s="1131"/>
      <c r="R71" s="1131"/>
      <c r="S71" s="1131"/>
      <c r="T71" s="1131"/>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42"/>
      <c r="F82" s="1142"/>
      <c r="G82" s="1142"/>
      <c r="H82" s="1139"/>
      <c r="I82" s="1140"/>
      <c r="J82" s="1140"/>
      <c r="K82" s="1140"/>
      <c r="L82" s="1140"/>
      <c r="M82" s="1140"/>
      <c r="N82" s="1140"/>
      <c r="O82" s="1140"/>
      <c r="P82" s="1140"/>
      <c r="Q82" s="1140"/>
      <c r="R82" s="1140"/>
      <c r="S82" s="1140"/>
      <c r="T82" s="1140"/>
      <c r="U82" s="1140"/>
      <c r="V82" s="1140"/>
      <c r="W82" s="1140"/>
      <c r="X82" s="1140"/>
      <c r="Y82" s="59"/>
    </row>
    <row r="83" spans="1:25" ht="15" hidden="1" customHeight="1">
      <c r="A83" s="43"/>
      <c r="B83" s="78"/>
      <c r="C83" s="77"/>
      <c r="D83" s="61"/>
      <c r="Y83" s="59"/>
    </row>
    <row r="84" spans="1:25" ht="15" hidden="1" customHeight="1">
      <c r="A84" s="43"/>
      <c r="B84" s="78"/>
      <c r="C84" s="77"/>
      <c r="D84" s="61"/>
      <c r="E84" s="70"/>
      <c r="F84" s="68"/>
      <c r="G84" s="69"/>
      <c r="H84" s="1144"/>
      <c r="I84" s="1144"/>
      <c r="J84" s="1144"/>
      <c r="K84" s="1144"/>
      <c r="L84" s="1144"/>
      <c r="M84" s="1144"/>
      <c r="N84" s="1144"/>
      <c r="O84" s="1144"/>
      <c r="P84" s="1144"/>
      <c r="Q84" s="1144"/>
      <c r="R84" s="1144"/>
      <c r="S84" s="1144"/>
      <c r="T84" s="1144"/>
      <c r="U84" s="1144"/>
      <c r="V84" s="1144"/>
      <c r="W84" s="1144"/>
      <c r="X84" s="114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3" t="s">
        <v>235</v>
      </c>
      <c r="F98" s="1143"/>
      <c r="G98" s="1143"/>
      <c r="H98" s="1143"/>
      <c r="I98" s="1143"/>
      <c r="J98" s="1143"/>
      <c r="K98" s="1143"/>
      <c r="L98" s="1143"/>
      <c r="M98" s="1143"/>
      <c r="N98" s="1143"/>
      <c r="O98" s="1143"/>
      <c r="P98" s="1143"/>
      <c r="Q98" s="1143"/>
      <c r="R98" s="1143"/>
      <c r="S98" s="1143"/>
      <c r="T98" s="1143"/>
      <c r="U98" s="1143"/>
      <c r="V98" s="1143"/>
      <c r="W98" s="1143"/>
      <c r="X98" s="114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1" t="s">
        <v>234</v>
      </c>
      <c r="G100" s="1141"/>
      <c r="H100" s="1141"/>
      <c r="I100" s="1141"/>
      <c r="J100" s="1141"/>
      <c r="K100" s="1141"/>
      <c r="L100" s="1141"/>
      <c r="M100" s="1141"/>
      <c r="N100" s="1141"/>
      <c r="O100" s="1141"/>
      <c r="P100" s="1141"/>
      <c r="Q100" s="1141"/>
      <c r="R100" s="1141"/>
      <c r="S100" s="1141"/>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1" t="s">
        <v>233</v>
      </c>
      <c r="G102" s="1141"/>
      <c r="H102" s="1141"/>
      <c r="I102" s="1141"/>
      <c r="J102" s="1141"/>
      <c r="K102" s="1141"/>
      <c r="L102" s="1141"/>
      <c r="M102" s="1141"/>
      <c r="N102" s="1141"/>
      <c r="O102" s="1141"/>
      <c r="P102" s="1141"/>
      <c r="Q102" s="1141"/>
      <c r="R102" s="1141"/>
      <c r="S102" s="1141"/>
      <c r="T102" s="1141"/>
      <c r="U102" s="1141"/>
      <c r="V102" s="1141"/>
      <c r="W102" s="1141"/>
      <c r="X102" s="114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29.11.2019</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7"/>
      <c r="I8" s="196" t="s">
        <v>591</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7"/>
      <c r="I9" s="196" t="s">
        <v>589</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4" t="s">
        <v>593</v>
      </c>
      <c r="H11" s="317" t="str">
        <f>IF(region_name="","",region_name)</f>
        <v>Тюменская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7"/>
      <c r="I13" s="1206" t="s">
        <v>592</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420"/>
      <c r="G15" s="195" t="s">
        <v>403</v>
      </c>
      <c r="H15" s="421"/>
      <c r="I15" s="422"/>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200" t="s">
        <v>594</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33" t="s">
        <v>687</v>
      </c>
      <c r="M5" s="1233"/>
      <c r="N5" s="1233"/>
      <c r="O5" s="1233"/>
      <c r="P5" s="1233"/>
      <c r="Q5" s="1233"/>
      <c r="R5" s="1233"/>
      <c r="S5" s="1233"/>
      <c r="T5" s="1233"/>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52" t="str">
        <f>IF(NameOrPr_ch="",IF(NameOrPr="","",NameOrPr),NameOrPr_ch)</f>
        <v xml:space="preserve">Департамента тарифной и ценовой политики Тюменской области </v>
      </c>
      <c r="P7" s="1253"/>
      <c r="Q7" s="1253"/>
      <c r="R7" s="1253"/>
      <c r="S7" s="1253"/>
      <c r="T7" s="1254"/>
      <c r="U7" s="668"/>
      <c r="Y7" s="1014"/>
      <c r="Z7" s="506"/>
      <c r="AA7" s="506"/>
      <c r="AB7" s="506"/>
      <c r="AC7" s="506"/>
    </row>
    <row r="8" spans="1:29" s="571" customFormat="1" ht="18.75">
      <c r="A8" s="591"/>
      <c r="B8" s="591"/>
      <c r="C8" s="591"/>
      <c r="D8" s="591"/>
      <c r="E8" s="591"/>
      <c r="F8" s="591"/>
      <c r="G8" s="591"/>
      <c r="H8" s="591"/>
      <c r="L8" s="500"/>
      <c r="M8" s="618" t="s">
        <v>597</v>
      </c>
      <c r="N8" s="667"/>
      <c r="O8" s="1252" t="str">
        <f>IF(datePr_ch="",IF(datePr="","",datePr),datePr_ch)</f>
        <v>29.11.2019</v>
      </c>
      <c r="P8" s="1253"/>
      <c r="Q8" s="1253"/>
      <c r="R8" s="1253"/>
      <c r="S8" s="1253"/>
      <c r="T8" s="1254"/>
      <c r="U8" s="668"/>
      <c r="Y8" s="1014"/>
      <c r="Z8" s="591"/>
      <c r="AA8" s="591"/>
      <c r="AB8" s="591"/>
      <c r="AC8" s="591"/>
    </row>
    <row r="9" spans="1:29" s="492" customFormat="1" ht="18.75">
      <c r="A9" s="506"/>
      <c r="B9" s="506"/>
      <c r="C9" s="506"/>
      <c r="D9" s="506"/>
      <c r="E9" s="506"/>
      <c r="F9" s="506"/>
      <c r="G9" s="506"/>
      <c r="H9" s="506"/>
      <c r="L9" s="553"/>
      <c r="M9" s="618" t="s">
        <v>596</v>
      </c>
      <c r="N9" s="667"/>
      <c r="O9" s="1252" t="str">
        <f>IF(numberPr_ch="",IF(numberPr="","",numberPr),numberPr_ch)</f>
        <v>352/01-21</v>
      </c>
      <c r="P9" s="1253"/>
      <c r="Q9" s="1253"/>
      <c r="R9" s="1253"/>
      <c r="S9" s="1253"/>
      <c r="T9" s="1254"/>
      <c r="U9" s="668"/>
      <c r="Y9" s="1014"/>
      <c r="Z9" s="506"/>
      <c r="AA9" s="506"/>
      <c r="AB9" s="506"/>
      <c r="AC9" s="506"/>
    </row>
    <row r="10" spans="1:29" s="492" customFormat="1" ht="18.75">
      <c r="A10" s="506"/>
      <c r="B10" s="506"/>
      <c r="C10" s="506"/>
      <c r="D10" s="506"/>
      <c r="E10" s="506"/>
      <c r="F10" s="506"/>
      <c r="G10" s="506"/>
      <c r="H10" s="506"/>
      <c r="L10" s="553"/>
      <c r="M10" s="618" t="s">
        <v>501</v>
      </c>
      <c r="N10" s="667"/>
      <c r="O10" s="1252" t="str">
        <f>IF(IstPub_ch="",IF(IstPub="","",IstPub),IstPub_ch)</f>
        <v>Официальный портал органов государственной власти Тюменской области</v>
      </c>
      <c r="P10" s="1253"/>
      <c r="Q10" s="1253"/>
      <c r="R10" s="1253"/>
      <c r="S10" s="1253"/>
      <c r="T10" s="1254"/>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722</v>
      </c>
      <c r="R11" s="772" t="s">
        <v>723</v>
      </c>
      <c r="S11" s="750"/>
      <c r="T11" s="750"/>
      <c r="U11" s="668"/>
      <c r="Y11" s="774"/>
      <c r="Z11" s="615"/>
      <c r="AA11" s="615"/>
      <c r="AB11" s="615"/>
      <c r="AC11" s="615"/>
    </row>
    <row r="12" spans="1:29" s="492" customFormat="1" ht="11.25" hidden="1">
      <c r="A12" s="506"/>
      <c r="B12" s="506"/>
      <c r="C12" s="506"/>
      <c r="D12" s="506"/>
      <c r="E12" s="506"/>
      <c r="F12" s="506"/>
      <c r="G12" s="506"/>
      <c r="H12" s="506"/>
      <c r="L12" s="1234"/>
      <c r="M12" s="1234"/>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51"/>
      <c r="R13" s="1251"/>
      <c r="S13" s="1251"/>
      <c r="T13" s="1251"/>
      <c r="U13" s="1251"/>
      <c r="V13" s="1251"/>
    </row>
    <row r="14" spans="1:29">
      <c r="J14" s="482"/>
      <c r="K14" s="482"/>
      <c r="L14" s="1153" t="s">
        <v>454</v>
      </c>
      <c r="M14" s="1153"/>
      <c r="N14" s="1153"/>
      <c r="O14" s="1153"/>
      <c r="P14" s="1153"/>
      <c r="Q14" s="1153"/>
      <c r="R14" s="1153"/>
      <c r="S14" s="1153"/>
      <c r="T14" s="1153"/>
      <c r="U14" s="1153"/>
      <c r="V14" s="1153"/>
      <c r="W14" s="1153"/>
      <c r="X14" s="1153" t="s">
        <v>455</v>
      </c>
    </row>
    <row r="15" spans="1:29" ht="14.25" customHeight="1">
      <c r="J15" s="482"/>
      <c r="K15" s="482"/>
      <c r="L15" s="1217" t="s">
        <v>92</v>
      </c>
      <c r="M15" s="1217" t="s">
        <v>627</v>
      </c>
      <c r="N15" s="535"/>
      <c r="O15" s="1217" t="s">
        <v>628</v>
      </c>
      <c r="P15" s="1271" t="s">
        <v>629</v>
      </c>
      <c r="Q15" s="1271" t="s">
        <v>642</v>
      </c>
      <c r="R15" s="1271"/>
      <c r="S15" s="1271"/>
      <c r="T15" s="1271"/>
      <c r="U15" s="1271"/>
      <c r="V15" s="1217" t="s">
        <v>341</v>
      </c>
      <c r="W15" s="1250" t="s">
        <v>275</v>
      </c>
      <c r="X15" s="1153"/>
    </row>
    <row r="16" spans="1:29" s="524" customFormat="1" ht="25.5" customHeight="1">
      <c r="A16" s="586"/>
      <c r="B16" s="586"/>
      <c r="C16" s="586"/>
      <c r="D16" s="586"/>
      <c r="E16" s="586"/>
      <c r="F16" s="586"/>
      <c r="G16" s="592"/>
      <c r="H16" s="592"/>
      <c r="I16" s="532"/>
      <c r="J16" s="530"/>
      <c r="K16" s="530"/>
      <c r="L16" s="1217"/>
      <c r="M16" s="1217"/>
      <c r="N16" s="535"/>
      <c r="O16" s="1217"/>
      <c r="P16" s="1271"/>
      <c r="Q16" s="1271" t="s">
        <v>680</v>
      </c>
      <c r="R16" s="1271"/>
      <c r="S16" s="1260" t="s">
        <v>655</v>
      </c>
      <c r="T16" s="1260"/>
      <c r="U16" s="1260"/>
      <c r="V16" s="1217"/>
      <c r="W16" s="1250"/>
      <c r="X16" s="1153"/>
      <c r="Y16" s="1009"/>
      <c r="Z16" s="586"/>
      <c r="AA16" s="586"/>
      <c r="AB16" s="586"/>
      <c r="AC16" s="586"/>
    </row>
    <row r="17" spans="1:29" ht="14.25" customHeight="1">
      <c r="J17" s="482"/>
      <c r="K17" s="482"/>
      <c r="L17" s="1217"/>
      <c r="M17" s="1217"/>
      <c r="N17" s="535"/>
      <c r="O17" s="1217"/>
      <c r="P17" s="1271"/>
      <c r="Q17" s="535" t="s">
        <v>678</v>
      </c>
      <c r="R17" s="535" t="s">
        <v>679</v>
      </c>
      <c r="S17" s="537" t="s">
        <v>274</v>
      </c>
      <c r="T17" s="1262" t="s">
        <v>273</v>
      </c>
      <c r="U17" s="1262"/>
      <c r="V17" s="1217"/>
      <c r="W17" s="1250"/>
      <c r="X17" s="1153"/>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72">
        <f t="shared" ca="1" si="0"/>
        <v>8</v>
      </c>
      <c r="U18" s="1272"/>
      <c r="V18" s="488">
        <f ca="1">OFFSET(V18,0,-2)+1</f>
        <v>9</v>
      </c>
      <c r="W18" s="524"/>
      <c r="X18" s="488">
        <f ca="1">OFFSET(X18,0,-2)+1</f>
        <v>10</v>
      </c>
    </row>
    <row r="19" spans="1:29" ht="22.5">
      <c r="A19" s="1236">
        <v>1</v>
      </c>
      <c r="B19" s="981"/>
      <c r="C19" s="981"/>
      <c r="D19" s="981"/>
      <c r="E19" s="981"/>
      <c r="F19" s="981"/>
      <c r="G19" s="982"/>
      <c r="H19" s="982"/>
      <c r="I19" s="984"/>
      <c r="J19" s="976"/>
      <c r="K19" s="976"/>
      <c r="L19" s="594">
        <f>mergeValue(A19)</f>
        <v>1</v>
      </c>
      <c r="M19" s="642" t="s">
        <v>20</v>
      </c>
      <c r="N19" s="581"/>
      <c r="O19" s="1249"/>
      <c r="P19" s="1249"/>
      <c r="Q19" s="1249"/>
      <c r="R19" s="1249"/>
      <c r="S19" s="1249"/>
      <c r="T19" s="1249"/>
      <c r="U19" s="1249"/>
      <c r="V19" s="1249"/>
      <c r="W19" s="1249"/>
      <c r="X19" s="582" t="s">
        <v>476</v>
      </c>
    </row>
    <row r="20" spans="1:29" ht="22.5">
      <c r="A20" s="1236"/>
      <c r="B20" s="1236">
        <v>1</v>
      </c>
      <c r="C20" s="981"/>
      <c r="D20" s="981"/>
      <c r="E20" s="981"/>
      <c r="F20" s="981"/>
      <c r="G20" s="986"/>
      <c r="H20" s="983"/>
      <c r="I20" s="988"/>
      <c r="J20" s="973"/>
      <c r="K20" s="972"/>
      <c r="L20" s="594" t="str">
        <f>mergeValue(A20) &amp;"."&amp; mergeValue(B20)</f>
        <v>1.1</v>
      </c>
      <c r="M20" s="547" t="s">
        <v>16</v>
      </c>
      <c r="N20" s="581"/>
      <c r="O20" s="1249"/>
      <c r="P20" s="1249"/>
      <c r="Q20" s="1249"/>
      <c r="R20" s="1249"/>
      <c r="S20" s="1249"/>
      <c r="T20" s="1249"/>
      <c r="U20" s="1249"/>
      <c r="V20" s="1249"/>
      <c r="W20" s="1249"/>
      <c r="X20" s="582" t="s">
        <v>477</v>
      </c>
    </row>
    <row r="21" spans="1:29" ht="22.5">
      <c r="A21" s="1236"/>
      <c r="B21" s="1236"/>
      <c r="C21" s="1236">
        <v>1</v>
      </c>
      <c r="D21" s="981"/>
      <c r="E21" s="981"/>
      <c r="F21" s="981"/>
      <c r="G21" s="986"/>
      <c r="H21" s="983"/>
      <c r="I21" s="989"/>
      <c r="J21" s="973"/>
      <c r="K21" s="972"/>
      <c r="L21" s="594" t="str">
        <f>mergeValue(A21) &amp;"."&amp; mergeValue(B21)&amp;"."&amp; mergeValue(C21)</f>
        <v>1.1.1</v>
      </c>
      <c r="M21" s="548" t="s">
        <v>7</v>
      </c>
      <c r="N21" s="581"/>
      <c r="O21" s="1249"/>
      <c r="P21" s="1249"/>
      <c r="Q21" s="1249"/>
      <c r="R21" s="1249"/>
      <c r="S21" s="1249"/>
      <c r="T21" s="1249"/>
      <c r="U21" s="1249"/>
      <c r="V21" s="1249"/>
      <c r="W21" s="1249"/>
      <c r="X21" s="582" t="s">
        <v>634</v>
      </c>
    </row>
    <row r="22" spans="1:29">
      <c r="A22" s="1236"/>
      <c r="B22" s="1236"/>
      <c r="C22" s="1236"/>
      <c r="D22" s="1236">
        <v>1</v>
      </c>
      <c r="E22" s="981"/>
      <c r="F22" s="981"/>
      <c r="G22" s="986"/>
      <c r="H22" s="983"/>
      <c r="I22" s="989"/>
      <c r="J22" s="987"/>
      <c r="K22" s="972"/>
      <c r="L22" s="594" t="str">
        <f>mergeValue(A22) &amp;"."&amp; mergeValue(B22)&amp;"."&amp; mergeValue(C22)&amp;"."&amp; mergeValue(D22)</f>
        <v>1.1.1.1</v>
      </c>
      <c r="M22" s="549" t="s">
        <v>22</v>
      </c>
      <c r="N22" s="581"/>
      <c r="O22" s="1249"/>
      <c r="P22" s="1249"/>
      <c r="Q22" s="1249"/>
      <c r="R22" s="1249"/>
      <c r="S22" s="1249"/>
      <c r="T22" s="1249"/>
      <c r="U22" s="1249"/>
      <c r="V22" s="1249"/>
      <c r="W22" s="1249"/>
      <c r="X22" s="1021" t="s">
        <v>688</v>
      </c>
    </row>
    <row r="23" spans="1:29" ht="42.95" customHeight="1">
      <c r="A23" s="1236"/>
      <c r="B23" s="1236"/>
      <c r="C23" s="1236"/>
      <c r="D23" s="1236"/>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0"/>
      <c r="T23" s="651" t="s">
        <v>85</v>
      </c>
      <c r="U23" s="1098"/>
      <c r="V23" s="775" t="s">
        <v>85</v>
      </c>
      <c r="W23" s="840"/>
      <c r="X23" s="1207" t="s">
        <v>689</v>
      </c>
      <c r="Y23" s="1009" t="str">
        <f>strCheckDateTwo(N23:W23)</f>
        <v/>
      </c>
    </row>
    <row r="24" spans="1:29" hidden="1">
      <c r="A24" s="1236"/>
      <c r="B24" s="1236"/>
      <c r="C24" s="1236"/>
      <c r="D24" s="1236"/>
      <c r="E24" s="981"/>
      <c r="F24" s="981"/>
      <c r="G24" s="986"/>
      <c r="H24" s="983"/>
      <c r="I24" s="989"/>
      <c r="J24" s="987"/>
      <c r="K24" s="977"/>
      <c r="L24" s="632"/>
      <c r="M24" s="562"/>
      <c r="N24" s="647"/>
      <c r="O24" s="647"/>
      <c r="P24" s="647"/>
      <c r="Q24" s="647"/>
      <c r="R24" s="585" t="str">
        <f>S23 &amp; "-" &amp; U23</f>
        <v>-</v>
      </c>
      <c r="S24" s="513"/>
      <c r="T24" s="587"/>
      <c r="U24" s="513"/>
      <c r="V24" s="647"/>
      <c r="W24" s="839"/>
      <c r="X24" s="1208"/>
    </row>
    <row r="25" spans="1:29" ht="15" customHeight="1">
      <c r="A25" s="1236"/>
      <c r="B25" s="1236"/>
      <c r="C25" s="1236"/>
      <c r="D25" s="1236"/>
      <c r="E25" s="981"/>
      <c r="F25" s="981"/>
      <c r="G25" s="986"/>
      <c r="H25" s="983"/>
      <c r="I25" s="989"/>
      <c r="J25" s="987"/>
      <c r="K25" s="977"/>
      <c r="L25" s="539"/>
      <c r="M25" s="552" t="s">
        <v>5</v>
      </c>
      <c r="N25" s="550"/>
      <c r="O25" s="546"/>
      <c r="P25" s="546"/>
      <c r="Q25" s="546"/>
      <c r="R25" s="546"/>
      <c r="S25" s="574"/>
      <c r="T25" s="565"/>
      <c r="U25" s="564"/>
      <c r="V25" s="550"/>
      <c r="W25" s="550"/>
      <c r="X25" s="1209"/>
    </row>
    <row r="26" spans="1:29" s="476" customFormat="1" ht="15" customHeight="1">
      <c r="A26" s="1236"/>
      <c r="B26" s="1236"/>
      <c r="C26" s="1236"/>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36"/>
      <c r="B27" s="1236"/>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36"/>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200" t="s">
        <v>690</v>
      </c>
      <c r="N31" s="1200"/>
      <c r="O31" s="1200"/>
      <c r="P31" s="1200"/>
      <c r="Q31" s="1200"/>
      <c r="R31" s="1200"/>
      <c r="S31" s="1200"/>
      <c r="T31" s="1200"/>
      <c r="U31" s="1200"/>
      <c r="V31" s="1200"/>
      <c r="W31" s="1200"/>
      <c r="X31" s="1200"/>
      <c r="Y31" s="1099"/>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29.11.2019</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7" t="str">
        <f>IF('Перечень тарифов'!R21="","наименование отсутствует","" &amp; 'Перечень тарифов'!R21 &amp; "")</f>
        <v>наименование отсутствует</v>
      </c>
      <c r="I8" s="196" t="s">
        <v>591</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589</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5"/>
      <c r="B11" s="1205">
        <v>1</v>
      </c>
      <c r="C11" s="440"/>
      <c r="D11" s="440"/>
      <c r="F11" s="334" t="str">
        <f>"4."&amp;mergeValue(A11) &amp;"."&amp;mergeValue(B11)</f>
        <v>4.1.1</v>
      </c>
      <c r="G11" s="324" t="s">
        <v>593</v>
      </c>
      <c r="H11" s="317" t="str">
        <f>IF(region_name="","",region_name)</f>
        <v>Тюменская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440"/>
      <c r="F12" s="334" t="str">
        <f>"4."&amp;mergeValue(A12) &amp;"."&amp;mergeValue(B12)&amp;"."&amp;mergeValue(C12)</f>
        <v>4.1.1.1</v>
      </c>
      <c r="G12" s="340" t="s">
        <v>497</v>
      </c>
      <c r="H12" s="317" t="str">
        <f>IF(Территории!H13="","","" &amp; Территории!H13 &amp; "")</f>
        <v>Нижнетавдинский муниципальный район</v>
      </c>
      <c r="I12" s="196" t="s">
        <v>500</v>
      </c>
      <c r="J12" s="333"/>
      <c r="K12" s="214"/>
      <c r="L12" s="214"/>
      <c r="M12" s="214"/>
      <c r="N12" s="214"/>
      <c r="O12" s="214"/>
      <c r="P12" s="214"/>
      <c r="Q12" s="214"/>
      <c r="R12" s="214"/>
      <c r="S12" s="214"/>
      <c r="T12" s="214"/>
    </row>
    <row r="13" spans="1:20" s="190" customFormat="1" ht="56.25">
      <c r="A13" s="1205"/>
      <c r="B13" s="1205"/>
      <c r="C13" s="1205"/>
      <c r="D13" s="440">
        <v>1</v>
      </c>
      <c r="F13" s="334" t="str">
        <f>"4."&amp;mergeValue(A13) &amp;"."&amp;mergeValue(B13)&amp;"."&amp;mergeValue(C13)&amp;"."&amp;mergeValue(D13)</f>
        <v>4.1.1.1.1</v>
      </c>
      <c r="G13" s="419" t="s">
        <v>498</v>
      </c>
      <c r="H13" s="317" t="str">
        <f>IF(Территории!R14="","","" &amp; Территории!R14 &amp; "")</f>
        <v>Нижнетавдинский муниципальный район (71632000)</v>
      </c>
      <c r="I13" s="1106" t="s">
        <v>592</v>
      </c>
      <c r="J13" s="333"/>
      <c r="K13" s="214"/>
      <c r="L13" s="214"/>
      <c r="M13" s="214"/>
      <c r="N13" s="214"/>
      <c r="O13" s="214"/>
      <c r="P13" s="214"/>
      <c r="Q13" s="214"/>
      <c r="R13" s="214"/>
      <c r="S13" s="214"/>
      <c r="T13" s="214"/>
    </row>
    <row r="14" spans="1:20" s="326" customFormat="1" ht="3" customHeight="1">
      <c r="A14" s="327"/>
      <c r="B14" s="327"/>
      <c r="C14" s="327"/>
      <c r="D14" s="327"/>
      <c r="F14" s="325"/>
      <c r="G14" s="417"/>
      <c r="H14" s="418"/>
      <c r="I14" s="226"/>
      <c r="J14" s="327"/>
      <c r="K14" s="327"/>
      <c r="L14" s="327"/>
      <c r="M14" s="327"/>
      <c r="N14" s="327"/>
      <c r="O14" s="327"/>
      <c r="P14" s="327"/>
      <c r="Q14" s="327"/>
      <c r="R14" s="327"/>
      <c r="S14" s="327"/>
      <c r="T14" s="327"/>
    </row>
    <row r="15" spans="1:20" s="326" customFormat="1" ht="15" customHeight="1">
      <c r="A15" s="327"/>
      <c r="B15" s="327"/>
      <c r="C15" s="327"/>
      <c r="D15" s="327"/>
      <c r="F15" s="325"/>
      <c r="G15" s="1200" t="s">
        <v>594</v>
      </c>
      <c r="H15" s="1200"/>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33" t="s">
        <v>731</v>
      </c>
      <c r="E5" s="1233"/>
      <c r="F5" s="1233"/>
      <c r="G5" s="437"/>
    </row>
    <row r="6" spans="1:16" ht="3" customHeight="1">
      <c r="C6" s="86"/>
      <c r="D6" s="37"/>
      <c r="E6" s="84"/>
      <c r="F6" s="83"/>
      <c r="G6" s="286"/>
    </row>
    <row r="7" spans="1:16">
      <c r="C7" s="86"/>
      <c r="D7" s="1217" t="s">
        <v>454</v>
      </c>
      <c r="E7" s="1217"/>
      <c r="F7" s="1217"/>
      <c r="G7" s="1277" t="s">
        <v>455</v>
      </c>
    </row>
    <row r="8" spans="1:16">
      <c r="C8" s="86"/>
      <c r="D8" s="103" t="s">
        <v>92</v>
      </c>
      <c r="E8" s="113" t="s">
        <v>457</v>
      </c>
      <c r="F8" s="113" t="s">
        <v>456</v>
      </c>
      <c r="G8" s="1277"/>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1" customHeight="1">
      <c r="A12" s="285"/>
      <c r="C12" s="86"/>
      <c r="D12" s="187" t="s">
        <v>8</v>
      </c>
      <c r="E12" s="289"/>
      <c r="F12" s="314"/>
      <c r="G12" s="1207" t="s">
        <v>598</v>
      </c>
    </row>
    <row r="13" spans="1:16" ht="15" customHeight="1">
      <c r="A13" s="285"/>
      <c r="C13" s="86"/>
      <c r="D13" s="114"/>
      <c r="E13" s="301" t="s">
        <v>328</v>
      </c>
      <c r="F13" s="298"/>
      <c r="G13" s="1209"/>
    </row>
    <row r="14" spans="1:16">
      <c r="A14" s="285"/>
      <c r="C14" s="86"/>
      <c r="D14" s="187" t="s">
        <v>329</v>
      </c>
      <c r="E14" s="287" t="s">
        <v>695</v>
      </c>
      <c r="F14" s="295" t="s">
        <v>458</v>
      </c>
      <c r="G14" s="790"/>
    </row>
    <row r="15" spans="1:16" ht="42.95" customHeight="1">
      <c r="A15" s="285"/>
      <c r="C15" s="86"/>
      <c r="D15" s="187" t="s">
        <v>443</v>
      </c>
      <c r="E15" s="1121"/>
      <c r="F15" s="1122"/>
      <c r="G15" s="1207" t="s">
        <v>696</v>
      </c>
    </row>
    <row r="16" spans="1:16" s="800" customFormat="1" ht="15" customHeight="1">
      <c r="A16" s="804"/>
      <c r="B16" s="186"/>
      <c r="C16" s="687"/>
      <c r="D16" s="825"/>
      <c r="E16" s="828" t="s">
        <v>328</v>
      </c>
      <c r="F16" s="791"/>
      <c r="G16" s="1209"/>
      <c r="I16" s="830"/>
      <c r="J16" s="830"/>
    </row>
    <row r="17" spans="1:16" s="800" customFormat="1">
      <c r="A17" s="804"/>
      <c r="B17" s="186"/>
      <c r="C17" s="687"/>
      <c r="D17" s="187" t="s">
        <v>734</v>
      </c>
      <c r="E17" s="783" t="s">
        <v>736</v>
      </c>
      <c r="F17" s="295" t="s">
        <v>458</v>
      </c>
      <c r="G17" s="790"/>
      <c r="I17" s="830"/>
      <c r="J17" s="830"/>
    </row>
    <row r="18" spans="1:16" s="800" customFormat="1" ht="18.75" hidden="1">
      <c r="A18" s="804"/>
      <c r="B18" s="186"/>
      <c r="C18" s="687"/>
      <c r="D18" s="786" t="s">
        <v>735</v>
      </c>
      <c r="E18" s="785"/>
      <c r="F18" s="784"/>
      <c r="G18" s="799"/>
      <c r="H18" s="787"/>
      <c r="I18" s="830"/>
      <c r="J18" s="830"/>
    </row>
    <row r="19" spans="1:16" ht="15" customHeight="1">
      <c r="A19" s="285"/>
      <c r="C19" s="86"/>
      <c r="D19" s="114"/>
      <c r="E19" s="828" t="s">
        <v>328</v>
      </c>
      <c r="F19" s="791"/>
      <c r="G19" s="792"/>
    </row>
    <row r="20" spans="1:16" ht="3" customHeight="1"/>
    <row r="21" spans="1:16">
      <c r="D21" s="789" t="s">
        <v>732</v>
      </c>
      <c r="E21" s="788" t="s">
        <v>733</v>
      </c>
      <c r="F21" s="726"/>
      <c r="G21" s="726"/>
      <c r="H21" s="726"/>
      <c r="I21" s="726"/>
      <c r="J21" s="726"/>
      <c r="K21" s="726"/>
      <c r="L21" s="726"/>
      <c r="M21" s="726"/>
      <c r="N21" s="726"/>
      <c r="O21" s="726"/>
      <c r="P21" s="726"/>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3" t="s">
        <v>697</v>
      </c>
      <c r="E5" s="1233"/>
      <c r="F5" s="1233"/>
      <c r="G5" s="1233"/>
      <c r="H5" s="1233"/>
      <c r="I5" s="335"/>
    </row>
    <row r="6" spans="1:9" ht="3" customHeight="1">
      <c r="C6" s="86"/>
      <c r="D6" s="37"/>
      <c r="E6" s="84"/>
      <c r="F6" s="84"/>
      <c r="G6" s="84"/>
      <c r="H6" s="83"/>
      <c r="I6" s="286"/>
    </row>
    <row r="7" spans="1:9" ht="21" customHeight="1">
      <c r="C7" s="86"/>
      <c r="D7" s="1217" t="s">
        <v>454</v>
      </c>
      <c r="E7" s="1217"/>
      <c r="F7" s="1217"/>
      <c r="G7" s="1217"/>
      <c r="H7" s="1217"/>
      <c r="I7" s="1277" t="s">
        <v>455</v>
      </c>
    </row>
    <row r="8" spans="1:9" ht="21" customHeight="1">
      <c r="C8" s="86"/>
      <c r="D8" s="103" t="s">
        <v>92</v>
      </c>
      <c r="E8" s="113" t="s">
        <v>457</v>
      </c>
      <c r="F8" s="113"/>
      <c r="G8" s="113" t="s">
        <v>442</v>
      </c>
      <c r="H8" s="113" t="s">
        <v>456</v>
      </c>
      <c r="I8" s="1277"/>
    </row>
    <row r="9" spans="1:9" ht="12" customHeight="1">
      <c r="C9" s="86"/>
      <c r="D9" s="42" t="s">
        <v>93</v>
      </c>
      <c r="E9" s="42" t="s">
        <v>49</v>
      </c>
      <c r="F9" s="42"/>
      <c r="G9" s="42" t="s">
        <v>50</v>
      </c>
      <c r="H9" s="42" t="s">
        <v>51</v>
      </c>
      <c r="I9" s="42" t="s">
        <v>68</v>
      </c>
    </row>
    <row r="10" spans="1:9">
      <c r="A10" s="285"/>
      <c r="C10" s="86"/>
      <c r="D10" s="187">
        <v>1</v>
      </c>
      <c r="E10" s="1279" t="s">
        <v>459</v>
      </c>
      <c r="F10" s="1279"/>
      <c r="G10" s="1279"/>
      <c r="H10" s="1279"/>
      <c r="I10" s="307"/>
    </row>
    <row r="11" spans="1:9" ht="20.100000000000001" customHeight="1">
      <c r="A11" s="285"/>
      <c r="C11" s="86"/>
      <c r="D11" s="187" t="s">
        <v>295</v>
      </c>
      <c r="E11" s="287" t="s">
        <v>460</v>
      </c>
      <c r="F11" s="295"/>
      <c r="G11" s="431"/>
      <c r="H11" s="295" t="s">
        <v>458</v>
      </c>
      <c r="I11" s="196" t="s">
        <v>461</v>
      </c>
    </row>
    <row r="12" spans="1:9" ht="45">
      <c r="A12" s="285"/>
      <c r="C12" s="86"/>
      <c r="D12" s="187" t="s">
        <v>329</v>
      </c>
      <c r="E12" s="287" t="s">
        <v>462</v>
      </c>
      <c r="F12" s="295"/>
      <c r="G12" s="413"/>
      <c r="H12" s="314"/>
      <c r="I12" s="414" t="s">
        <v>698</v>
      </c>
    </row>
    <row r="13" spans="1:9" ht="22.5">
      <c r="A13" s="285"/>
      <c r="B13" s="186">
        <v>3</v>
      </c>
      <c r="C13" s="86"/>
      <c r="D13" s="187">
        <v>2</v>
      </c>
      <c r="E13" s="351" t="s">
        <v>699</v>
      </c>
      <c r="F13" s="295"/>
      <c r="G13" s="295" t="s">
        <v>458</v>
      </c>
      <c r="H13" s="314"/>
      <c r="I13" s="415" t="s">
        <v>463</v>
      </c>
    </row>
    <row r="14" spans="1:9" ht="39" customHeight="1">
      <c r="A14" s="285"/>
      <c r="C14" s="86"/>
      <c r="D14" s="187">
        <v>3</v>
      </c>
      <c r="E14" s="1278" t="s">
        <v>700</v>
      </c>
      <c r="F14" s="1278"/>
      <c r="G14" s="1278"/>
      <c r="H14" s="1278"/>
      <c r="I14" s="412"/>
    </row>
    <row r="15" spans="1:9" ht="20.100000000000001" customHeight="1">
      <c r="A15" s="285"/>
      <c r="C15" s="86"/>
      <c r="D15" s="187" t="s">
        <v>444</v>
      </c>
      <c r="E15" s="296"/>
      <c r="F15" s="295"/>
      <c r="G15" s="295" t="s">
        <v>458</v>
      </c>
      <c r="H15" s="314"/>
      <c r="I15" s="1207" t="s">
        <v>701</v>
      </c>
    </row>
    <row r="16" spans="1:9" ht="15" customHeight="1">
      <c r="A16" s="285"/>
      <c r="C16" s="86"/>
      <c r="D16" s="114"/>
      <c r="E16" s="300" t="s">
        <v>328</v>
      </c>
      <c r="F16" s="301"/>
      <c r="G16" s="301"/>
      <c r="H16" s="298"/>
      <c r="I16" s="1209"/>
    </row>
    <row r="17" spans="1:12" ht="69" customHeight="1">
      <c r="A17" s="285"/>
      <c r="B17" s="186">
        <v>3</v>
      </c>
      <c r="C17" s="86"/>
      <c r="D17" s="187">
        <v>4</v>
      </c>
      <c r="E17" s="1278" t="s">
        <v>702</v>
      </c>
      <c r="F17" s="1278"/>
      <c r="G17" s="1278"/>
      <c r="H17" s="1278"/>
      <c r="I17" s="412"/>
    </row>
    <row r="18" spans="1:12" ht="20.100000000000001" customHeight="1">
      <c r="A18" s="285"/>
      <c r="C18" s="86"/>
      <c r="D18" s="187" t="s">
        <v>445</v>
      </c>
      <c r="E18" s="302" t="s">
        <v>464</v>
      </c>
      <c r="F18" s="295"/>
      <c r="G18" s="413"/>
      <c r="H18" s="295" t="s">
        <v>458</v>
      </c>
      <c r="I18" s="1207" t="s">
        <v>481</v>
      </c>
    </row>
    <row r="19" spans="1:12" ht="15" customHeight="1">
      <c r="A19" s="285"/>
      <c r="C19" s="86"/>
      <c r="D19" s="114"/>
      <c r="E19" s="300" t="s">
        <v>328</v>
      </c>
      <c r="F19" s="301"/>
      <c r="G19" s="301"/>
      <c r="H19" s="298"/>
      <c r="I19" s="1209"/>
    </row>
    <row r="20" spans="1:12" ht="30" customHeight="1">
      <c r="A20" s="285"/>
      <c r="B20" s="186">
        <v>3</v>
      </c>
      <c r="C20" s="86"/>
      <c r="D20" s="187">
        <v>5</v>
      </c>
      <c r="E20" s="1278" t="s">
        <v>703</v>
      </c>
      <c r="F20" s="1278"/>
      <c r="G20" s="1278"/>
      <c r="H20" s="1278"/>
      <c r="I20" s="412"/>
    </row>
    <row r="21" spans="1:12" ht="26.1" customHeight="1">
      <c r="A21" s="285"/>
      <c r="C21" s="86"/>
      <c r="D21" s="187" t="s">
        <v>446</v>
      </c>
      <c r="E21" s="1280" t="s">
        <v>704</v>
      </c>
      <c r="F21" s="1280"/>
      <c r="G21" s="1280"/>
      <c r="H21" s="1280"/>
      <c r="I21" s="412"/>
    </row>
    <row r="22" spans="1:12" ht="32.1" customHeight="1">
      <c r="A22" s="285"/>
      <c r="C22" s="86"/>
      <c r="D22" s="187" t="s">
        <v>447</v>
      </c>
      <c r="E22" s="303" t="s">
        <v>465</v>
      </c>
      <c r="F22" s="295"/>
      <c r="G22" s="413"/>
      <c r="H22" s="295" t="s">
        <v>458</v>
      </c>
      <c r="I22" s="1207" t="s">
        <v>705</v>
      </c>
    </row>
    <row r="23" spans="1:12" ht="15" customHeight="1">
      <c r="A23" s="285"/>
      <c r="C23" s="86"/>
      <c r="D23" s="114"/>
      <c r="E23" s="301" t="s">
        <v>328</v>
      </c>
      <c r="F23" s="297"/>
      <c r="G23" s="297"/>
      <c r="H23" s="298"/>
      <c r="I23" s="1209"/>
    </row>
    <row r="24" spans="1:12" ht="14.25" customHeight="1">
      <c r="A24" s="285"/>
      <c r="C24" s="86"/>
      <c r="D24" s="187" t="s">
        <v>448</v>
      </c>
      <c r="E24" s="1280" t="s">
        <v>706</v>
      </c>
      <c r="F24" s="1280"/>
      <c r="G24" s="1280"/>
      <c r="H24" s="1280"/>
      <c r="I24" s="412"/>
    </row>
    <row r="25" spans="1:12" ht="54.95" customHeight="1">
      <c r="A25" s="285"/>
      <c r="C25" s="86"/>
      <c r="D25" s="187" t="s">
        <v>449</v>
      </c>
      <c r="E25" s="303" t="s">
        <v>467</v>
      </c>
      <c r="F25" s="295"/>
      <c r="G25" s="413"/>
      <c r="H25" s="295" t="s">
        <v>458</v>
      </c>
      <c r="I25" s="1206" t="s">
        <v>599</v>
      </c>
    </row>
    <row r="26" spans="1:12" ht="15" customHeight="1">
      <c r="A26" s="285"/>
      <c r="C26" s="86"/>
      <c r="D26" s="114"/>
      <c r="E26" s="301" t="s">
        <v>328</v>
      </c>
      <c r="F26" s="297"/>
      <c r="G26" s="297"/>
      <c r="H26" s="298"/>
      <c r="I26" s="1206"/>
    </row>
    <row r="27" spans="1:12" ht="26.1" customHeight="1">
      <c r="A27" s="285"/>
      <c r="C27" s="86"/>
      <c r="D27" s="187" t="s">
        <v>450</v>
      </c>
      <c r="E27" s="1280" t="s">
        <v>707</v>
      </c>
      <c r="F27" s="1280"/>
      <c r="G27" s="1280"/>
      <c r="H27" s="1280"/>
      <c r="I27" s="412"/>
    </row>
    <row r="28" spans="1:12" ht="32.1" customHeight="1">
      <c r="A28" s="285"/>
      <c r="C28" s="86"/>
      <c r="D28" s="187" t="s">
        <v>451</v>
      </c>
      <c r="E28" s="303" t="s">
        <v>466</v>
      </c>
      <c r="F28" s="295"/>
      <c r="G28" s="306"/>
      <c r="H28" s="295" t="s">
        <v>458</v>
      </c>
      <c r="I28" s="1207" t="s">
        <v>708</v>
      </c>
      <c r="L28" s="212" t="s">
        <v>576</v>
      </c>
    </row>
    <row r="29" spans="1:12" ht="15" customHeight="1">
      <c r="A29" s="285"/>
      <c r="C29" s="86"/>
      <c r="D29" s="114"/>
      <c r="E29" s="301" t="s">
        <v>328</v>
      </c>
      <c r="F29" s="297"/>
      <c r="G29" s="297"/>
      <c r="H29" s="298"/>
      <c r="I29" s="1209"/>
    </row>
    <row r="30" spans="1:12" ht="49.5" customHeight="1">
      <c r="A30" s="285"/>
      <c r="B30" s="186">
        <v>3</v>
      </c>
      <c r="C30" s="86"/>
      <c r="D30" s="187" t="s">
        <v>69</v>
      </c>
      <c r="E30" s="1278" t="s">
        <v>710</v>
      </c>
      <c r="F30" s="1278"/>
      <c r="G30" s="1278"/>
      <c r="H30" s="1278"/>
      <c r="I30" s="412"/>
    </row>
    <row r="31" spans="1:12" ht="20.100000000000001" customHeight="1">
      <c r="A31" s="285"/>
      <c r="C31" s="86"/>
      <c r="D31" s="187" t="s">
        <v>452</v>
      </c>
      <c r="E31" s="296"/>
      <c r="F31" s="295"/>
      <c r="G31" s="295" t="s">
        <v>458</v>
      </c>
      <c r="H31" s="314"/>
      <c r="I31" s="1207" t="s">
        <v>480</v>
      </c>
    </row>
    <row r="32" spans="1:12" ht="15" customHeight="1">
      <c r="A32" s="285"/>
      <c r="C32" s="86"/>
      <c r="D32" s="114"/>
      <c r="E32" s="300" t="s">
        <v>328</v>
      </c>
      <c r="F32" s="297"/>
      <c r="G32" s="297"/>
      <c r="H32" s="298"/>
      <c r="I32" s="1209"/>
    </row>
    <row r="33" spans="1:12" s="174" customFormat="1" ht="3" customHeight="1">
      <c r="A33" s="285"/>
      <c r="K33" s="290"/>
      <c r="L33" s="290"/>
    </row>
    <row r="34" spans="1:12" ht="24.75" customHeight="1">
      <c r="D34" s="299">
        <v>1</v>
      </c>
      <c r="E34" s="1200" t="s">
        <v>709</v>
      </c>
      <c r="F34" s="1200"/>
      <c r="G34" s="1200"/>
      <c r="H34" s="1200"/>
      <c r="I34" s="1200"/>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1" t="s">
        <v>478</v>
      </c>
      <c r="E5" s="1281"/>
      <c r="F5" s="1281"/>
      <c r="G5" s="1281"/>
      <c r="H5" s="1281"/>
      <c r="I5" s="1281"/>
      <c r="J5" s="1281"/>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3" t="s">
        <v>454</v>
      </c>
      <c r="E8" s="1283"/>
      <c r="F8" s="1283"/>
      <c r="G8" s="1283"/>
      <c r="H8" s="1283"/>
      <c r="I8" s="1283"/>
      <c r="J8" s="1283"/>
      <c r="K8" s="1283" t="s">
        <v>455</v>
      </c>
    </row>
    <row r="9" spans="1:14">
      <c r="D9" s="1283" t="s">
        <v>92</v>
      </c>
      <c r="E9" s="1283" t="s">
        <v>482</v>
      </c>
      <c r="F9" s="1283"/>
      <c r="G9" s="1283" t="s">
        <v>483</v>
      </c>
      <c r="H9" s="1283"/>
      <c r="I9" s="1283"/>
      <c r="J9" s="1283"/>
      <c r="K9" s="1283"/>
    </row>
    <row r="10" spans="1:14" ht="22.5">
      <c r="D10" s="1283"/>
      <c r="E10" s="137" t="s">
        <v>484</v>
      </c>
      <c r="F10" s="137" t="s">
        <v>400</v>
      </c>
      <c r="G10" s="137" t="s">
        <v>400</v>
      </c>
      <c r="H10" s="137" t="s">
        <v>484</v>
      </c>
      <c r="I10" s="137" t="s">
        <v>485</v>
      </c>
      <c r="J10" s="137" t="s">
        <v>456</v>
      </c>
      <c r="K10" s="128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0"/>
      <c r="J12" s="1091"/>
      <c r="K12" s="1207"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09"/>
    </row>
    <row r="14" spans="1:14" ht="3" customHeight="1">
      <c r="A14" s="131"/>
      <c r="B14" s="131"/>
      <c r="C14" s="131"/>
    </row>
    <row r="15" spans="1:14" ht="27.75" customHeight="1">
      <c r="E15" s="1282" t="s">
        <v>595</v>
      </c>
      <c r="F15" s="1282"/>
      <c r="G15" s="1282"/>
      <c r="H15" s="1282"/>
      <c r="I15" s="1282"/>
      <c r="J15" s="128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201" t="s">
        <v>491</v>
      </c>
      <c r="G2" s="1202"/>
      <c r="H2" s="1203"/>
      <c r="I2" s="807"/>
    </row>
    <row r="3" spans="1:20" ht="3" customHeight="1"/>
    <row r="4" spans="1:20" s="1008" customFormat="1" ht="11.25">
      <c r="A4" s="1014"/>
      <c r="B4" s="1014"/>
      <c r="C4" s="1014"/>
      <c r="D4" s="1014"/>
      <c r="F4" s="1153" t="s">
        <v>454</v>
      </c>
      <c r="G4" s="1153"/>
      <c r="H4" s="1153"/>
      <c r="I4" s="1204"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1" t="s">
        <v>457</v>
      </c>
      <c r="H5" s="1114" t="s">
        <v>442</v>
      </c>
      <c r="I5" s="1204"/>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09" t="str">
        <f>IF(dateCh="","",dateCh)</f>
        <v>29.11.2019</v>
      </c>
      <c r="I7" s="817" t="s">
        <v>493</v>
      </c>
      <c r="J7" s="616"/>
      <c r="K7" s="1014"/>
      <c r="L7" s="1014"/>
      <c r="M7" s="1014"/>
      <c r="N7" s="1014"/>
      <c r="O7" s="1014"/>
      <c r="P7" s="1014"/>
      <c r="Q7" s="1014"/>
      <c r="R7" s="1014"/>
      <c r="S7" s="1014"/>
      <c r="T7" s="1014"/>
    </row>
    <row r="8" spans="1:20" s="1008" customFormat="1" ht="45">
      <c r="A8" s="1205">
        <v>1</v>
      </c>
      <c r="B8" s="1014"/>
      <c r="C8" s="1014"/>
      <c r="D8" s="1014"/>
      <c r="F8" s="1030" t="str">
        <f>"2." &amp;mergeValue(A8)</f>
        <v>2.1</v>
      </c>
      <c r="G8" s="816" t="s">
        <v>494</v>
      </c>
      <c r="H8" s="1109" t="str">
        <f>IF('Перечень тарифов'!R21="","наименование отсутствует","" &amp; 'Перечень тарифов'!R21 &amp; "")</f>
        <v>наименование отсутствует</v>
      </c>
      <c r="I8" s="817" t="s">
        <v>591</v>
      </c>
      <c r="J8" s="616"/>
      <c r="K8" s="1014"/>
      <c r="L8" s="1014"/>
      <c r="M8" s="1014"/>
      <c r="N8" s="1014"/>
      <c r="O8" s="1014"/>
      <c r="P8" s="1014"/>
      <c r="Q8" s="1014"/>
      <c r="R8" s="1014"/>
      <c r="S8" s="1014"/>
      <c r="T8" s="1014"/>
    </row>
    <row r="9" spans="1:20" s="1008" customFormat="1" ht="22.5">
      <c r="A9" s="1205"/>
      <c r="B9" s="1014"/>
      <c r="C9" s="1014"/>
      <c r="D9" s="1014"/>
      <c r="F9" s="1030" t="str">
        <f>"3." &amp;mergeValue(A9)</f>
        <v>3.1</v>
      </c>
      <c r="G9" s="816" t="s">
        <v>495</v>
      </c>
      <c r="H9" s="1109" t="str">
        <f>IF('Перечень тарифов'!F21="","наименование отсутствует","" &amp; 'Перечень тарифов'!F21 &amp; "")</f>
        <v>Производство тепловой энергии. Некомбинированная выработка</v>
      </c>
      <c r="I9" s="817" t="s">
        <v>589</v>
      </c>
      <c r="J9" s="616"/>
      <c r="K9" s="1014"/>
      <c r="L9" s="1014"/>
      <c r="M9" s="1014"/>
      <c r="N9" s="1014"/>
      <c r="O9" s="1014"/>
      <c r="P9" s="1014"/>
      <c r="Q9" s="1014"/>
      <c r="R9" s="1014"/>
      <c r="S9" s="1014"/>
      <c r="T9" s="1014"/>
    </row>
    <row r="10" spans="1:20" s="1008" customFormat="1" ht="22.5">
      <c r="A10" s="1205"/>
      <c r="B10" s="1014"/>
      <c r="C10" s="1014"/>
      <c r="D10" s="1014"/>
      <c r="F10" s="1030" t="str">
        <f>"4."&amp;mergeValue(A10)</f>
        <v>4.1</v>
      </c>
      <c r="G10" s="816" t="s">
        <v>496</v>
      </c>
      <c r="H10" s="1114" t="s">
        <v>458</v>
      </c>
      <c r="I10" s="817"/>
      <c r="J10" s="616"/>
      <c r="K10" s="1014"/>
      <c r="L10" s="1014"/>
      <c r="M10" s="1014"/>
      <c r="N10" s="1014"/>
      <c r="O10" s="1014"/>
      <c r="P10" s="1014"/>
      <c r="Q10" s="1014"/>
      <c r="R10" s="1014"/>
      <c r="S10" s="1014"/>
      <c r="T10" s="1014"/>
    </row>
    <row r="11" spans="1:20" s="1008" customFormat="1" ht="18.75">
      <c r="A11" s="1205"/>
      <c r="B11" s="1205">
        <v>1</v>
      </c>
      <c r="C11" s="1105"/>
      <c r="D11" s="1105"/>
      <c r="F11" s="1030" t="str">
        <f>"4."&amp;mergeValue(A11) &amp;"."&amp;mergeValue(B11)</f>
        <v>4.1.1</v>
      </c>
      <c r="G11" s="831" t="s">
        <v>593</v>
      </c>
      <c r="H11" s="1109" t="str">
        <f>IF(region_name="","",region_name)</f>
        <v>Тюменская область</v>
      </c>
      <c r="I11" s="817" t="s">
        <v>499</v>
      </c>
      <c r="J11" s="616"/>
      <c r="K11" s="1014"/>
      <c r="L11" s="1014"/>
      <c r="M11" s="1014"/>
      <c r="N11" s="1014"/>
      <c r="O11" s="1014"/>
      <c r="P11" s="1014"/>
      <c r="Q11" s="1014"/>
      <c r="R11" s="1014"/>
      <c r="S11" s="1014"/>
      <c r="T11" s="1014"/>
    </row>
    <row r="12" spans="1:20" s="1008" customFormat="1" ht="22.5">
      <c r="A12" s="1205"/>
      <c r="B12" s="1205"/>
      <c r="C12" s="1205">
        <v>1</v>
      </c>
      <c r="D12" s="1105"/>
      <c r="F12" s="1030" t="str">
        <f>"4."&amp;mergeValue(A12) &amp;"."&amp;mergeValue(B12)&amp;"."&amp;mergeValue(C12)</f>
        <v>4.1.1.1</v>
      </c>
      <c r="G12" s="818" t="s">
        <v>497</v>
      </c>
      <c r="H12" s="1109" t="str">
        <f>IF(Территории!H13="","","" &amp; Территории!H13 &amp; "")</f>
        <v>Нижнетавдинский муниципальный район</v>
      </c>
      <c r="I12" s="817" t="s">
        <v>500</v>
      </c>
      <c r="J12" s="616"/>
      <c r="K12" s="1014"/>
      <c r="L12" s="1014"/>
      <c r="M12" s="1014"/>
      <c r="N12" s="1014"/>
      <c r="O12" s="1014"/>
      <c r="P12" s="1014"/>
      <c r="Q12" s="1014"/>
      <c r="R12" s="1014"/>
      <c r="S12" s="1014"/>
      <c r="T12" s="1014"/>
    </row>
    <row r="13" spans="1:20" s="1008" customFormat="1" ht="56.25">
      <c r="A13" s="1205"/>
      <c r="B13" s="1205"/>
      <c r="C13" s="1205"/>
      <c r="D13" s="1105">
        <v>1</v>
      </c>
      <c r="F13" s="1030" t="str">
        <f>"4."&amp;mergeValue(A13) &amp;"."&amp;mergeValue(B13)&amp;"."&amp;mergeValue(C13)&amp;"."&amp;mergeValue(D13)</f>
        <v>4.1.1.1.1</v>
      </c>
      <c r="G13" s="819" t="s">
        <v>498</v>
      </c>
      <c r="H13" s="1109" t="str">
        <f>IF(Территории!R14="","","" &amp; Территории!R14 &amp; "")</f>
        <v>Нижнетавдинский муниципальный район (71632000)</v>
      </c>
      <c r="I13" s="1106" t="s">
        <v>592</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200" t="s">
        <v>594</v>
      </c>
      <c r="H15" s="1200"/>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2" t="s">
        <v>314</v>
      </c>
      <c r="E7" s="1164"/>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4" t="s">
        <v>1841</v>
      </c>
    </row>
    <row r="13" spans="3:9" ht="12" customHeight="1">
      <c r="C13" s="50"/>
      <c r="D13" s="428"/>
      <c r="E13" s="429" t="s">
        <v>177</v>
      </c>
    </row>
    <row r="14" spans="3:9" ht="3" customHeight="1"/>
    <row r="15" spans="3:9" ht="22.5" customHeight="1">
      <c r="C15" s="168"/>
      <c r="D15" s="1284" t="s">
        <v>315</v>
      </c>
      <c r="E15" s="1284"/>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81" t="s">
        <v>55</v>
      </c>
      <c r="E7" s="1281"/>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5" t="s">
        <v>56</v>
      </c>
      <c r="C2" s="1285"/>
      <c r="D2" s="1285"/>
      <c r="E2" s="439"/>
    </row>
    <row r="3" spans="2:5" ht="3" customHeight="1"/>
    <row r="4" spans="2:5" ht="21.75" customHeight="1" thickBot="1">
      <c r="B4" s="1126" t="s">
        <v>1</v>
      </c>
      <c r="C4" s="1126" t="s">
        <v>91</v>
      </c>
      <c r="D4" s="1126"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8"/>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7">
        <v>43805.572881944441</v>
      </c>
      <c r="B2" s="12" t="s">
        <v>774</v>
      </c>
      <c r="C2" s="12" t="s">
        <v>442</v>
      </c>
    </row>
    <row r="3" spans="1:4">
      <c r="A3" s="1117">
        <v>43805.572893518518</v>
      </c>
      <c r="B3" s="12" t="s">
        <v>775</v>
      </c>
      <c r="C3" s="12" t="s">
        <v>442</v>
      </c>
    </row>
    <row r="4" spans="1:4" ht="78.75">
      <c r="A4" s="1117">
        <v>43805.572893518518</v>
      </c>
      <c r="B4" s="12" t="s">
        <v>776</v>
      </c>
      <c r="C4" s="12" t="s">
        <v>442</v>
      </c>
    </row>
    <row r="5" spans="1:4">
      <c r="A5" s="1117">
        <v>43805.572893518518</v>
      </c>
      <c r="B5" s="12" t="s">
        <v>777</v>
      </c>
      <c r="C5" s="12" t="s">
        <v>442</v>
      </c>
    </row>
    <row r="6" spans="1:4">
      <c r="A6" s="1117">
        <v>43805.572916666664</v>
      </c>
      <c r="B6" s="12" t="s">
        <v>778</v>
      </c>
      <c r="C6" s="12" t="s">
        <v>442</v>
      </c>
    </row>
    <row r="7" spans="1:4" ht="22.5">
      <c r="A7" s="1117">
        <v>43805.573206018518</v>
      </c>
      <c r="B7" s="12" t="s">
        <v>779</v>
      </c>
      <c r="C7" s="12" t="s">
        <v>442</v>
      </c>
    </row>
    <row r="8" spans="1:4" ht="22.5">
      <c r="A8" s="1117">
        <v>43805.573263888888</v>
      </c>
      <c r="B8" s="12" t="s">
        <v>780</v>
      </c>
      <c r="C8" s="12" t="s">
        <v>442</v>
      </c>
    </row>
    <row r="9" spans="1:4">
      <c r="A9" s="1117">
        <v>43805.573263888888</v>
      </c>
      <c r="B9" s="12" t="s">
        <v>781</v>
      </c>
      <c r="C9" s="12" t="s">
        <v>442</v>
      </c>
    </row>
    <row r="10" spans="1:4" ht="22.5">
      <c r="A10" s="1117">
        <v>43805.57340277778</v>
      </c>
      <c r="B10" s="12" t="s">
        <v>782</v>
      </c>
      <c r="C10" s="12" t="s">
        <v>442</v>
      </c>
    </row>
    <row r="11" spans="1:4">
      <c r="A11" s="1117">
        <v>43805.582349537035</v>
      </c>
      <c r="B11" s="12" t="s">
        <v>774</v>
      </c>
      <c r="C11" s="12" t="s">
        <v>442</v>
      </c>
    </row>
    <row r="12" spans="1:4">
      <c r="A12" s="1117">
        <v>43805.582361111112</v>
      </c>
      <c r="B12" s="12" t="s">
        <v>784</v>
      </c>
      <c r="C12" s="12" t="s">
        <v>442</v>
      </c>
    </row>
    <row r="13" spans="1:4">
      <c r="A13" s="1117">
        <v>43805.582430555558</v>
      </c>
      <c r="B13" s="12" t="s">
        <v>774</v>
      </c>
      <c r="C13" s="12" t="s">
        <v>442</v>
      </c>
    </row>
    <row r="14" spans="1:4">
      <c r="A14" s="1117">
        <v>43805.582442129627</v>
      </c>
      <c r="B14" s="12" t="s">
        <v>784</v>
      </c>
      <c r="C14" s="12" t="s">
        <v>442</v>
      </c>
    </row>
    <row r="15" spans="1:4">
      <c r="A15" s="1117">
        <v>43805.584108796298</v>
      </c>
      <c r="B15" s="12" t="s">
        <v>774</v>
      </c>
      <c r="C15" s="12" t="s">
        <v>442</v>
      </c>
    </row>
    <row r="16" spans="1:4">
      <c r="A16" s="1117">
        <v>43805.584120370368</v>
      </c>
      <c r="B16" s="12" t="s">
        <v>784</v>
      </c>
      <c r="C16" s="12" t="s">
        <v>442</v>
      </c>
    </row>
    <row r="17" spans="1:3">
      <c r="A17" s="1117">
        <v>44193.561944444446</v>
      </c>
      <c r="B17" s="12" t="s">
        <v>774</v>
      </c>
      <c r="C17" s="12" t="s">
        <v>442</v>
      </c>
    </row>
    <row r="18" spans="1:3">
      <c r="A18" s="1117">
        <v>44193.561956018515</v>
      </c>
      <c r="B18" s="12" t="s">
        <v>784</v>
      </c>
      <c r="C18"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4">
        <v>1</v>
      </c>
      <c r="E9" s="1302"/>
      <c r="F9" s="1304"/>
      <c r="G9" s="1308" t="s">
        <v>85</v>
      </c>
      <c r="H9" s="1174"/>
      <c r="I9" s="1174">
        <v>1</v>
      </c>
      <c r="J9" s="1297"/>
      <c r="K9" s="1232" t="s">
        <v>85</v>
      </c>
      <c r="L9" s="1168"/>
      <c r="M9" s="1168" t="s">
        <v>93</v>
      </c>
      <c r="N9" s="1300"/>
      <c r="O9" s="1232" t="s">
        <v>85</v>
      </c>
      <c r="P9" s="1168"/>
      <c r="Q9" s="1168" t="s">
        <v>93</v>
      </c>
      <c r="R9" s="1301"/>
      <c r="S9" s="1232" t="s">
        <v>85</v>
      </c>
      <c r="T9" s="1088"/>
      <c r="U9" s="1088" t="s">
        <v>93</v>
      </c>
      <c r="V9" s="1113"/>
      <c r="W9" s="308"/>
    </row>
    <row r="10" spans="1:23" s="740" customFormat="1" ht="17.100000000000001" customHeight="1">
      <c r="A10" s="205"/>
      <c r="C10" s="159"/>
      <c r="D10" s="1174"/>
      <c r="E10" s="1302"/>
      <c r="F10" s="1304"/>
      <c r="G10" s="1308"/>
      <c r="H10" s="1174"/>
      <c r="I10" s="1174"/>
      <c r="J10" s="1297"/>
      <c r="K10" s="1232"/>
      <c r="L10" s="1168"/>
      <c r="M10" s="1168"/>
      <c r="N10" s="1300"/>
      <c r="O10" s="1232"/>
      <c r="P10" s="1168"/>
      <c r="Q10" s="1168"/>
      <c r="R10" s="1301"/>
      <c r="S10" s="1232"/>
      <c r="T10" s="1090"/>
      <c r="U10" s="745"/>
      <c r="V10" s="746" t="s">
        <v>717</v>
      </c>
      <c r="W10" s="747"/>
    </row>
    <row r="11" spans="1:23" s="102" customFormat="1" ht="17.100000000000001" customHeight="1">
      <c r="A11" s="205"/>
      <c r="C11" s="159"/>
      <c r="D11" s="1172"/>
      <c r="E11" s="1303"/>
      <c r="F11" s="1305"/>
      <c r="G11" s="1172"/>
      <c r="H11" s="1172"/>
      <c r="I11" s="1172"/>
      <c r="J11" s="1298"/>
      <c r="K11" s="1172"/>
      <c r="L11" s="1172"/>
      <c r="M11" s="1172"/>
      <c r="N11" s="1301"/>
      <c r="O11" s="1172"/>
      <c r="P11" s="1089"/>
      <c r="Q11" s="745"/>
      <c r="R11" s="746" t="s">
        <v>716</v>
      </c>
      <c r="S11" s="742"/>
      <c r="T11" s="742"/>
      <c r="U11" s="742"/>
      <c r="V11" s="742"/>
      <c r="W11" s="747"/>
    </row>
    <row r="12" spans="1:23" s="102" customFormat="1" ht="17.100000000000001" customHeight="1">
      <c r="A12" s="205"/>
      <c r="C12" s="159"/>
      <c r="D12" s="1172"/>
      <c r="E12" s="1303"/>
      <c r="F12" s="1305"/>
      <c r="G12" s="1172"/>
      <c r="H12" s="1172"/>
      <c r="I12" s="1172"/>
      <c r="J12" s="1298"/>
      <c r="K12" s="1172"/>
      <c r="L12" s="745"/>
      <c r="M12" s="746"/>
      <c r="N12" s="746" t="s">
        <v>412</v>
      </c>
      <c r="O12" s="746"/>
      <c r="P12" s="746"/>
      <c r="Q12" s="746"/>
      <c r="R12" s="746"/>
      <c r="S12" s="742"/>
      <c r="T12" s="742"/>
      <c r="U12" s="742"/>
      <c r="V12" s="742"/>
      <c r="W12" s="747"/>
    </row>
    <row r="13" spans="1:23" s="102" customFormat="1" ht="17.25" customHeight="1">
      <c r="A13" s="205"/>
      <c r="C13" s="159"/>
      <c r="D13" s="1172"/>
      <c r="E13" s="1303"/>
      <c r="F13" s="1305"/>
      <c r="G13" s="1172"/>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6"/>
      <c r="E15" s="1306"/>
      <c r="F15" s="1307"/>
      <c r="G15" s="1309"/>
      <c r="H15" s="1174"/>
      <c r="I15" s="1174">
        <v>1</v>
      </c>
      <c r="J15" s="1297"/>
      <c r="K15" s="1232" t="s">
        <v>85</v>
      </c>
      <c r="L15" s="1168"/>
      <c r="M15" s="1168" t="s">
        <v>93</v>
      </c>
      <c r="N15" s="1300"/>
      <c r="O15" s="1232" t="s">
        <v>85</v>
      </c>
      <c r="P15" s="1168"/>
      <c r="Q15" s="1168" t="s">
        <v>93</v>
      </c>
      <c r="R15" s="1301"/>
      <c r="S15" s="1232" t="s">
        <v>85</v>
      </c>
      <c r="T15" s="1088"/>
      <c r="U15" s="1088" t="s">
        <v>93</v>
      </c>
      <c r="V15" s="1113"/>
      <c r="W15" s="308"/>
    </row>
    <row r="16" spans="1:23" s="743" customFormat="1" ht="16.5" customHeight="1">
      <c r="A16" s="749"/>
      <c r="B16" s="744"/>
      <c r="C16" s="748"/>
      <c r="D16" s="1296"/>
      <c r="E16" s="1306"/>
      <c r="F16" s="1307"/>
      <c r="G16" s="1309"/>
      <c r="H16" s="1174"/>
      <c r="I16" s="1174"/>
      <c r="J16" s="1297"/>
      <c r="K16" s="1232"/>
      <c r="L16" s="1168"/>
      <c r="M16" s="1168"/>
      <c r="N16" s="1300"/>
      <c r="O16" s="1232"/>
      <c r="P16" s="1168"/>
      <c r="Q16" s="1168"/>
      <c r="R16" s="1301"/>
      <c r="S16" s="1232"/>
      <c r="T16" s="1090"/>
      <c r="U16" s="745"/>
      <c r="V16" s="746" t="s">
        <v>717</v>
      </c>
      <c r="W16" s="747"/>
    </row>
    <row r="17" spans="1:36" ht="17.100000000000001" customHeight="1">
      <c r="A17" s="205"/>
      <c r="B17" s="102"/>
      <c r="C17" s="159"/>
      <c r="D17" s="1296"/>
      <c r="E17" s="1306"/>
      <c r="F17" s="1307"/>
      <c r="G17" s="1309"/>
      <c r="H17" s="1174"/>
      <c r="I17" s="1174"/>
      <c r="J17" s="1298"/>
      <c r="K17" s="1232"/>
      <c r="L17" s="1168"/>
      <c r="M17" s="1168"/>
      <c r="N17" s="1301"/>
      <c r="O17" s="1232"/>
      <c r="P17" s="1089"/>
      <c r="Q17" s="745"/>
      <c r="R17" s="746" t="s">
        <v>716</v>
      </c>
      <c r="S17" s="742"/>
      <c r="T17" s="742"/>
      <c r="U17" s="742"/>
      <c r="V17" s="742"/>
      <c r="W17" s="747"/>
    </row>
    <row r="18" spans="1:36" ht="17.100000000000001" customHeight="1">
      <c r="A18" s="205"/>
      <c r="B18" s="102"/>
      <c r="C18" s="159"/>
      <c r="D18" s="1296"/>
      <c r="E18" s="1306"/>
      <c r="F18" s="1307"/>
      <c r="G18" s="1309"/>
      <c r="H18" s="1174"/>
      <c r="I18" s="1174"/>
      <c r="J18" s="1298"/>
      <c r="K18" s="1232"/>
      <c r="L18" s="745"/>
      <c r="M18" s="746"/>
      <c r="N18" s="746" t="s">
        <v>412</v>
      </c>
      <c r="O18" s="746"/>
      <c r="P18" s="746"/>
      <c r="Q18" s="746"/>
      <c r="R18" s="746"/>
      <c r="S18" s="742"/>
      <c r="T18" s="742"/>
      <c r="U18" s="742"/>
      <c r="V18" s="742"/>
      <c r="W18" s="747"/>
    </row>
    <row r="19" spans="1:36" ht="17.100000000000001" customHeight="1">
      <c r="A19" s="205"/>
      <c r="B19" s="102"/>
      <c r="C19" s="159"/>
      <c r="D19" s="1296"/>
      <c r="E19" s="1306"/>
      <c r="F19" s="1307"/>
      <c r="G19" s="1309"/>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299" t="s">
        <v>298</v>
      </c>
      <c r="P27" s="1299"/>
      <c r="Q27" s="1299"/>
      <c r="R27" s="1260" t="s">
        <v>270</v>
      </c>
      <c r="S27" s="1260"/>
      <c r="T27" s="1260"/>
      <c r="U27" s="1217" t="s">
        <v>341</v>
      </c>
      <c r="W27" s="1310"/>
    </row>
    <row r="28" spans="1:36" ht="17.100000000000001" customHeight="1">
      <c r="O28" s="1261" t="s">
        <v>606</v>
      </c>
      <c r="P28" s="1261" t="s">
        <v>271</v>
      </c>
      <c r="Q28" s="1261"/>
      <c r="R28" s="1260"/>
      <c r="S28" s="1260"/>
      <c r="T28" s="1260"/>
      <c r="U28" s="1217"/>
      <c r="W28" s="1310"/>
    </row>
    <row r="29" spans="1:36" ht="37.5" customHeight="1">
      <c r="O29" s="1261"/>
      <c r="P29" s="104" t="s">
        <v>607</v>
      </c>
      <c r="Q29" s="104" t="s">
        <v>6</v>
      </c>
      <c r="R29" s="105" t="s">
        <v>274</v>
      </c>
      <c r="S29" s="1262" t="s">
        <v>273</v>
      </c>
      <c r="T29" s="1262"/>
      <c r="U29" s="1217"/>
      <c r="W29" s="1310"/>
    </row>
    <row r="30" spans="1:36" ht="17.100000000000001" customHeight="1">
      <c r="G30" s="157"/>
      <c r="H30" s="157"/>
      <c r="I30" s="157"/>
      <c r="J30" s="157"/>
      <c r="K30" s="157"/>
      <c r="L30" s="122"/>
      <c r="M30" s="432" t="s">
        <v>183</v>
      </c>
      <c r="N30" s="433"/>
      <c r="O30" s="1311"/>
      <c r="P30" s="1311"/>
      <c r="Q30" s="1311"/>
      <c r="R30" s="1311"/>
      <c r="S30" s="1311"/>
      <c r="T30" s="1311"/>
      <c r="U30" s="1311"/>
      <c r="V30" s="122"/>
      <c r="W30" s="122"/>
      <c r="X30" s="204"/>
      <c r="Y30" s="204"/>
      <c r="Z30" s="204"/>
      <c r="AA30" s="204"/>
      <c r="AB30" s="204"/>
      <c r="AC30" s="204"/>
      <c r="AD30" s="204"/>
      <c r="AE30" s="204"/>
      <c r="AF30" s="204"/>
      <c r="AG30" s="204"/>
      <c r="AH30" s="204"/>
      <c r="AI30" s="204"/>
      <c r="AJ30" s="204"/>
    </row>
    <row r="31" spans="1:36" s="524" customFormat="1" ht="22.5">
      <c r="A31" s="1236">
        <v>1</v>
      </c>
      <c r="B31" s="848"/>
      <c r="C31" s="848"/>
      <c r="D31" s="848"/>
      <c r="E31" s="849"/>
      <c r="F31" s="850"/>
      <c r="G31" s="850"/>
      <c r="H31" s="850"/>
      <c r="I31" s="851"/>
      <c r="J31" s="846"/>
      <c r="K31" s="853"/>
      <c r="L31" s="594">
        <f>mergeValue(A31)</f>
        <v>1</v>
      </c>
      <c r="M31" s="642" t="s">
        <v>20</v>
      </c>
      <c r="N31" s="647"/>
      <c r="O31" s="1286"/>
      <c r="P31" s="1287"/>
      <c r="Q31" s="1287"/>
      <c r="R31" s="1287"/>
      <c r="S31" s="1287"/>
      <c r="T31" s="1287"/>
      <c r="U31" s="1287"/>
      <c r="V31" s="1288"/>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6"/>
      <c r="B32" s="1236">
        <v>1</v>
      </c>
      <c r="C32" s="848"/>
      <c r="D32" s="848"/>
      <c r="E32" s="850"/>
      <c r="F32" s="850"/>
      <c r="G32" s="850"/>
      <c r="H32" s="850"/>
      <c r="I32" s="845"/>
      <c r="J32" s="844"/>
      <c r="K32" s="847"/>
      <c r="L32" s="594" t="str">
        <f>mergeValue(A32) &amp;"."&amp; mergeValue(B32)</f>
        <v>1.1</v>
      </c>
      <c r="M32" s="547" t="s">
        <v>16</v>
      </c>
      <c r="N32" s="647"/>
      <c r="O32" s="1286"/>
      <c r="P32" s="1287"/>
      <c r="Q32" s="1287"/>
      <c r="R32" s="1287"/>
      <c r="S32" s="1287"/>
      <c r="T32" s="1287"/>
      <c r="U32" s="1287"/>
      <c r="V32" s="1288"/>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6"/>
      <c r="B33" s="1236"/>
      <c r="C33" s="1236">
        <v>1</v>
      </c>
      <c r="D33" s="848"/>
      <c r="E33" s="850"/>
      <c r="F33" s="850"/>
      <c r="G33" s="850"/>
      <c r="H33" s="850"/>
      <c r="I33" s="852"/>
      <c r="J33" s="844"/>
      <c r="K33" s="847"/>
      <c r="L33" s="594" t="str">
        <f>mergeValue(A33) &amp;"."&amp; mergeValue(B33)&amp;"."&amp; mergeValue(C33)</f>
        <v>1.1.1</v>
      </c>
      <c r="M33" s="548" t="s">
        <v>7</v>
      </c>
      <c r="N33" s="647"/>
      <c r="O33" s="1286"/>
      <c r="P33" s="1287"/>
      <c r="Q33" s="1287"/>
      <c r="R33" s="1287"/>
      <c r="S33" s="1287"/>
      <c r="T33" s="1287"/>
      <c r="U33" s="1287"/>
      <c r="V33" s="1288"/>
      <c r="W33" s="631" t="s">
        <v>634</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6"/>
      <c r="B34" s="1236"/>
      <c r="C34" s="1236"/>
      <c r="D34" s="1236">
        <v>1</v>
      </c>
      <c r="E34" s="850"/>
      <c r="F34" s="850"/>
      <c r="G34" s="850"/>
      <c r="H34" s="850"/>
      <c r="I34" s="852"/>
      <c r="J34" s="844"/>
      <c r="K34" s="847"/>
      <c r="L34" s="594" t="str">
        <f>mergeValue(A34) &amp;"."&amp; mergeValue(B34)&amp;"."&amp; mergeValue(C34)&amp;"."&amp; mergeValue(D34)</f>
        <v>1.1.1.1</v>
      </c>
      <c r="M34" s="549" t="s">
        <v>22</v>
      </c>
      <c r="N34" s="647"/>
      <c r="O34" s="1286"/>
      <c r="P34" s="1287"/>
      <c r="Q34" s="1287"/>
      <c r="R34" s="1287"/>
      <c r="S34" s="1287"/>
      <c r="T34" s="1287"/>
      <c r="U34" s="1287"/>
      <c r="V34" s="1288"/>
      <c r="W34" s="631" t="s">
        <v>635</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6"/>
      <c r="B35" s="1236"/>
      <c r="C35" s="1236"/>
      <c r="D35" s="1236"/>
      <c r="E35" s="1236">
        <v>1</v>
      </c>
      <c r="F35" s="850"/>
      <c r="G35" s="850"/>
      <c r="H35" s="848">
        <v>1</v>
      </c>
      <c r="I35" s="1236">
        <v>1</v>
      </c>
      <c r="J35" s="850"/>
      <c r="K35" s="855"/>
      <c r="L35" s="594" t="str">
        <f>mergeValue(A35) &amp;"."&amp; mergeValue(B35)&amp;"."&amp; mergeValue(C35)&amp;"."&amp; mergeValue(D35)&amp;"."&amp; mergeValue(E35)</f>
        <v>1.1.1.1.1</v>
      </c>
      <c r="M35" s="555" t="s">
        <v>9</v>
      </c>
      <c r="N35" s="647"/>
      <c r="O35" s="1239"/>
      <c r="P35" s="1240"/>
      <c r="Q35" s="1240"/>
      <c r="R35" s="1240"/>
      <c r="S35" s="1240"/>
      <c r="T35" s="1240"/>
      <c r="U35" s="1240"/>
      <c r="V35" s="1241"/>
      <c r="W35" s="631" t="s">
        <v>639</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6"/>
      <c r="B36" s="1236"/>
      <c r="C36" s="1236"/>
      <c r="D36" s="1236"/>
      <c r="E36" s="1236"/>
      <c r="F36" s="1236">
        <v>1</v>
      </c>
      <c r="G36" s="848"/>
      <c r="H36" s="848"/>
      <c r="I36" s="1236"/>
      <c r="J36" s="1236">
        <v>1</v>
      </c>
      <c r="K36" s="856"/>
      <c r="L36" s="594" t="str">
        <f>mergeValue(A36) &amp;"."&amp; mergeValue(B36)&amp;"."&amp; mergeValue(C36)&amp;"."&amp; mergeValue(D36)&amp;"."&amp; mergeValue(E36)&amp;"."&amp; mergeValue(F36)</f>
        <v>1.1.1.1.1.1</v>
      </c>
      <c r="M36" s="556" t="s">
        <v>10</v>
      </c>
      <c r="N36" s="647"/>
      <c r="O36" s="1239"/>
      <c r="P36" s="1240"/>
      <c r="Q36" s="1240"/>
      <c r="R36" s="1240"/>
      <c r="S36" s="1240"/>
      <c r="T36" s="1240"/>
      <c r="U36" s="1240"/>
      <c r="V36" s="1241"/>
      <c r="W36" s="631" t="s">
        <v>637</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6"/>
      <c r="B37" s="1236"/>
      <c r="C37" s="1236"/>
      <c r="D37" s="1236"/>
      <c r="E37" s="1236"/>
      <c r="F37" s="1236"/>
      <c r="G37" s="848">
        <v>1</v>
      </c>
      <c r="H37" s="848"/>
      <c r="I37" s="1236"/>
      <c r="J37" s="1236"/>
      <c r="K37" s="856">
        <v>1</v>
      </c>
      <c r="L37" s="594" t="str">
        <f>mergeValue(A37) &amp;"."&amp; mergeValue(B37)&amp;"."&amp; mergeValue(C37)&amp;"."&amp; mergeValue(D37)&amp;"."&amp; mergeValue(E37)&amp;"."&amp; mergeValue(F37)&amp;"."&amp; mergeValue(G37)</f>
        <v>1.1.1.1.1.1.1</v>
      </c>
      <c r="M37" s="1070"/>
      <c r="N37" s="647"/>
      <c r="O37" s="563"/>
      <c r="P37" s="563"/>
      <c r="Q37" s="1095"/>
      <c r="R37" s="1231"/>
      <c r="S37" s="1232" t="s">
        <v>84</v>
      </c>
      <c r="T37" s="1231"/>
      <c r="U37" s="1232" t="s">
        <v>84</v>
      </c>
      <c r="V37" s="563"/>
      <c r="W37" s="1206" t="s">
        <v>656</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36"/>
      <c r="B38" s="1236"/>
      <c r="C38" s="1236"/>
      <c r="D38" s="1236"/>
      <c r="E38" s="1236"/>
      <c r="F38" s="1236"/>
      <c r="G38" s="848"/>
      <c r="H38" s="848"/>
      <c r="I38" s="1236"/>
      <c r="J38" s="1236"/>
      <c r="K38" s="856"/>
      <c r="L38" s="601"/>
      <c r="M38" s="647"/>
      <c r="N38" s="647"/>
      <c r="O38" s="563"/>
      <c r="P38" s="563"/>
      <c r="Q38" s="585" t="str">
        <f>R37 &amp; "-" &amp; T37</f>
        <v>-</v>
      </c>
      <c r="R38" s="1231"/>
      <c r="S38" s="1232"/>
      <c r="T38" s="1231"/>
      <c r="U38" s="1232"/>
      <c r="V38" s="563"/>
      <c r="W38" s="1206"/>
      <c r="X38" s="586"/>
      <c r="Y38" s="590"/>
      <c r="Z38" s="590" t="str">
        <f t="shared" si="0"/>
        <v/>
      </c>
      <c r="AA38" s="590"/>
      <c r="AB38" s="590"/>
      <c r="AC38" s="590"/>
      <c r="AD38" s="586"/>
      <c r="AE38" s="586"/>
      <c r="AF38" s="586"/>
      <c r="AG38" s="586"/>
      <c r="AH38" s="586"/>
      <c r="AI38" s="586"/>
      <c r="AJ38" s="586"/>
    </row>
    <row r="39" spans="1:36" s="524" customFormat="1" ht="15" customHeight="1">
      <c r="A39" s="1236"/>
      <c r="B39" s="1236"/>
      <c r="C39" s="1236"/>
      <c r="D39" s="1236"/>
      <c r="E39" s="1236"/>
      <c r="F39" s="1236"/>
      <c r="G39" s="850"/>
      <c r="H39" s="848"/>
      <c r="I39" s="1236"/>
      <c r="J39" s="1236"/>
      <c r="K39" s="855"/>
      <c r="L39" s="539"/>
      <c r="M39" s="558" t="s">
        <v>25</v>
      </c>
      <c r="N39" s="565"/>
      <c r="O39" s="565"/>
      <c r="P39" s="565"/>
      <c r="Q39" s="565"/>
      <c r="R39" s="565"/>
      <c r="S39" s="565"/>
      <c r="T39" s="565"/>
      <c r="U39" s="565"/>
      <c r="V39" s="561"/>
      <c r="W39" s="1206"/>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6"/>
      <c r="B40" s="1236"/>
      <c r="C40" s="1236"/>
      <c r="D40" s="1236"/>
      <c r="E40" s="1236"/>
      <c r="F40" s="850"/>
      <c r="G40" s="850"/>
      <c r="H40" s="848"/>
      <c r="I40" s="1236"/>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6"/>
      <c r="B41" s="1236"/>
      <c r="C41" s="1236"/>
      <c r="D41" s="1236"/>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6"/>
      <c r="B42" s="1236"/>
      <c r="C42" s="1236"/>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6"/>
      <c r="B43" s="1236"/>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6"/>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36">
        <v>1</v>
      </c>
      <c r="B49" s="866"/>
      <c r="C49" s="866"/>
      <c r="D49" s="866"/>
      <c r="E49" s="867"/>
      <c r="F49" s="868"/>
      <c r="G49" s="868"/>
      <c r="H49" s="868"/>
      <c r="I49" s="869"/>
      <c r="J49" s="864"/>
      <c r="K49" s="871"/>
      <c r="L49" s="594">
        <f>mergeValue(A49)</f>
        <v>1</v>
      </c>
      <c r="M49" s="642" t="s">
        <v>20</v>
      </c>
      <c r="N49" s="647"/>
      <c r="O49" s="1286"/>
      <c r="P49" s="1287"/>
      <c r="Q49" s="1287"/>
      <c r="R49" s="1287"/>
      <c r="S49" s="1287"/>
      <c r="T49" s="1287"/>
      <c r="U49" s="1287"/>
      <c r="V49" s="1288"/>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36"/>
      <c r="B50" s="1236">
        <v>1</v>
      </c>
      <c r="C50" s="866"/>
      <c r="D50" s="866"/>
      <c r="E50" s="868"/>
      <c r="F50" s="868"/>
      <c r="G50" s="868"/>
      <c r="H50" s="868"/>
      <c r="I50" s="863"/>
      <c r="J50" s="862"/>
      <c r="K50" s="865"/>
      <c r="L50" s="594" t="str">
        <f>mergeValue(A50) &amp;"."&amp; mergeValue(B50)</f>
        <v>1.1</v>
      </c>
      <c r="M50" s="547" t="s">
        <v>16</v>
      </c>
      <c r="N50" s="647"/>
      <c r="O50" s="1286"/>
      <c r="P50" s="1287"/>
      <c r="Q50" s="1287"/>
      <c r="R50" s="1287"/>
      <c r="S50" s="1287"/>
      <c r="T50" s="1287"/>
      <c r="U50" s="1287"/>
      <c r="V50" s="1288"/>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36"/>
      <c r="B51" s="1236"/>
      <c r="C51" s="1236">
        <v>1</v>
      </c>
      <c r="D51" s="866"/>
      <c r="E51" s="868"/>
      <c r="F51" s="868"/>
      <c r="G51" s="868"/>
      <c r="H51" s="868"/>
      <c r="I51" s="870"/>
      <c r="J51" s="862"/>
      <c r="K51" s="865"/>
      <c r="L51" s="594" t="str">
        <f>mergeValue(A51) &amp;"."&amp; mergeValue(B51)&amp;"."&amp; mergeValue(C51)</f>
        <v>1.1.1</v>
      </c>
      <c r="M51" s="548" t="s">
        <v>7</v>
      </c>
      <c r="N51" s="647"/>
      <c r="O51" s="1286"/>
      <c r="P51" s="1287"/>
      <c r="Q51" s="1287"/>
      <c r="R51" s="1287"/>
      <c r="S51" s="1287"/>
      <c r="T51" s="1287"/>
      <c r="U51" s="1287"/>
      <c r="V51" s="1288"/>
      <c r="W51" s="631" t="s">
        <v>634</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36"/>
      <c r="B52" s="1236"/>
      <c r="C52" s="1236"/>
      <c r="D52" s="1236">
        <v>1</v>
      </c>
      <c r="E52" s="868"/>
      <c r="F52" s="868"/>
      <c r="G52" s="868"/>
      <c r="H52" s="868"/>
      <c r="I52" s="870"/>
      <c r="J52" s="862"/>
      <c r="K52" s="865"/>
      <c r="L52" s="594" t="str">
        <f>mergeValue(A52) &amp;"."&amp; mergeValue(B52)&amp;"."&amp; mergeValue(C52)&amp;"."&amp; mergeValue(D52)</f>
        <v>1.1.1.1</v>
      </c>
      <c r="M52" s="549" t="s">
        <v>22</v>
      </c>
      <c r="N52" s="647"/>
      <c r="O52" s="1286"/>
      <c r="P52" s="1287"/>
      <c r="Q52" s="1287"/>
      <c r="R52" s="1287"/>
      <c r="S52" s="1287"/>
      <c r="T52" s="1287"/>
      <c r="U52" s="1287"/>
      <c r="V52" s="1288"/>
      <c r="W52" s="631" t="s">
        <v>635</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36"/>
      <c r="B53" s="1236"/>
      <c r="C53" s="1236"/>
      <c r="D53" s="1236"/>
      <c r="E53" s="1236">
        <v>1</v>
      </c>
      <c r="F53" s="868"/>
      <c r="G53" s="868"/>
      <c r="H53" s="866">
        <v>1</v>
      </c>
      <c r="I53" s="1236">
        <v>1</v>
      </c>
      <c r="J53" s="868"/>
      <c r="K53" s="873"/>
      <c r="L53" s="594" t="str">
        <f>mergeValue(A53) &amp;"."&amp; mergeValue(B53)&amp;"."&amp; mergeValue(C53)&amp;"."&amp; mergeValue(D53)&amp;"."&amp; mergeValue(E53)</f>
        <v>1.1.1.1.1</v>
      </c>
      <c r="M53" s="555" t="s">
        <v>9</v>
      </c>
      <c r="N53" s="647"/>
      <c r="O53" s="1239"/>
      <c r="P53" s="1240"/>
      <c r="Q53" s="1240"/>
      <c r="R53" s="1240"/>
      <c r="S53" s="1240"/>
      <c r="T53" s="1240"/>
      <c r="U53" s="1240"/>
      <c r="V53" s="1241"/>
      <c r="W53" s="631" t="s">
        <v>639</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36"/>
      <c r="B54" s="1236"/>
      <c r="C54" s="1236"/>
      <c r="D54" s="1236"/>
      <c r="E54" s="1236"/>
      <c r="F54" s="1236">
        <v>1</v>
      </c>
      <c r="G54" s="866"/>
      <c r="H54" s="866"/>
      <c r="I54" s="1236"/>
      <c r="J54" s="1236">
        <v>1</v>
      </c>
      <c r="K54" s="874"/>
      <c r="L54" s="594" t="str">
        <f>mergeValue(A54) &amp;"."&amp; mergeValue(B54)&amp;"."&amp; mergeValue(C54)&amp;"."&amp; mergeValue(D54)&amp;"."&amp; mergeValue(E54)&amp;"."&amp; mergeValue(F54)</f>
        <v>1.1.1.1.1.1</v>
      </c>
      <c r="M54" s="556" t="s">
        <v>10</v>
      </c>
      <c r="N54" s="647"/>
      <c r="O54" s="1239"/>
      <c r="P54" s="1240"/>
      <c r="Q54" s="1240"/>
      <c r="R54" s="1240"/>
      <c r="S54" s="1240"/>
      <c r="T54" s="1240"/>
      <c r="U54" s="1240"/>
      <c r="V54" s="1241"/>
      <c r="W54" s="631" t="s">
        <v>637</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36"/>
      <c r="B55" s="1236"/>
      <c r="C55" s="1236"/>
      <c r="D55" s="1236"/>
      <c r="E55" s="1236"/>
      <c r="F55" s="1236"/>
      <c r="G55" s="866">
        <v>1</v>
      </c>
      <c r="H55" s="866"/>
      <c r="I55" s="1236"/>
      <c r="J55" s="1236"/>
      <c r="K55" s="874">
        <v>1</v>
      </c>
      <c r="L55" s="594" t="str">
        <f>mergeValue(A55) &amp;"."&amp; mergeValue(B55)&amp;"."&amp; mergeValue(C55)&amp;"."&amp; mergeValue(D55)&amp;"."&amp; mergeValue(E55)&amp;"."&amp; mergeValue(F55)&amp;"."&amp; mergeValue(G55)</f>
        <v>1.1.1.1.1.1.1</v>
      </c>
      <c r="M55" s="1070"/>
      <c r="N55" s="647"/>
      <c r="O55" s="563"/>
      <c r="P55" s="563"/>
      <c r="Q55" s="1095"/>
      <c r="R55" s="1231"/>
      <c r="S55" s="1232" t="s">
        <v>84</v>
      </c>
      <c r="T55" s="1231"/>
      <c r="U55" s="1232" t="s">
        <v>84</v>
      </c>
      <c r="V55" s="563"/>
      <c r="W55" s="1206" t="s">
        <v>656</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36"/>
      <c r="B56" s="1236"/>
      <c r="C56" s="1236"/>
      <c r="D56" s="1236"/>
      <c r="E56" s="1236"/>
      <c r="F56" s="1236"/>
      <c r="G56" s="866"/>
      <c r="H56" s="866"/>
      <c r="I56" s="1236"/>
      <c r="J56" s="1236"/>
      <c r="K56" s="874"/>
      <c r="L56" s="601"/>
      <c r="M56" s="647"/>
      <c r="N56" s="647"/>
      <c r="O56" s="563"/>
      <c r="P56" s="563"/>
      <c r="Q56" s="585" t="str">
        <f>R55 &amp; "-" &amp; T55</f>
        <v>-</v>
      </c>
      <c r="R56" s="1231"/>
      <c r="S56" s="1232"/>
      <c r="T56" s="1231"/>
      <c r="U56" s="1232"/>
      <c r="V56" s="563"/>
      <c r="W56" s="1206"/>
      <c r="X56" s="586"/>
      <c r="Y56" s="590"/>
      <c r="Z56" s="590" t="str">
        <f t="shared" si="1"/>
        <v/>
      </c>
      <c r="AA56" s="590"/>
      <c r="AB56" s="590"/>
      <c r="AC56" s="590"/>
      <c r="AD56" s="586"/>
      <c r="AE56" s="586"/>
      <c r="AF56" s="586"/>
      <c r="AG56" s="586"/>
      <c r="AH56" s="586"/>
      <c r="AI56" s="586"/>
      <c r="AJ56" s="586"/>
    </row>
    <row r="57" spans="1:36" s="524" customFormat="1" ht="15" customHeight="1">
      <c r="A57" s="1236"/>
      <c r="B57" s="1236"/>
      <c r="C57" s="1236"/>
      <c r="D57" s="1236"/>
      <c r="E57" s="1236"/>
      <c r="F57" s="1236"/>
      <c r="G57" s="868"/>
      <c r="H57" s="866"/>
      <c r="I57" s="1236"/>
      <c r="J57" s="1236"/>
      <c r="K57" s="873"/>
      <c r="L57" s="539"/>
      <c r="M57" s="558" t="s">
        <v>25</v>
      </c>
      <c r="N57" s="565"/>
      <c r="O57" s="565"/>
      <c r="P57" s="565"/>
      <c r="Q57" s="565"/>
      <c r="R57" s="565"/>
      <c r="S57" s="565"/>
      <c r="T57" s="565"/>
      <c r="U57" s="565"/>
      <c r="V57" s="561"/>
      <c r="W57" s="1206"/>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36"/>
      <c r="B58" s="1236"/>
      <c r="C58" s="1236"/>
      <c r="D58" s="1236"/>
      <c r="E58" s="1236"/>
      <c r="F58" s="868"/>
      <c r="G58" s="868"/>
      <c r="H58" s="866"/>
      <c r="I58" s="1236"/>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36"/>
      <c r="B59" s="1236"/>
      <c r="C59" s="1236"/>
      <c r="D59" s="1236"/>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36"/>
      <c r="B60" s="1236"/>
      <c r="C60" s="1236"/>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36"/>
      <c r="B61" s="1236"/>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36"/>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6">
        <v>1</v>
      </c>
      <c r="B67" s="884"/>
      <c r="C67" s="884"/>
      <c r="D67" s="884"/>
      <c r="E67" s="885"/>
      <c r="F67" s="886"/>
      <c r="G67" s="886"/>
      <c r="H67" s="886"/>
      <c r="I67" s="887"/>
      <c r="J67" s="882"/>
      <c r="K67" s="889"/>
      <c r="L67" s="594">
        <f>mergeValue(A67)</f>
        <v>1</v>
      </c>
      <c r="M67" s="642" t="s">
        <v>20</v>
      </c>
      <c r="N67" s="647"/>
      <c r="O67" s="1286"/>
      <c r="P67" s="1287"/>
      <c r="Q67" s="1287"/>
      <c r="R67" s="1287"/>
      <c r="S67" s="1287"/>
      <c r="T67" s="1287"/>
      <c r="U67" s="1287"/>
      <c r="V67" s="1288"/>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6"/>
      <c r="B68" s="1236">
        <v>1</v>
      </c>
      <c r="C68" s="884"/>
      <c r="D68" s="884"/>
      <c r="E68" s="886"/>
      <c r="F68" s="886"/>
      <c r="G68" s="886"/>
      <c r="H68" s="886"/>
      <c r="I68" s="881"/>
      <c r="J68" s="880"/>
      <c r="K68" s="883"/>
      <c r="L68" s="594" t="str">
        <f>mergeValue(A68) &amp;"."&amp; mergeValue(B68)</f>
        <v>1.1</v>
      </c>
      <c r="M68" s="547" t="s">
        <v>16</v>
      </c>
      <c r="N68" s="647"/>
      <c r="O68" s="1286"/>
      <c r="P68" s="1287"/>
      <c r="Q68" s="1287"/>
      <c r="R68" s="1287"/>
      <c r="S68" s="1287"/>
      <c r="T68" s="1287"/>
      <c r="U68" s="1287"/>
      <c r="V68" s="1288"/>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6"/>
      <c r="B69" s="1236"/>
      <c r="C69" s="1236">
        <v>1</v>
      </c>
      <c r="D69" s="884"/>
      <c r="E69" s="886"/>
      <c r="F69" s="886"/>
      <c r="G69" s="886"/>
      <c r="H69" s="886"/>
      <c r="I69" s="888"/>
      <c r="J69" s="880"/>
      <c r="K69" s="883"/>
      <c r="L69" s="594" t="str">
        <f>mergeValue(A69) &amp;"."&amp; mergeValue(B69)&amp;"."&amp; mergeValue(C69)</f>
        <v>1.1.1</v>
      </c>
      <c r="M69" s="548" t="s">
        <v>7</v>
      </c>
      <c r="N69" s="647"/>
      <c r="O69" s="1286"/>
      <c r="P69" s="1287"/>
      <c r="Q69" s="1287"/>
      <c r="R69" s="1287"/>
      <c r="S69" s="1287"/>
      <c r="T69" s="1287"/>
      <c r="U69" s="1287"/>
      <c r="V69" s="1288"/>
      <c r="W69" s="631" t="s">
        <v>634</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6"/>
      <c r="B70" s="1236"/>
      <c r="C70" s="1236"/>
      <c r="D70" s="1236">
        <v>1</v>
      </c>
      <c r="E70" s="886"/>
      <c r="F70" s="886"/>
      <c r="G70" s="886"/>
      <c r="H70" s="886"/>
      <c r="I70" s="888"/>
      <c r="J70" s="880"/>
      <c r="K70" s="883"/>
      <c r="L70" s="594" t="str">
        <f>mergeValue(A70) &amp;"."&amp; mergeValue(B70)&amp;"."&amp; mergeValue(C70)&amp;"."&amp; mergeValue(D70)</f>
        <v>1.1.1.1</v>
      </c>
      <c r="M70" s="549" t="s">
        <v>22</v>
      </c>
      <c r="N70" s="647"/>
      <c r="O70" s="1286"/>
      <c r="P70" s="1287"/>
      <c r="Q70" s="1287"/>
      <c r="R70" s="1287"/>
      <c r="S70" s="1287"/>
      <c r="T70" s="1287"/>
      <c r="U70" s="1287"/>
      <c r="V70" s="1288"/>
      <c r="W70" s="631" t="s">
        <v>635</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6"/>
      <c r="B71" s="1236"/>
      <c r="C71" s="1236"/>
      <c r="D71" s="1236"/>
      <c r="E71" s="1236">
        <v>1</v>
      </c>
      <c r="F71" s="886"/>
      <c r="G71" s="886"/>
      <c r="H71" s="884">
        <v>1</v>
      </c>
      <c r="I71" s="1236">
        <v>1</v>
      </c>
      <c r="J71" s="886"/>
      <c r="K71" s="891"/>
      <c r="L71" s="594" t="str">
        <f>mergeValue(A71) &amp;"."&amp; mergeValue(B71)&amp;"."&amp; mergeValue(C71)&amp;"."&amp; mergeValue(D71)&amp;"."&amp; mergeValue(E71)</f>
        <v>1.1.1.1.1</v>
      </c>
      <c r="M71" s="555" t="s">
        <v>9</v>
      </c>
      <c r="N71" s="647"/>
      <c r="O71" s="1239"/>
      <c r="P71" s="1240"/>
      <c r="Q71" s="1240"/>
      <c r="R71" s="1240"/>
      <c r="S71" s="1240"/>
      <c r="T71" s="1240"/>
      <c r="U71" s="1240"/>
      <c r="V71" s="1241"/>
      <c r="W71" s="631" t="s">
        <v>639</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6"/>
      <c r="B72" s="1236"/>
      <c r="C72" s="1236"/>
      <c r="D72" s="1236"/>
      <c r="E72" s="1236"/>
      <c r="F72" s="1236">
        <v>1</v>
      </c>
      <c r="G72" s="884"/>
      <c r="H72" s="884"/>
      <c r="I72" s="1236"/>
      <c r="J72" s="1236">
        <v>1</v>
      </c>
      <c r="K72" s="892"/>
      <c r="L72" s="594" t="str">
        <f>mergeValue(A72) &amp;"."&amp; mergeValue(B72)&amp;"."&amp; mergeValue(C72)&amp;"."&amp; mergeValue(D72)&amp;"."&amp; mergeValue(E72)&amp;"."&amp; mergeValue(F72)</f>
        <v>1.1.1.1.1.1</v>
      </c>
      <c r="M72" s="556" t="s">
        <v>10</v>
      </c>
      <c r="N72" s="647"/>
      <c r="O72" s="1239"/>
      <c r="P72" s="1240"/>
      <c r="Q72" s="1240"/>
      <c r="R72" s="1240"/>
      <c r="S72" s="1240"/>
      <c r="T72" s="1240"/>
      <c r="U72" s="1240"/>
      <c r="V72" s="1241"/>
      <c r="W72" s="631" t="s">
        <v>637</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6"/>
      <c r="B73" s="1236"/>
      <c r="C73" s="1236"/>
      <c r="D73" s="1236"/>
      <c r="E73" s="1236"/>
      <c r="F73" s="1236"/>
      <c r="G73" s="884">
        <v>1</v>
      </c>
      <c r="H73" s="884"/>
      <c r="I73" s="1236"/>
      <c r="J73" s="1236"/>
      <c r="K73" s="892">
        <v>1</v>
      </c>
      <c r="L73" s="594" t="str">
        <f>mergeValue(A73) &amp;"."&amp; mergeValue(B73)&amp;"."&amp; mergeValue(C73)&amp;"."&amp; mergeValue(D73)&amp;"."&amp; mergeValue(E73)&amp;"."&amp; mergeValue(F73)&amp;"."&amp; mergeValue(G73)</f>
        <v>1.1.1.1.1.1.1</v>
      </c>
      <c r="M73" s="1070"/>
      <c r="N73" s="647"/>
      <c r="O73" s="563"/>
      <c r="P73" s="563"/>
      <c r="Q73" s="1095"/>
      <c r="R73" s="1231"/>
      <c r="S73" s="1232" t="s">
        <v>84</v>
      </c>
      <c r="T73" s="1231"/>
      <c r="U73" s="1232" t="s">
        <v>84</v>
      </c>
      <c r="V73" s="563"/>
      <c r="W73" s="1206" t="s">
        <v>656</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36"/>
      <c r="B74" s="1236"/>
      <c r="C74" s="1236"/>
      <c r="D74" s="1236"/>
      <c r="E74" s="1236"/>
      <c r="F74" s="1236"/>
      <c r="G74" s="884"/>
      <c r="H74" s="884"/>
      <c r="I74" s="1236"/>
      <c r="J74" s="1236"/>
      <c r="K74" s="892"/>
      <c r="L74" s="601"/>
      <c r="M74" s="647"/>
      <c r="N74" s="647"/>
      <c r="O74" s="563"/>
      <c r="P74" s="563"/>
      <c r="Q74" s="585" t="str">
        <f>R73 &amp; "-" &amp; T73</f>
        <v>-</v>
      </c>
      <c r="R74" s="1231"/>
      <c r="S74" s="1232"/>
      <c r="T74" s="1231"/>
      <c r="U74" s="1232"/>
      <c r="V74" s="563"/>
      <c r="W74" s="1206"/>
      <c r="X74" s="586"/>
      <c r="Y74" s="590"/>
      <c r="Z74" s="590" t="str">
        <f t="shared" si="2"/>
        <v/>
      </c>
      <c r="AA74" s="590"/>
      <c r="AB74" s="590"/>
      <c r="AC74" s="590"/>
      <c r="AD74" s="586"/>
      <c r="AE74" s="586"/>
      <c r="AF74" s="586"/>
      <c r="AG74" s="586"/>
      <c r="AH74" s="586"/>
      <c r="AI74" s="586"/>
      <c r="AJ74" s="586"/>
    </row>
    <row r="75" spans="1:36" s="524" customFormat="1" ht="15" customHeight="1">
      <c r="A75" s="1236"/>
      <c r="B75" s="1236"/>
      <c r="C75" s="1236"/>
      <c r="D75" s="1236"/>
      <c r="E75" s="1236"/>
      <c r="F75" s="1236"/>
      <c r="G75" s="886"/>
      <c r="H75" s="884"/>
      <c r="I75" s="1236"/>
      <c r="J75" s="1236"/>
      <c r="K75" s="891"/>
      <c r="L75" s="539"/>
      <c r="M75" s="558" t="s">
        <v>25</v>
      </c>
      <c r="N75" s="565"/>
      <c r="O75" s="565"/>
      <c r="P75" s="565"/>
      <c r="Q75" s="565"/>
      <c r="R75" s="565"/>
      <c r="S75" s="565"/>
      <c r="T75" s="565"/>
      <c r="U75" s="565"/>
      <c r="V75" s="561"/>
      <c r="W75" s="1206"/>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6"/>
      <c r="B76" s="1236"/>
      <c r="C76" s="1236"/>
      <c r="D76" s="1236"/>
      <c r="E76" s="1236"/>
      <c r="F76" s="886"/>
      <c r="G76" s="886"/>
      <c r="H76" s="884"/>
      <c r="I76" s="1236"/>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6"/>
      <c r="B77" s="1236"/>
      <c r="C77" s="1236"/>
      <c r="D77" s="1236"/>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6"/>
      <c r="B78" s="1236"/>
      <c r="C78" s="1236"/>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6"/>
      <c r="B79" s="1236"/>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6"/>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6">
        <v>1</v>
      </c>
      <c r="B85" s="920"/>
      <c r="C85" s="920"/>
      <c r="D85" s="920"/>
      <c r="E85" s="921"/>
      <c r="F85" s="922"/>
      <c r="G85" s="920"/>
      <c r="H85" s="920"/>
      <c r="I85" s="923"/>
      <c r="J85" s="918"/>
      <c r="K85" s="927">
        <v>1</v>
      </c>
      <c r="L85" s="594">
        <f>mergeValue(A85)</f>
        <v>1</v>
      </c>
      <c r="M85" s="642" t="s">
        <v>20</v>
      </c>
      <c r="N85" s="581"/>
      <c r="O85" s="1289"/>
      <c r="P85" s="1290"/>
      <c r="Q85" s="1290"/>
      <c r="R85" s="1290"/>
      <c r="S85" s="1290"/>
      <c r="T85" s="1290"/>
      <c r="U85" s="1290"/>
      <c r="V85" s="1291"/>
      <c r="W85" s="631" t="s">
        <v>659</v>
      </c>
      <c r="X85" s="586"/>
      <c r="Y85" s="586"/>
      <c r="Z85" s="586"/>
      <c r="AA85" s="586"/>
      <c r="AB85" s="586"/>
      <c r="AC85" s="586"/>
      <c r="AD85" s="586"/>
      <c r="AE85" s="586"/>
      <c r="AF85" s="586"/>
      <c r="AG85" s="586"/>
      <c r="AH85" s="586"/>
      <c r="AI85" s="586"/>
    </row>
    <row r="86" spans="1:36" s="524" customFormat="1" ht="22.5">
      <c r="A86" s="1236"/>
      <c r="B86" s="1236">
        <v>1</v>
      </c>
      <c r="C86" s="920"/>
      <c r="D86" s="920"/>
      <c r="E86" s="922"/>
      <c r="F86" s="922"/>
      <c r="G86" s="920"/>
      <c r="H86" s="920"/>
      <c r="I86" s="917"/>
      <c r="J86" s="916"/>
      <c r="K86" s="927">
        <v>1</v>
      </c>
      <c r="L86" s="594" t="str">
        <f>mergeValue(A86) &amp;"."&amp; mergeValue(B86)</f>
        <v>1.1</v>
      </c>
      <c r="M86" s="547" t="s">
        <v>16</v>
      </c>
      <c r="N86" s="581"/>
      <c r="O86" s="1289"/>
      <c r="P86" s="1290"/>
      <c r="Q86" s="1290"/>
      <c r="R86" s="1290"/>
      <c r="S86" s="1290"/>
      <c r="T86" s="1290"/>
      <c r="U86" s="1290"/>
      <c r="V86" s="1291"/>
      <c r="W86" s="631" t="s">
        <v>477</v>
      </c>
      <c r="X86" s="586"/>
      <c r="Y86" s="586"/>
      <c r="Z86" s="586"/>
      <c r="AA86" s="586"/>
      <c r="AB86" s="586"/>
      <c r="AC86" s="586"/>
      <c r="AD86" s="586"/>
      <c r="AE86" s="586"/>
      <c r="AF86" s="586"/>
      <c r="AG86" s="586"/>
      <c r="AH86" s="586"/>
      <c r="AI86" s="586"/>
    </row>
    <row r="87" spans="1:36" s="524" customFormat="1" ht="22.5">
      <c r="A87" s="1236"/>
      <c r="B87" s="1236"/>
      <c r="C87" s="1236">
        <v>1</v>
      </c>
      <c r="D87" s="920"/>
      <c r="E87" s="922"/>
      <c r="F87" s="922"/>
      <c r="G87" s="920"/>
      <c r="H87" s="920"/>
      <c r="I87" s="924"/>
      <c r="J87" s="916"/>
      <c r="K87" s="927">
        <v>1</v>
      </c>
      <c r="L87" s="594" t="str">
        <f>mergeValue(A87) &amp;"."&amp; mergeValue(B87)&amp;"."&amp; mergeValue(C87)</f>
        <v>1.1.1</v>
      </c>
      <c r="M87" s="548" t="s">
        <v>7</v>
      </c>
      <c r="N87" s="581"/>
      <c r="O87" s="1289"/>
      <c r="P87" s="1290"/>
      <c r="Q87" s="1290"/>
      <c r="R87" s="1290"/>
      <c r="S87" s="1290"/>
      <c r="T87" s="1290"/>
      <c r="U87" s="1290"/>
      <c r="V87" s="1291"/>
      <c r="W87" s="631" t="s">
        <v>634</v>
      </c>
      <c r="X87" s="586"/>
      <c r="Y87" s="586"/>
      <c r="Z87" s="586"/>
      <c r="AA87" s="586"/>
      <c r="AB87" s="586"/>
      <c r="AC87" s="586"/>
      <c r="AD87" s="586"/>
      <c r="AE87" s="586"/>
      <c r="AF87" s="586"/>
      <c r="AG87" s="586"/>
      <c r="AH87" s="586"/>
      <c r="AI87" s="586"/>
    </row>
    <row r="88" spans="1:36" s="524" customFormat="1" ht="22.5">
      <c r="A88" s="1236"/>
      <c r="B88" s="1236"/>
      <c r="C88" s="1236"/>
      <c r="D88" s="1236">
        <v>1</v>
      </c>
      <c r="E88" s="922"/>
      <c r="F88" s="922"/>
      <c r="G88" s="920"/>
      <c r="H88" s="920"/>
      <c r="I88" s="1236">
        <v>1</v>
      </c>
      <c r="J88" s="916"/>
      <c r="K88" s="927">
        <v>1</v>
      </c>
      <c r="L88" s="594" t="str">
        <f>mergeValue(A88) &amp;"."&amp; mergeValue(B88)&amp;"."&amp; mergeValue(C88)&amp;"."&amp; mergeValue(D88)</f>
        <v>1.1.1.1</v>
      </c>
      <c r="M88" s="549" t="s">
        <v>22</v>
      </c>
      <c r="N88" s="581"/>
      <c r="O88" s="1289"/>
      <c r="P88" s="1290"/>
      <c r="Q88" s="1290"/>
      <c r="R88" s="1290"/>
      <c r="S88" s="1290"/>
      <c r="T88" s="1290"/>
      <c r="U88" s="1290"/>
      <c r="V88" s="1291"/>
      <c r="W88" s="631" t="s">
        <v>635</v>
      </c>
      <c r="X88" s="586"/>
      <c r="Y88" s="586"/>
      <c r="Z88" s="586"/>
      <c r="AA88" s="586"/>
      <c r="AB88" s="586"/>
      <c r="AC88" s="586"/>
      <c r="AD88" s="586"/>
      <c r="AE88" s="586"/>
      <c r="AF88" s="586"/>
      <c r="AG88" s="586"/>
      <c r="AH88" s="586"/>
      <c r="AI88" s="586"/>
    </row>
    <row r="89" spans="1:36" s="524" customFormat="1" ht="11.25" hidden="1" customHeight="1">
      <c r="A89" s="1236"/>
      <c r="B89" s="1236"/>
      <c r="C89" s="1236"/>
      <c r="D89" s="1236"/>
      <c r="E89" s="1236">
        <v>1</v>
      </c>
      <c r="F89" s="922"/>
      <c r="G89" s="920"/>
      <c r="H89" s="920"/>
      <c r="I89" s="1236"/>
      <c r="J89" s="922"/>
      <c r="K89" s="927">
        <v>1</v>
      </c>
      <c r="L89" s="594"/>
      <c r="M89" s="555"/>
      <c r="N89" s="582"/>
      <c r="O89" s="1292"/>
      <c r="P89" s="1293"/>
      <c r="Q89" s="1293"/>
      <c r="R89" s="1293"/>
      <c r="S89" s="1293"/>
      <c r="T89" s="1293"/>
      <c r="U89" s="1293"/>
      <c r="V89" s="1294"/>
      <c r="W89" s="560"/>
      <c r="X89" s="586"/>
      <c r="Y89" s="586"/>
      <c r="Z89" s="586"/>
      <c r="AA89" s="586"/>
      <c r="AB89" s="586"/>
      <c r="AC89" s="586"/>
      <c r="AD89" s="586"/>
      <c r="AE89" s="586"/>
      <c r="AF89" s="586"/>
      <c r="AG89" s="586"/>
      <c r="AH89" s="586"/>
      <c r="AI89" s="586"/>
    </row>
    <row r="90" spans="1:36" s="524" customFormat="1" ht="90">
      <c r="A90" s="1236"/>
      <c r="B90" s="1236"/>
      <c r="C90" s="1236"/>
      <c r="D90" s="1236"/>
      <c r="E90" s="1236"/>
      <c r="F90" s="1236">
        <v>1</v>
      </c>
      <c r="G90" s="920"/>
      <c r="H90" s="920"/>
      <c r="I90" s="1236"/>
      <c r="J90" s="1242"/>
      <c r="K90" s="927">
        <v>1</v>
      </c>
      <c r="L90" s="594" t="str">
        <f>mergeValue(A90) &amp;"."&amp; mergeValue(B90)&amp;"."&amp; mergeValue(C90)&amp;"."&amp; mergeValue(D90)&amp;"."&amp;  mergeValue(F90)</f>
        <v>1.1.1.1.1</v>
      </c>
      <c r="M90" s="555" t="s">
        <v>10</v>
      </c>
      <c r="N90" s="582"/>
      <c r="O90" s="1239"/>
      <c r="P90" s="1240"/>
      <c r="Q90" s="1240"/>
      <c r="R90" s="1240"/>
      <c r="S90" s="1240"/>
      <c r="T90" s="1240"/>
      <c r="U90" s="1240"/>
      <c r="V90" s="1241"/>
      <c r="W90" s="631" t="s">
        <v>636</v>
      </c>
      <c r="X90" s="586"/>
      <c r="Y90" s="590" t="str">
        <f>strCheckUnique(Z90:Z93)</f>
        <v/>
      </c>
      <c r="Z90" s="586"/>
      <c r="AA90" s="590"/>
      <c r="AB90" s="586"/>
      <c r="AC90" s="586"/>
      <c r="AD90" s="586"/>
      <c r="AE90" s="586"/>
      <c r="AF90" s="586"/>
      <c r="AG90" s="586"/>
      <c r="AH90" s="586"/>
      <c r="AI90" s="586"/>
    </row>
    <row r="91" spans="1:36" s="524" customFormat="1" ht="192" customHeight="1">
      <c r="A91" s="1236"/>
      <c r="B91" s="1236"/>
      <c r="C91" s="1236"/>
      <c r="D91" s="1236"/>
      <c r="E91" s="1236"/>
      <c r="F91" s="1236"/>
      <c r="G91" s="920">
        <v>1</v>
      </c>
      <c r="H91" s="920"/>
      <c r="I91" s="1236"/>
      <c r="J91" s="1242"/>
      <c r="K91" s="919"/>
      <c r="L91" s="594" t="str">
        <f>mergeValue(A91) &amp;"."&amp; mergeValue(B91)&amp;"."&amp; mergeValue(C91)&amp;"."&amp; mergeValue(D91)&amp;"."&amp;  mergeValue(F91)&amp;"."&amp;  mergeValue(G91)</f>
        <v>1.1.1.1.1.1</v>
      </c>
      <c r="M91" s="1070"/>
      <c r="N91" s="587"/>
      <c r="O91" s="563"/>
      <c r="P91" s="563"/>
      <c r="Q91" s="563"/>
      <c r="R91" s="1247"/>
      <c r="S91" s="1232" t="s">
        <v>84</v>
      </c>
      <c r="T91" s="1247"/>
      <c r="U91" s="1232" t="s">
        <v>84</v>
      </c>
      <c r="V91" s="538"/>
      <c r="W91" s="1206" t="s">
        <v>660</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36"/>
      <c r="B92" s="1236"/>
      <c r="C92" s="1236"/>
      <c r="D92" s="1236"/>
      <c r="E92" s="1236"/>
      <c r="F92" s="1236"/>
      <c r="G92" s="920"/>
      <c r="H92" s="920"/>
      <c r="I92" s="1236"/>
      <c r="J92" s="1242"/>
      <c r="K92" s="927">
        <v>1</v>
      </c>
      <c r="L92" s="601"/>
      <c r="M92" s="647"/>
      <c r="N92" s="587"/>
      <c r="O92" s="563"/>
      <c r="P92" s="563"/>
      <c r="Q92" s="585" t="str">
        <f>R91 &amp; "-" &amp; T91</f>
        <v>-</v>
      </c>
      <c r="R92" s="1247"/>
      <c r="S92" s="1232"/>
      <c r="T92" s="1247"/>
      <c r="U92" s="1232"/>
      <c r="V92" s="538"/>
      <c r="W92" s="1206"/>
      <c r="X92" s="586"/>
      <c r="Y92" s="590"/>
      <c r="Z92" s="590"/>
      <c r="AA92" s="590"/>
      <c r="AB92" s="590"/>
      <c r="AC92" s="590"/>
      <c r="AD92" s="586"/>
      <c r="AE92" s="586"/>
      <c r="AF92" s="586"/>
      <c r="AG92" s="586"/>
      <c r="AH92" s="586"/>
      <c r="AI92" s="586"/>
    </row>
    <row r="93" spans="1:36" s="523" customFormat="1" ht="15" customHeight="1">
      <c r="A93" s="1236"/>
      <c r="B93" s="1236"/>
      <c r="C93" s="1236"/>
      <c r="D93" s="1236"/>
      <c r="E93" s="1236"/>
      <c r="F93" s="1236"/>
      <c r="G93" s="920"/>
      <c r="H93" s="920"/>
      <c r="I93" s="1236"/>
      <c r="J93" s="1242"/>
      <c r="K93" s="927">
        <v>1</v>
      </c>
      <c r="L93" s="539"/>
      <c r="M93" s="557" t="s">
        <v>25</v>
      </c>
      <c r="N93" s="552"/>
      <c r="O93" s="546"/>
      <c r="P93" s="546"/>
      <c r="Q93" s="546"/>
      <c r="R93" s="574"/>
      <c r="S93" s="565"/>
      <c r="T93" s="564"/>
      <c r="U93" s="552"/>
      <c r="V93" s="561"/>
      <c r="W93" s="1206"/>
      <c r="X93" s="588"/>
      <c r="Y93" s="588"/>
      <c r="Z93" s="588"/>
      <c r="AA93" s="588"/>
      <c r="AB93" s="588"/>
      <c r="AC93" s="588"/>
      <c r="AD93" s="588"/>
      <c r="AE93" s="588"/>
      <c r="AF93" s="588"/>
      <c r="AG93" s="588"/>
      <c r="AH93" s="588"/>
      <c r="AI93" s="588"/>
    </row>
    <row r="94" spans="1:36" s="523" customFormat="1" ht="15" customHeight="1">
      <c r="A94" s="1236"/>
      <c r="B94" s="1236"/>
      <c r="C94" s="1236"/>
      <c r="D94" s="1236"/>
      <c r="E94" s="1236"/>
      <c r="F94" s="922"/>
      <c r="G94" s="922"/>
      <c r="H94" s="920"/>
      <c r="I94" s="1236"/>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6"/>
      <c r="B95" s="1236"/>
      <c r="C95" s="1236"/>
      <c r="D95" s="1236"/>
      <c r="E95" s="922"/>
      <c r="F95" s="922"/>
      <c r="G95" s="922"/>
      <c r="H95" s="920"/>
      <c r="I95" s="1236"/>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6"/>
      <c r="B96" s="1236"/>
      <c r="C96" s="1236"/>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36"/>
      <c r="B97" s="1236"/>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36"/>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36">
        <v>1</v>
      </c>
      <c r="B103" s="1080"/>
      <c r="C103" s="1080"/>
      <c r="D103" s="1080"/>
      <c r="E103" s="1081"/>
      <c r="F103" s="1082"/>
      <c r="G103" s="1080"/>
      <c r="H103" s="1080"/>
      <c r="I103" s="1061"/>
      <c r="J103" s="1066"/>
      <c r="K103" s="1066"/>
      <c r="L103" s="594">
        <f>mergeValue(A103)</f>
        <v>1</v>
      </c>
      <c r="M103" s="642" t="s">
        <v>20</v>
      </c>
      <c r="N103" s="581"/>
      <c r="O103" s="1289"/>
      <c r="P103" s="1290"/>
      <c r="Q103" s="1290"/>
      <c r="R103" s="1290"/>
      <c r="S103" s="1290"/>
      <c r="T103" s="1290"/>
      <c r="U103" s="1290"/>
      <c r="V103" s="1290"/>
      <c r="W103" s="1290"/>
      <c r="X103" s="1290"/>
      <c r="Y103" s="1290"/>
      <c r="Z103" s="1290"/>
      <c r="AA103" s="1291"/>
      <c r="AB103" s="631" t="s">
        <v>476</v>
      </c>
      <c r="AC103" s="586"/>
      <c r="AD103" s="586"/>
      <c r="AE103" s="586"/>
      <c r="AF103" s="586"/>
      <c r="AG103" s="586"/>
      <c r="AH103" s="586"/>
      <c r="AI103" s="586"/>
      <c r="AJ103" s="586"/>
      <c r="AK103" s="586"/>
      <c r="AL103" s="586"/>
      <c r="AM103" s="586"/>
      <c r="AN103" s="586"/>
    </row>
    <row r="104" spans="1:40" s="524" customFormat="1" ht="22.5">
      <c r="A104" s="1236"/>
      <c r="B104" s="1236">
        <v>1</v>
      </c>
      <c r="C104" s="1080"/>
      <c r="D104" s="1080"/>
      <c r="E104" s="1082"/>
      <c r="F104" s="1082"/>
      <c r="G104" s="1080"/>
      <c r="H104" s="1080"/>
      <c r="I104" s="1068"/>
      <c r="J104" s="1063"/>
      <c r="K104" s="1062"/>
      <c r="L104" s="594" t="str">
        <f>mergeValue(A104) &amp;"."&amp; mergeValue(B104)</f>
        <v>1.1</v>
      </c>
      <c r="M104" s="547" t="s">
        <v>16</v>
      </c>
      <c r="N104" s="581"/>
      <c r="O104" s="1289"/>
      <c r="P104" s="1290"/>
      <c r="Q104" s="1290"/>
      <c r="R104" s="1290"/>
      <c r="S104" s="1290"/>
      <c r="T104" s="1290"/>
      <c r="U104" s="1290"/>
      <c r="V104" s="1290"/>
      <c r="W104" s="1290"/>
      <c r="X104" s="1290"/>
      <c r="Y104" s="1290"/>
      <c r="Z104" s="1290"/>
      <c r="AA104" s="1291"/>
      <c r="AB104" s="631" t="s">
        <v>477</v>
      </c>
      <c r="AC104" s="586"/>
      <c r="AD104" s="586"/>
      <c r="AE104" s="586"/>
      <c r="AF104" s="586"/>
      <c r="AG104" s="586"/>
      <c r="AH104" s="586"/>
      <c r="AI104" s="586"/>
      <c r="AJ104" s="586"/>
      <c r="AK104" s="586"/>
      <c r="AL104" s="586"/>
      <c r="AM104" s="586"/>
      <c r="AN104" s="586"/>
    </row>
    <row r="105" spans="1:40" s="524" customFormat="1" ht="22.5">
      <c r="A105" s="1236"/>
      <c r="B105" s="1236"/>
      <c r="C105" s="1236">
        <v>1</v>
      </c>
      <c r="D105" s="1080"/>
      <c r="E105" s="1082"/>
      <c r="F105" s="1082"/>
      <c r="G105" s="1080"/>
      <c r="H105" s="1080"/>
      <c r="I105" s="1068"/>
      <c r="J105" s="1063"/>
      <c r="K105" s="1062"/>
      <c r="L105" s="594" t="str">
        <f>mergeValue(A105) &amp;"."&amp; mergeValue(B105)&amp;"."&amp; mergeValue(C105)</f>
        <v>1.1.1</v>
      </c>
      <c r="M105" s="548" t="s">
        <v>7</v>
      </c>
      <c r="N105" s="581"/>
      <c r="O105" s="1289"/>
      <c r="P105" s="1290"/>
      <c r="Q105" s="1290"/>
      <c r="R105" s="1290"/>
      <c r="S105" s="1290"/>
      <c r="T105" s="1290"/>
      <c r="U105" s="1290"/>
      <c r="V105" s="1290"/>
      <c r="W105" s="1290"/>
      <c r="X105" s="1290"/>
      <c r="Y105" s="1290"/>
      <c r="Z105" s="1290"/>
      <c r="AA105" s="1291"/>
      <c r="AB105" s="631" t="s">
        <v>634</v>
      </c>
      <c r="AC105" s="586"/>
      <c r="AD105" s="586"/>
      <c r="AE105" s="586"/>
      <c r="AF105" s="586"/>
      <c r="AG105" s="586"/>
      <c r="AH105" s="586"/>
      <c r="AI105" s="586"/>
      <c r="AJ105" s="586"/>
      <c r="AK105" s="586"/>
      <c r="AL105" s="586"/>
      <c r="AM105" s="586"/>
      <c r="AN105" s="586"/>
    </row>
    <row r="106" spans="1:40" s="524" customFormat="1" ht="22.5">
      <c r="A106" s="1236"/>
      <c r="B106" s="1236"/>
      <c r="C106" s="1236"/>
      <c r="D106" s="1236">
        <v>1</v>
      </c>
      <c r="E106" s="1082"/>
      <c r="F106" s="1082"/>
      <c r="G106" s="1080"/>
      <c r="H106" s="1080"/>
      <c r="I106" s="1068"/>
      <c r="J106" s="1063"/>
      <c r="K106" s="1062"/>
      <c r="L106" s="594" t="str">
        <f>mergeValue(A106) &amp;"."&amp; mergeValue(B106)&amp;"."&amp; mergeValue(C106)&amp;"."&amp; mergeValue(D106)</f>
        <v>1.1.1.1</v>
      </c>
      <c r="M106" s="549" t="s">
        <v>22</v>
      </c>
      <c r="N106" s="581"/>
      <c r="O106" s="1289"/>
      <c r="P106" s="1290"/>
      <c r="Q106" s="1290"/>
      <c r="R106" s="1290"/>
      <c r="S106" s="1290"/>
      <c r="T106" s="1290"/>
      <c r="U106" s="1290"/>
      <c r="V106" s="1290"/>
      <c r="W106" s="1290"/>
      <c r="X106" s="1290"/>
      <c r="Y106" s="1290"/>
      <c r="Z106" s="1290"/>
      <c r="AA106" s="1291"/>
      <c r="AB106" s="631" t="s">
        <v>635</v>
      </c>
      <c r="AC106" s="586"/>
      <c r="AD106" s="586"/>
      <c r="AE106" s="586"/>
      <c r="AF106" s="586"/>
      <c r="AG106" s="586"/>
      <c r="AH106" s="586"/>
      <c r="AI106" s="586"/>
      <c r="AJ106" s="586"/>
      <c r="AK106" s="586"/>
      <c r="AL106" s="586"/>
      <c r="AM106" s="586"/>
      <c r="AN106" s="586"/>
    </row>
    <row r="107" spans="1:40" s="524" customFormat="1" ht="0.2" customHeight="1">
      <c r="A107" s="1236"/>
      <c r="B107" s="1236"/>
      <c r="C107" s="1236"/>
      <c r="D107" s="1236"/>
      <c r="E107" s="1236">
        <v>1</v>
      </c>
      <c r="F107" s="1082"/>
      <c r="G107" s="1080"/>
      <c r="H107" s="1080"/>
      <c r="I107" s="1067"/>
      <c r="J107" s="1063"/>
      <c r="K107" s="1062"/>
      <c r="L107" s="594"/>
      <c r="M107" s="555"/>
      <c r="N107" s="582"/>
      <c r="O107" s="1292"/>
      <c r="P107" s="1293"/>
      <c r="Q107" s="1293"/>
      <c r="R107" s="1293"/>
      <c r="S107" s="1293"/>
      <c r="T107" s="1293"/>
      <c r="U107" s="1293"/>
      <c r="V107" s="1293"/>
      <c r="W107" s="1293"/>
      <c r="X107" s="1293"/>
      <c r="Y107" s="1293"/>
      <c r="Z107" s="1293"/>
      <c r="AA107" s="1294"/>
      <c r="AB107" s="631"/>
      <c r="AC107" s="586"/>
      <c r="AD107" s="586"/>
      <c r="AE107" s="586"/>
      <c r="AF107" s="586"/>
      <c r="AG107" s="586"/>
      <c r="AH107" s="586"/>
      <c r="AI107" s="586"/>
      <c r="AJ107" s="586"/>
      <c r="AK107" s="586"/>
      <c r="AL107" s="586"/>
      <c r="AM107" s="586"/>
      <c r="AN107" s="586"/>
    </row>
    <row r="108" spans="1:40" s="524" customFormat="1" ht="90">
      <c r="A108" s="1236"/>
      <c r="B108" s="1236"/>
      <c r="C108" s="1236"/>
      <c r="D108" s="1236"/>
      <c r="E108" s="1236"/>
      <c r="F108" s="1236">
        <v>1</v>
      </c>
      <c r="G108" s="1080"/>
      <c r="H108" s="1080"/>
      <c r="I108" s="1258"/>
      <c r="J108" s="1063"/>
      <c r="K108" s="1062"/>
      <c r="L108" s="594" t="str">
        <f>mergeValue(A108) &amp;"."&amp; mergeValue(B108)&amp;"."&amp; mergeValue(C108)&amp;"."&amp; mergeValue(D108)&amp;"."&amp; mergeValue(F108)</f>
        <v>1.1.1.1.1</v>
      </c>
      <c r="M108" s="556" t="s">
        <v>10</v>
      </c>
      <c r="N108" s="582"/>
      <c r="O108" s="1239"/>
      <c r="P108" s="1240"/>
      <c r="Q108" s="1240"/>
      <c r="R108" s="1240"/>
      <c r="S108" s="1240"/>
      <c r="T108" s="1240"/>
      <c r="U108" s="1240"/>
      <c r="V108" s="1240"/>
      <c r="W108" s="1240"/>
      <c r="X108" s="1240"/>
      <c r="Y108" s="1240"/>
      <c r="Z108" s="1240"/>
      <c r="AA108" s="1241"/>
      <c r="AB108" s="631" t="s">
        <v>636</v>
      </c>
      <c r="AC108" s="586"/>
      <c r="AD108" s="590" t="str">
        <f>strCheckUnique(AE108:AE113)</f>
        <v/>
      </c>
      <c r="AE108" s="586"/>
      <c r="AF108" s="590"/>
      <c r="AG108" s="586"/>
      <c r="AH108" s="586"/>
      <c r="AI108" s="586"/>
      <c r="AJ108" s="586"/>
      <c r="AK108" s="586"/>
      <c r="AL108" s="586"/>
      <c r="AM108" s="586"/>
      <c r="AN108" s="586"/>
    </row>
    <row r="109" spans="1:40" s="524" customFormat="1" ht="135">
      <c r="A109" s="1236"/>
      <c r="B109" s="1236"/>
      <c r="C109" s="1236"/>
      <c r="D109" s="1236"/>
      <c r="E109" s="1236"/>
      <c r="F109" s="1236"/>
      <c r="G109" s="1236">
        <v>1</v>
      </c>
      <c r="H109" s="1080"/>
      <c r="I109" s="1258"/>
      <c r="J109" s="1259"/>
      <c r="K109" s="1069"/>
      <c r="L109" s="594" t="str">
        <f>mergeValue(A109) &amp;"."&amp; mergeValue(B109)&amp;"."&amp; mergeValue(C109)&amp;"."&amp; mergeValue(D109)&amp;"."&amp; mergeValue(F109)&amp;"."&amp; mergeValue(G109)</f>
        <v>1.1.1.1.1.1</v>
      </c>
      <c r="M109" s="1070" t="s">
        <v>651</v>
      </c>
      <c r="N109" s="647"/>
      <c r="O109" s="563"/>
      <c r="P109" s="563"/>
      <c r="Q109" s="563"/>
      <c r="R109" s="494"/>
      <c r="S109" s="1096"/>
      <c r="T109" s="494"/>
      <c r="U109" s="1096"/>
      <c r="V109" s="585" t="str">
        <f>W109 &amp; "-" &amp; Y109</f>
        <v>-</v>
      </c>
      <c r="W109" s="1247"/>
      <c r="X109" s="1232" t="s">
        <v>84</v>
      </c>
      <c r="Y109" s="1247"/>
      <c r="Z109" s="1232" t="s">
        <v>84</v>
      </c>
      <c r="AA109" s="538"/>
      <c r="AB109" s="631" t="s">
        <v>669</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36"/>
      <c r="B110" s="1236"/>
      <c r="C110" s="1236"/>
      <c r="D110" s="1236"/>
      <c r="E110" s="1236"/>
      <c r="F110" s="1236"/>
      <c r="G110" s="1236"/>
      <c r="H110" s="1080">
        <v>1</v>
      </c>
      <c r="I110" s="1258"/>
      <c r="J110" s="1259"/>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47"/>
      <c r="X110" s="1232"/>
      <c r="Y110" s="1247"/>
      <c r="Z110" s="1232"/>
      <c r="AA110" s="671"/>
      <c r="AB110" s="1206" t="s">
        <v>670</v>
      </c>
      <c r="AC110" s="586" t="str">
        <f>strCheckDate(O110:AA110)</f>
        <v/>
      </c>
      <c r="AD110" s="586"/>
      <c r="AE110" s="586"/>
      <c r="AF110" s="590"/>
      <c r="AG110" s="586"/>
      <c r="AH110" s="586"/>
      <c r="AI110" s="586"/>
      <c r="AJ110" s="586"/>
      <c r="AK110" s="586"/>
      <c r="AL110" s="586"/>
      <c r="AM110" s="586"/>
      <c r="AN110" s="586"/>
    </row>
    <row r="111" spans="1:40" s="524" customFormat="1" ht="0.2" customHeight="1">
      <c r="A111" s="1236"/>
      <c r="B111" s="1236"/>
      <c r="C111" s="1236"/>
      <c r="D111" s="1236"/>
      <c r="E111" s="1236"/>
      <c r="F111" s="1236"/>
      <c r="G111" s="1236"/>
      <c r="H111" s="1080"/>
      <c r="I111" s="1258"/>
      <c r="J111" s="1259"/>
      <c r="K111" s="1069"/>
      <c r="L111" s="601"/>
      <c r="M111" s="647"/>
      <c r="N111" s="647"/>
      <c r="O111" s="563"/>
      <c r="P111" s="494"/>
      <c r="Q111" s="494"/>
      <c r="R111" s="494"/>
      <c r="S111" s="494"/>
      <c r="T111" s="494"/>
      <c r="U111" s="560"/>
      <c r="V111" s="585"/>
      <c r="W111" s="1231"/>
      <c r="X111" s="1232"/>
      <c r="Y111" s="1231"/>
      <c r="Z111" s="1232"/>
      <c r="AA111" s="538"/>
      <c r="AB111" s="1206"/>
      <c r="AC111" s="586"/>
      <c r="AD111" s="586"/>
      <c r="AE111" s="586"/>
      <c r="AF111" s="590">
        <f ca="1">OFFSET(AF111,-1,0)</f>
        <v>0</v>
      </c>
      <c r="AG111" s="586"/>
      <c r="AH111" s="586"/>
      <c r="AI111" s="586"/>
      <c r="AJ111" s="586"/>
      <c r="AK111" s="586"/>
      <c r="AL111" s="586"/>
      <c r="AM111" s="586"/>
      <c r="AN111" s="586"/>
    </row>
    <row r="112" spans="1:40" s="523" customFormat="1" ht="15" customHeight="1">
      <c r="A112" s="1236"/>
      <c r="B112" s="1236"/>
      <c r="C112" s="1236"/>
      <c r="D112" s="1236"/>
      <c r="E112" s="1236"/>
      <c r="F112" s="1236"/>
      <c r="G112" s="1236"/>
      <c r="H112" s="1080"/>
      <c r="I112" s="1258"/>
      <c r="J112" s="1259"/>
      <c r="K112" s="1071"/>
      <c r="L112" s="539"/>
      <c r="M112" s="558" t="s">
        <v>41</v>
      </c>
      <c r="N112" s="552"/>
      <c r="O112" s="546"/>
      <c r="P112" s="546"/>
      <c r="Q112" s="546"/>
      <c r="R112" s="546"/>
      <c r="S112" s="546"/>
      <c r="T112" s="546"/>
      <c r="U112" s="546"/>
      <c r="V112" s="546"/>
      <c r="W112" s="564"/>
      <c r="X112" s="565"/>
      <c r="Y112" s="564"/>
      <c r="Z112" s="552"/>
      <c r="AA112" s="561"/>
      <c r="AB112" s="1206"/>
      <c r="AC112" s="588"/>
      <c r="AD112" s="588"/>
      <c r="AE112" s="588"/>
      <c r="AF112" s="588"/>
      <c r="AG112" s="588"/>
      <c r="AH112" s="588"/>
      <c r="AI112" s="588"/>
      <c r="AJ112" s="588"/>
      <c r="AK112" s="588"/>
      <c r="AL112" s="588"/>
      <c r="AM112" s="588"/>
      <c r="AN112" s="588"/>
    </row>
    <row r="113" spans="1:40" s="523" customFormat="1" ht="15" customHeight="1">
      <c r="A113" s="1236"/>
      <c r="B113" s="1236"/>
      <c r="C113" s="1236"/>
      <c r="D113" s="1236"/>
      <c r="E113" s="1236"/>
      <c r="F113" s="1236"/>
      <c r="G113" s="1080"/>
      <c r="H113" s="1080"/>
      <c r="I113" s="1258"/>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36"/>
      <c r="B114" s="1236"/>
      <c r="C114" s="1236"/>
      <c r="D114" s="1236"/>
      <c r="E114" s="1236"/>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36"/>
      <c r="B115" s="1236"/>
      <c r="C115" s="1236"/>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36"/>
      <c r="B116" s="1236"/>
      <c r="C116" s="1236"/>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36"/>
      <c r="B117" s="1236"/>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36"/>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36">
        <v>1</v>
      </c>
      <c r="B125" s="941"/>
      <c r="C125" s="941"/>
      <c r="D125" s="941"/>
      <c r="E125" s="942"/>
      <c r="F125" s="943"/>
      <c r="G125" s="943"/>
      <c r="H125" s="943"/>
      <c r="I125" s="944"/>
      <c r="J125" s="939"/>
      <c r="K125" s="946"/>
      <c r="L125" s="594">
        <f>mergeValue(A125)</f>
        <v>1</v>
      </c>
      <c r="M125" s="642" t="s">
        <v>20</v>
      </c>
      <c r="N125" s="581"/>
      <c r="O125" s="1249"/>
      <c r="P125" s="1249"/>
      <c r="Q125" s="1249"/>
      <c r="R125" s="1249"/>
      <c r="S125" s="1249"/>
      <c r="T125" s="1249"/>
      <c r="U125" s="1249"/>
      <c r="V125" s="1249"/>
      <c r="W125" s="631" t="s">
        <v>659</v>
      </c>
      <c r="X125" s="586"/>
      <c r="Y125" s="586"/>
      <c r="Z125" s="586"/>
      <c r="AA125" s="586"/>
      <c r="AB125" s="586"/>
      <c r="AC125" s="586"/>
      <c r="AD125" s="586"/>
      <c r="AE125" s="586"/>
      <c r="AF125" s="586"/>
      <c r="AG125" s="586"/>
      <c r="AH125" s="586"/>
    </row>
    <row r="126" spans="1:40" s="524" customFormat="1" ht="22.5">
      <c r="A126" s="1236"/>
      <c r="B126" s="1236">
        <v>1</v>
      </c>
      <c r="C126" s="941"/>
      <c r="D126" s="941"/>
      <c r="E126" s="943"/>
      <c r="F126" s="943"/>
      <c r="G126" s="943"/>
      <c r="H126" s="943"/>
      <c r="I126" s="938"/>
      <c r="J126" s="937"/>
      <c r="K126" s="940"/>
      <c r="L126" s="594" t="str">
        <f>mergeValue(A126) &amp;"."&amp; mergeValue(B126)</f>
        <v>1.1</v>
      </c>
      <c r="M126" s="547" t="s">
        <v>16</v>
      </c>
      <c r="N126" s="581"/>
      <c r="O126" s="1249"/>
      <c r="P126" s="1249"/>
      <c r="Q126" s="1249"/>
      <c r="R126" s="1249"/>
      <c r="S126" s="1249"/>
      <c r="T126" s="1249"/>
      <c r="U126" s="1249"/>
      <c r="V126" s="1249"/>
      <c r="W126" s="631" t="s">
        <v>477</v>
      </c>
      <c r="X126" s="586"/>
      <c r="Y126" s="586"/>
      <c r="Z126" s="586"/>
      <c r="AA126" s="586"/>
      <c r="AB126" s="586"/>
      <c r="AC126" s="586"/>
      <c r="AD126" s="586"/>
      <c r="AE126" s="586"/>
      <c r="AF126" s="586"/>
      <c r="AG126" s="586"/>
      <c r="AH126" s="586"/>
    </row>
    <row r="127" spans="1:40" s="524" customFormat="1" ht="22.5">
      <c r="A127" s="1236"/>
      <c r="B127" s="1236"/>
      <c r="C127" s="1236">
        <v>1</v>
      </c>
      <c r="D127" s="941"/>
      <c r="E127" s="943"/>
      <c r="F127" s="943"/>
      <c r="G127" s="943"/>
      <c r="H127" s="943"/>
      <c r="I127" s="945"/>
      <c r="J127" s="937"/>
      <c r="K127" s="940"/>
      <c r="L127" s="594" t="str">
        <f>mergeValue(A127) &amp;"."&amp; mergeValue(B127)&amp;"."&amp; mergeValue(C127)</f>
        <v>1.1.1</v>
      </c>
      <c r="M127" s="548" t="s">
        <v>7</v>
      </c>
      <c r="N127" s="581"/>
      <c r="O127" s="1249"/>
      <c r="P127" s="1249"/>
      <c r="Q127" s="1249"/>
      <c r="R127" s="1249"/>
      <c r="S127" s="1249"/>
      <c r="T127" s="1249"/>
      <c r="U127" s="1249"/>
      <c r="V127" s="1249"/>
      <c r="W127" s="631" t="s">
        <v>634</v>
      </c>
      <c r="X127" s="586"/>
      <c r="Y127" s="586"/>
      <c r="Z127" s="586"/>
      <c r="AA127" s="586"/>
      <c r="AB127" s="586"/>
      <c r="AC127" s="586"/>
      <c r="AD127" s="586"/>
      <c r="AE127" s="586"/>
      <c r="AF127" s="586"/>
      <c r="AG127" s="586"/>
      <c r="AH127" s="586"/>
    </row>
    <row r="128" spans="1:40" s="524" customFormat="1" ht="22.5">
      <c r="A128" s="1236"/>
      <c r="B128" s="1236"/>
      <c r="C128" s="1236"/>
      <c r="D128" s="1236">
        <v>1</v>
      </c>
      <c r="E128" s="943"/>
      <c r="F128" s="943"/>
      <c r="G128" s="943"/>
      <c r="H128" s="943"/>
      <c r="I128" s="945"/>
      <c r="J128" s="937"/>
      <c r="K128" s="940"/>
      <c r="L128" s="594" t="str">
        <f>mergeValue(A128) &amp;"."&amp; mergeValue(B128)&amp;"."&amp; mergeValue(C128)&amp;"."&amp; mergeValue(D128)</f>
        <v>1.1.1.1</v>
      </c>
      <c r="M128" s="549" t="s">
        <v>22</v>
      </c>
      <c r="N128" s="581"/>
      <c r="O128" s="1249"/>
      <c r="P128" s="1249"/>
      <c r="Q128" s="1249"/>
      <c r="R128" s="1249"/>
      <c r="S128" s="1249"/>
      <c r="T128" s="1249"/>
      <c r="U128" s="1249"/>
      <c r="V128" s="1249"/>
      <c r="W128" s="631" t="s">
        <v>635</v>
      </c>
      <c r="X128" s="586"/>
      <c r="Y128" s="586"/>
      <c r="Z128" s="586"/>
      <c r="AA128" s="586"/>
      <c r="AB128" s="586"/>
      <c r="AC128" s="586"/>
      <c r="AD128" s="586"/>
      <c r="AE128" s="586"/>
      <c r="AF128" s="586"/>
      <c r="AG128" s="586"/>
      <c r="AH128" s="586"/>
    </row>
    <row r="129" spans="1:34" s="524" customFormat="1" ht="11.25" hidden="1" customHeight="1">
      <c r="A129" s="1236"/>
      <c r="B129" s="1236"/>
      <c r="C129" s="1236"/>
      <c r="D129" s="1236"/>
      <c r="E129" s="1236">
        <v>1</v>
      </c>
      <c r="F129" s="943"/>
      <c r="G129" s="943"/>
      <c r="H129" s="941">
        <v>1</v>
      </c>
      <c r="I129" s="1236">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36"/>
      <c r="B130" s="1236"/>
      <c r="C130" s="1236"/>
      <c r="D130" s="1236"/>
      <c r="E130" s="1236"/>
      <c r="F130" s="1236">
        <v>1</v>
      </c>
      <c r="G130" s="941"/>
      <c r="H130" s="941"/>
      <c r="I130" s="1236"/>
      <c r="J130" s="1236">
        <v>1</v>
      </c>
      <c r="K130" s="949"/>
      <c r="L130" s="594" t="str">
        <f>mergeValue(A130) &amp;"."&amp; mergeValue(B130)&amp;"."&amp; mergeValue(C130)&amp;"."&amp; mergeValue(D130)&amp;"."&amp;  mergeValue(F130)</f>
        <v>1.1.1.1.1</v>
      </c>
      <c r="M130" s="556" t="s">
        <v>10</v>
      </c>
      <c r="N130" s="582"/>
      <c r="O130" s="1238"/>
      <c r="P130" s="1238"/>
      <c r="Q130" s="1238"/>
      <c r="R130" s="1238"/>
      <c r="S130" s="1238"/>
      <c r="T130" s="1238"/>
      <c r="U130" s="1238"/>
      <c r="V130" s="1238"/>
      <c r="W130" s="631" t="s">
        <v>636</v>
      </c>
      <c r="X130" s="586"/>
      <c r="Y130" s="590" t="str">
        <f>strCheckUnique(Z130:Z133)</f>
        <v/>
      </c>
      <c r="Z130" s="586"/>
      <c r="AA130" s="590"/>
      <c r="AB130" s="586"/>
      <c r="AC130" s="586"/>
      <c r="AD130" s="586"/>
      <c r="AE130" s="586"/>
      <c r="AF130" s="586"/>
      <c r="AG130" s="586"/>
      <c r="AH130" s="586"/>
    </row>
    <row r="131" spans="1:34" s="524" customFormat="1" ht="191.25" customHeight="1">
      <c r="A131" s="1236"/>
      <c r="B131" s="1236"/>
      <c r="C131" s="1236"/>
      <c r="D131" s="1236"/>
      <c r="E131" s="1236"/>
      <c r="F131" s="1236"/>
      <c r="G131" s="941">
        <v>1</v>
      </c>
      <c r="H131" s="941"/>
      <c r="I131" s="1236"/>
      <c r="J131" s="1236"/>
      <c r="K131" s="949">
        <v>1</v>
      </c>
      <c r="L131" s="594" t="str">
        <f>mergeValue(A131) &amp;"."&amp; mergeValue(B131)&amp;"."&amp; mergeValue(C131)&amp;"."&amp; mergeValue(D131)&amp;"."&amp; mergeValue(F131)&amp;"."&amp; mergeValue(G131)</f>
        <v>1.1.1.1.1.1</v>
      </c>
      <c r="M131" s="1070"/>
      <c r="N131" s="587"/>
      <c r="O131" s="563"/>
      <c r="P131" s="563"/>
      <c r="Q131" s="1095"/>
      <c r="R131" s="1247"/>
      <c r="S131" s="1232" t="s">
        <v>84</v>
      </c>
      <c r="T131" s="1247"/>
      <c r="U131" s="1232" t="s">
        <v>85</v>
      </c>
      <c r="V131" s="579"/>
      <c r="W131" s="1206" t="s">
        <v>660</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36"/>
      <c r="B132" s="1236"/>
      <c r="C132" s="1236"/>
      <c r="D132" s="1236"/>
      <c r="E132" s="1236"/>
      <c r="F132" s="1236"/>
      <c r="G132" s="941"/>
      <c r="H132" s="941"/>
      <c r="I132" s="1236"/>
      <c r="J132" s="1236"/>
      <c r="K132" s="949"/>
      <c r="L132" s="601"/>
      <c r="M132" s="647"/>
      <c r="N132" s="587"/>
      <c r="O132" s="563"/>
      <c r="P132" s="563"/>
      <c r="Q132" s="585" t="str">
        <f>R131 &amp; "-" &amp; T131</f>
        <v>-</v>
      </c>
      <c r="R132" s="1231"/>
      <c r="S132" s="1232"/>
      <c r="T132" s="1231"/>
      <c r="U132" s="1232"/>
      <c r="V132" s="579"/>
      <c r="W132" s="1206"/>
      <c r="X132" s="586"/>
      <c r="Y132" s="586"/>
      <c r="Z132" s="586"/>
      <c r="AA132" s="586"/>
      <c r="AB132" s="586"/>
      <c r="AC132" s="586"/>
      <c r="AD132" s="586"/>
      <c r="AE132" s="586"/>
      <c r="AF132" s="586"/>
      <c r="AG132" s="586"/>
      <c r="AH132" s="586"/>
    </row>
    <row r="133" spans="1:34" s="523" customFormat="1" ht="15" customHeight="1">
      <c r="A133" s="1236"/>
      <c r="B133" s="1236"/>
      <c r="C133" s="1236"/>
      <c r="D133" s="1236"/>
      <c r="E133" s="1236"/>
      <c r="F133" s="1236"/>
      <c r="G133" s="943"/>
      <c r="H133" s="941"/>
      <c r="I133" s="1236"/>
      <c r="J133" s="1236"/>
      <c r="K133" s="948"/>
      <c r="L133" s="539"/>
      <c r="M133" s="557" t="s">
        <v>25</v>
      </c>
      <c r="N133" s="552"/>
      <c r="O133" s="546"/>
      <c r="P133" s="546"/>
      <c r="Q133" s="546"/>
      <c r="R133" s="574"/>
      <c r="S133" s="565"/>
      <c r="T133" s="564"/>
      <c r="U133" s="552"/>
      <c r="V133" s="561"/>
      <c r="W133" s="1206"/>
      <c r="X133" s="588"/>
      <c r="Y133" s="588"/>
      <c r="Z133" s="588"/>
      <c r="AA133" s="588"/>
      <c r="AB133" s="588"/>
      <c r="AC133" s="588"/>
      <c r="AD133" s="588"/>
      <c r="AE133" s="588"/>
      <c r="AF133" s="588"/>
      <c r="AG133" s="588"/>
      <c r="AH133" s="588"/>
    </row>
    <row r="134" spans="1:34" s="523" customFormat="1" ht="15" customHeight="1">
      <c r="A134" s="1236"/>
      <c r="B134" s="1236"/>
      <c r="C134" s="1236"/>
      <c r="D134" s="1236"/>
      <c r="E134" s="1236"/>
      <c r="F134" s="943"/>
      <c r="G134" s="943"/>
      <c r="H134" s="941"/>
      <c r="I134" s="1236"/>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36"/>
      <c r="B135" s="1236"/>
      <c r="C135" s="1236"/>
      <c r="D135" s="1236"/>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6"/>
      <c r="B136" s="1236"/>
      <c r="C136" s="1236"/>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6"/>
      <c r="B137" s="1236"/>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36"/>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36">
        <v>1</v>
      </c>
      <c r="B143" s="959"/>
      <c r="C143" s="959"/>
      <c r="D143" s="959"/>
      <c r="E143" s="960"/>
      <c r="F143" s="961"/>
      <c r="G143" s="961"/>
      <c r="H143" s="961"/>
      <c r="I143" s="962"/>
      <c r="J143" s="957"/>
      <c r="K143" s="964"/>
      <c r="L143" s="594">
        <f>mergeValue(A143)</f>
        <v>1</v>
      </c>
      <c r="M143" s="642" t="s">
        <v>20</v>
      </c>
      <c r="N143" s="581"/>
      <c r="O143" s="1249"/>
      <c r="P143" s="1249"/>
      <c r="Q143" s="1249"/>
      <c r="R143" s="1249"/>
      <c r="S143" s="1249"/>
      <c r="T143" s="1249"/>
      <c r="U143" s="1249"/>
      <c r="V143" s="1249"/>
      <c r="W143" s="631" t="s">
        <v>659</v>
      </c>
      <c r="X143" s="586"/>
      <c r="Y143" s="586"/>
      <c r="Z143" s="586"/>
      <c r="AA143" s="586"/>
      <c r="AB143" s="586"/>
      <c r="AC143" s="586"/>
      <c r="AD143" s="586"/>
      <c r="AE143" s="586"/>
      <c r="AF143" s="586"/>
      <c r="AG143" s="586"/>
      <c r="AH143" s="586"/>
    </row>
    <row r="144" spans="1:34" s="524" customFormat="1" ht="22.5">
      <c r="A144" s="1236"/>
      <c r="B144" s="1236">
        <v>1</v>
      </c>
      <c r="C144" s="959"/>
      <c r="D144" s="959"/>
      <c r="E144" s="961"/>
      <c r="F144" s="961"/>
      <c r="G144" s="961"/>
      <c r="H144" s="961"/>
      <c r="I144" s="956"/>
      <c r="J144" s="955"/>
      <c r="K144" s="958"/>
      <c r="L144" s="594" t="str">
        <f>mergeValue(A144) &amp;"."&amp; mergeValue(B144)</f>
        <v>1.1</v>
      </c>
      <c r="M144" s="547" t="s">
        <v>16</v>
      </c>
      <c r="N144" s="581"/>
      <c r="O144" s="1249"/>
      <c r="P144" s="1249"/>
      <c r="Q144" s="1249"/>
      <c r="R144" s="1249"/>
      <c r="S144" s="1249"/>
      <c r="T144" s="1249"/>
      <c r="U144" s="1249"/>
      <c r="V144" s="1249"/>
      <c r="W144" s="631" t="s">
        <v>477</v>
      </c>
      <c r="X144" s="586"/>
      <c r="Y144" s="586"/>
      <c r="Z144" s="586"/>
      <c r="AA144" s="586"/>
      <c r="AB144" s="586"/>
      <c r="AC144" s="586"/>
      <c r="AD144" s="586"/>
      <c r="AE144" s="586"/>
      <c r="AF144" s="586"/>
      <c r="AG144" s="586"/>
      <c r="AH144" s="586"/>
    </row>
    <row r="145" spans="1:35" s="524" customFormat="1" ht="22.5">
      <c r="A145" s="1236"/>
      <c r="B145" s="1236"/>
      <c r="C145" s="1236">
        <v>1</v>
      </c>
      <c r="D145" s="959"/>
      <c r="E145" s="961"/>
      <c r="F145" s="961"/>
      <c r="G145" s="961"/>
      <c r="H145" s="961"/>
      <c r="I145" s="963"/>
      <c r="J145" s="955"/>
      <c r="K145" s="958"/>
      <c r="L145" s="594" t="str">
        <f>mergeValue(A145) &amp;"."&amp; mergeValue(B145)&amp;"."&amp; mergeValue(C145)</f>
        <v>1.1.1</v>
      </c>
      <c r="M145" s="548" t="s">
        <v>7</v>
      </c>
      <c r="N145" s="581"/>
      <c r="O145" s="1249"/>
      <c r="P145" s="1249"/>
      <c r="Q145" s="1249"/>
      <c r="R145" s="1249"/>
      <c r="S145" s="1249"/>
      <c r="T145" s="1249"/>
      <c r="U145" s="1249"/>
      <c r="V145" s="1249"/>
      <c r="W145" s="631" t="s">
        <v>634</v>
      </c>
      <c r="X145" s="586"/>
      <c r="Y145" s="586"/>
      <c r="Z145" s="586"/>
      <c r="AA145" s="586"/>
      <c r="AB145" s="586"/>
      <c r="AC145" s="586"/>
      <c r="AD145" s="586"/>
      <c r="AE145" s="586"/>
      <c r="AF145" s="586"/>
      <c r="AG145" s="586"/>
      <c r="AH145" s="586"/>
    </row>
    <row r="146" spans="1:35" s="524" customFormat="1" ht="22.5">
      <c r="A146" s="1236"/>
      <c r="B146" s="1236"/>
      <c r="C146" s="1236"/>
      <c r="D146" s="1236">
        <v>1</v>
      </c>
      <c r="E146" s="961"/>
      <c r="F146" s="961"/>
      <c r="G146" s="961"/>
      <c r="H146" s="961"/>
      <c r="I146" s="963"/>
      <c r="J146" s="955"/>
      <c r="K146" s="958"/>
      <c r="L146" s="594" t="str">
        <f>mergeValue(A146) &amp;"."&amp; mergeValue(B146)&amp;"."&amp; mergeValue(C146)&amp;"."&amp; mergeValue(D146)</f>
        <v>1.1.1.1</v>
      </c>
      <c r="M146" s="549" t="s">
        <v>22</v>
      </c>
      <c r="N146" s="581"/>
      <c r="O146" s="1249"/>
      <c r="P146" s="1249"/>
      <c r="Q146" s="1249"/>
      <c r="R146" s="1249"/>
      <c r="S146" s="1249"/>
      <c r="T146" s="1249"/>
      <c r="U146" s="1249"/>
      <c r="V146" s="1249"/>
      <c r="W146" s="631" t="s">
        <v>635</v>
      </c>
      <c r="X146" s="586"/>
      <c r="Y146" s="586"/>
      <c r="Z146" s="586"/>
      <c r="AA146" s="586"/>
      <c r="AB146" s="586"/>
      <c r="AC146" s="586"/>
      <c r="AD146" s="586"/>
      <c r="AE146" s="586"/>
      <c r="AF146" s="586"/>
      <c r="AG146" s="586"/>
      <c r="AH146" s="586"/>
    </row>
    <row r="147" spans="1:35" s="524" customFormat="1" ht="11.25" hidden="1" customHeight="1">
      <c r="A147" s="1236"/>
      <c r="B147" s="1236"/>
      <c r="C147" s="1236"/>
      <c r="D147" s="1236"/>
      <c r="E147" s="1236">
        <v>1</v>
      </c>
      <c r="F147" s="961"/>
      <c r="G147" s="961"/>
      <c r="H147" s="959">
        <v>1</v>
      </c>
      <c r="I147" s="1236">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36"/>
      <c r="B148" s="1236"/>
      <c r="C148" s="1236"/>
      <c r="D148" s="1236"/>
      <c r="E148" s="1236"/>
      <c r="F148" s="1236">
        <v>1</v>
      </c>
      <c r="G148" s="959"/>
      <c r="H148" s="959"/>
      <c r="I148" s="1236"/>
      <c r="J148" s="1236">
        <v>1</v>
      </c>
      <c r="K148" s="967"/>
      <c r="L148" s="594" t="str">
        <f>mergeValue(A148) &amp;"."&amp; mergeValue(B148)&amp;"."&amp; mergeValue(C148)&amp;"."&amp; mergeValue(D148)&amp;"."&amp;  mergeValue(F148)</f>
        <v>1.1.1.1.1</v>
      </c>
      <c r="M148" s="556" t="s">
        <v>10</v>
      </c>
      <c r="N148" s="582"/>
      <c r="O148" s="1238"/>
      <c r="P148" s="1238"/>
      <c r="Q148" s="1238"/>
      <c r="R148" s="1238"/>
      <c r="S148" s="1238"/>
      <c r="T148" s="1238"/>
      <c r="U148" s="1238"/>
      <c r="V148" s="1238"/>
      <c r="W148" s="631" t="s">
        <v>636</v>
      </c>
      <c r="X148" s="586"/>
      <c r="Y148" s="590" t="str">
        <f>strCheckUnique(Z148:Z151)</f>
        <v/>
      </c>
      <c r="Z148" s="586"/>
      <c r="AA148" s="590"/>
      <c r="AB148" s="586"/>
      <c r="AC148" s="586"/>
      <c r="AD148" s="586"/>
      <c r="AE148" s="586"/>
      <c r="AF148" s="586"/>
      <c r="AG148" s="586"/>
      <c r="AH148" s="586"/>
    </row>
    <row r="149" spans="1:35" s="524" customFormat="1" ht="188.25" customHeight="1">
      <c r="A149" s="1236"/>
      <c r="B149" s="1236"/>
      <c r="C149" s="1236"/>
      <c r="D149" s="1236"/>
      <c r="E149" s="1236"/>
      <c r="F149" s="1236"/>
      <c r="G149" s="959">
        <v>1</v>
      </c>
      <c r="H149" s="959"/>
      <c r="I149" s="1236"/>
      <c r="J149" s="1236"/>
      <c r="K149" s="967">
        <v>1</v>
      </c>
      <c r="L149" s="594" t="str">
        <f>mergeValue(A149) &amp;"."&amp; mergeValue(B149)&amp;"."&amp; mergeValue(C149)&amp;"."&amp; mergeValue(D149)&amp;"."&amp; mergeValue(F149)&amp;"."&amp; mergeValue(G149)</f>
        <v>1.1.1.1.1.1</v>
      </c>
      <c r="M149" s="1070"/>
      <c r="N149" s="587"/>
      <c r="O149" s="563"/>
      <c r="P149" s="563"/>
      <c r="Q149" s="1095"/>
      <c r="R149" s="1247"/>
      <c r="S149" s="1232" t="s">
        <v>84</v>
      </c>
      <c r="T149" s="1247"/>
      <c r="U149" s="1232" t="s">
        <v>85</v>
      </c>
      <c r="V149" s="579"/>
      <c r="W149" s="1206" t="s">
        <v>660</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36"/>
      <c r="B150" s="1236"/>
      <c r="C150" s="1236"/>
      <c r="D150" s="1236"/>
      <c r="E150" s="1236"/>
      <c r="F150" s="1236"/>
      <c r="G150" s="959"/>
      <c r="H150" s="959"/>
      <c r="I150" s="1236"/>
      <c r="J150" s="1236"/>
      <c r="K150" s="967"/>
      <c r="L150" s="601"/>
      <c r="M150" s="647"/>
      <c r="N150" s="587"/>
      <c r="O150" s="563"/>
      <c r="P150" s="563"/>
      <c r="Q150" s="585" t="str">
        <f>R149 &amp; "-" &amp; T149</f>
        <v>-</v>
      </c>
      <c r="R150" s="1231"/>
      <c r="S150" s="1232"/>
      <c r="T150" s="1231"/>
      <c r="U150" s="1232"/>
      <c r="V150" s="579"/>
      <c r="W150" s="1206"/>
      <c r="X150" s="586"/>
      <c r="Y150" s="586"/>
      <c r="Z150" s="586"/>
      <c r="AA150" s="586"/>
      <c r="AB150" s="586"/>
      <c r="AC150" s="586"/>
      <c r="AD150" s="586"/>
      <c r="AE150" s="586"/>
      <c r="AF150" s="586"/>
      <c r="AG150" s="586"/>
      <c r="AH150" s="586"/>
    </row>
    <row r="151" spans="1:35" s="523" customFormat="1" ht="15" customHeight="1">
      <c r="A151" s="1236"/>
      <c r="B151" s="1236"/>
      <c r="C151" s="1236"/>
      <c r="D151" s="1236"/>
      <c r="E151" s="1236"/>
      <c r="F151" s="1236"/>
      <c r="G151" s="961"/>
      <c r="H151" s="959"/>
      <c r="I151" s="1236"/>
      <c r="J151" s="1236"/>
      <c r="K151" s="966"/>
      <c r="L151" s="539"/>
      <c r="M151" s="557" t="s">
        <v>25</v>
      </c>
      <c r="N151" s="552"/>
      <c r="O151" s="546"/>
      <c r="P151" s="546"/>
      <c r="Q151" s="546"/>
      <c r="R151" s="574"/>
      <c r="S151" s="565"/>
      <c r="T151" s="564"/>
      <c r="U151" s="552"/>
      <c r="V151" s="561"/>
      <c r="W151" s="1206"/>
      <c r="X151" s="588"/>
      <c r="Y151" s="588"/>
      <c r="Z151" s="588"/>
      <c r="AA151" s="588"/>
      <c r="AB151" s="588"/>
      <c r="AC151" s="588"/>
      <c r="AD151" s="588"/>
      <c r="AE151" s="588"/>
      <c r="AF151" s="588"/>
      <c r="AG151" s="588"/>
      <c r="AH151" s="588"/>
    </row>
    <row r="152" spans="1:35" s="523" customFormat="1" ht="15" customHeight="1">
      <c r="A152" s="1236"/>
      <c r="B152" s="1236"/>
      <c r="C152" s="1236"/>
      <c r="D152" s="1236"/>
      <c r="E152" s="1236"/>
      <c r="F152" s="961"/>
      <c r="G152" s="961"/>
      <c r="H152" s="959"/>
      <c r="I152" s="1236"/>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36"/>
      <c r="B153" s="1236"/>
      <c r="C153" s="1236"/>
      <c r="D153" s="1236"/>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36"/>
      <c r="B154" s="1236"/>
      <c r="C154" s="1236"/>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6"/>
      <c r="B155" s="1236"/>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36"/>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36">
        <v>1</v>
      </c>
      <c r="B161" s="902"/>
      <c r="C161" s="902"/>
      <c r="D161" s="902"/>
      <c r="E161" s="903"/>
      <c r="F161" s="904"/>
      <c r="G161" s="904"/>
      <c r="H161" s="904"/>
      <c r="I161" s="905"/>
      <c r="J161" s="900"/>
      <c r="K161" s="907"/>
      <c r="L161" s="594">
        <f>mergeValue(A161)</f>
        <v>1</v>
      </c>
      <c r="M161" s="642" t="s">
        <v>20</v>
      </c>
      <c r="N161" s="581"/>
      <c r="O161" s="1289"/>
      <c r="P161" s="1290"/>
      <c r="Q161" s="1290"/>
      <c r="R161" s="1290"/>
      <c r="S161" s="1290"/>
      <c r="T161" s="1290"/>
      <c r="U161" s="1290"/>
      <c r="V161" s="1291"/>
      <c r="W161" s="631" t="s">
        <v>476</v>
      </c>
      <c r="X161" s="586"/>
      <c r="Y161" s="586"/>
      <c r="Z161" s="586"/>
      <c r="AA161" s="586"/>
      <c r="AB161" s="586"/>
      <c r="AC161" s="586"/>
      <c r="AD161" s="586"/>
      <c r="AE161" s="586"/>
      <c r="AF161" s="586"/>
      <c r="AG161" s="586"/>
    </row>
    <row r="162" spans="1:33" s="524" customFormat="1" ht="22.5">
      <c r="A162" s="1236"/>
      <c r="B162" s="1236">
        <v>1</v>
      </c>
      <c r="C162" s="902"/>
      <c r="D162" s="902"/>
      <c r="E162" s="904"/>
      <c r="F162" s="904"/>
      <c r="G162" s="904"/>
      <c r="H162" s="904"/>
      <c r="I162" s="899"/>
      <c r="J162" s="898"/>
      <c r="K162" s="901"/>
      <c r="L162" s="594" t="str">
        <f>mergeValue(A162) &amp;"."&amp; mergeValue(B162)</f>
        <v>1.1</v>
      </c>
      <c r="M162" s="547" t="s">
        <v>16</v>
      </c>
      <c r="N162" s="581"/>
      <c r="O162" s="1289"/>
      <c r="P162" s="1290"/>
      <c r="Q162" s="1290"/>
      <c r="R162" s="1290"/>
      <c r="S162" s="1290"/>
      <c r="T162" s="1290"/>
      <c r="U162" s="1290"/>
      <c r="V162" s="1291"/>
      <c r="W162" s="631" t="s">
        <v>477</v>
      </c>
      <c r="X162" s="586"/>
      <c r="Y162" s="586"/>
      <c r="Z162" s="586"/>
      <c r="AA162" s="586"/>
      <c r="AB162" s="586"/>
      <c r="AC162" s="586"/>
      <c r="AD162" s="586"/>
      <c r="AE162" s="586"/>
      <c r="AF162" s="586"/>
      <c r="AG162" s="586"/>
    </row>
    <row r="163" spans="1:33" s="524" customFormat="1" ht="22.5">
      <c r="A163" s="1236"/>
      <c r="B163" s="1236"/>
      <c r="C163" s="1236">
        <v>1</v>
      </c>
      <c r="D163" s="902"/>
      <c r="E163" s="904"/>
      <c r="F163" s="904"/>
      <c r="G163" s="904"/>
      <c r="H163" s="904"/>
      <c r="I163" s="906"/>
      <c r="J163" s="898"/>
      <c r="K163" s="901"/>
      <c r="L163" s="594" t="str">
        <f>mergeValue(A163) &amp;"."&amp; mergeValue(B163)&amp;"."&amp; mergeValue(C163)</f>
        <v>1.1.1</v>
      </c>
      <c r="M163" s="548" t="s">
        <v>7</v>
      </c>
      <c r="N163" s="581"/>
      <c r="O163" s="1289"/>
      <c r="P163" s="1290"/>
      <c r="Q163" s="1290"/>
      <c r="R163" s="1290"/>
      <c r="S163" s="1290"/>
      <c r="T163" s="1290"/>
      <c r="U163" s="1290"/>
      <c r="V163" s="1291"/>
      <c r="W163" s="631" t="s">
        <v>634</v>
      </c>
      <c r="X163" s="586"/>
      <c r="Y163" s="586"/>
      <c r="Z163" s="586"/>
      <c r="AA163" s="586"/>
      <c r="AB163" s="586"/>
      <c r="AC163" s="586"/>
      <c r="AD163" s="586"/>
      <c r="AE163" s="586"/>
      <c r="AF163" s="586"/>
      <c r="AG163" s="586"/>
    </row>
    <row r="164" spans="1:33" s="524" customFormat="1" ht="22.5">
      <c r="A164" s="1236"/>
      <c r="B164" s="1236"/>
      <c r="C164" s="1236"/>
      <c r="D164" s="1236">
        <v>1</v>
      </c>
      <c r="E164" s="904"/>
      <c r="F164" s="904"/>
      <c r="G164" s="904"/>
      <c r="H164" s="904"/>
      <c r="I164" s="906"/>
      <c r="J164" s="898"/>
      <c r="K164" s="901"/>
      <c r="L164" s="594" t="str">
        <f>mergeValue(A164) &amp;"."&amp; mergeValue(B164)&amp;"."&amp; mergeValue(C164)&amp;"."&amp; mergeValue(D164)</f>
        <v>1.1.1.1</v>
      </c>
      <c r="M164" s="549" t="s">
        <v>22</v>
      </c>
      <c r="N164" s="581"/>
      <c r="O164" s="1289"/>
      <c r="P164" s="1290"/>
      <c r="Q164" s="1290"/>
      <c r="R164" s="1290"/>
      <c r="S164" s="1290"/>
      <c r="T164" s="1290"/>
      <c r="U164" s="1290"/>
      <c r="V164" s="1291"/>
      <c r="W164" s="631" t="s">
        <v>635</v>
      </c>
      <c r="X164" s="586"/>
      <c r="Y164" s="586"/>
      <c r="Z164" s="586"/>
      <c r="AA164" s="586"/>
      <c r="AB164" s="586"/>
      <c r="AC164" s="586"/>
      <c r="AD164" s="586"/>
      <c r="AE164" s="586"/>
      <c r="AF164" s="586"/>
      <c r="AG164" s="586"/>
    </row>
    <row r="165" spans="1:33" s="524" customFormat="1" ht="101.25">
      <c r="A165" s="1236"/>
      <c r="B165" s="1236"/>
      <c r="C165" s="1236"/>
      <c r="D165" s="1236"/>
      <c r="E165" s="1236">
        <v>1</v>
      </c>
      <c r="F165" s="904"/>
      <c r="G165" s="904"/>
      <c r="H165" s="902">
        <v>1</v>
      </c>
      <c r="I165" s="1236">
        <v>1</v>
      </c>
      <c r="J165" s="904"/>
      <c r="K165" s="909"/>
      <c r="L165" s="594" t="str">
        <f>mergeValue(A165) &amp;"."&amp; mergeValue(B165)&amp;"."&amp; mergeValue(C165)&amp;"."&amp; mergeValue(D165)&amp;"."&amp; mergeValue(E165)</f>
        <v>1.1.1.1.1</v>
      </c>
      <c r="M165" s="555" t="s">
        <v>9</v>
      </c>
      <c r="N165" s="582"/>
      <c r="O165" s="1239"/>
      <c r="P165" s="1240"/>
      <c r="Q165" s="1240"/>
      <c r="R165" s="1240"/>
      <c r="S165" s="1240"/>
      <c r="T165" s="1240"/>
      <c r="U165" s="1240"/>
      <c r="V165" s="1241"/>
      <c r="W165" s="631" t="s">
        <v>639</v>
      </c>
      <c r="X165" s="586"/>
      <c r="Y165" s="586"/>
      <c r="Z165" s="586"/>
      <c r="AA165" s="586"/>
      <c r="AB165" s="586"/>
      <c r="AC165" s="586"/>
      <c r="AD165" s="586"/>
      <c r="AE165" s="586"/>
      <c r="AF165" s="586"/>
      <c r="AG165" s="586"/>
    </row>
    <row r="166" spans="1:33" s="524" customFormat="1" ht="90">
      <c r="A166" s="1236"/>
      <c r="B166" s="1236"/>
      <c r="C166" s="1236"/>
      <c r="D166" s="1236"/>
      <c r="E166" s="1236"/>
      <c r="F166" s="1236">
        <v>1</v>
      </c>
      <c r="G166" s="902"/>
      <c r="H166" s="902"/>
      <c r="I166" s="1236"/>
      <c r="J166" s="1236">
        <v>1</v>
      </c>
      <c r="K166" s="910"/>
      <c r="L166" s="594" t="str">
        <f>mergeValue(A166) &amp;"."&amp; mergeValue(B166)&amp;"."&amp; mergeValue(C166)&amp;"."&amp; mergeValue(D166)&amp;"."&amp; mergeValue(E166)&amp;"."&amp; mergeValue(F166)</f>
        <v>1.1.1.1.1.1</v>
      </c>
      <c r="M166" s="556" t="s">
        <v>10</v>
      </c>
      <c r="N166" s="582"/>
      <c r="O166" s="1239"/>
      <c r="P166" s="1240"/>
      <c r="Q166" s="1240"/>
      <c r="R166" s="1240"/>
      <c r="S166" s="1240"/>
      <c r="T166" s="1240"/>
      <c r="U166" s="1240"/>
      <c r="V166" s="1241"/>
      <c r="W166" s="631" t="s">
        <v>637</v>
      </c>
      <c r="X166" s="586"/>
      <c r="Y166" s="590" t="str">
        <f>strCheckUnique(Z166:Z169)</f>
        <v/>
      </c>
      <c r="Z166" s="586"/>
      <c r="AA166" s="590" t="str">
        <f>IF(O166="","",O166 &amp; ":_")</f>
        <v/>
      </c>
      <c r="AB166" s="586"/>
      <c r="AC166" s="586"/>
      <c r="AD166" s="586"/>
      <c r="AE166" s="586"/>
      <c r="AF166" s="586"/>
      <c r="AG166" s="586"/>
    </row>
    <row r="167" spans="1:33" s="524" customFormat="1" ht="188.25" customHeight="1">
      <c r="A167" s="1236"/>
      <c r="B167" s="1236"/>
      <c r="C167" s="1236"/>
      <c r="D167" s="1236"/>
      <c r="E167" s="1236"/>
      <c r="F167" s="1236"/>
      <c r="G167" s="902">
        <v>1</v>
      </c>
      <c r="H167" s="902"/>
      <c r="I167" s="1236"/>
      <c r="J167" s="1236"/>
      <c r="K167" s="910">
        <v>1</v>
      </c>
      <c r="L167" s="594" t="str">
        <f>mergeValue(A167) &amp;"."&amp; mergeValue(B167)&amp;"."&amp; mergeValue(C167)&amp;"."&amp; mergeValue(D167)&amp;"."&amp; mergeValue(E167)&amp;"."&amp; mergeValue(F167)&amp;"."&amp; mergeValue(G167)</f>
        <v>1.1.1.1.1.1.1</v>
      </c>
      <c r="M167" s="1070"/>
      <c r="N167" s="587"/>
      <c r="O167" s="1079"/>
      <c r="P167" s="563"/>
      <c r="Q167" s="563"/>
      <c r="R167" s="1247"/>
      <c r="S167" s="1232" t="s">
        <v>84</v>
      </c>
      <c r="T167" s="1247"/>
      <c r="U167" s="1232" t="s">
        <v>84</v>
      </c>
      <c r="V167" s="579"/>
      <c r="W167" s="1206" t="s">
        <v>657</v>
      </c>
      <c r="X167" s="586" t="str">
        <f>strCheckDate(O168:V168)</f>
        <v/>
      </c>
      <c r="Y167" s="590"/>
      <c r="Z167" s="590" t="str">
        <f>IF(M167="","",M167 )</f>
        <v/>
      </c>
      <c r="AA167" s="590"/>
      <c r="AB167" s="590"/>
      <c r="AC167" s="590"/>
      <c r="AD167" s="586"/>
      <c r="AE167" s="586"/>
      <c r="AF167" s="586"/>
      <c r="AG167" s="586"/>
    </row>
    <row r="168" spans="1:33" s="524" customFormat="1" ht="11.25" hidden="1" customHeight="1">
      <c r="A168" s="1236"/>
      <c r="B168" s="1236"/>
      <c r="C168" s="1236"/>
      <c r="D168" s="1236"/>
      <c r="E168" s="1236"/>
      <c r="F168" s="1236"/>
      <c r="G168" s="902"/>
      <c r="H168" s="902"/>
      <c r="I168" s="1236"/>
      <c r="J168" s="1236"/>
      <c r="K168" s="910"/>
      <c r="L168" s="601"/>
      <c r="M168" s="647"/>
      <c r="N168" s="587"/>
      <c r="O168" s="585"/>
      <c r="P168" s="563"/>
      <c r="Q168" s="585" t="str">
        <f>R167 &amp; "-" &amp; T167</f>
        <v>-</v>
      </c>
      <c r="R168" s="1231"/>
      <c r="S168" s="1232"/>
      <c r="T168" s="1231"/>
      <c r="U168" s="1232"/>
      <c r="V168" s="579"/>
      <c r="W168" s="1206"/>
      <c r="X168" s="586"/>
      <c r="Y168" s="586"/>
      <c r="Z168" s="586"/>
      <c r="AA168" s="586"/>
      <c r="AB168" s="586"/>
      <c r="AC168" s="586"/>
      <c r="AD168" s="586"/>
      <c r="AE168" s="586"/>
      <c r="AF168" s="586"/>
      <c r="AG168" s="586"/>
    </row>
    <row r="169" spans="1:33" s="523" customFormat="1" ht="15" customHeight="1">
      <c r="A169" s="1236"/>
      <c r="B169" s="1236"/>
      <c r="C169" s="1236"/>
      <c r="D169" s="1236"/>
      <c r="E169" s="1236"/>
      <c r="F169" s="1236"/>
      <c r="G169" s="904"/>
      <c r="H169" s="902"/>
      <c r="I169" s="1236"/>
      <c r="J169" s="1236"/>
      <c r="K169" s="909"/>
      <c r="L169" s="539"/>
      <c r="M169" s="558" t="s">
        <v>25</v>
      </c>
      <c r="N169" s="552"/>
      <c r="O169" s="546"/>
      <c r="P169" s="546"/>
      <c r="Q169" s="546"/>
      <c r="R169" s="574"/>
      <c r="S169" s="565"/>
      <c r="T169" s="564"/>
      <c r="U169" s="552"/>
      <c r="V169" s="561"/>
      <c r="W169" s="1206"/>
      <c r="X169" s="588"/>
      <c r="Y169" s="588"/>
      <c r="Z169" s="588"/>
      <c r="AA169" s="588"/>
      <c r="AB169" s="588"/>
      <c r="AC169" s="588"/>
      <c r="AD169" s="588"/>
      <c r="AE169" s="588"/>
      <c r="AF169" s="588"/>
      <c r="AG169" s="588"/>
    </row>
    <row r="170" spans="1:33" s="523" customFormat="1" ht="15" customHeight="1">
      <c r="A170" s="1236"/>
      <c r="B170" s="1236"/>
      <c r="C170" s="1236"/>
      <c r="D170" s="1236"/>
      <c r="E170" s="1236"/>
      <c r="F170" s="904"/>
      <c r="G170" s="904"/>
      <c r="H170" s="902"/>
      <c r="I170" s="1236"/>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36"/>
      <c r="B171" s="1236"/>
      <c r="C171" s="1236"/>
      <c r="D171" s="1236"/>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6"/>
      <c r="B172" s="1236"/>
      <c r="C172" s="1236"/>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6"/>
      <c r="B173" s="1236"/>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36"/>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36">
        <v>1</v>
      </c>
      <c r="B179" s="981"/>
      <c r="C179" s="981"/>
      <c r="D179" s="981"/>
      <c r="E179" s="981"/>
      <c r="F179" s="981"/>
      <c r="G179" s="982"/>
      <c r="H179" s="982"/>
      <c r="I179" s="984"/>
      <c r="J179" s="976"/>
      <c r="K179" s="976"/>
      <c r="L179" s="725">
        <f>mergeValue(A179)</f>
        <v>1</v>
      </c>
      <c r="M179" s="642" t="s">
        <v>20</v>
      </c>
      <c r="N179" s="717"/>
      <c r="O179" s="1289"/>
      <c r="P179" s="1290"/>
      <c r="Q179" s="1290"/>
      <c r="R179" s="1290"/>
      <c r="S179" s="1290"/>
      <c r="T179" s="1290"/>
      <c r="U179" s="1290"/>
      <c r="V179" s="1290"/>
      <c r="W179" s="1291"/>
      <c r="X179" s="718" t="s">
        <v>476</v>
      </c>
      <c r="Y179" s="720"/>
      <c r="Z179" s="720"/>
      <c r="AA179" s="720"/>
      <c r="AB179" s="720"/>
      <c r="AC179" s="720"/>
      <c r="AD179" s="720"/>
      <c r="AE179" s="720"/>
      <c r="AF179" s="720"/>
      <c r="AG179" s="720"/>
    </row>
    <row r="180" spans="1:47" s="686" customFormat="1" ht="22.5">
      <c r="A180" s="1236"/>
      <c r="B180" s="1236">
        <v>1</v>
      </c>
      <c r="C180" s="981"/>
      <c r="D180" s="981"/>
      <c r="E180" s="981"/>
      <c r="F180" s="981"/>
      <c r="G180" s="986"/>
      <c r="H180" s="983"/>
      <c r="I180" s="988"/>
      <c r="J180" s="973"/>
      <c r="K180" s="972"/>
      <c r="L180" s="725" t="str">
        <f>mergeValue(A180) &amp;"."&amp; mergeValue(B180)</f>
        <v>1.1</v>
      </c>
      <c r="M180" s="693" t="s">
        <v>16</v>
      </c>
      <c r="N180" s="717"/>
      <c r="O180" s="1289"/>
      <c r="P180" s="1290"/>
      <c r="Q180" s="1290"/>
      <c r="R180" s="1290"/>
      <c r="S180" s="1290"/>
      <c r="T180" s="1290"/>
      <c r="U180" s="1290"/>
      <c r="V180" s="1290"/>
      <c r="W180" s="1291"/>
      <c r="X180" s="718" t="s">
        <v>477</v>
      </c>
      <c r="Y180" s="720"/>
      <c r="Z180" s="720"/>
      <c r="AA180" s="720"/>
      <c r="AB180" s="720"/>
      <c r="AC180" s="720"/>
      <c r="AD180" s="720"/>
      <c r="AE180" s="720"/>
      <c r="AF180" s="720"/>
      <c r="AG180" s="720"/>
    </row>
    <row r="181" spans="1:47" s="686" customFormat="1" ht="22.5">
      <c r="A181" s="1236"/>
      <c r="B181" s="1236"/>
      <c r="C181" s="1236">
        <v>1</v>
      </c>
      <c r="D181" s="981"/>
      <c r="E181" s="981"/>
      <c r="F181" s="981"/>
      <c r="G181" s="986"/>
      <c r="H181" s="983"/>
      <c r="I181" s="989"/>
      <c r="J181" s="973"/>
      <c r="K181" s="972"/>
      <c r="L181" s="725" t="str">
        <f>mergeValue(A181) &amp;"."&amp; mergeValue(B181)&amp;"."&amp; mergeValue(C181)</f>
        <v>1.1.1</v>
      </c>
      <c r="M181" s="694" t="s">
        <v>7</v>
      </c>
      <c r="N181" s="717"/>
      <c r="O181" s="1289"/>
      <c r="P181" s="1290"/>
      <c r="Q181" s="1290"/>
      <c r="R181" s="1290"/>
      <c r="S181" s="1290"/>
      <c r="T181" s="1290"/>
      <c r="U181" s="1290"/>
      <c r="V181" s="1290"/>
      <c r="W181" s="1291"/>
      <c r="X181" s="718" t="s">
        <v>634</v>
      </c>
      <c r="Y181" s="720"/>
      <c r="Z181" s="720"/>
      <c r="AA181" s="720"/>
      <c r="AB181" s="720"/>
      <c r="AC181" s="720"/>
      <c r="AD181" s="720"/>
      <c r="AE181" s="720"/>
      <c r="AF181" s="720"/>
      <c r="AG181" s="720"/>
    </row>
    <row r="182" spans="1:47" s="686" customFormat="1" ht="22.5">
      <c r="A182" s="1236"/>
      <c r="B182" s="1236"/>
      <c r="C182" s="1236"/>
      <c r="D182" s="1236">
        <v>1</v>
      </c>
      <c r="E182" s="981"/>
      <c r="F182" s="981"/>
      <c r="G182" s="986"/>
      <c r="H182" s="983"/>
      <c r="I182" s="989"/>
      <c r="J182" s="987"/>
      <c r="K182" s="972"/>
      <c r="L182" s="725" t="str">
        <f>mergeValue(A182) &amp;"."&amp; mergeValue(B182)&amp;"."&amp; mergeValue(C182)&amp;"."&amp; mergeValue(D182)</f>
        <v>1.1.1.1</v>
      </c>
      <c r="M182" s="695" t="s">
        <v>22</v>
      </c>
      <c r="N182" s="717"/>
      <c r="O182" s="1289"/>
      <c r="P182" s="1290"/>
      <c r="Q182" s="1290"/>
      <c r="R182" s="1290"/>
      <c r="S182" s="1290"/>
      <c r="T182" s="1290"/>
      <c r="U182" s="1290"/>
      <c r="V182" s="1290"/>
      <c r="W182" s="1291"/>
      <c r="X182" s="718" t="s">
        <v>688</v>
      </c>
      <c r="Y182" s="720"/>
      <c r="Z182" s="720"/>
      <c r="AA182" s="720"/>
      <c r="AB182" s="720"/>
      <c r="AC182" s="720"/>
      <c r="AD182" s="720"/>
      <c r="AE182" s="720"/>
      <c r="AF182" s="720"/>
      <c r="AG182" s="720"/>
    </row>
    <row r="183" spans="1:47" s="686" customFormat="1" ht="56.25" customHeight="1">
      <c r="A183" s="1236"/>
      <c r="B183" s="1236"/>
      <c r="C183" s="1236"/>
      <c r="D183" s="1236"/>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689</v>
      </c>
      <c r="Y183" s="720" t="str">
        <f>strCheckDateTwo(N183:W183)</f>
        <v/>
      </c>
      <c r="Z183" s="720"/>
      <c r="AA183" s="720"/>
      <c r="AB183" s="720"/>
      <c r="AC183" s="720"/>
      <c r="AD183" s="720"/>
      <c r="AE183" s="720"/>
      <c r="AF183" s="720"/>
      <c r="AG183" s="720"/>
    </row>
    <row r="184" spans="1:47" s="686" customFormat="1" ht="14.25" hidden="1" customHeight="1">
      <c r="A184" s="1236"/>
      <c r="B184" s="1236"/>
      <c r="C184" s="1236"/>
      <c r="D184" s="1236"/>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36"/>
      <c r="B185" s="1236"/>
      <c r="C185" s="1236"/>
      <c r="D185" s="1236"/>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36"/>
      <c r="B186" s="1236"/>
      <c r="C186" s="1236"/>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6"/>
      <c r="B187" s="1236"/>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36"/>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36">
        <v>1</v>
      </c>
      <c r="B193" s="1016"/>
      <c r="C193" s="1016"/>
      <c r="D193" s="1016"/>
      <c r="E193" s="1016"/>
      <c r="F193" s="1009"/>
      <c r="G193" s="1015"/>
      <c r="H193" s="1015"/>
      <c r="I193" s="997"/>
      <c r="J193" s="996"/>
      <c r="K193" s="996"/>
      <c r="L193" s="725">
        <f>mergeValue(A193)</f>
        <v>1</v>
      </c>
      <c r="M193" s="642" t="s">
        <v>20</v>
      </c>
      <c r="N193" s="1317"/>
      <c r="O193" s="1318"/>
      <c r="P193" s="1318"/>
      <c r="Q193" s="1318"/>
      <c r="R193" s="1318"/>
      <c r="S193" s="1318"/>
      <c r="T193" s="1318"/>
      <c r="U193" s="1318"/>
      <c r="V193" s="1318"/>
      <c r="W193" s="1318"/>
      <c r="X193" s="1318"/>
      <c r="Y193" s="1318"/>
      <c r="Z193" s="1318"/>
      <c r="AA193" s="1318"/>
      <c r="AB193" s="1318"/>
      <c r="AC193" s="1318"/>
      <c r="AD193" s="1318"/>
      <c r="AE193" s="1318"/>
      <c r="AF193" s="1319"/>
      <c r="AG193" s="718" t="s">
        <v>476</v>
      </c>
      <c r="AH193" s="720"/>
      <c r="AI193" s="720"/>
      <c r="AJ193" s="720"/>
      <c r="AK193" s="720"/>
      <c r="AL193" s="720"/>
      <c r="AM193" s="720"/>
      <c r="AN193" s="720"/>
      <c r="AO193" s="720"/>
      <c r="AP193" s="720"/>
      <c r="AQ193" s="720"/>
      <c r="AR193" s="720"/>
    </row>
    <row r="194" spans="1:46" s="686" customFormat="1" ht="22.5">
      <c r="A194" s="1236"/>
      <c r="B194" s="1236">
        <v>1</v>
      </c>
      <c r="C194" s="1016"/>
      <c r="D194" s="1016"/>
      <c r="E194" s="1016"/>
      <c r="F194" s="1009"/>
      <c r="G194" s="1018"/>
      <c r="H194" s="1019"/>
      <c r="I194" s="998"/>
      <c r="J194" s="993"/>
      <c r="K194" s="991"/>
      <c r="L194" s="725" t="str">
        <f>mergeValue(A194) &amp;"."&amp; mergeValue(B194)</f>
        <v>1.1</v>
      </c>
      <c r="M194" s="693" t="s">
        <v>16</v>
      </c>
      <c r="N194" s="1314"/>
      <c r="O194" s="1315"/>
      <c r="P194" s="1315"/>
      <c r="Q194" s="1315"/>
      <c r="R194" s="1315"/>
      <c r="S194" s="1315"/>
      <c r="T194" s="1315"/>
      <c r="U194" s="1315"/>
      <c r="V194" s="1315"/>
      <c r="W194" s="1315"/>
      <c r="X194" s="1315"/>
      <c r="Y194" s="1315"/>
      <c r="Z194" s="1315"/>
      <c r="AA194" s="1315"/>
      <c r="AB194" s="1315"/>
      <c r="AC194" s="1315"/>
      <c r="AD194" s="1315"/>
      <c r="AE194" s="1315"/>
      <c r="AF194" s="1316"/>
      <c r="AG194" s="718" t="s">
        <v>477</v>
      </c>
      <c r="AH194" s="720"/>
      <c r="AI194" s="720"/>
      <c r="AJ194" s="720"/>
      <c r="AK194" s="720"/>
      <c r="AL194" s="720"/>
      <c r="AM194" s="720"/>
      <c r="AN194" s="720"/>
      <c r="AO194" s="720"/>
      <c r="AP194" s="720"/>
      <c r="AQ194" s="720"/>
      <c r="AR194" s="720"/>
    </row>
    <row r="195" spans="1:46" s="686" customFormat="1" ht="22.5">
      <c r="A195" s="1236"/>
      <c r="B195" s="1236"/>
      <c r="C195" s="1236">
        <v>1</v>
      </c>
      <c r="D195" s="1016"/>
      <c r="E195" s="1016"/>
      <c r="F195" s="1009"/>
      <c r="G195" s="1018"/>
      <c r="H195" s="1019"/>
      <c r="I195" s="998"/>
      <c r="J195" s="993"/>
      <c r="K195" s="991"/>
      <c r="L195" s="725" t="str">
        <f>mergeValue(A195) &amp;"."&amp; mergeValue(B195)&amp;"."&amp; mergeValue(C195)</f>
        <v>1.1.1</v>
      </c>
      <c r="M195" s="694" t="s">
        <v>7</v>
      </c>
      <c r="N195" s="1314"/>
      <c r="O195" s="1315"/>
      <c r="P195" s="1315"/>
      <c r="Q195" s="1315"/>
      <c r="R195" s="1315"/>
      <c r="S195" s="1315"/>
      <c r="T195" s="1315"/>
      <c r="U195" s="1315"/>
      <c r="V195" s="1315"/>
      <c r="W195" s="1315"/>
      <c r="X195" s="1315"/>
      <c r="Y195" s="1315"/>
      <c r="Z195" s="1315"/>
      <c r="AA195" s="1315"/>
      <c r="AB195" s="1315"/>
      <c r="AC195" s="1315"/>
      <c r="AD195" s="1315"/>
      <c r="AE195" s="1315"/>
      <c r="AF195" s="1316"/>
      <c r="AG195" s="718" t="s">
        <v>634</v>
      </c>
      <c r="AH195" s="720"/>
      <c r="AI195" s="720"/>
      <c r="AJ195" s="720"/>
      <c r="AK195" s="720"/>
      <c r="AL195" s="720"/>
      <c r="AM195" s="720"/>
      <c r="AN195" s="720"/>
      <c r="AO195" s="720"/>
      <c r="AP195" s="720"/>
      <c r="AQ195" s="720"/>
      <c r="AR195" s="720"/>
    </row>
    <row r="196" spans="1:46" s="686" customFormat="1" ht="15" customHeight="1">
      <c r="A196" s="1236"/>
      <c r="B196" s="1236"/>
      <c r="C196" s="1236"/>
      <c r="D196" s="1236">
        <v>1</v>
      </c>
      <c r="E196" s="1016"/>
      <c r="F196" s="1009"/>
      <c r="G196" s="1018"/>
      <c r="H196" s="1019"/>
      <c r="I196" s="998"/>
      <c r="J196" s="993"/>
      <c r="K196" s="991"/>
      <c r="L196" s="725" t="str">
        <f>mergeValue(A196) &amp;"."&amp; mergeValue(B196)&amp;"."&amp; mergeValue(C196)&amp;"."&amp; mergeValue(D196)</f>
        <v>1.1.1.1</v>
      </c>
      <c r="M196" s="695" t="s">
        <v>22</v>
      </c>
      <c r="N196" s="1314"/>
      <c r="O196" s="1315"/>
      <c r="P196" s="1315"/>
      <c r="Q196" s="1315"/>
      <c r="R196" s="1315"/>
      <c r="S196" s="1315"/>
      <c r="T196" s="1315"/>
      <c r="U196" s="1315"/>
      <c r="V196" s="1315"/>
      <c r="W196" s="1315"/>
      <c r="X196" s="1315"/>
      <c r="Y196" s="1315"/>
      <c r="Z196" s="1315"/>
      <c r="AA196" s="1315"/>
      <c r="AB196" s="1315"/>
      <c r="AC196" s="1315"/>
      <c r="AD196" s="1315"/>
      <c r="AE196" s="1315"/>
      <c r="AF196" s="1316"/>
      <c r="AG196" s="718" t="s">
        <v>681</v>
      </c>
      <c r="AH196" s="720"/>
      <c r="AI196" s="720"/>
      <c r="AJ196" s="720"/>
      <c r="AK196" s="720"/>
      <c r="AL196" s="720"/>
      <c r="AM196" s="720"/>
      <c r="AN196" s="720"/>
      <c r="AO196" s="720"/>
      <c r="AP196" s="720"/>
      <c r="AQ196" s="720"/>
      <c r="AR196" s="720"/>
    </row>
    <row r="197" spans="1:46" s="686" customFormat="1" ht="17.100000000000001" customHeight="1">
      <c r="A197" s="1236"/>
      <c r="B197" s="1236"/>
      <c r="C197" s="1236"/>
      <c r="D197" s="1236"/>
      <c r="E197" s="1236">
        <v>1</v>
      </c>
      <c r="F197" s="1009"/>
      <c r="G197" s="1018"/>
      <c r="H197" s="1019"/>
      <c r="I197" s="1020"/>
      <c r="J197" s="1010"/>
      <c r="K197" s="1152"/>
      <c r="L197" s="1275" t="str">
        <f>mergeValue(A197) &amp;"."&amp; mergeValue(B197)&amp;"."&amp; mergeValue(C197)&amp;"."&amp; mergeValue(D197)&amp;"."&amp; mergeValue(E197)</f>
        <v>1.1.1.1.1</v>
      </c>
      <c r="M197" s="1276"/>
      <c r="N197" s="1232" t="s">
        <v>85</v>
      </c>
      <c r="O197" s="1270"/>
      <c r="P197" s="1266">
        <v>1</v>
      </c>
      <c r="Q197" s="1295"/>
      <c r="R197" s="1232" t="s">
        <v>85</v>
      </c>
      <c r="S197" s="1270"/>
      <c r="T197" s="1266">
        <v>1</v>
      </c>
      <c r="U197" s="1295"/>
      <c r="V197" s="1232" t="s">
        <v>85</v>
      </c>
      <c r="W197" s="702"/>
      <c r="X197" s="690">
        <v>1</v>
      </c>
      <c r="Y197" s="1097"/>
      <c r="Z197" s="672"/>
      <c r="AA197" s="672"/>
      <c r="AB197" s="1247"/>
      <c r="AC197" s="1232" t="s">
        <v>84</v>
      </c>
      <c r="AD197" s="1247"/>
      <c r="AE197" s="1232" t="s">
        <v>84</v>
      </c>
      <c r="AF197" s="716"/>
      <c r="AG197" s="1263" t="s">
        <v>682</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36"/>
      <c r="B198" s="1236"/>
      <c r="C198" s="1236"/>
      <c r="D198" s="1236"/>
      <c r="E198" s="1236"/>
      <c r="F198" s="1009"/>
      <c r="G198" s="1018"/>
      <c r="H198" s="1019"/>
      <c r="I198" s="1020"/>
      <c r="J198" s="1010"/>
      <c r="K198" s="1152"/>
      <c r="L198" s="1275"/>
      <c r="M198" s="1276"/>
      <c r="N198" s="1232"/>
      <c r="O198" s="1270"/>
      <c r="P198" s="1266"/>
      <c r="Q198" s="1295"/>
      <c r="R198" s="1232"/>
      <c r="S198" s="1270"/>
      <c r="T198" s="1266"/>
      <c r="U198" s="1295"/>
      <c r="V198" s="1232"/>
      <c r="W198" s="727"/>
      <c r="X198" s="706"/>
      <c r="Y198" s="706"/>
      <c r="Z198" s="708"/>
      <c r="AA198" s="604" t="str">
        <f>AB197 &amp; "-" &amp; AD197</f>
        <v>-</v>
      </c>
      <c r="AB198" s="1231"/>
      <c r="AC198" s="1232"/>
      <c r="AD198" s="1231"/>
      <c r="AE198" s="1232"/>
      <c r="AF198" s="674"/>
      <c r="AG198" s="1264"/>
      <c r="AH198" s="720"/>
      <c r="AI198" s="723"/>
      <c r="AJ198" s="723"/>
      <c r="AK198" s="723"/>
      <c r="AL198" s="723"/>
      <c r="AM198" s="723"/>
      <c r="AN198" s="723"/>
      <c r="AO198" s="720"/>
      <c r="AP198" s="720"/>
      <c r="AQ198" s="720"/>
      <c r="AR198" s="720"/>
    </row>
    <row r="199" spans="1:46" s="686" customFormat="1" ht="17.100000000000001" customHeight="1">
      <c r="A199" s="1236"/>
      <c r="B199" s="1236"/>
      <c r="C199" s="1236"/>
      <c r="D199" s="1236"/>
      <c r="E199" s="1236"/>
      <c r="F199" s="1009"/>
      <c r="G199" s="1018"/>
      <c r="H199" s="1019"/>
      <c r="I199" s="1020"/>
      <c r="J199" s="1010"/>
      <c r="K199" s="1152"/>
      <c r="L199" s="1275"/>
      <c r="M199" s="1276"/>
      <c r="N199" s="1232"/>
      <c r="O199" s="1270"/>
      <c r="P199" s="1266"/>
      <c r="Q199" s="1295"/>
      <c r="R199" s="1232"/>
      <c r="S199" s="603"/>
      <c r="T199" s="699"/>
      <c r="U199" s="706"/>
      <c r="V199" s="707"/>
      <c r="W199" s="707"/>
      <c r="X199" s="707"/>
      <c r="Y199" s="707"/>
      <c r="Z199" s="708"/>
      <c r="AA199" s="708"/>
      <c r="AB199" s="709"/>
      <c r="AC199" s="705"/>
      <c r="AD199" s="705"/>
      <c r="AE199" s="709"/>
      <c r="AF199" s="705"/>
      <c r="AG199" s="1264"/>
      <c r="AH199" s="720"/>
      <c r="AI199" s="723"/>
      <c r="AJ199" s="723"/>
      <c r="AK199" s="723"/>
      <c r="AL199" s="723"/>
      <c r="AM199" s="723"/>
      <c r="AN199" s="723"/>
      <c r="AO199" s="720"/>
      <c r="AP199" s="720"/>
      <c r="AQ199" s="720"/>
      <c r="AR199" s="720"/>
    </row>
    <row r="200" spans="1:46" s="686" customFormat="1" ht="17.100000000000001" customHeight="1">
      <c r="A200" s="1236"/>
      <c r="B200" s="1236"/>
      <c r="C200" s="1236"/>
      <c r="D200" s="1236"/>
      <c r="E200" s="1236"/>
      <c r="F200" s="1009"/>
      <c r="G200" s="1018"/>
      <c r="H200" s="1019"/>
      <c r="I200" s="1020"/>
      <c r="J200" s="1010"/>
      <c r="K200" s="1152"/>
      <c r="L200" s="1275"/>
      <c r="M200" s="1276"/>
      <c r="N200" s="1232"/>
      <c r="O200" s="710"/>
      <c r="P200" s="712"/>
      <c r="Q200" s="711"/>
      <c r="R200" s="707"/>
      <c r="S200" s="707"/>
      <c r="T200" s="707"/>
      <c r="U200" s="707"/>
      <c r="V200" s="707"/>
      <c r="W200" s="707"/>
      <c r="X200" s="707"/>
      <c r="Y200" s="707"/>
      <c r="Z200" s="708"/>
      <c r="AA200" s="708"/>
      <c r="AB200" s="709"/>
      <c r="AC200" s="705"/>
      <c r="AD200" s="705"/>
      <c r="AE200" s="709"/>
      <c r="AF200" s="705"/>
      <c r="AG200" s="1264"/>
      <c r="AH200" s="720"/>
      <c r="AI200" s="723"/>
      <c r="AJ200" s="723"/>
      <c r="AK200" s="723"/>
      <c r="AL200" s="723"/>
      <c r="AM200" s="723"/>
      <c r="AN200" s="723"/>
      <c r="AO200" s="720"/>
      <c r="AP200" s="720"/>
      <c r="AQ200" s="720"/>
      <c r="AR200" s="720"/>
    </row>
    <row r="201" spans="1:46" s="685" customFormat="1" ht="15" customHeight="1">
      <c r="A201" s="1236"/>
      <c r="B201" s="1236"/>
      <c r="C201" s="1236"/>
      <c r="D201" s="1236"/>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5"/>
      <c r="AH201" s="722"/>
      <c r="AI201" s="722"/>
      <c r="AJ201" s="724"/>
      <c r="AK201" s="724"/>
      <c r="AL201" s="724"/>
      <c r="AM201" s="724"/>
      <c r="AN201" s="724"/>
      <c r="AO201" s="722"/>
      <c r="AP201" s="722"/>
      <c r="AQ201" s="722"/>
      <c r="AR201" s="722"/>
    </row>
    <row r="202" spans="1:46" s="685" customFormat="1" ht="15" customHeight="1">
      <c r="A202" s="1236"/>
      <c r="B202" s="1236"/>
      <c r="C202" s="1236"/>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36"/>
      <c r="B203" s="1236"/>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36"/>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8"/>
      <c r="R207" s="157"/>
      <c r="S207" s="157"/>
      <c r="T207" s="157"/>
      <c r="U207" s="1238"/>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8"/>
      <c r="R208" s="157"/>
      <c r="S208" s="157"/>
      <c r="T208" s="157"/>
      <c r="U208" s="1238"/>
      <c r="V208" s="157"/>
      <c r="W208" s="157"/>
      <c r="X208" s="157"/>
      <c r="Y208" s="157"/>
      <c r="Z208" s="157"/>
      <c r="AA208" s="157"/>
      <c r="AB208" s="157"/>
      <c r="AC208" s="157"/>
    </row>
    <row r="209" spans="1:83" ht="15" customHeight="1">
      <c r="G209" s="156"/>
      <c r="H209" s="157"/>
      <c r="I209" s="157"/>
      <c r="J209" s="85"/>
      <c r="K209" s="157"/>
      <c r="L209" s="157"/>
      <c r="M209" s="157"/>
      <c r="N209" s="157"/>
      <c r="O209" s="157"/>
      <c r="Q209" s="1238"/>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20" t="s">
        <v>85</v>
      </c>
      <c r="O211" s="1270"/>
      <c r="P211" s="1266">
        <v>1</v>
      </c>
      <c r="Q211" s="1292"/>
      <c r="R211" s="1232" t="s">
        <v>84</v>
      </c>
      <c r="S211" s="1321"/>
      <c r="T211" s="1312">
        <v>1</v>
      </c>
      <c r="U211" s="1239"/>
      <c r="V211" s="1232"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20"/>
      <c r="O212" s="1270"/>
      <c r="P212" s="1266"/>
      <c r="Q212" s="1292"/>
      <c r="R212" s="1232"/>
      <c r="S212" s="1322"/>
      <c r="T212" s="1313"/>
      <c r="U212" s="1239"/>
      <c r="V212" s="1232"/>
      <c r="W212" s="737"/>
      <c r="X212" s="737"/>
      <c r="Y212" s="737" t="s">
        <v>714</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20"/>
      <c r="O213" s="1270"/>
      <c r="P213" s="1266"/>
      <c r="Q213" s="1292"/>
      <c r="R213" s="1232"/>
      <c r="S213" s="734"/>
      <c r="T213" s="734"/>
      <c r="U213" s="737" t="s">
        <v>715</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32"/>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36">
        <v>1</v>
      </c>
      <c r="B220" s="884"/>
      <c r="C220" s="884"/>
      <c r="D220" s="884"/>
      <c r="E220" s="885"/>
      <c r="F220" s="886"/>
      <c r="G220" s="886"/>
      <c r="H220" s="886"/>
      <c r="I220" s="887"/>
      <c r="J220" s="882"/>
      <c r="K220" s="889"/>
      <c r="L220" s="782">
        <f>mergeValue(A220)</f>
        <v>1</v>
      </c>
      <c r="M220" s="642" t="s">
        <v>20</v>
      </c>
      <c r="N220" s="647"/>
      <c r="O220" s="1286"/>
      <c r="P220" s="1287"/>
      <c r="Q220" s="1287"/>
      <c r="R220" s="1287"/>
      <c r="S220" s="1287"/>
      <c r="T220" s="1287"/>
      <c r="U220" s="1287"/>
      <c r="V220" s="1288"/>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36"/>
      <c r="B221" s="1236">
        <v>1</v>
      </c>
      <c r="C221" s="884"/>
      <c r="D221" s="884"/>
      <c r="E221" s="886"/>
      <c r="F221" s="886"/>
      <c r="G221" s="886"/>
      <c r="H221" s="886"/>
      <c r="I221" s="881"/>
      <c r="J221" s="880"/>
      <c r="K221" s="883"/>
      <c r="L221" s="782" t="str">
        <f>mergeValue(A221) &amp;"."&amp; mergeValue(B221)</f>
        <v>1.1</v>
      </c>
      <c r="M221" s="693" t="s">
        <v>16</v>
      </c>
      <c r="N221" s="647"/>
      <c r="O221" s="1286"/>
      <c r="P221" s="1287"/>
      <c r="Q221" s="1287"/>
      <c r="R221" s="1287"/>
      <c r="S221" s="1287"/>
      <c r="T221" s="1287"/>
      <c r="U221" s="1287"/>
      <c r="V221" s="1288"/>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36"/>
      <c r="B222" s="1236"/>
      <c r="C222" s="1236">
        <v>1</v>
      </c>
      <c r="D222" s="884"/>
      <c r="E222" s="886"/>
      <c r="F222" s="886"/>
      <c r="G222" s="886"/>
      <c r="H222" s="886"/>
      <c r="I222" s="888"/>
      <c r="J222" s="880"/>
      <c r="K222" s="883"/>
      <c r="L222" s="782" t="str">
        <f>mergeValue(A222) &amp;"."&amp; mergeValue(B222)&amp;"."&amp; mergeValue(C222)</f>
        <v>1.1.1</v>
      </c>
      <c r="M222" s="694" t="s">
        <v>7</v>
      </c>
      <c r="N222" s="647"/>
      <c r="O222" s="1286"/>
      <c r="P222" s="1287"/>
      <c r="Q222" s="1287"/>
      <c r="R222" s="1287"/>
      <c r="S222" s="1287"/>
      <c r="T222" s="1287"/>
      <c r="U222" s="1287"/>
      <c r="V222" s="1288"/>
      <c r="W222" s="631" t="s">
        <v>634</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36"/>
      <c r="B223" s="1236"/>
      <c r="C223" s="1236"/>
      <c r="D223" s="1236">
        <v>1</v>
      </c>
      <c r="E223" s="886"/>
      <c r="F223" s="886"/>
      <c r="G223" s="886"/>
      <c r="H223" s="886"/>
      <c r="I223" s="888"/>
      <c r="J223" s="880"/>
      <c r="K223" s="883"/>
      <c r="L223" s="782" t="str">
        <f>mergeValue(A223) &amp;"."&amp; mergeValue(B223)&amp;"."&amp; mergeValue(C223)&amp;"."&amp; mergeValue(D223)</f>
        <v>1.1.1.1</v>
      </c>
      <c r="M223" s="695" t="s">
        <v>22</v>
      </c>
      <c r="N223" s="647"/>
      <c r="O223" s="1286"/>
      <c r="P223" s="1287"/>
      <c r="Q223" s="1287"/>
      <c r="R223" s="1287"/>
      <c r="S223" s="1287"/>
      <c r="T223" s="1287"/>
      <c r="U223" s="1287"/>
      <c r="V223" s="1288"/>
      <c r="W223" s="631" t="s">
        <v>635</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36"/>
      <c r="B224" s="1236"/>
      <c r="C224" s="1236"/>
      <c r="D224" s="1236"/>
      <c r="E224" s="1236">
        <v>1</v>
      </c>
      <c r="F224" s="886"/>
      <c r="G224" s="886"/>
      <c r="H224" s="884">
        <v>1</v>
      </c>
      <c r="I224" s="1236">
        <v>1</v>
      </c>
      <c r="J224" s="886"/>
      <c r="K224" s="891"/>
      <c r="L224" s="782" t="str">
        <f>mergeValue(A224) &amp;"."&amp; mergeValue(B224)&amp;"."&amp; mergeValue(C224)&amp;"."&amp; mergeValue(D224)&amp;"."&amp; mergeValue(E224)</f>
        <v>1.1.1.1.1</v>
      </c>
      <c r="M224" s="555" t="s">
        <v>9</v>
      </c>
      <c r="N224" s="647"/>
      <c r="O224" s="1239"/>
      <c r="P224" s="1240"/>
      <c r="Q224" s="1240"/>
      <c r="R224" s="1240"/>
      <c r="S224" s="1240"/>
      <c r="T224" s="1240"/>
      <c r="U224" s="1240"/>
      <c r="V224" s="1241"/>
      <c r="W224" s="631" t="s">
        <v>639</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43" s="800" customFormat="1" ht="90">
      <c r="A225" s="1236"/>
      <c r="B225" s="1236"/>
      <c r="C225" s="1236"/>
      <c r="D225" s="1236"/>
      <c r="E225" s="1236"/>
      <c r="F225" s="1236">
        <v>1</v>
      </c>
      <c r="G225" s="884"/>
      <c r="H225" s="884"/>
      <c r="I225" s="1236"/>
      <c r="J225" s="1236">
        <v>1</v>
      </c>
      <c r="K225" s="892"/>
      <c r="L225" s="782" t="str">
        <f>mergeValue(A225) &amp;"."&amp; mergeValue(B225)&amp;"."&amp; mergeValue(C225)&amp;"."&amp; mergeValue(D225)&amp;"."&amp; mergeValue(E225)&amp;"."&amp; mergeValue(F225)</f>
        <v>1.1.1.1.1.1</v>
      </c>
      <c r="M225" s="556" t="s">
        <v>10</v>
      </c>
      <c r="N225" s="647"/>
      <c r="O225" s="1239"/>
      <c r="P225" s="1240"/>
      <c r="Q225" s="1240"/>
      <c r="R225" s="1240"/>
      <c r="S225" s="1240"/>
      <c r="T225" s="1240"/>
      <c r="U225" s="1240"/>
      <c r="V225" s="1241"/>
      <c r="W225" s="631" t="s">
        <v>637</v>
      </c>
      <c r="X225" s="809"/>
      <c r="Y225" s="830"/>
      <c r="Z225" s="830" t="str">
        <f t="shared" si="3"/>
        <v>Группа потребителей</v>
      </c>
      <c r="AA225" s="830"/>
      <c r="AB225" s="830"/>
      <c r="AC225" s="830"/>
      <c r="AD225" s="809"/>
      <c r="AE225" s="809"/>
      <c r="AF225" s="809"/>
      <c r="AG225" s="809"/>
      <c r="AH225" s="809"/>
      <c r="AI225" s="809"/>
      <c r="AJ225" s="809"/>
    </row>
    <row r="226" spans="1:43" s="800" customFormat="1" ht="195.75" customHeight="1">
      <c r="A226" s="1236"/>
      <c r="B226" s="1236"/>
      <c r="C226" s="1236"/>
      <c r="D226" s="1236"/>
      <c r="E226" s="1236"/>
      <c r="F226" s="1236"/>
      <c r="G226" s="884">
        <v>1</v>
      </c>
      <c r="H226" s="884"/>
      <c r="I226" s="1236"/>
      <c r="J226" s="1236"/>
      <c r="K226" s="892">
        <v>1</v>
      </c>
      <c r="L226" s="782" t="str">
        <f>mergeValue(A226) &amp;"."&amp; mergeValue(B226)&amp;"."&amp; mergeValue(C226)&amp;"."&amp; mergeValue(D226)&amp;"."&amp; mergeValue(E226)&amp;"."&amp; mergeValue(F226)&amp;"."&amp; mergeValue(G226)</f>
        <v>1.1.1.1.1.1.1</v>
      </c>
      <c r="M226" s="1070"/>
      <c r="N226" s="647"/>
      <c r="O226" s="764"/>
      <c r="P226" s="764"/>
      <c r="Q226" s="764"/>
      <c r="R226" s="1231"/>
      <c r="S226" s="1232" t="s">
        <v>84</v>
      </c>
      <c r="T226" s="1231"/>
      <c r="U226" s="1232" t="s">
        <v>84</v>
      </c>
      <c r="V226" s="764"/>
      <c r="W226" s="1206" t="s">
        <v>656</v>
      </c>
      <c r="X226" s="809" t="str">
        <f>strCheckDate(O227:V227)</f>
        <v/>
      </c>
      <c r="Y226" s="830"/>
      <c r="Z226" s="830" t="str">
        <f t="shared" si="3"/>
        <v/>
      </c>
      <c r="AA226" s="830"/>
      <c r="AB226" s="830"/>
      <c r="AC226" s="830"/>
      <c r="AD226" s="809"/>
      <c r="AE226" s="809"/>
      <c r="AF226" s="809"/>
      <c r="AG226" s="809"/>
      <c r="AH226" s="809"/>
      <c r="AI226" s="809"/>
      <c r="AJ226" s="809"/>
    </row>
    <row r="227" spans="1:43" s="800" customFormat="1" ht="14.25" hidden="1" customHeight="1">
      <c r="A227" s="1236"/>
      <c r="B227" s="1236"/>
      <c r="C227" s="1236"/>
      <c r="D227" s="1236"/>
      <c r="E227" s="1236"/>
      <c r="F227" s="1236"/>
      <c r="G227" s="884"/>
      <c r="H227" s="884"/>
      <c r="I227" s="1236"/>
      <c r="J227" s="1236"/>
      <c r="K227" s="892"/>
      <c r="L227" s="801"/>
      <c r="M227" s="647"/>
      <c r="N227" s="647"/>
      <c r="O227" s="764"/>
      <c r="P227" s="764"/>
      <c r="Q227" s="770" t="str">
        <f>R226 &amp; "-" &amp; T226</f>
        <v>-</v>
      </c>
      <c r="R227" s="1231"/>
      <c r="S227" s="1232"/>
      <c r="T227" s="1231"/>
      <c r="U227" s="1232"/>
      <c r="V227" s="764"/>
      <c r="W227" s="1206"/>
      <c r="X227" s="809"/>
      <c r="Y227" s="830"/>
      <c r="Z227" s="830" t="str">
        <f t="shared" si="3"/>
        <v/>
      </c>
      <c r="AA227" s="830"/>
      <c r="AB227" s="830"/>
      <c r="AC227" s="830"/>
      <c r="AD227" s="809"/>
      <c r="AE227" s="809"/>
      <c r="AF227" s="809"/>
      <c r="AG227" s="809"/>
      <c r="AH227" s="809"/>
      <c r="AI227" s="809"/>
      <c r="AJ227" s="809"/>
    </row>
    <row r="228" spans="1:43" s="800" customFormat="1" ht="15" customHeight="1">
      <c r="A228" s="1236"/>
      <c r="B228" s="1236"/>
      <c r="C228" s="1236"/>
      <c r="D228" s="1236"/>
      <c r="E228" s="1236"/>
      <c r="F228" s="1236"/>
      <c r="G228" s="886"/>
      <c r="H228" s="884"/>
      <c r="I228" s="1236"/>
      <c r="J228" s="1236"/>
      <c r="K228" s="891"/>
      <c r="L228" s="689"/>
      <c r="M228" s="558" t="s">
        <v>25</v>
      </c>
      <c r="N228" s="766"/>
      <c r="O228" s="766"/>
      <c r="P228" s="766"/>
      <c r="Q228" s="766"/>
      <c r="R228" s="766"/>
      <c r="S228" s="766"/>
      <c r="T228" s="766"/>
      <c r="U228" s="766"/>
      <c r="V228" s="763"/>
      <c r="W228" s="1206"/>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43" s="800" customFormat="1" ht="15" customHeight="1">
      <c r="A229" s="1236"/>
      <c r="B229" s="1236"/>
      <c r="C229" s="1236"/>
      <c r="D229" s="1236"/>
      <c r="E229" s="1236"/>
      <c r="F229" s="886"/>
      <c r="G229" s="886"/>
      <c r="H229" s="884"/>
      <c r="I229" s="1236"/>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43" s="800" customFormat="1" ht="15" customHeight="1">
      <c r="A230" s="1236"/>
      <c r="B230" s="1236"/>
      <c r="C230" s="1236"/>
      <c r="D230" s="1236"/>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43" s="800" customFormat="1" ht="15" customHeight="1">
      <c r="A231" s="1236"/>
      <c r="B231" s="1236"/>
      <c r="C231" s="1236"/>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43" s="800" customFormat="1" ht="15" customHeight="1">
      <c r="A232" s="1236"/>
      <c r="B232" s="1236"/>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43" s="800" customFormat="1" ht="15" customHeight="1">
      <c r="A233" s="1236"/>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43"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43" s="990" customFormat="1" ht="18.75" customHeight="1">
      <c r="X235" s="1011"/>
      <c r="Y235" s="1011"/>
      <c r="Z235" s="1011"/>
      <c r="AA235" s="1011"/>
      <c r="AB235" s="1011"/>
      <c r="AC235" s="1011"/>
      <c r="AD235" s="1011"/>
      <c r="AE235" s="1011"/>
      <c r="AF235" s="1011"/>
      <c r="AG235" s="1011"/>
      <c r="AH235" s="1011"/>
      <c r="AI235" s="1011"/>
      <c r="AJ235" s="1011"/>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43" s="991" customFormat="1" ht="22.5">
      <c r="A238" s="1236">
        <v>1</v>
      </c>
      <c r="B238" s="1016"/>
      <c r="C238" s="1016"/>
      <c r="D238" s="1016"/>
      <c r="E238" s="982"/>
      <c r="F238" s="1027"/>
      <c r="G238" s="1027"/>
      <c r="H238" s="1027"/>
      <c r="I238" s="984"/>
      <c r="J238" s="980"/>
      <c r="K238" s="964"/>
      <c r="L238" s="1031">
        <f>mergeValue(A238)</f>
        <v>1</v>
      </c>
      <c r="M238" s="642" t="s">
        <v>20</v>
      </c>
      <c r="N238" s="647"/>
      <c r="O238" s="1286"/>
      <c r="P238" s="1287"/>
      <c r="Q238" s="1287"/>
      <c r="R238" s="1287"/>
      <c r="S238" s="1287"/>
      <c r="T238" s="1287"/>
      <c r="U238" s="1287"/>
      <c r="V238" s="1287"/>
      <c r="W238" s="1287"/>
      <c r="X238" s="1287"/>
      <c r="Y238" s="1287"/>
      <c r="Z238" s="1287"/>
      <c r="AA238" s="1287"/>
      <c r="AB238" s="1287"/>
      <c r="AC238" s="1288"/>
      <c r="AD238" s="631" t="s">
        <v>476</v>
      </c>
      <c r="AE238" s="1009"/>
      <c r="AF238" s="830"/>
      <c r="AG238" s="830" t="str">
        <f t="shared" ref="AG238:AG251" si="4">IF(M238="","",M238 )</f>
        <v>Наименование тарифа</v>
      </c>
      <c r="AH238" s="830"/>
      <c r="AI238" s="830"/>
      <c r="AJ238" s="830"/>
      <c r="AK238" s="1009"/>
      <c r="AL238" s="1009"/>
      <c r="AM238" s="1009"/>
      <c r="AN238" s="1009"/>
      <c r="AO238" s="1009"/>
      <c r="AP238" s="1009"/>
      <c r="AQ238" s="1009"/>
    </row>
    <row r="239" spans="1:43" s="991" customFormat="1" ht="22.5">
      <c r="A239" s="1236"/>
      <c r="B239" s="1236">
        <v>1</v>
      </c>
      <c r="C239" s="1016"/>
      <c r="D239" s="1016"/>
      <c r="E239" s="1027"/>
      <c r="F239" s="1027"/>
      <c r="G239" s="1027"/>
      <c r="H239" s="1027"/>
      <c r="I239" s="1022"/>
      <c r="J239" s="955"/>
      <c r="K239" s="958"/>
      <c r="L239" s="1031" t="str">
        <f>mergeValue(A239) &amp;"."&amp; mergeValue(B239)</f>
        <v>1.1</v>
      </c>
      <c r="M239" s="693" t="s">
        <v>16</v>
      </c>
      <c r="N239" s="647"/>
      <c r="O239" s="1286"/>
      <c r="P239" s="1287"/>
      <c r="Q239" s="1287"/>
      <c r="R239" s="1287"/>
      <c r="S239" s="1287"/>
      <c r="T239" s="1287"/>
      <c r="U239" s="1287"/>
      <c r="V239" s="1287"/>
      <c r="W239" s="1287"/>
      <c r="X239" s="1287"/>
      <c r="Y239" s="1287"/>
      <c r="Z239" s="1287"/>
      <c r="AA239" s="1287"/>
      <c r="AB239" s="1287"/>
      <c r="AC239" s="1288"/>
      <c r="AD239" s="631" t="s">
        <v>477</v>
      </c>
      <c r="AE239" s="1009"/>
      <c r="AF239" s="830"/>
      <c r="AG239" s="830" t="str">
        <f t="shared" si="4"/>
        <v>Территория действия тарифа</v>
      </c>
      <c r="AH239" s="830"/>
      <c r="AI239" s="830"/>
      <c r="AJ239" s="830"/>
      <c r="AK239" s="1009"/>
      <c r="AL239" s="1009"/>
      <c r="AM239" s="1009"/>
      <c r="AN239" s="1009"/>
      <c r="AO239" s="1009"/>
      <c r="AP239" s="1009"/>
      <c r="AQ239" s="1009"/>
    </row>
    <row r="240" spans="1:43" s="991" customFormat="1" ht="22.5">
      <c r="A240" s="1236"/>
      <c r="B240" s="1236"/>
      <c r="C240" s="1236">
        <v>1</v>
      </c>
      <c r="D240" s="1016"/>
      <c r="E240" s="1027"/>
      <c r="F240" s="1027"/>
      <c r="G240" s="1027"/>
      <c r="H240" s="1027"/>
      <c r="I240" s="963"/>
      <c r="J240" s="955"/>
      <c r="K240" s="958"/>
      <c r="L240" s="1031" t="str">
        <f>mergeValue(A240) &amp;"."&amp; mergeValue(B240)&amp;"."&amp; mergeValue(C240)</f>
        <v>1.1.1</v>
      </c>
      <c r="M240" s="694" t="s">
        <v>7</v>
      </c>
      <c r="N240" s="647"/>
      <c r="O240" s="1286"/>
      <c r="P240" s="1287"/>
      <c r="Q240" s="1287"/>
      <c r="R240" s="1287"/>
      <c r="S240" s="1287"/>
      <c r="T240" s="1287"/>
      <c r="U240" s="1287"/>
      <c r="V240" s="1287"/>
      <c r="W240" s="1287"/>
      <c r="X240" s="1287"/>
      <c r="Y240" s="1287"/>
      <c r="Z240" s="1287"/>
      <c r="AA240" s="1287"/>
      <c r="AB240" s="1287"/>
      <c r="AC240" s="1288"/>
      <c r="AD240" s="631" t="s">
        <v>634</v>
      </c>
      <c r="AE240" s="1009"/>
      <c r="AF240" s="830"/>
      <c r="AG240" s="830" t="str">
        <f t="shared" si="4"/>
        <v xml:space="preserve">Наименование системы теплоснабжения </v>
      </c>
      <c r="AH240" s="830"/>
      <c r="AI240" s="830"/>
      <c r="AJ240" s="830"/>
      <c r="AK240" s="1009"/>
      <c r="AL240" s="1009"/>
      <c r="AM240" s="1009"/>
      <c r="AN240" s="1009"/>
      <c r="AO240" s="1009"/>
      <c r="AP240" s="1009"/>
      <c r="AQ240" s="1009"/>
    </row>
    <row r="241" spans="1:43" s="991" customFormat="1" ht="22.5">
      <c r="A241" s="1236"/>
      <c r="B241" s="1236"/>
      <c r="C241" s="1236"/>
      <c r="D241" s="1236">
        <v>1</v>
      </c>
      <c r="E241" s="1027"/>
      <c r="F241" s="1027"/>
      <c r="G241" s="1027"/>
      <c r="H241" s="1027"/>
      <c r="I241" s="963"/>
      <c r="J241" s="955"/>
      <c r="K241" s="958"/>
      <c r="L241" s="1031" t="str">
        <f>mergeValue(A241) &amp;"."&amp; mergeValue(B241)&amp;"."&amp; mergeValue(C241)&amp;"."&amp; mergeValue(D241)</f>
        <v>1.1.1.1</v>
      </c>
      <c r="M241" s="695" t="s">
        <v>22</v>
      </c>
      <c r="N241" s="647"/>
      <c r="O241" s="1286"/>
      <c r="P241" s="1287"/>
      <c r="Q241" s="1287"/>
      <c r="R241" s="1287"/>
      <c r="S241" s="1287"/>
      <c r="T241" s="1287"/>
      <c r="U241" s="1287"/>
      <c r="V241" s="1287"/>
      <c r="W241" s="1287"/>
      <c r="X241" s="1287"/>
      <c r="Y241" s="1287"/>
      <c r="Z241" s="1287"/>
      <c r="AA241" s="1287"/>
      <c r="AB241" s="1287"/>
      <c r="AC241" s="1288"/>
      <c r="AD241" s="631" t="s">
        <v>635</v>
      </c>
      <c r="AE241" s="1009"/>
      <c r="AF241" s="830"/>
      <c r="AG241" s="830" t="str">
        <f t="shared" si="4"/>
        <v xml:space="preserve">Источник тепловой энергии  </v>
      </c>
      <c r="AH241" s="830"/>
      <c r="AI241" s="830"/>
      <c r="AJ241" s="830"/>
      <c r="AK241" s="1009"/>
      <c r="AL241" s="1009"/>
      <c r="AM241" s="1009"/>
      <c r="AN241" s="1009"/>
      <c r="AO241" s="1009"/>
      <c r="AP241" s="1009"/>
      <c r="AQ241" s="1009"/>
    </row>
    <row r="242" spans="1:43" s="991" customFormat="1" ht="101.25">
      <c r="A242" s="1236"/>
      <c r="B242" s="1236"/>
      <c r="C242" s="1236"/>
      <c r="D242" s="1236"/>
      <c r="E242" s="1236">
        <v>1</v>
      </c>
      <c r="F242" s="1027"/>
      <c r="G242" s="1027"/>
      <c r="H242" s="1016">
        <v>1</v>
      </c>
      <c r="I242" s="1236">
        <v>1</v>
      </c>
      <c r="J242" s="1027"/>
      <c r="K242" s="966"/>
      <c r="L242" s="1031" t="str">
        <f>mergeValue(A242) &amp;"."&amp; mergeValue(B242)&amp;"."&amp; mergeValue(C242)&amp;"."&amp; mergeValue(D242)&amp;"."&amp; mergeValue(E242)</f>
        <v>1.1.1.1.1</v>
      </c>
      <c r="M242" s="555" t="s">
        <v>9</v>
      </c>
      <c r="N242" s="647"/>
      <c r="O242" s="1239"/>
      <c r="P242" s="1240"/>
      <c r="Q242" s="1240"/>
      <c r="R242" s="1240"/>
      <c r="S242" s="1240"/>
      <c r="T242" s="1240"/>
      <c r="U242" s="1240"/>
      <c r="V242" s="1240"/>
      <c r="W242" s="1240"/>
      <c r="X242" s="1240"/>
      <c r="Y242" s="1240"/>
      <c r="Z242" s="1240"/>
      <c r="AA242" s="1240"/>
      <c r="AB242" s="1240"/>
      <c r="AC242" s="1241"/>
      <c r="AD242" s="631" t="s">
        <v>639</v>
      </c>
      <c r="AE242" s="1009"/>
      <c r="AF242" s="830"/>
      <c r="AG242" s="830" t="str">
        <f t="shared" si="4"/>
        <v>Схема подключения теплопотребляющей установки к коллектору источника тепловой энергии</v>
      </c>
      <c r="AH242" s="830"/>
      <c r="AI242" s="830"/>
      <c r="AJ242" s="830"/>
      <c r="AK242" s="1009"/>
      <c r="AL242" s="1009"/>
      <c r="AM242" s="1009"/>
      <c r="AN242" s="1009"/>
      <c r="AO242" s="1009"/>
      <c r="AP242" s="1009"/>
      <c r="AQ242" s="1009"/>
    </row>
    <row r="243" spans="1:43" s="991" customFormat="1" ht="90">
      <c r="A243" s="1236"/>
      <c r="B243" s="1236"/>
      <c r="C243" s="1236"/>
      <c r="D243" s="1236"/>
      <c r="E243" s="1236"/>
      <c r="F243" s="1236">
        <v>1</v>
      </c>
      <c r="G243" s="1016"/>
      <c r="H243" s="1016"/>
      <c r="I243" s="1236"/>
      <c r="J243" s="1236">
        <v>1</v>
      </c>
      <c r="K243" s="967"/>
      <c r="L243" s="1031" t="str">
        <f>mergeValue(A243) &amp;"."&amp; mergeValue(B243)&amp;"."&amp; mergeValue(C243)&amp;"."&amp; mergeValue(D243)&amp;"."&amp; mergeValue(E243)&amp;"."&amp; mergeValue(F243)</f>
        <v>1.1.1.1.1.1</v>
      </c>
      <c r="M243" s="556" t="s">
        <v>10</v>
      </c>
      <c r="N243" s="647"/>
      <c r="O243" s="1239"/>
      <c r="P243" s="1240"/>
      <c r="Q243" s="1240"/>
      <c r="R243" s="1240"/>
      <c r="S243" s="1240"/>
      <c r="T243" s="1240"/>
      <c r="U243" s="1240"/>
      <c r="V243" s="1240"/>
      <c r="W243" s="1240"/>
      <c r="X243" s="1240"/>
      <c r="Y243" s="1240"/>
      <c r="Z243" s="1240"/>
      <c r="AA243" s="1240"/>
      <c r="AB243" s="1240"/>
      <c r="AC243" s="1241"/>
      <c r="AD243" s="631" t="s">
        <v>637</v>
      </c>
      <c r="AE243" s="1009"/>
      <c r="AF243" s="830"/>
      <c r="AG243" s="830" t="str">
        <f t="shared" si="4"/>
        <v>Группа потребителей</v>
      </c>
      <c r="AH243" s="830"/>
      <c r="AI243" s="830"/>
      <c r="AJ243" s="830"/>
      <c r="AK243" s="1009"/>
      <c r="AL243" s="1009"/>
      <c r="AM243" s="1009"/>
      <c r="AN243" s="1009"/>
      <c r="AO243" s="1009"/>
      <c r="AP243" s="1009"/>
      <c r="AQ243" s="1009"/>
    </row>
    <row r="244" spans="1:43" s="991" customFormat="1" ht="189" customHeight="1">
      <c r="A244" s="1236"/>
      <c r="B244" s="1236"/>
      <c r="C244" s="1236"/>
      <c r="D244" s="1236"/>
      <c r="E244" s="1236"/>
      <c r="F244" s="1236"/>
      <c r="G244" s="1016">
        <v>1</v>
      </c>
      <c r="H244" s="1016"/>
      <c r="I244" s="1236"/>
      <c r="J244" s="1236"/>
      <c r="K244" s="967">
        <v>1</v>
      </c>
      <c r="L244" s="1031" t="str">
        <f>mergeValue(A244) &amp;"."&amp; mergeValue(B244)&amp;"."&amp; mergeValue(C244)&amp;"."&amp; mergeValue(D244)&amp;"."&amp; mergeValue(E244)&amp;"."&amp; mergeValue(F244)&amp;"."&amp; mergeValue(G244)</f>
        <v>1.1.1.1.1.1.1</v>
      </c>
      <c r="M244" s="1070"/>
      <c r="N244" s="647"/>
      <c r="O244" s="684"/>
      <c r="P244" s="764"/>
      <c r="Q244" s="1095"/>
      <c r="R244" s="1231"/>
      <c r="S244" s="1232" t="s">
        <v>84</v>
      </c>
      <c r="T244" s="1231"/>
      <c r="U244" s="1232" t="s">
        <v>84</v>
      </c>
      <c r="V244" s="684"/>
      <c r="W244" s="764"/>
      <c r="X244" s="1095"/>
      <c r="Y244" s="1231"/>
      <c r="Z244" s="1232" t="s">
        <v>84</v>
      </c>
      <c r="AA244" s="1231"/>
      <c r="AB244" s="1232" t="s">
        <v>85</v>
      </c>
      <c r="AC244" s="764"/>
      <c r="AD244" s="1207" t="s">
        <v>656</v>
      </c>
      <c r="AE244" s="1009" t="str">
        <f>strCheckDate(O245:AC245)</f>
        <v/>
      </c>
      <c r="AF244" s="830"/>
      <c r="AG244" s="830" t="str">
        <f t="shared" si="4"/>
        <v/>
      </c>
      <c r="AH244" s="830"/>
      <c r="AI244" s="830"/>
      <c r="AJ244" s="830"/>
      <c r="AK244" s="1009"/>
      <c r="AL244" s="1009"/>
      <c r="AM244" s="1009"/>
      <c r="AN244" s="1009"/>
      <c r="AO244" s="1009"/>
      <c r="AP244" s="1009"/>
      <c r="AQ244" s="1009"/>
    </row>
    <row r="245" spans="1:43" s="991" customFormat="1" ht="11.25" hidden="1" customHeight="1">
      <c r="A245" s="1236"/>
      <c r="B245" s="1236"/>
      <c r="C245" s="1236"/>
      <c r="D245" s="1236"/>
      <c r="E245" s="1236"/>
      <c r="F245" s="1236"/>
      <c r="G245" s="1016"/>
      <c r="H245" s="1016"/>
      <c r="I245" s="1236"/>
      <c r="J245" s="1236"/>
      <c r="K245" s="967"/>
      <c r="L245" s="801"/>
      <c r="M245" s="647"/>
      <c r="N245" s="647"/>
      <c r="O245" s="764"/>
      <c r="P245" s="764"/>
      <c r="Q245" s="770" t="str">
        <f>R244 &amp; "-" &amp; T244</f>
        <v>-</v>
      </c>
      <c r="R245" s="1231"/>
      <c r="S245" s="1232"/>
      <c r="T245" s="1231"/>
      <c r="U245" s="1232"/>
      <c r="V245" s="764"/>
      <c r="W245" s="764"/>
      <c r="X245" s="770" t="str">
        <f>Y244 &amp; "-" &amp; AA244</f>
        <v>-</v>
      </c>
      <c r="Y245" s="1231"/>
      <c r="Z245" s="1232"/>
      <c r="AA245" s="1231"/>
      <c r="AB245" s="1232"/>
      <c r="AC245" s="764"/>
      <c r="AD245" s="1208"/>
      <c r="AE245" s="1009"/>
      <c r="AF245" s="830"/>
      <c r="AG245" s="830" t="str">
        <f t="shared" si="4"/>
        <v/>
      </c>
      <c r="AH245" s="830"/>
      <c r="AI245" s="830"/>
      <c r="AJ245" s="830"/>
      <c r="AK245" s="1009"/>
      <c r="AL245" s="1009"/>
      <c r="AM245" s="1009"/>
      <c r="AN245" s="1009"/>
      <c r="AO245" s="1009"/>
      <c r="AP245" s="1009"/>
      <c r="AQ245" s="1009"/>
    </row>
    <row r="246" spans="1:43" s="991" customFormat="1" ht="15" customHeight="1">
      <c r="A246" s="1236"/>
      <c r="B246" s="1236"/>
      <c r="C246" s="1236"/>
      <c r="D246" s="1236"/>
      <c r="E246" s="1236"/>
      <c r="F246" s="1236"/>
      <c r="G246" s="1027"/>
      <c r="H246" s="1016"/>
      <c r="I246" s="1236"/>
      <c r="J246" s="1236"/>
      <c r="K246" s="966"/>
      <c r="L246" s="689"/>
      <c r="M246" s="558" t="s">
        <v>25</v>
      </c>
      <c r="N246" s="1007"/>
      <c r="O246" s="1007"/>
      <c r="P246" s="1007"/>
      <c r="Q246" s="1007"/>
      <c r="R246" s="1007"/>
      <c r="S246" s="1007"/>
      <c r="T246" s="1007"/>
      <c r="U246" s="1007"/>
      <c r="V246" s="1007"/>
      <c r="W246" s="1007"/>
      <c r="X246" s="1007"/>
      <c r="Y246" s="1007"/>
      <c r="Z246" s="1007"/>
      <c r="AA246" s="1007"/>
      <c r="AB246" s="1007"/>
      <c r="AC246" s="763"/>
      <c r="AD246" s="1209"/>
      <c r="AE246" s="1009"/>
      <c r="AF246" s="830"/>
      <c r="AG246" s="830" t="str">
        <f t="shared" si="4"/>
        <v>Добавить вид теплоносителя (параметры теплоносителя)</v>
      </c>
      <c r="AH246" s="830"/>
      <c r="AI246" s="830"/>
      <c r="AJ246" s="830"/>
      <c r="AK246" s="1009"/>
      <c r="AL246" s="1009"/>
      <c r="AM246" s="1009"/>
      <c r="AN246" s="1009"/>
      <c r="AO246" s="1009"/>
      <c r="AP246" s="1009"/>
      <c r="AQ246" s="1009"/>
    </row>
    <row r="247" spans="1:43" s="991" customFormat="1" ht="15" customHeight="1">
      <c r="A247" s="1236"/>
      <c r="B247" s="1236"/>
      <c r="C247" s="1236"/>
      <c r="D247" s="1236"/>
      <c r="E247" s="1236"/>
      <c r="F247" s="1027"/>
      <c r="G247" s="1027"/>
      <c r="H247" s="1016"/>
      <c r="I247" s="1236"/>
      <c r="J247" s="1027"/>
      <c r="K247" s="966"/>
      <c r="L247" s="689"/>
      <c r="M247" s="557" t="s">
        <v>11</v>
      </c>
      <c r="N247" s="1007"/>
      <c r="O247" s="1007"/>
      <c r="P247" s="1007"/>
      <c r="Q247" s="1007"/>
      <c r="R247" s="1007"/>
      <c r="S247" s="1007"/>
      <c r="T247" s="1007"/>
      <c r="U247" s="1006"/>
      <c r="V247" s="1007"/>
      <c r="W247" s="1007"/>
      <c r="X247" s="1007"/>
      <c r="Y247" s="1007"/>
      <c r="Z247" s="1007"/>
      <c r="AA247" s="1007"/>
      <c r="AB247" s="1006"/>
      <c r="AC247" s="1007"/>
      <c r="AD247" s="666"/>
      <c r="AE247" s="1009"/>
      <c r="AF247" s="830"/>
      <c r="AG247" s="830" t="str">
        <f t="shared" si="4"/>
        <v>Добавить группу потребителей</v>
      </c>
      <c r="AH247" s="830"/>
      <c r="AI247" s="830"/>
      <c r="AJ247" s="830"/>
      <c r="AK247" s="1009"/>
      <c r="AL247" s="1009"/>
      <c r="AM247" s="1009"/>
      <c r="AN247" s="1009"/>
      <c r="AO247" s="1009"/>
      <c r="AP247" s="1009"/>
      <c r="AQ247" s="1009"/>
    </row>
    <row r="248" spans="1:43" s="991" customFormat="1" ht="15" customHeight="1">
      <c r="A248" s="1236"/>
      <c r="B248" s="1236"/>
      <c r="C248" s="1236"/>
      <c r="D248" s="1236"/>
      <c r="E248" s="965"/>
      <c r="F248" s="1027"/>
      <c r="G248" s="1027"/>
      <c r="H248" s="1027"/>
      <c r="I248" s="980"/>
      <c r="J248" s="995"/>
      <c r="K248" s="964"/>
      <c r="L248" s="689"/>
      <c r="M248" s="1002" t="s">
        <v>12</v>
      </c>
      <c r="N248" s="1007"/>
      <c r="O248" s="1007"/>
      <c r="P248" s="1007"/>
      <c r="Q248" s="1007"/>
      <c r="R248" s="1007"/>
      <c r="S248" s="1007"/>
      <c r="T248" s="1007"/>
      <c r="U248" s="1006"/>
      <c r="V248" s="1007"/>
      <c r="W248" s="1007"/>
      <c r="X248" s="1007"/>
      <c r="Y248" s="1007"/>
      <c r="Z248" s="1007"/>
      <c r="AA248" s="1007"/>
      <c r="AB248" s="1006"/>
      <c r="AC248" s="1007"/>
      <c r="AD248" s="666"/>
      <c r="AE248" s="1009"/>
      <c r="AF248" s="830"/>
      <c r="AG248" s="830" t="str">
        <f t="shared" si="4"/>
        <v>Добавить схему подключения</v>
      </c>
      <c r="AH248" s="830"/>
      <c r="AI248" s="830"/>
      <c r="AJ248" s="830"/>
      <c r="AK248" s="1009"/>
      <c r="AL248" s="1009"/>
      <c r="AM248" s="1009"/>
      <c r="AN248" s="1009"/>
      <c r="AO248" s="1009"/>
      <c r="AP248" s="1009"/>
      <c r="AQ248" s="1009"/>
    </row>
    <row r="249" spans="1:43" s="991" customFormat="1" ht="15" customHeight="1">
      <c r="A249" s="1236"/>
      <c r="B249" s="1236"/>
      <c r="C249" s="1236"/>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1007"/>
      <c r="X249" s="1007"/>
      <c r="Y249" s="1007"/>
      <c r="Z249" s="1007"/>
      <c r="AA249" s="1007"/>
      <c r="AB249" s="1006"/>
      <c r="AC249" s="1007"/>
      <c r="AD249" s="666"/>
      <c r="AE249" s="1009"/>
      <c r="AF249" s="830"/>
      <c r="AG249" s="830" t="str">
        <f t="shared" si="4"/>
        <v>Добавить источник тепловой энергии</v>
      </c>
      <c r="AH249" s="830"/>
      <c r="AI249" s="830"/>
      <c r="AJ249" s="830"/>
      <c r="AK249" s="1009"/>
      <c r="AL249" s="1009"/>
      <c r="AM249" s="1009"/>
      <c r="AN249" s="1009"/>
      <c r="AO249" s="1009"/>
      <c r="AP249" s="1009"/>
      <c r="AQ249" s="1009"/>
    </row>
    <row r="250" spans="1:43" s="991" customFormat="1" ht="15" customHeight="1">
      <c r="A250" s="1236"/>
      <c r="B250" s="1236"/>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1007"/>
      <c r="X250" s="1007"/>
      <c r="Y250" s="1007"/>
      <c r="Z250" s="1007"/>
      <c r="AA250" s="1007"/>
      <c r="AB250" s="1006"/>
      <c r="AC250" s="1007"/>
      <c r="AD250" s="666"/>
      <c r="AE250" s="1009"/>
      <c r="AF250" s="830"/>
      <c r="AG250" s="830" t="str">
        <f t="shared" si="4"/>
        <v>Добавить наименование системы теплоснабжения</v>
      </c>
      <c r="AH250" s="830"/>
      <c r="AI250" s="830"/>
      <c r="AJ250" s="830"/>
      <c r="AK250" s="1009"/>
      <c r="AL250" s="1009"/>
      <c r="AM250" s="1009"/>
      <c r="AN250" s="1009"/>
      <c r="AO250" s="1009"/>
      <c r="AP250" s="1009"/>
      <c r="AQ250" s="1009"/>
    </row>
    <row r="251" spans="1:43" s="991" customFormat="1" ht="15" customHeight="1">
      <c r="A251" s="1236"/>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1007"/>
      <c r="X251" s="1007"/>
      <c r="Y251" s="1007"/>
      <c r="Z251" s="1007"/>
      <c r="AA251" s="1007"/>
      <c r="AB251" s="1006"/>
      <c r="AC251" s="1007"/>
      <c r="AD251" s="666"/>
      <c r="AE251" s="1009"/>
      <c r="AF251" s="830"/>
      <c r="AG251" s="830" t="str">
        <f t="shared" si="4"/>
        <v>Добавить территорию действия тарифа</v>
      </c>
      <c r="AH251" s="830"/>
      <c r="AI251" s="830"/>
      <c r="AJ251" s="830"/>
      <c r="AK251" s="1009"/>
      <c r="AL251" s="1009"/>
      <c r="AM251" s="1009"/>
      <c r="AN251" s="1009"/>
      <c r="AO251" s="1009"/>
      <c r="AP251" s="1009"/>
      <c r="AQ251" s="1009"/>
    </row>
    <row r="252" spans="1:43"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43"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43" s="35" customFormat="1" ht="11.25">
      <c r="A254" s="35" t="s">
        <v>277</v>
      </c>
    </row>
    <row r="255" spans="1:43" ht="11.25"/>
    <row r="256" spans="1:43"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4"/>
      <c r="K292" s="315"/>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24"/>
      <c r="D297" s="1153">
        <v>1</v>
      </c>
      <c r="E297" s="1238"/>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4"/>
      <c r="D298" s="1153"/>
      <c r="E298" s="1238"/>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25"/>
      <c r="D302" s="249"/>
      <c r="E302" s="455"/>
      <c r="F302" s="1326"/>
      <c r="G302" s="1153">
        <v>0</v>
      </c>
      <c r="H302" s="1323"/>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5"/>
      <c r="D303" s="249"/>
      <c r="E303" s="455"/>
      <c r="F303" s="1326"/>
      <c r="G303" s="1153"/>
      <c r="H303" s="1323"/>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3"/>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3"/>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5">
        <v>1</v>
      </c>
      <c r="B337" s="214"/>
      <c r="C337" s="214"/>
      <c r="D337" s="214"/>
      <c r="F337" s="334" t="str">
        <f>"2." &amp;mergeValue(A337)</f>
        <v>2.1</v>
      </c>
      <c r="G337" s="416" t="s">
        <v>494</v>
      </c>
      <c r="H337" s="317"/>
      <c r="I337" s="196" t="s">
        <v>591</v>
      </c>
      <c r="J337" s="333"/>
      <c r="K337" s="214"/>
      <c r="L337" s="214"/>
      <c r="M337" s="214"/>
      <c r="N337" s="214"/>
      <c r="O337" s="214"/>
      <c r="P337" s="214"/>
      <c r="Q337" s="214"/>
      <c r="R337" s="214"/>
      <c r="S337" s="214"/>
      <c r="T337" s="214"/>
    </row>
    <row r="338" spans="1:20" s="190" customFormat="1" ht="90">
      <c r="A338" s="1205"/>
      <c r="B338" s="214"/>
      <c r="C338" s="214"/>
      <c r="D338" s="214"/>
      <c r="F338" s="334" t="str">
        <f>"3." &amp;mergeValue(A338)</f>
        <v>3.1</v>
      </c>
      <c r="G338" s="416" t="s">
        <v>495</v>
      </c>
      <c r="H338" s="317"/>
      <c r="I338" s="196" t="s">
        <v>589</v>
      </c>
      <c r="J338" s="333"/>
      <c r="K338" s="214"/>
      <c r="L338" s="214"/>
      <c r="M338" s="214"/>
      <c r="N338" s="214"/>
      <c r="O338" s="214"/>
      <c r="P338" s="214"/>
      <c r="Q338" s="214"/>
      <c r="R338" s="214"/>
      <c r="S338" s="214"/>
      <c r="T338" s="214"/>
    </row>
    <row r="339" spans="1:20" s="190" customFormat="1" ht="45">
      <c r="A339" s="1205"/>
      <c r="B339" s="214"/>
      <c r="C339" s="214"/>
      <c r="D339" s="214"/>
      <c r="F339" s="334" t="str">
        <f>"4."&amp;mergeValue(A339)</f>
        <v>4.1</v>
      </c>
      <c r="G339" s="416" t="s">
        <v>496</v>
      </c>
      <c r="H339" s="318" t="s">
        <v>458</v>
      </c>
      <c r="I339" s="196"/>
      <c r="J339" s="333"/>
      <c r="K339" s="214"/>
      <c r="L339" s="214"/>
      <c r="M339" s="214"/>
      <c r="N339" s="214"/>
      <c r="O339" s="214"/>
      <c r="P339" s="214"/>
      <c r="Q339" s="214"/>
      <c r="R339" s="214"/>
      <c r="S339" s="214"/>
      <c r="T339" s="214"/>
    </row>
    <row r="340" spans="1:20" s="190" customFormat="1" ht="101.25">
      <c r="A340" s="1205"/>
      <c r="B340" s="1205">
        <v>1</v>
      </c>
      <c r="C340" s="341"/>
      <c r="D340" s="341"/>
      <c r="F340" s="334" t="str">
        <f>"4."&amp;mergeValue(A340) &amp;"."&amp;mergeValue(B340)</f>
        <v>4.1.1</v>
      </c>
      <c r="G340" s="324" t="s">
        <v>593</v>
      </c>
      <c r="H340" s="317" t="str">
        <f>IF(region_name="","",region_name)</f>
        <v>Тюменская область</v>
      </c>
      <c r="I340" s="196" t="s">
        <v>499</v>
      </c>
      <c r="J340" s="333"/>
      <c r="K340" s="214"/>
      <c r="L340" s="214"/>
      <c r="M340" s="214"/>
      <c r="N340" s="214"/>
      <c r="O340" s="214"/>
      <c r="P340" s="214"/>
      <c r="Q340" s="214"/>
      <c r="R340" s="214"/>
      <c r="S340" s="214"/>
      <c r="T340" s="214"/>
    </row>
    <row r="341" spans="1:20" s="190" customFormat="1" ht="191.25">
      <c r="A341" s="1205"/>
      <c r="B341" s="1205"/>
      <c r="C341" s="1205">
        <v>1</v>
      </c>
      <c r="D341" s="341"/>
      <c r="F341" s="334" t="str">
        <f>"4."&amp;mergeValue(A341) &amp;"."&amp;mergeValue(B341)&amp;"."&amp;mergeValue(C341)</f>
        <v>4.1.1.1</v>
      </c>
      <c r="G341" s="340" t="s">
        <v>497</v>
      </c>
      <c r="H341" s="317"/>
      <c r="I341" s="196" t="s">
        <v>500</v>
      </c>
      <c r="J341" s="333"/>
      <c r="K341" s="214"/>
      <c r="L341" s="214"/>
      <c r="M341" s="214"/>
      <c r="N341" s="214"/>
      <c r="O341" s="214"/>
      <c r="P341" s="214"/>
      <c r="Q341" s="214"/>
      <c r="R341" s="214"/>
      <c r="S341" s="214"/>
      <c r="T341" s="214"/>
    </row>
    <row r="342" spans="1:20" s="190" customFormat="1" ht="33.75" customHeight="1">
      <c r="A342" s="1205"/>
      <c r="B342" s="1205"/>
      <c r="C342" s="1205"/>
      <c r="D342" s="341">
        <v>1</v>
      </c>
      <c r="F342" s="334" t="str">
        <f>"4."&amp;mergeValue(A342) &amp;"."&amp;mergeValue(B342)&amp;"."&amp;mergeValue(C342)&amp;"."&amp;mergeValue(D342)</f>
        <v>4.1.1.1.1</v>
      </c>
      <c r="G342" s="419" t="s">
        <v>498</v>
      </c>
      <c r="H342" s="317"/>
      <c r="I342" s="1206" t="s">
        <v>592</v>
      </c>
      <c r="J342" s="333"/>
      <c r="K342" s="214"/>
      <c r="L342" s="214"/>
      <c r="M342" s="214"/>
      <c r="N342" s="214"/>
      <c r="O342" s="214"/>
      <c r="P342" s="214"/>
      <c r="Q342" s="214"/>
      <c r="R342" s="214"/>
      <c r="S342" s="214"/>
      <c r="T342" s="214"/>
    </row>
    <row r="343" spans="1:20" s="190" customFormat="1" ht="18.75">
      <c r="A343" s="1205"/>
      <c r="B343" s="1205"/>
      <c r="C343" s="1205"/>
      <c r="D343" s="341"/>
      <c r="F343" s="423"/>
      <c r="G343" s="424" t="s">
        <v>4</v>
      </c>
      <c r="H343" s="425"/>
      <c r="I343" s="1206"/>
      <c r="J343" s="333"/>
      <c r="K343" s="214"/>
      <c r="L343" s="214"/>
      <c r="M343" s="214"/>
      <c r="N343" s="214"/>
      <c r="O343" s="214"/>
      <c r="P343" s="214"/>
      <c r="Q343" s="214"/>
      <c r="R343" s="214"/>
      <c r="S343" s="214"/>
      <c r="T343" s="214"/>
    </row>
    <row r="344" spans="1:20" s="190" customFormat="1" ht="18.75">
      <c r="A344" s="1205"/>
      <c r="B344" s="1205"/>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5"/>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9">
    <mergeCell ref="O49:V49"/>
    <mergeCell ref="O50:V50"/>
    <mergeCell ref="O51:V51"/>
    <mergeCell ref="O52:V52"/>
    <mergeCell ref="O53:V53"/>
    <mergeCell ref="O54:V54"/>
    <mergeCell ref="O70:V70"/>
    <mergeCell ref="O71:V71"/>
    <mergeCell ref="O72:V72"/>
    <mergeCell ref="D70:D77"/>
    <mergeCell ref="E71:E76"/>
    <mergeCell ref="A85:A98"/>
    <mergeCell ref="B86:B97"/>
    <mergeCell ref="C87:C96"/>
    <mergeCell ref="D88:D95"/>
    <mergeCell ref="E89:E94"/>
    <mergeCell ref="A49:A62"/>
    <mergeCell ref="B50:B61"/>
    <mergeCell ref="C51:C60"/>
    <mergeCell ref="D52:D59"/>
    <mergeCell ref="O180:W180"/>
    <mergeCell ref="O181:W181"/>
    <mergeCell ref="A337:A345"/>
    <mergeCell ref="C341:C343"/>
    <mergeCell ref="I342:I343"/>
    <mergeCell ref="H302:H303"/>
    <mergeCell ref="B340:B344"/>
    <mergeCell ref="C297:C298"/>
    <mergeCell ref="C302:C303"/>
    <mergeCell ref="F302:F303"/>
    <mergeCell ref="G302:G303"/>
    <mergeCell ref="D196:D201"/>
    <mergeCell ref="E197:E200"/>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W27:W29"/>
    <mergeCell ref="R37:R38"/>
    <mergeCell ref="T37:T38"/>
    <mergeCell ref="P28:Q28"/>
    <mergeCell ref="W37:W39"/>
    <mergeCell ref="O28:O29"/>
    <mergeCell ref="O30:U30"/>
    <mergeCell ref="U27:U29"/>
    <mergeCell ref="J36:J39"/>
    <mergeCell ref="U37:U38"/>
    <mergeCell ref="N9:N11"/>
    <mergeCell ref="K9:K12"/>
    <mergeCell ref="J9:J12"/>
    <mergeCell ref="F9:F13"/>
    <mergeCell ref="E15:E19"/>
    <mergeCell ref="I15:I18"/>
    <mergeCell ref="E35:E40"/>
    <mergeCell ref="M9:M11"/>
    <mergeCell ref="F15:F19"/>
    <mergeCell ref="G9:G13"/>
    <mergeCell ref="H9:H12"/>
    <mergeCell ref="G15:G19"/>
    <mergeCell ref="F36:F39"/>
    <mergeCell ref="I35:I40"/>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X109:X111"/>
    <mergeCell ref="T55:T56"/>
    <mergeCell ref="U55:U56"/>
    <mergeCell ref="R55:R56"/>
    <mergeCell ref="S55:S56"/>
    <mergeCell ref="O144:V144"/>
    <mergeCell ref="R91:R92"/>
    <mergeCell ref="S91:S92"/>
    <mergeCell ref="T91:T92"/>
    <mergeCell ref="U91:U92"/>
    <mergeCell ref="O126:V126"/>
    <mergeCell ref="W91:W93"/>
    <mergeCell ref="O67:V67"/>
    <mergeCell ref="O68:V68"/>
    <mergeCell ref="O69:V69"/>
    <mergeCell ref="R131:R132"/>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O127:V127"/>
    <mergeCell ref="O145:V145"/>
    <mergeCell ref="O143:V143"/>
    <mergeCell ref="E53:E58"/>
    <mergeCell ref="A67:A8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O224:V224"/>
    <mergeCell ref="O225:V225"/>
    <mergeCell ref="O241:AC241"/>
    <mergeCell ref="O242:AC242"/>
    <mergeCell ref="O243:AC243"/>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O221:V221"/>
    <mergeCell ref="O222:V222"/>
    <mergeCell ref="O223:V223"/>
    <mergeCell ref="AB110:AB112"/>
    <mergeCell ref="W109:W11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7" t="s">
        <v>582</v>
      </c>
      <c r="BA1" s="1327"/>
      <c r="BC1" s="826"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643</v>
      </c>
      <c r="P2" s="661" t="s">
        <v>42</v>
      </c>
      <c r="Q2" s="180" t="s">
        <v>3</v>
      </c>
      <c r="R2" s="183" t="s">
        <v>24</v>
      </c>
      <c r="S2" s="181" t="s">
        <v>26</v>
      </c>
      <c r="T2" s="182" t="s">
        <v>30</v>
      </c>
      <c r="U2" s="178" t="s">
        <v>36</v>
      </c>
      <c r="V2" s="1038">
        <v>1</v>
      </c>
      <c r="W2" s="459"/>
      <c r="X2" s="460" t="s">
        <v>613</v>
      </c>
      <c r="Y2" s="44" t="s">
        <v>638</v>
      </c>
      <c r="Z2" s="160"/>
      <c r="AA2" s="752" t="s">
        <v>718</v>
      </c>
      <c r="AB2" s="754" t="s">
        <v>718</v>
      </c>
      <c r="AC2" s="44" t="s">
        <v>310</v>
      </c>
      <c r="AD2" s="209" t="s">
        <v>310</v>
      </c>
      <c r="AF2" s="45" t="s">
        <v>36</v>
      </c>
      <c r="AH2" s="143" t="s">
        <v>342</v>
      </c>
      <c r="AI2" s="143" t="s">
        <v>342</v>
      </c>
      <c r="AK2" s="143" t="s">
        <v>346</v>
      </c>
      <c r="AM2" s="143" t="s">
        <v>356</v>
      </c>
      <c r="AP2" s="1118" t="s">
        <v>613</v>
      </c>
      <c r="AQ2" s="1034" t="s">
        <v>771</v>
      </c>
      <c r="AS2" s="44" t="s">
        <v>374</v>
      </c>
      <c r="AU2" s="45" t="s">
        <v>377</v>
      </c>
      <c r="AW2" s="409" t="s">
        <v>550</v>
      </c>
      <c r="AX2" s="410" t="s">
        <v>550</v>
      </c>
      <c r="AZ2" s="445" t="s">
        <v>583</v>
      </c>
      <c r="BA2" s="446" t="s">
        <v>584</v>
      </c>
      <c r="BC2" s="803"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644</v>
      </c>
      <c r="P3" s="661" t="s">
        <v>43</v>
      </c>
      <c r="Q3" s="180" t="s">
        <v>301</v>
      </c>
      <c r="R3" s="179" t="s">
        <v>303</v>
      </c>
      <c r="S3" s="181" t="s">
        <v>27</v>
      </c>
      <c r="T3" s="182" t="s">
        <v>31</v>
      </c>
      <c r="U3" s="178" t="s">
        <v>37</v>
      </c>
      <c r="V3" s="1038">
        <v>2</v>
      </c>
      <c r="W3" s="459"/>
      <c r="X3" s="460" t="s">
        <v>771</v>
      </c>
      <c r="Y3" s="44" t="s">
        <v>638</v>
      </c>
      <c r="Z3" s="160"/>
      <c r="AA3" s="752" t="s">
        <v>719</v>
      </c>
      <c r="AB3" s="754" t="s">
        <v>719</v>
      </c>
      <c r="AC3" s="44" t="s">
        <v>311</v>
      </c>
      <c r="AD3" s="209" t="s">
        <v>311</v>
      </c>
      <c r="AF3" s="45" t="s">
        <v>37</v>
      </c>
      <c r="AH3" s="143" t="s">
        <v>365</v>
      </c>
      <c r="AI3" s="143" t="s">
        <v>344</v>
      </c>
      <c r="AK3" s="143" t="s">
        <v>347</v>
      </c>
      <c r="AM3" s="143" t="s">
        <v>357</v>
      </c>
      <c r="AP3" s="1118" t="s">
        <v>772</v>
      </c>
      <c r="AQ3" s="1034" t="s">
        <v>614</v>
      </c>
      <c r="AS3" s="44" t="s">
        <v>375</v>
      </c>
      <c r="AU3" s="45" t="s">
        <v>378</v>
      </c>
      <c r="AW3" s="409" t="s">
        <v>551</v>
      </c>
      <c r="AX3" s="410" t="s">
        <v>551</v>
      </c>
      <c r="AZ3" s="146" t="s">
        <v>654</v>
      </c>
      <c r="BA3" s="179" t="s">
        <v>653</v>
      </c>
      <c r="BC3" s="803" t="s">
        <v>727</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645</v>
      </c>
      <c r="Q4" s="180" t="s">
        <v>23</v>
      </c>
      <c r="R4" s="179" t="s">
        <v>783</v>
      </c>
      <c r="S4" s="181" t="s">
        <v>28</v>
      </c>
      <c r="T4" s="182" t="s">
        <v>32</v>
      </c>
      <c r="U4" s="178" t="s">
        <v>38</v>
      </c>
      <c r="V4" s="1038">
        <v>3</v>
      </c>
      <c r="W4" s="459"/>
      <c r="X4" s="460" t="s">
        <v>762</v>
      </c>
      <c r="Y4" s="752" t="s">
        <v>638</v>
      </c>
      <c r="Z4" s="208"/>
      <c r="AC4" s="44" t="s">
        <v>312</v>
      </c>
      <c r="AD4" s="209" t="s">
        <v>312</v>
      </c>
      <c r="AF4" s="45" t="s">
        <v>38</v>
      </c>
      <c r="AH4" s="45" t="s">
        <v>368</v>
      </c>
      <c r="AK4" s="143" t="s">
        <v>348</v>
      </c>
      <c r="AM4" s="143" t="s">
        <v>358</v>
      </c>
      <c r="AP4" s="1118" t="s">
        <v>771</v>
      </c>
      <c r="AQ4" s="1034" t="s">
        <v>615</v>
      </c>
      <c r="AS4" s="44" t="s">
        <v>345</v>
      </c>
      <c r="AU4" s="45" t="s">
        <v>379</v>
      </c>
      <c r="AW4" s="409" t="s">
        <v>552</v>
      </c>
      <c r="AX4" s="410" t="s">
        <v>552</v>
      </c>
      <c r="AZ4" s="146" t="s">
        <v>664</v>
      </c>
      <c r="BA4" s="179" t="s">
        <v>663</v>
      </c>
      <c r="BC4" s="803" t="s">
        <v>728</v>
      </c>
    </row>
    <row r="5" spans="1:55" ht="33.75">
      <c r="A5" s="6" t="s">
        <v>104</v>
      </c>
      <c r="B5" s="44">
        <v>2003</v>
      </c>
      <c r="C5" s="44">
        <v>2016</v>
      </c>
      <c r="E5" s="143" t="s">
        <v>189</v>
      </c>
      <c r="F5" s="143" t="s">
        <v>229</v>
      </c>
      <c r="I5" s="143" t="s">
        <v>51</v>
      </c>
      <c r="K5" s="144" t="s">
        <v>247</v>
      </c>
      <c r="L5" s="144" t="s">
        <v>247</v>
      </c>
      <c r="M5" s="144">
        <v>4</v>
      </c>
      <c r="N5" s="658" t="s">
        <v>287</v>
      </c>
      <c r="O5" s="544" t="s">
        <v>646</v>
      </c>
      <c r="Q5" s="180" t="s">
        <v>302</v>
      </c>
      <c r="R5" s="179" t="s">
        <v>304</v>
      </c>
      <c r="T5" s="45" t="s">
        <v>33</v>
      </c>
      <c r="U5" s="178" t="s">
        <v>39</v>
      </c>
      <c r="V5" s="1038">
        <v>4</v>
      </c>
      <c r="W5" s="459"/>
      <c r="X5" s="460" t="s">
        <v>614</v>
      </c>
      <c r="Y5" s="752" t="s">
        <v>662</v>
      </c>
      <c r="Z5" s="208">
        <v>1</v>
      </c>
      <c r="AF5" s="45" t="s">
        <v>327</v>
      </c>
      <c r="AH5" s="143" t="s">
        <v>366</v>
      </c>
      <c r="AK5" s="143" t="s">
        <v>349</v>
      </c>
      <c r="AM5" s="143" t="s">
        <v>359</v>
      </c>
      <c r="AP5" s="1118" t="s">
        <v>614</v>
      </c>
      <c r="AQ5" s="1034" t="s">
        <v>762</v>
      </c>
      <c r="AU5" s="45" t="s">
        <v>380</v>
      </c>
      <c r="AW5" s="409" t="s">
        <v>553</v>
      </c>
      <c r="AX5" s="410" t="s">
        <v>553</v>
      </c>
      <c r="AZ5" s="545" t="s">
        <v>665</v>
      </c>
      <c r="BA5" s="569" t="s">
        <v>671</v>
      </c>
      <c r="BC5" s="803" t="s">
        <v>729</v>
      </c>
    </row>
    <row r="6" spans="1:55" ht="45">
      <c r="A6" s="6" t="s">
        <v>105</v>
      </c>
      <c r="B6" s="44">
        <v>2004</v>
      </c>
      <c r="C6" s="44">
        <v>2017</v>
      </c>
      <c r="E6" s="143" t="s">
        <v>190</v>
      </c>
      <c r="F6" s="147"/>
      <c r="G6" s="148" t="s">
        <v>291</v>
      </c>
      <c r="H6" s="148" t="s">
        <v>258</v>
      </c>
      <c r="I6" s="143" t="s">
        <v>68</v>
      </c>
      <c r="J6" s="148" t="s">
        <v>264</v>
      </c>
      <c r="N6" s="658" t="s">
        <v>288</v>
      </c>
      <c r="O6" s="544" t="s">
        <v>647</v>
      </c>
      <c r="R6" s="179" t="s">
        <v>3</v>
      </c>
      <c r="T6" s="45" t="s">
        <v>34</v>
      </c>
      <c r="U6" s="178" t="s">
        <v>327</v>
      </c>
      <c r="V6" s="1038">
        <v>5</v>
      </c>
      <c r="W6" s="459"/>
      <c r="X6" s="752" t="s">
        <v>615</v>
      </c>
      <c r="Y6" s="752" t="s">
        <v>672</v>
      </c>
      <c r="Z6" s="208"/>
      <c r="AA6" s="219"/>
      <c r="AH6" s="143" t="s">
        <v>367</v>
      </c>
      <c r="AK6" s="143" t="s">
        <v>350</v>
      </c>
      <c r="AM6" s="143" t="s">
        <v>360</v>
      </c>
      <c r="AP6" s="1118" t="s">
        <v>615</v>
      </c>
      <c r="AQ6" s="1034" t="s">
        <v>616</v>
      </c>
      <c r="AU6" s="220" t="s">
        <v>381</v>
      </c>
      <c r="AW6" s="409" t="s">
        <v>554</v>
      </c>
      <c r="AX6" s="410" t="s">
        <v>554</v>
      </c>
      <c r="AZ6" s="545" t="s">
        <v>666</v>
      </c>
      <c r="BA6" s="569" t="s">
        <v>676</v>
      </c>
    </row>
    <row r="7" spans="1:55" ht="33.75">
      <c r="A7" s="6" t="s">
        <v>106</v>
      </c>
      <c r="B7" s="44">
        <v>2005</v>
      </c>
      <c r="E7" s="143" t="s">
        <v>191</v>
      </c>
      <c r="F7" s="147"/>
      <c r="G7" s="143" t="s">
        <v>255</v>
      </c>
      <c r="H7" s="143" t="s">
        <v>257</v>
      </c>
      <c r="I7" s="143" t="s">
        <v>69</v>
      </c>
      <c r="J7" s="143" t="s">
        <v>284</v>
      </c>
      <c r="N7" s="659" t="s">
        <v>289</v>
      </c>
      <c r="O7" s="544" t="s">
        <v>648</v>
      </c>
      <c r="U7" s="178" t="s">
        <v>85</v>
      </c>
      <c r="V7" s="1039" t="s">
        <v>69</v>
      </c>
      <c r="W7" s="459"/>
      <c r="X7" s="752" t="s">
        <v>616</v>
      </c>
      <c r="Y7" s="752" t="s">
        <v>662</v>
      </c>
      <c r="Z7" s="208"/>
      <c r="AA7" s="219"/>
      <c r="AH7" s="143" t="s">
        <v>343</v>
      </c>
      <c r="AK7" s="143" t="s">
        <v>351</v>
      </c>
      <c r="AM7" s="143" t="s">
        <v>361</v>
      </c>
      <c r="AP7" s="1118" t="s">
        <v>762</v>
      </c>
      <c r="AQ7" s="1034" t="s">
        <v>617</v>
      </c>
      <c r="AU7" s="220" t="s">
        <v>382</v>
      </c>
      <c r="AW7" s="409" t="s">
        <v>555</v>
      </c>
      <c r="AX7" s="410" t="s">
        <v>555</v>
      </c>
      <c r="AZ7" s="545" t="s">
        <v>684</v>
      </c>
      <c r="BA7" s="569" t="s">
        <v>685</v>
      </c>
    </row>
    <row r="8" spans="1:55" ht="33.75">
      <c r="A8" s="6" t="s">
        <v>107</v>
      </c>
      <c r="B8" s="44">
        <v>2006</v>
      </c>
      <c r="E8" s="143" t="s">
        <v>192</v>
      </c>
      <c r="F8" s="147"/>
      <c r="G8" s="143" t="s">
        <v>256</v>
      </c>
      <c r="H8" s="143" t="s">
        <v>263</v>
      </c>
      <c r="I8" s="143" t="s">
        <v>183</v>
      </c>
      <c r="J8" s="143" t="s">
        <v>280</v>
      </c>
      <c r="N8" s="660" t="s">
        <v>290</v>
      </c>
      <c r="O8" s="544" t="s">
        <v>649</v>
      </c>
      <c r="V8" s="1039" t="s">
        <v>183</v>
      </c>
      <c r="W8" s="459"/>
      <c r="X8" s="752" t="s">
        <v>617</v>
      </c>
      <c r="Y8" s="752" t="s">
        <v>662</v>
      </c>
      <c r="Z8" s="208"/>
      <c r="AA8" s="219"/>
      <c r="AK8" s="143" t="s">
        <v>352</v>
      </c>
      <c r="AP8" s="1118" t="s">
        <v>616</v>
      </c>
      <c r="AQ8" s="1034" t="s">
        <v>620</v>
      </c>
      <c r="AU8" s="220" t="s">
        <v>383</v>
      </c>
      <c r="AW8" s="409" t="s">
        <v>556</v>
      </c>
      <c r="AX8" s="410" t="s">
        <v>556</v>
      </c>
      <c r="AZ8" s="146" t="s">
        <v>692</v>
      </c>
      <c r="BA8" s="179" t="s">
        <v>691</v>
      </c>
    </row>
    <row r="9" spans="1:55" ht="56.25">
      <c r="A9" s="6" t="s">
        <v>108</v>
      </c>
      <c r="B9" s="44">
        <v>2007</v>
      </c>
      <c r="E9" s="143" t="s">
        <v>193</v>
      </c>
      <c r="F9" s="147"/>
      <c r="G9" s="143" t="s">
        <v>263</v>
      </c>
      <c r="I9" s="143" t="s">
        <v>184</v>
      </c>
      <c r="O9" s="544" t="s">
        <v>650</v>
      </c>
      <c r="V9" s="1039" t="s">
        <v>184</v>
      </c>
      <c r="W9" s="459"/>
      <c r="X9" s="752" t="s">
        <v>618</v>
      </c>
      <c r="Y9" s="752" t="s">
        <v>638</v>
      </c>
      <c r="Z9" s="208">
        <v>1</v>
      </c>
      <c r="AA9" s="219"/>
      <c r="AK9" s="143" t="s">
        <v>353</v>
      </c>
      <c r="AP9" s="1118" t="s">
        <v>617</v>
      </c>
      <c r="AQ9" s="1034" t="s">
        <v>619</v>
      </c>
      <c r="AW9" s="409" t="s">
        <v>557</v>
      </c>
      <c r="AX9" s="410" t="s">
        <v>557</v>
      </c>
      <c r="AZ9" s="146" t="s">
        <v>769</v>
      </c>
      <c r="BA9" s="179" t="s">
        <v>603</v>
      </c>
    </row>
    <row r="10" spans="1:55" ht="45">
      <c r="A10" s="6" t="s">
        <v>109</v>
      </c>
      <c r="B10" s="44">
        <v>2008</v>
      </c>
      <c r="E10" s="143" t="s">
        <v>194</v>
      </c>
      <c r="F10" s="147"/>
      <c r="I10" s="143" t="s">
        <v>208</v>
      </c>
      <c r="O10" s="544" t="s">
        <v>651</v>
      </c>
      <c r="V10" s="1040" t="s">
        <v>208</v>
      </c>
      <c r="W10" s="1037"/>
      <c r="X10" s="1035" t="s">
        <v>619</v>
      </c>
      <c r="Y10" s="1036" t="s">
        <v>686</v>
      </c>
      <c r="Z10" s="208"/>
      <c r="AP10" s="1118" t="s">
        <v>620</v>
      </c>
      <c r="AQ10" s="1034" t="s">
        <v>618</v>
      </c>
      <c r="AW10" s="409" t="s">
        <v>558</v>
      </c>
      <c r="AX10" s="410" t="s">
        <v>558</v>
      </c>
    </row>
    <row r="11" spans="1:55" ht="112.5">
      <c r="A11" s="6" t="s">
        <v>110</v>
      </c>
      <c r="B11" s="44">
        <v>2009</v>
      </c>
      <c r="E11" s="143" t="s">
        <v>195</v>
      </c>
      <c r="F11" s="147"/>
      <c r="I11" s="143" t="s">
        <v>209</v>
      </c>
      <c r="O11" s="527" t="s">
        <v>652</v>
      </c>
      <c r="V11" s="1039" t="s">
        <v>209</v>
      </c>
      <c r="W11" s="461"/>
      <c r="X11" s="460" t="s">
        <v>620</v>
      </c>
      <c r="Y11" s="752" t="s">
        <v>674</v>
      </c>
      <c r="Z11" s="208"/>
      <c r="AP11" s="1118" t="s">
        <v>619</v>
      </c>
      <c r="AQ11" s="741" t="s">
        <v>613</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765</v>
      </c>
      <c r="Y12" s="752" t="s">
        <v>638</v>
      </c>
      <c r="AP12" s="1118" t="s">
        <v>618</v>
      </c>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772</v>
      </c>
      <c r="Y14" s="752" t="s">
        <v>638</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01.01.2020</v>
      </c>
      <c r="F29" s="274" t="str">
        <f>IF(periodEnd = "","", periodEnd)</f>
        <v>31.12.2020</v>
      </c>
      <c r="H29" s="275" t="s">
        <v>1862</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643</v>
      </c>
      <c r="AX32" s="410" t="s">
        <v>569</v>
      </c>
    </row>
    <row r="33" spans="1:50">
      <c r="A33" s="6" t="s">
        <v>129</v>
      </c>
      <c r="O33" s="528" t="s">
        <v>644</v>
      </c>
      <c r="AX33" s="410" t="s">
        <v>570</v>
      </c>
    </row>
    <row r="34" spans="1:50">
      <c r="A34" s="6" t="s">
        <v>130</v>
      </c>
      <c r="O34" s="528" t="s">
        <v>645</v>
      </c>
      <c r="AX34" s="410" t="s">
        <v>571</v>
      </c>
    </row>
    <row r="35" spans="1:50">
      <c r="A35" s="6" t="s">
        <v>131</v>
      </c>
      <c r="O35" s="528" t="s">
        <v>646</v>
      </c>
      <c r="X35" s="528"/>
      <c r="Y35" s="528"/>
      <c r="AX35" s="410" t="s">
        <v>572</v>
      </c>
    </row>
    <row r="36" spans="1:50">
      <c r="A36" s="6" t="s">
        <v>95</v>
      </c>
      <c r="O36" s="528" t="s">
        <v>647</v>
      </c>
      <c r="AX36" s="410" t="s">
        <v>573</v>
      </c>
    </row>
    <row r="37" spans="1:50">
      <c r="A37" s="6" t="s">
        <v>96</v>
      </c>
      <c r="O37" s="528" t="s">
        <v>648</v>
      </c>
      <c r="AX37" s="410" t="s">
        <v>574</v>
      </c>
    </row>
    <row r="38" spans="1:50">
      <c r="A38" s="6" t="s">
        <v>97</v>
      </c>
      <c r="O38" s="528" t="s">
        <v>649</v>
      </c>
      <c r="AX38" s="410" t="s">
        <v>575</v>
      </c>
    </row>
    <row r="39" spans="1:50">
      <c r="A39" s="6" t="s">
        <v>98</v>
      </c>
      <c r="O39" s="528" t="s">
        <v>650</v>
      </c>
      <c r="AX39" s="410" t="s">
        <v>523</v>
      </c>
    </row>
    <row r="40" spans="1:50">
      <c r="A40" s="6" t="s">
        <v>99</v>
      </c>
      <c r="O40" s="528" t="s">
        <v>651</v>
      </c>
      <c r="AX40" s="410" t="s">
        <v>524</v>
      </c>
    </row>
    <row r="41" spans="1:50">
      <c r="A41" s="6" t="s">
        <v>100</v>
      </c>
      <c r="O41" s="528" t="s">
        <v>652</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2"/>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1</v>
      </c>
    </row>
    <row r="86" spans="1:1">
      <c r="A86" s="1033">
        <f>IF('Форма 4.7'!$F$12="",1,0)</f>
        <v>1</v>
      </c>
    </row>
    <row r="87" spans="1:1">
      <c r="A87" s="1033">
        <f>IF('Форма 4.8'!$G$11="",1,0)</f>
        <v>1</v>
      </c>
    </row>
    <row r="88" spans="1:1">
      <c r="A88" s="1033">
        <f>IF('Форма 4.8'!$G$12="",1,0)</f>
        <v>1</v>
      </c>
    </row>
    <row r="89" spans="1:1">
      <c r="A89" s="1033">
        <f>IF('Форма 4.8'!$H$12="",1,0)</f>
        <v>1</v>
      </c>
    </row>
    <row r="90" spans="1:1">
      <c r="A90" s="1033">
        <f>IF('Форма 4.8'!$H$13="",1,0)</f>
        <v>1</v>
      </c>
    </row>
    <row r="91" spans="1:1">
      <c r="A91" s="1033">
        <f>IF('Форма 4.8'!$E$15="",1,0)</f>
        <v>1</v>
      </c>
    </row>
    <row r="92" spans="1:1">
      <c r="A92" s="1033">
        <f>IF('Форма 4.8'!$H$15="",1,0)</f>
        <v>1</v>
      </c>
    </row>
    <row r="93" spans="1:1">
      <c r="A93" s="1033">
        <f>IF('Форма 4.8'!$G$18="",1,0)</f>
        <v>1</v>
      </c>
    </row>
    <row r="94" spans="1:1">
      <c r="A94" s="1033">
        <f>IF('Форма 4.8'!$G$22="",1,0)</f>
        <v>1</v>
      </c>
    </row>
    <row r="95" spans="1:1">
      <c r="A95" s="1033">
        <f>IF('Форма 4.8'!$G$25="",1,0)</f>
        <v>1</v>
      </c>
    </row>
    <row r="96" spans="1:1">
      <c r="A96" s="1033">
        <f>IF('Форма 4.8'!$E$31="",1,0)</f>
        <v>1</v>
      </c>
    </row>
    <row r="97" spans="1:1">
      <c r="A97" s="1033">
        <f>IF('Форма 4.8'!$H$31="",1,0)</f>
        <v>1</v>
      </c>
    </row>
    <row r="98" spans="1:1">
      <c r="A98" s="1033">
        <f>IF('Форма 4.8'!$G$28="",1,0)</f>
        <v>1</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0</v>
      </c>
    </row>
    <row r="106" spans="1:1">
      <c r="A106" s="1093">
        <f>IF('Форма 4.2.4 | Т-подкл'!$AA$23="",1,0)</f>
        <v>1</v>
      </c>
    </row>
    <row r="107" spans="1:1">
      <c r="A107" s="1093">
        <f>IF('Форма 4.2.4 | Т-подкл'!$Z$23="",1,0)</f>
        <v>1</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IF('Форма 4.2.1 | Т-ТЭ | потр'!$O$24="",1,0)</f>
        <v>0</v>
      </c>
    </row>
    <row r="116" spans="1:1">
      <c r="A116" s="1101">
        <f>IF('Форма 4.2.1 | Т-ТЭ | потр'!$O$27="",1,0)</f>
        <v>0</v>
      </c>
    </row>
    <row r="117" spans="1:1">
      <c r="A117" s="1101">
        <f>IF('Форма 4.2.1 | Т-ТЭ | потр'!$M$28="",1,0)</f>
        <v>0</v>
      </c>
    </row>
    <row r="118" spans="1:1">
      <c r="A118" s="1101">
        <f>IF('Форма 4.2.1 | Т-ТЭ | потр'!$O$28="",1,0)</f>
        <v>0</v>
      </c>
    </row>
    <row r="119" spans="1:1">
      <c r="A119" s="1101">
        <f>IF('Форма 4.2.1 | Т-ТЭ | потр'!$R$28="",1,0)</f>
        <v>0</v>
      </c>
    </row>
    <row r="120" spans="1:1">
      <c r="A120" s="1101">
        <f>IF('Форма 4.2.1 | Т-ТЭ | потр'!$T$28="",1,0)</f>
        <v>0</v>
      </c>
    </row>
    <row r="121" spans="1:1">
      <c r="A121" s="1101">
        <f>IF('Форма 4.2.1 | Т-ТЭ | потр'!$S$28="",1,0)</f>
        <v>0</v>
      </c>
    </row>
    <row r="122" spans="1:1">
      <c r="A122" s="1101">
        <f>IF('Форма 4.2.1 | Т-ТЭ | потр'!$U$28="",1,0)</f>
        <v>0</v>
      </c>
    </row>
    <row r="123" spans="1:1">
      <c r="A123" s="1101">
        <f>IF('Форма 4.2.1 | Т-ТЭ | потр'!$Y$24="",1,0)</f>
        <v>0</v>
      </c>
    </row>
    <row r="124" spans="1:1">
      <c r="A124" s="1101">
        <f>IF('Форма 4.2.1 | Т-ТЭ | потр'!$AA$24="",1,0)</f>
        <v>0</v>
      </c>
    </row>
    <row r="125" spans="1:1">
      <c r="A125" s="1101">
        <f>IF('Форма 4.2.1 | Т-ТЭ | потр'!$V$24="",1,0)</f>
        <v>0</v>
      </c>
    </row>
    <row r="126" spans="1:1">
      <c r="A126" s="1101">
        <f>IF('Форма 4.2.1 | Т-ТЭ | потр'!$Z$24="",1,0)</f>
        <v>0</v>
      </c>
    </row>
    <row r="127" spans="1:1">
      <c r="A127" s="1101">
        <f>IF('Форма 4.2.1 | Т-ТЭ | потр'!$AB$24="",1,0)</f>
        <v>0</v>
      </c>
    </row>
    <row r="128" spans="1:1">
      <c r="A128" s="1101">
        <f>IF('Форма 4.2.1 | Т-ТЭ | потр'!$Y$28="",1,0)</f>
        <v>0</v>
      </c>
    </row>
    <row r="129" spans="1:1">
      <c r="A129" s="1101">
        <f>IF('Форма 4.2.1 | Т-ТЭ | потр'!$AA$28="",1,0)</f>
        <v>0</v>
      </c>
    </row>
    <row r="130" spans="1:1">
      <c r="A130" s="1101">
        <f>IF('Форма 4.2.1 | Т-ТЭ | потр'!$V$28="",1,0)</f>
        <v>0</v>
      </c>
    </row>
    <row r="131" spans="1:1">
      <c r="A131" s="1101">
        <f>IF('Форма 4.2.1 | Т-ТЭ | потр'!$Z$28="",1,0)</f>
        <v>0</v>
      </c>
    </row>
    <row r="132" spans="1:1">
      <c r="A132" s="1101">
        <f>IF('Форма 4.2.1 | Т-ТЭ | потр'!$AB$28="",1,0)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8"/>
  </cols>
  <sheetData>
    <row r="1" spans="1:3">
      <c r="A1" s="1118" t="s">
        <v>512</v>
      </c>
      <c r="B1" s="1118" t="s">
        <v>513</v>
      </c>
      <c r="C1" s="1118" t="s">
        <v>67</v>
      </c>
    </row>
    <row r="2" spans="1:3">
      <c r="A2" s="1118">
        <v>4189678</v>
      </c>
      <c r="B2" s="1118" t="s">
        <v>1386</v>
      </c>
      <c r="C2" s="1118" t="s">
        <v>1387</v>
      </c>
    </row>
    <row r="3" spans="1:3">
      <c r="A3" s="1118">
        <v>4190415</v>
      </c>
      <c r="B3" s="1118" t="s">
        <v>1388</v>
      </c>
      <c r="C3" s="1118" t="s">
        <v>1387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ht="22.5">
      <c r="B3" s="353" t="s">
        <v>1837</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8"/>
    <col min="2" max="2" width="65.28515625" style="1118" customWidth="1"/>
    <col min="3" max="3" width="41" style="1118" customWidth="1"/>
    <col min="4" max="16384" width="9.140625" style="1118"/>
  </cols>
  <sheetData>
    <row r="1" spans="1:2">
      <c r="A1" s="1118" t="s">
        <v>330</v>
      </c>
      <c r="B1" s="1118" t="s">
        <v>331</v>
      </c>
    </row>
    <row r="2" spans="1:2">
      <c r="A2" s="1118">
        <v>4213775</v>
      </c>
      <c r="B2" s="1118" t="s">
        <v>613</v>
      </c>
    </row>
    <row r="3" spans="1:2">
      <c r="A3" s="1118">
        <v>4213784</v>
      </c>
      <c r="B3" s="1118" t="s">
        <v>772</v>
      </c>
    </row>
    <row r="4" spans="1:2">
      <c r="A4" s="1118">
        <v>4213781</v>
      </c>
      <c r="B4" s="1118" t="s">
        <v>771</v>
      </c>
    </row>
    <row r="5" spans="1:2">
      <c r="A5" s="1118">
        <v>4213776</v>
      </c>
      <c r="B5" s="1118" t="s">
        <v>614</v>
      </c>
    </row>
    <row r="6" spans="1:2">
      <c r="A6" s="1118">
        <v>4213777</v>
      </c>
      <c r="B6" s="1118" t="s">
        <v>615</v>
      </c>
    </row>
    <row r="7" spans="1:2">
      <c r="A7" s="1118">
        <v>4238670</v>
      </c>
      <c r="B7" s="1118" t="s">
        <v>762</v>
      </c>
    </row>
    <row r="8" spans="1:2">
      <c r="A8" s="1118">
        <v>4213778</v>
      </c>
      <c r="B8" s="1118" t="s">
        <v>616</v>
      </c>
    </row>
    <row r="9" spans="1:2">
      <c r="A9" s="1118">
        <v>4213780</v>
      </c>
      <c r="B9" s="1118" t="s">
        <v>617</v>
      </c>
    </row>
    <row r="10" spans="1:2">
      <c r="A10" s="1118">
        <v>4213779</v>
      </c>
      <c r="B10" s="1118" t="s">
        <v>620</v>
      </c>
    </row>
    <row r="11" spans="1:2">
      <c r="A11" s="1118">
        <v>4213783</v>
      </c>
      <c r="B11" s="1118" t="s">
        <v>619</v>
      </c>
    </row>
    <row r="12" spans="1:2">
      <c r="A12" s="1118">
        <v>4213782</v>
      </c>
      <c r="B12" s="1118"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5" zoomScaleNormal="100" workbookViewId="0">
      <selection activeCell="K43" sqref="K43"/>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26381312</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7" t="s">
        <v>770</v>
      </c>
      <c r="F5" s="1148"/>
      <c r="G5" s="434"/>
      <c r="J5" s="309"/>
    </row>
    <row r="6" spans="1:12" s="371" customFormat="1" ht="6">
      <c r="A6" s="365"/>
      <c r="B6" s="366"/>
      <c r="C6" s="367"/>
      <c r="D6" s="368"/>
      <c r="E6" s="373"/>
      <c r="F6" s="374"/>
      <c r="G6" s="375"/>
      <c r="I6" s="372"/>
    </row>
    <row r="7" spans="1:12" ht="27">
      <c r="D7" s="24"/>
      <c r="E7" s="25" t="s">
        <v>52</v>
      </c>
      <c r="F7" s="328" t="s">
        <v>165</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9" t="s">
        <v>1389</v>
      </c>
      <c r="G11" s="380"/>
    </row>
    <row r="12" spans="1:12" ht="27">
      <c r="D12" s="24"/>
      <c r="E12" s="81" t="s">
        <v>473</v>
      </c>
      <c r="F12" s="1119" t="s">
        <v>1390</v>
      </c>
      <c r="G12" s="382"/>
    </row>
    <row r="13" spans="1:12" s="371" customFormat="1" ht="6">
      <c r="A13" s="376"/>
      <c r="B13" s="366"/>
      <c r="C13" s="367"/>
      <c r="D13" s="377"/>
      <c r="E13" s="373"/>
      <c r="F13" s="378"/>
      <c r="G13" s="379"/>
      <c r="I13" s="372"/>
    </row>
    <row r="14" spans="1:12" ht="27">
      <c r="D14" s="24"/>
      <c r="E14" s="81" t="s">
        <v>369</v>
      </c>
      <c r="F14" s="329" t="s">
        <v>43</v>
      </c>
      <c r="G14" s="382"/>
    </row>
    <row r="15" spans="1:12" ht="27">
      <c r="D15" s="24"/>
      <c r="E15" s="81" t="s">
        <v>299</v>
      </c>
      <c r="F15" s="330" t="s">
        <v>1824</v>
      </c>
      <c r="G15" s="382"/>
    </row>
    <row r="16" spans="1:12" ht="27">
      <c r="D16" s="24"/>
      <c r="E16" s="81" t="s">
        <v>600</v>
      </c>
      <c r="F16" s="330" t="s">
        <v>1389</v>
      </c>
      <c r="G16" s="382"/>
    </row>
    <row r="17" spans="1:9" ht="19.5">
      <c r="D17" s="24"/>
      <c r="E17" s="25"/>
      <c r="F17" s="444" t="s">
        <v>608</v>
      </c>
      <c r="G17" s="21"/>
    </row>
    <row r="18" spans="1:9" ht="27">
      <c r="D18" s="24"/>
      <c r="E18" s="81" t="s">
        <v>502</v>
      </c>
      <c r="F18" s="329" t="s">
        <v>1825</v>
      </c>
      <c r="G18" s="382"/>
    </row>
    <row r="19" spans="1:9" ht="27">
      <c r="D19" s="24"/>
      <c r="E19" s="81" t="s">
        <v>597</v>
      </c>
      <c r="F19" s="330" t="s">
        <v>1826</v>
      </c>
      <c r="G19" s="382"/>
    </row>
    <row r="20" spans="1:9" ht="27">
      <c r="D20" s="24"/>
      <c r="E20" s="81" t="s">
        <v>596</v>
      </c>
      <c r="F20" s="329" t="s">
        <v>1827</v>
      </c>
      <c r="G20" s="382"/>
    </row>
    <row r="21" spans="1:9" ht="27">
      <c r="D21" s="24"/>
      <c r="E21" s="81" t="s">
        <v>501</v>
      </c>
      <c r="F21" s="329" t="s">
        <v>1828</v>
      </c>
      <c r="G21" s="382"/>
    </row>
    <row r="22" spans="1:9" ht="19.5">
      <c r="D22" s="24"/>
      <c r="E22" s="25"/>
      <c r="F22" s="444" t="s">
        <v>609</v>
      </c>
      <c r="G22" s="21"/>
    </row>
    <row r="23" spans="1:9" ht="27">
      <c r="D23" s="24"/>
      <c r="E23" s="81" t="s">
        <v>612</v>
      </c>
      <c r="F23" s="329" t="s">
        <v>1825</v>
      </c>
      <c r="G23" s="382"/>
    </row>
    <row r="24" spans="1:9" ht="27">
      <c r="D24" s="24"/>
      <c r="E24" s="81" t="s">
        <v>611</v>
      </c>
      <c r="F24" s="330" t="s">
        <v>1824</v>
      </c>
      <c r="G24" s="382"/>
    </row>
    <row r="25" spans="1:9" ht="27">
      <c r="D25" s="24"/>
      <c r="E25" s="81" t="s">
        <v>610</v>
      </c>
      <c r="F25" s="329" t="s">
        <v>1829</v>
      </c>
      <c r="G25" s="382"/>
    </row>
    <row r="26" spans="1:9" ht="27">
      <c r="D26" s="24"/>
      <c r="E26" s="81" t="s">
        <v>501</v>
      </c>
      <c r="F26" s="329" t="s">
        <v>1828</v>
      </c>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1721</v>
      </c>
      <c r="G29" s="381"/>
    </row>
    <row r="30" spans="1:9" ht="27" hidden="1">
      <c r="C30" s="28"/>
      <c r="D30" s="29"/>
      <c r="E30" s="52" t="s">
        <v>203</v>
      </c>
      <c r="F30" s="332"/>
      <c r="G30" s="381"/>
    </row>
    <row r="31" spans="1:9" ht="27">
      <c r="C31" s="28"/>
      <c r="D31" s="29"/>
      <c r="E31" s="30" t="s">
        <v>53</v>
      </c>
      <c r="F31" s="331" t="s">
        <v>1722</v>
      </c>
      <c r="G31" s="381"/>
    </row>
    <row r="32" spans="1:9" ht="27">
      <c r="C32" s="28"/>
      <c r="D32" s="29"/>
      <c r="E32" s="30" t="s">
        <v>54</v>
      </c>
      <c r="F32" s="331" t="s">
        <v>1403</v>
      </c>
      <c r="G32" s="381"/>
      <c r="H32" s="31"/>
    </row>
    <row r="33" spans="1:9" s="371" customFormat="1" ht="6">
      <c r="A33" s="376"/>
      <c r="B33" s="366"/>
      <c r="C33" s="367"/>
      <c r="D33" s="377"/>
      <c r="E33" s="373"/>
      <c r="F33" s="378"/>
      <c r="G33" s="379"/>
      <c r="I33" s="372"/>
    </row>
    <row r="34" spans="1:9" ht="27">
      <c r="A34" s="199"/>
      <c r="D34" s="26"/>
      <c r="E34" s="798" t="s">
        <v>724</v>
      </c>
      <c r="F34" s="1120"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730</v>
      </c>
      <c r="F38" s="348" t="s">
        <v>85</v>
      </c>
      <c r="G38" s="382"/>
      <c r="I38" s="19"/>
    </row>
    <row r="39" spans="1:9" s="371" customFormat="1" ht="6">
      <c r="A39" s="376"/>
      <c r="B39" s="366"/>
      <c r="C39" s="367"/>
      <c r="D39" s="377"/>
      <c r="E39" s="373"/>
      <c r="F39" s="378"/>
      <c r="G39" s="379"/>
      <c r="I39" s="372"/>
    </row>
    <row r="40" spans="1:9" ht="27">
      <c r="A40" s="201"/>
      <c r="B40" s="92"/>
      <c r="D40" s="33"/>
      <c r="E40" s="32" t="s">
        <v>546</v>
      </c>
      <c r="F40" s="329" t="s">
        <v>1830</v>
      </c>
      <c r="G40" s="380"/>
    </row>
    <row r="41" spans="1:9" ht="27">
      <c r="A41" s="201"/>
      <c r="B41" s="92"/>
      <c r="D41" s="33"/>
      <c r="E41" s="41" t="s">
        <v>547</v>
      </c>
      <c r="F41" s="329" t="s">
        <v>1831</v>
      </c>
      <c r="G41" s="380"/>
    </row>
    <row r="42" spans="1:9" ht="19.5">
      <c r="D42" s="24"/>
      <c r="E42" s="25"/>
      <c r="F42" s="444" t="s">
        <v>579</v>
      </c>
      <c r="G42" s="21"/>
    </row>
    <row r="43" spans="1:9" ht="27">
      <c r="A43" s="201"/>
      <c r="D43" s="21"/>
      <c r="E43" s="442" t="s">
        <v>87</v>
      </c>
      <c r="F43" s="448" t="s">
        <v>1832</v>
      </c>
      <c r="G43" s="380"/>
    </row>
    <row r="44" spans="1:9" ht="27">
      <c r="A44" s="201"/>
      <c r="B44" s="92"/>
      <c r="D44" s="33"/>
      <c r="E44" s="442" t="s">
        <v>88</v>
      </c>
      <c r="F44" s="448" t="s">
        <v>1833</v>
      </c>
      <c r="G44" s="380"/>
    </row>
    <row r="45" spans="1:9" ht="27">
      <c r="A45" s="201"/>
      <c r="B45" s="92"/>
      <c r="D45" s="33"/>
      <c r="E45" s="442" t="s">
        <v>580</v>
      </c>
      <c r="F45" s="448" t="s">
        <v>1834</v>
      </c>
      <c r="G45" s="380"/>
    </row>
    <row r="46" spans="1:9" ht="27">
      <c r="D46" s="24"/>
      <c r="E46" s="443" t="s">
        <v>581</v>
      </c>
      <c r="F46" s="448" t="s">
        <v>1835</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8"/>
    <col min="2" max="2" width="65.28515625" style="1118" customWidth="1"/>
    <col min="3" max="3" width="41" style="1118" customWidth="1"/>
    <col min="4" max="16384" width="9.140625" style="1118"/>
  </cols>
  <sheetData>
    <row r="1" spans="1:2">
      <c r="A1" s="1118" t="s">
        <v>330</v>
      </c>
      <c r="B1" s="1118" t="s">
        <v>332</v>
      </c>
    </row>
    <row r="2" spans="1:2">
      <c r="A2" s="1118">
        <v>4190064</v>
      </c>
      <c r="B2" s="1118" t="s">
        <v>1376</v>
      </c>
    </row>
    <row r="3" spans="1:2">
      <c r="A3" s="1118">
        <v>4190065</v>
      </c>
      <c r="B3" s="1118" t="s">
        <v>1377</v>
      </c>
    </row>
    <row r="4" spans="1:2">
      <c r="A4" s="1118">
        <v>4190066</v>
      </c>
      <c r="B4" s="1118" t="s">
        <v>1378</v>
      </c>
    </row>
    <row r="5" spans="1:2">
      <c r="A5" s="1118">
        <v>4190067</v>
      </c>
      <c r="B5" s="1118" t="s">
        <v>1379</v>
      </c>
    </row>
    <row r="6" spans="1:2">
      <c r="A6" s="1118">
        <v>4190068</v>
      </c>
      <c r="B6" s="1118" t="s">
        <v>1380</v>
      </c>
    </row>
    <row r="7" spans="1:2">
      <c r="A7" s="1118">
        <v>4190069</v>
      </c>
      <c r="B7" s="1118" t="s">
        <v>1381</v>
      </c>
    </row>
    <row r="8" spans="1:2">
      <c r="A8" s="1118">
        <v>4190070</v>
      </c>
      <c r="B8" s="1118" t="s">
        <v>1382</v>
      </c>
    </row>
    <row r="9" spans="1:2">
      <c r="A9" s="1118">
        <v>4190071</v>
      </c>
      <c r="B9" s="1118" t="s">
        <v>1383</v>
      </c>
    </row>
    <row r="10" spans="1:2">
      <c r="A10" s="1118">
        <v>4190072</v>
      </c>
      <c r="B10" s="1118" t="s">
        <v>1384</v>
      </c>
    </row>
    <row r="11" spans="1:2">
      <c r="A11" s="1118">
        <v>4190073</v>
      </c>
      <c r="B11" s="1118" t="s">
        <v>1385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3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1375</v>
      </c>
      <c r="B1" s="5" t="s">
        <v>1391</v>
      </c>
      <c r="C1" s="5" t="s">
        <v>1392</v>
      </c>
      <c r="D1" s="5" t="s">
        <v>1393</v>
      </c>
      <c r="E1" s="5" t="s">
        <v>1394</v>
      </c>
      <c r="F1" s="5" t="s">
        <v>1395</v>
      </c>
      <c r="G1" s="5" t="s">
        <v>1396</v>
      </c>
      <c r="H1" s="5" t="s">
        <v>1397</v>
      </c>
      <c r="I1" s="5" t="s">
        <v>1398</v>
      </c>
    </row>
    <row r="2" spans="1:10">
      <c r="A2" s="5">
        <v>1</v>
      </c>
      <c r="B2" s="5" t="s">
        <v>1399</v>
      </c>
      <c r="C2" s="5" t="s">
        <v>165</v>
      </c>
      <c r="D2" s="5" t="s">
        <v>1400</v>
      </c>
      <c r="E2" s="5" t="s">
        <v>1401</v>
      </c>
      <c r="F2" s="5" t="s">
        <v>1402</v>
      </c>
      <c r="G2" s="5" t="s">
        <v>1403</v>
      </c>
      <c r="J2" s="5" t="s">
        <v>1823</v>
      </c>
    </row>
    <row r="3" spans="1:10">
      <c r="A3" s="5">
        <v>2</v>
      </c>
      <c r="B3" s="5" t="s">
        <v>1399</v>
      </c>
      <c r="C3" s="5" t="s">
        <v>165</v>
      </c>
      <c r="D3" s="5" t="s">
        <v>1404</v>
      </c>
      <c r="E3" s="5" t="s">
        <v>1405</v>
      </c>
      <c r="F3" s="5" t="s">
        <v>1406</v>
      </c>
      <c r="G3" s="5" t="s">
        <v>1407</v>
      </c>
      <c r="H3" s="5" t="s">
        <v>1408</v>
      </c>
      <c r="J3" s="5" t="s">
        <v>1823</v>
      </c>
    </row>
    <row r="4" spans="1:10">
      <c r="A4" s="5">
        <v>3</v>
      </c>
      <c r="B4" s="5" t="s">
        <v>1399</v>
      </c>
      <c r="C4" s="5" t="s">
        <v>165</v>
      </c>
      <c r="D4" s="5" t="s">
        <v>1409</v>
      </c>
      <c r="E4" s="5" t="s">
        <v>1410</v>
      </c>
      <c r="F4" s="5" t="s">
        <v>1411</v>
      </c>
      <c r="G4" s="5" t="s">
        <v>1412</v>
      </c>
      <c r="J4" s="5" t="s">
        <v>1823</v>
      </c>
    </row>
    <row r="5" spans="1:10">
      <c r="A5" s="5">
        <v>4</v>
      </c>
      <c r="B5" s="5" t="s">
        <v>1399</v>
      </c>
      <c r="C5" s="5" t="s">
        <v>165</v>
      </c>
      <c r="D5" s="5" t="s">
        <v>1808</v>
      </c>
      <c r="E5" s="5" t="s">
        <v>1842</v>
      </c>
      <c r="F5" s="5" t="s">
        <v>1809</v>
      </c>
      <c r="G5" s="5" t="s">
        <v>1810</v>
      </c>
      <c r="J5" s="5" t="s">
        <v>1823</v>
      </c>
    </row>
    <row r="6" spans="1:10">
      <c r="A6" s="5">
        <v>5</v>
      </c>
      <c r="B6" s="5" t="s">
        <v>1399</v>
      </c>
      <c r="C6" s="5" t="s">
        <v>165</v>
      </c>
      <c r="D6" s="5" t="s">
        <v>1413</v>
      </c>
      <c r="E6" s="5" t="s">
        <v>1414</v>
      </c>
      <c r="F6" s="5" t="s">
        <v>1415</v>
      </c>
      <c r="G6" s="5" t="s">
        <v>1403</v>
      </c>
      <c r="J6" s="5" t="s">
        <v>1823</v>
      </c>
    </row>
    <row r="7" spans="1:10">
      <c r="A7" s="5">
        <v>6</v>
      </c>
      <c r="B7" s="5" t="s">
        <v>1399</v>
      </c>
      <c r="C7" s="5" t="s">
        <v>165</v>
      </c>
      <c r="D7" s="5" t="s">
        <v>1416</v>
      </c>
      <c r="E7" s="5" t="s">
        <v>1417</v>
      </c>
      <c r="F7" s="5" t="s">
        <v>1418</v>
      </c>
      <c r="G7" s="5" t="s">
        <v>1412</v>
      </c>
      <c r="J7" s="5" t="s">
        <v>1823</v>
      </c>
    </row>
    <row r="8" spans="1:10">
      <c r="A8" s="5">
        <v>7</v>
      </c>
      <c r="B8" s="5" t="s">
        <v>1399</v>
      </c>
      <c r="C8" s="5" t="s">
        <v>165</v>
      </c>
      <c r="D8" s="5" t="s">
        <v>1419</v>
      </c>
      <c r="E8" s="5" t="s">
        <v>1420</v>
      </c>
      <c r="F8" s="5" t="s">
        <v>1421</v>
      </c>
      <c r="G8" s="5" t="s">
        <v>1403</v>
      </c>
      <c r="J8" s="5" t="s">
        <v>1823</v>
      </c>
    </row>
    <row r="9" spans="1:10">
      <c r="A9" s="5">
        <v>8</v>
      </c>
      <c r="B9" s="5" t="s">
        <v>1399</v>
      </c>
      <c r="C9" s="5" t="s">
        <v>165</v>
      </c>
      <c r="D9" s="5" t="s">
        <v>1422</v>
      </c>
      <c r="E9" s="5" t="s">
        <v>1423</v>
      </c>
      <c r="F9" s="5" t="s">
        <v>1424</v>
      </c>
      <c r="G9" s="5" t="s">
        <v>1403</v>
      </c>
      <c r="J9" s="5" t="s">
        <v>1823</v>
      </c>
    </row>
    <row r="10" spans="1:10">
      <c r="A10" s="5">
        <v>9</v>
      </c>
      <c r="B10" s="5" t="s">
        <v>1399</v>
      </c>
      <c r="C10" s="5" t="s">
        <v>165</v>
      </c>
      <c r="D10" s="5" t="s">
        <v>1425</v>
      </c>
      <c r="E10" s="5" t="s">
        <v>1426</v>
      </c>
      <c r="F10" s="5" t="s">
        <v>1427</v>
      </c>
      <c r="G10" s="5" t="s">
        <v>1403</v>
      </c>
      <c r="H10" s="5" t="s">
        <v>1428</v>
      </c>
      <c r="J10" s="5" t="s">
        <v>1823</v>
      </c>
    </row>
    <row r="11" spans="1:10">
      <c r="A11" s="5">
        <v>10</v>
      </c>
      <c r="B11" s="5" t="s">
        <v>1399</v>
      </c>
      <c r="C11" s="5" t="s">
        <v>165</v>
      </c>
      <c r="D11" s="5" t="s">
        <v>1429</v>
      </c>
      <c r="E11" s="5" t="s">
        <v>1430</v>
      </c>
      <c r="F11" s="5" t="s">
        <v>1431</v>
      </c>
      <c r="G11" s="5" t="s">
        <v>1403</v>
      </c>
      <c r="J11" s="5" t="s">
        <v>1823</v>
      </c>
    </row>
    <row r="12" spans="1:10">
      <c r="A12" s="5">
        <v>11</v>
      </c>
      <c r="B12" s="5" t="s">
        <v>1399</v>
      </c>
      <c r="C12" s="5" t="s">
        <v>165</v>
      </c>
      <c r="D12" s="5" t="s">
        <v>1432</v>
      </c>
      <c r="E12" s="5" t="s">
        <v>1433</v>
      </c>
      <c r="F12" s="5" t="s">
        <v>1434</v>
      </c>
      <c r="G12" s="5" t="s">
        <v>1403</v>
      </c>
      <c r="J12" s="5" t="s">
        <v>1823</v>
      </c>
    </row>
    <row r="13" spans="1:10">
      <c r="A13" s="5">
        <v>12</v>
      </c>
      <c r="B13" s="5" t="s">
        <v>1399</v>
      </c>
      <c r="C13" s="5" t="s">
        <v>165</v>
      </c>
      <c r="D13" s="5" t="s">
        <v>1435</v>
      </c>
      <c r="E13" s="5" t="s">
        <v>1436</v>
      </c>
      <c r="F13" s="5" t="s">
        <v>1437</v>
      </c>
      <c r="G13" s="5" t="s">
        <v>1438</v>
      </c>
      <c r="H13" s="5" t="s">
        <v>1439</v>
      </c>
      <c r="J13" s="5" t="s">
        <v>1823</v>
      </c>
    </row>
    <row r="14" spans="1:10">
      <c r="A14" s="5">
        <v>13</v>
      </c>
      <c r="B14" s="5" t="s">
        <v>1399</v>
      </c>
      <c r="C14" s="5" t="s">
        <v>165</v>
      </c>
      <c r="D14" s="5" t="s">
        <v>1440</v>
      </c>
      <c r="E14" s="5" t="s">
        <v>1441</v>
      </c>
      <c r="F14" s="5" t="s">
        <v>1442</v>
      </c>
      <c r="G14" s="5" t="s">
        <v>1443</v>
      </c>
      <c r="J14" s="5" t="s">
        <v>1823</v>
      </c>
    </row>
    <row r="15" spans="1:10">
      <c r="A15" s="5">
        <v>14</v>
      </c>
      <c r="B15" s="5" t="s">
        <v>1399</v>
      </c>
      <c r="C15" s="5" t="s">
        <v>165</v>
      </c>
      <c r="D15" s="5" t="s">
        <v>1444</v>
      </c>
      <c r="E15" s="5" t="s">
        <v>1445</v>
      </c>
      <c r="F15" s="5" t="s">
        <v>1446</v>
      </c>
      <c r="G15" s="5" t="s">
        <v>1412</v>
      </c>
      <c r="H15" s="5" t="s">
        <v>1447</v>
      </c>
      <c r="J15" s="5" t="s">
        <v>1823</v>
      </c>
    </row>
    <row r="16" spans="1:10">
      <c r="A16" s="5">
        <v>15</v>
      </c>
      <c r="B16" s="5" t="s">
        <v>1399</v>
      </c>
      <c r="C16" s="5" t="s">
        <v>165</v>
      </c>
      <c r="D16" s="5" t="s">
        <v>1448</v>
      </c>
      <c r="E16" s="5" t="s">
        <v>1449</v>
      </c>
      <c r="F16" s="5" t="s">
        <v>1450</v>
      </c>
      <c r="G16" s="5" t="s">
        <v>1451</v>
      </c>
      <c r="J16" s="5" t="s">
        <v>1823</v>
      </c>
    </row>
    <row r="17" spans="1:10">
      <c r="A17" s="5">
        <v>16</v>
      </c>
      <c r="B17" s="5" t="s">
        <v>1399</v>
      </c>
      <c r="C17" s="5" t="s">
        <v>165</v>
      </c>
      <c r="D17" s="5" t="s">
        <v>1452</v>
      </c>
      <c r="E17" s="5" t="s">
        <v>1453</v>
      </c>
      <c r="F17" s="5" t="s">
        <v>1454</v>
      </c>
      <c r="G17" s="5" t="s">
        <v>1455</v>
      </c>
      <c r="J17" s="5" t="s">
        <v>1823</v>
      </c>
    </row>
    <row r="18" spans="1:10">
      <c r="A18" s="5">
        <v>17</v>
      </c>
      <c r="B18" s="5" t="s">
        <v>1399</v>
      </c>
      <c r="C18" s="5" t="s">
        <v>165</v>
      </c>
      <c r="D18" s="5" t="s">
        <v>1456</v>
      </c>
      <c r="E18" s="5" t="s">
        <v>1457</v>
      </c>
      <c r="F18" s="5" t="s">
        <v>1458</v>
      </c>
      <c r="G18" s="5" t="s">
        <v>1412</v>
      </c>
      <c r="H18" s="5" t="s">
        <v>1459</v>
      </c>
      <c r="J18" s="5" t="s">
        <v>1823</v>
      </c>
    </row>
    <row r="19" spans="1:10">
      <c r="A19" s="5">
        <v>18</v>
      </c>
      <c r="B19" s="5" t="s">
        <v>1399</v>
      </c>
      <c r="C19" s="5" t="s">
        <v>165</v>
      </c>
      <c r="D19" s="5" t="s">
        <v>1817</v>
      </c>
      <c r="E19" s="5" t="s">
        <v>1843</v>
      </c>
      <c r="F19" s="5" t="s">
        <v>1818</v>
      </c>
      <c r="G19" s="5" t="s">
        <v>1407</v>
      </c>
      <c r="J19" s="5" t="s">
        <v>1823</v>
      </c>
    </row>
    <row r="20" spans="1:10">
      <c r="A20" s="5">
        <v>19</v>
      </c>
      <c r="B20" s="5" t="s">
        <v>1399</v>
      </c>
      <c r="C20" s="5" t="s">
        <v>165</v>
      </c>
      <c r="D20" s="5" t="s">
        <v>1460</v>
      </c>
      <c r="E20" s="5" t="s">
        <v>1461</v>
      </c>
      <c r="F20" s="5" t="s">
        <v>1462</v>
      </c>
      <c r="G20" s="5" t="s">
        <v>1463</v>
      </c>
      <c r="J20" s="5" t="s">
        <v>1823</v>
      </c>
    </row>
    <row r="21" spans="1:10">
      <c r="A21" s="5">
        <v>20</v>
      </c>
      <c r="B21" s="5" t="s">
        <v>1399</v>
      </c>
      <c r="C21" s="5" t="s">
        <v>165</v>
      </c>
      <c r="D21" s="5" t="s">
        <v>1464</v>
      </c>
      <c r="E21" s="5" t="s">
        <v>1465</v>
      </c>
      <c r="F21" s="5" t="s">
        <v>1466</v>
      </c>
      <c r="G21" s="5" t="s">
        <v>1455</v>
      </c>
      <c r="J21" s="5" t="s">
        <v>1823</v>
      </c>
    </row>
    <row r="22" spans="1:10">
      <c r="A22" s="5">
        <v>21</v>
      </c>
      <c r="B22" s="5" t="s">
        <v>1399</v>
      </c>
      <c r="C22" s="5" t="s">
        <v>165</v>
      </c>
      <c r="D22" s="5" t="s">
        <v>1467</v>
      </c>
      <c r="E22" s="5" t="s">
        <v>1468</v>
      </c>
      <c r="F22" s="5" t="s">
        <v>1469</v>
      </c>
      <c r="G22" s="5" t="s">
        <v>1403</v>
      </c>
      <c r="J22" s="5" t="s">
        <v>1823</v>
      </c>
    </row>
    <row r="23" spans="1:10">
      <c r="A23" s="5">
        <v>22</v>
      </c>
      <c r="B23" s="5" t="s">
        <v>1399</v>
      </c>
      <c r="C23" s="5" t="s">
        <v>165</v>
      </c>
      <c r="D23" s="5" t="s">
        <v>1470</v>
      </c>
      <c r="E23" s="5" t="s">
        <v>1471</v>
      </c>
      <c r="F23" s="5" t="s">
        <v>1472</v>
      </c>
      <c r="G23" s="5" t="s">
        <v>1403</v>
      </c>
      <c r="J23" s="5" t="s">
        <v>1823</v>
      </c>
    </row>
    <row r="24" spans="1:10">
      <c r="A24" s="5">
        <v>23</v>
      </c>
      <c r="B24" s="5" t="s">
        <v>1399</v>
      </c>
      <c r="C24" s="5" t="s">
        <v>165</v>
      </c>
      <c r="D24" s="5" t="s">
        <v>1474</v>
      </c>
      <c r="E24" s="5" t="s">
        <v>1475</v>
      </c>
      <c r="F24" s="5" t="s">
        <v>1476</v>
      </c>
      <c r="G24" s="5" t="s">
        <v>1403</v>
      </c>
      <c r="H24" s="5" t="s">
        <v>1477</v>
      </c>
      <c r="J24" s="5" t="s">
        <v>1823</v>
      </c>
    </row>
    <row r="25" spans="1:10">
      <c r="A25" s="5">
        <v>24</v>
      </c>
      <c r="B25" s="5" t="s">
        <v>1399</v>
      </c>
      <c r="C25" s="5" t="s">
        <v>165</v>
      </c>
      <c r="D25" s="5" t="s">
        <v>1478</v>
      </c>
      <c r="E25" s="5" t="s">
        <v>1479</v>
      </c>
      <c r="F25" s="5" t="s">
        <v>1480</v>
      </c>
      <c r="G25" s="5" t="s">
        <v>1481</v>
      </c>
      <c r="J25" s="5" t="s">
        <v>1823</v>
      </c>
    </row>
    <row r="26" spans="1:10">
      <c r="A26" s="5">
        <v>25</v>
      </c>
      <c r="B26" s="5" t="s">
        <v>1399</v>
      </c>
      <c r="C26" s="5" t="s">
        <v>165</v>
      </c>
      <c r="D26" s="5" t="s">
        <v>1482</v>
      </c>
      <c r="E26" s="5" t="s">
        <v>1483</v>
      </c>
      <c r="F26" s="5" t="s">
        <v>1484</v>
      </c>
      <c r="G26" s="5" t="s">
        <v>1481</v>
      </c>
      <c r="J26" s="5" t="s">
        <v>1823</v>
      </c>
    </row>
    <row r="27" spans="1:10">
      <c r="A27" s="5">
        <v>26</v>
      </c>
      <c r="B27" s="5" t="s">
        <v>1399</v>
      </c>
      <c r="C27" s="5" t="s">
        <v>165</v>
      </c>
      <c r="D27" s="5" t="s">
        <v>1485</v>
      </c>
      <c r="E27" s="5" t="s">
        <v>1486</v>
      </c>
      <c r="F27" s="5" t="s">
        <v>1487</v>
      </c>
      <c r="G27" s="5" t="s">
        <v>1488</v>
      </c>
      <c r="J27" s="5" t="s">
        <v>1823</v>
      </c>
    </row>
    <row r="28" spans="1:10">
      <c r="A28" s="5">
        <v>27</v>
      </c>
      <c r="B28" s="5" t="s">
        <v>1399</v>
      </c>
      <c r="C28" s="5" t="s">
        <v>165</v>
      </c>
      <c r="D28" s="5" t="s">
        <v>1489</v>
      </c>
      <c r="E28" s="5" t="s">
        <v>1490</v>
      </c>
      <c r="F28" s="5" t="s">
        <v>1491</v>
      </c>
      <c r="G28" s="5" t="s">
        <v>1412</v>
      </c>
      <c r="J28" s="5" t="s">
        <v>1823</v>
      </c>
    </row>
    <row r="29" spans="1:10">
      <c r="A29" s="5">
        <v>28</v>
      </c>
      <c r="B29" s="5" t="s">
        <v>1399</v>
      </c>
      <c r="C29" s="5" t="s">
        <v>165</v>
      </c>
      <c r="D29" s="5" t="s">
        <v>1492</v>
      </c>
      <c r="E29" s="5" t="s">
        <v>1493</v>
      </c>
      <c r="F29" s="5" t="s">
        <v>1494</v>
      </c>
      <c r="G29" s="5" t="s">
        <v>1495</v>
      </c>
      <c r="J29" s="5" t="s">
        <v>1823</v>
      </c>
    </row>
    <row r="30" spans="1:10">
      <c r="A30" s="5">
        <v>29</v>
      </c>
      <c r="B30" s="5" t="s">
        <v>1399</v>
      </c>
      <c r="C30" s="5" t="s">
        <v>165</v>
      </c>
      <c r="D30" s="5" t="s">
        <v>1496</v>
      </c>
      <c r="E30" s="5" t="s">
        <v>1497</v>
      </c>
      <c r="F30" s="5" t="s">
        <v>1498</v>
      </c>
      <c r="G30" s="5" t="s">
        <v>1495</v>
      </c>
      <c r="J30" s="5" t="s">
        <v>1823</v>
      </c>
    </row>
    <row r="31" spans="1:10">
      <c r="A31" s="5">
        <v>30</v>
      </c>
      <c r="B31" s="5" t="s">
        <v>1399</v>
      </c>
      <c r="C31" s="5" t="s">
        <v>165</v>
      </c>
      <c r="D31" s="5" t="s">
        <v>1499</v>
      </c>
      <c r="E31" s="5" t="s">
        <v>1500</v>
      </c>
      <c r="F31" s="5" t="s">
        <v>1501</v>
      </c>
      <c r="G31" s="5" t="s">
        <v>1495</v>
      </c>
      <c r="J31" s="5" t="s">
        <v>1823</v>
      </c>
    </row>
    <row r="32" spans="1:10">
      <c r="A32" s="5">
        <v>31</v>
      </c>
      <c r="B32" s="5" t="s">
        <v>1399</v>
      </c>
      <c r="C32" s="5" t="s">
        <v>165</v>
      </c>
      <c r="D32" s="5" t="s">
        <v>1502</v>
      </c>
      <c r="E32" s="5" t="s">
        <v>1503</v>
      </c>
      <c r="F32" s="5" t="s">
        <v>1504</v>
      </c>
      <c r="G32" s="5" t="s">
        <v>1495</v>
      </c>
      <c r="J32" s="5" t="s">
        <v>1823</v>
      </c>
    </row>
    <row r="33" spans="1:10">
      <c r="A33" s="5">
        <v>32</v>
      </c>
      <c r="B33" s="5" t="s">
        <v>1399</v>
      </c>
      <c r="C33" s="5" t="s">
        <v>165</v>
      </c>
      <c r="D33" s="5" t="s">
        <v>1506</v>
      </c>
      <c r="E33" s="5" t="s">
        <v>1507</v>
      </c>
      <c r="F33" s="5" t="s">
        <v>1508</v>
      </c>
      <c r="G33" s="5" t="s">
        <v>1455</v>
      </c>
      <c r="J33" s="5" t="s">
        <v>1823</v>
      </c>
    </row>
    <row r="34" spans="1:10">
      <c r="A34" s="5">
        <v>33</v>
      </c>
      <c r="B34" s="5" t="s">
        <v>1399</v>
      </c>
      <c r="C34" s="5" t="s">
        <v>165</v>
      </c>
      <c r="D34" s="5" t="s">
        <v>1510</v>
      </c>
      <c r="E34" s="5" t="s">
        <v>1511</v>
      </c>
      <c r="F34" s="5" t="s">
        <v>1512</v>
      </c>
      <c r="G34" s="5" t="s">
        <v>1505</v>
      </c>
      <c r="J34" s="5" t="s">
        <v>1823</v>
      </c>
    </row>
    <row r="35" spans="1:10">
      <c r="A35" s="5">
        <v>34</v>
      </c>
      <c r="B35" s="5" t="s">
        <v>1399</v>
      </c>
      <c r="C35" s="5" t="s">
        <v>165</v>
      </c>
      <c r="D35" s="5" t="s">
        <v>1513</v>
      </c>
      <c r="E35" s="5" t="s">
        <v>1514</v>
      </c>
      <c r="F35" s="5" t="s">
        <v>1515</v>
      </c>
      <c r="G35" s="5" t="s">
        <v>1455</v>
      </c>
      <c r="J35" s="5" t="s">
        <v>1823</v>
      </c>
    </row>
    <row r="36" spans="1:10">
      <c r="A36" s="5">
        <v>35</v>
      </c>
      <c r="B36" s="5" t="s">
        <v>1399</v>
      </c>
      <c r="C36" s="5" t="s">
        <v>165</v>
      </c>
      <c r="D36" s="5" t="s">
        <v>1516</v>
      </c>
      <c r="E36" s="5" t="s">
        <v>1517</v>
      </c>
      <c r="F36" s="5" t="s">
        <v>1518</v>
      </c>
      <c r="G36" s="5" t="s">
        <v>1412</v>
      </c>
      <c r="J36" s="5" t="s">
        <v>1823</v>
      </c>
    </row>
    <row r="37" spans="1:10">
      <c r="A37" s="5">
        <v>36</v>
      </c>
      <c r="B37" s="5" t="s">
        <v>1399</v>
      </c>
      <c r="C37" s="5" t="s">
        <v>165</v>
      </c>
      <c r="D37" s="5" t="s">
        <v>1519</v>
      </c>
      <c r="E37" s="5" t="s">
        <v>1520</v>
      </c>
      <c r="F37" s="5" t="s">
        <v>1521</v>
      </c>
      <c r="G37" s="5" t="s">
        <v>1412</v>
      </c>
      <c r="J37" s="5" t="s">
        <v>1823</v>
      </c>
    </row>
    <row r="38" spans="1:10">
      <c r="A38" s="5">
        <v>37</v>
      </c>
      <c r="B38" s="5" t="s">
        <v>1399</v>
      </c>
      <c r="C38" s="5" t="s">
        <v>165</v>
      </c>
      <c r="D38" s="5" t="s">
        <v>1522</v>
      </c>
      <c r="E38" s="5" t="s">
        <v>1523</v>
      </c>
      <c r="F38" s="5" t="s">
        <v>1524</v>
      </c>
      <c r="G38" s="5" t="s">
        <v>1495</v>
      </c>
      <c r="J38" s="5" t="s">
        <v>1823</v>
      </c>
    </row>
    <row r="39" spans="1:10">
      <c r="A39" s="5">
        <v>38</v>
      </c>
      <c r="B39" s="5" t="s">
        <v>1399</v>
      </c>
      <c r="C39" s="5" t="s">
        <v>165</v>
      </c>
      <c r="D39" s="5" t="s">
        <v>1525</v>
      </c>
      <c r="E39" s="5" t="s">
        <v>1526</v>
      </c>
      <c r="F39" s="5" t="s">
        <v>1527</v>
      </c>
      <c r="G39" s="5" t="s">
        <v>1412</v>
      </c>
      <c r="H39" s="5" t="s">
        <v>1528</v>
      </c>
      <c r="J39" s="5" t="s">
        <v>1823</v>
      </c>
    </row>
    <row r="40" spans="1:10">
      <c r="A40" s="5">
        <v>39</v>
      </c>
      <c r="B40" s="5" t="s">
        <v>1399</v>
      </c>
      <c r="C40" s="5" t="s">
        <v>165</v>
      </c>
      <c r="D40" s="5" t="s">
        <v>1529</v>
      </c>
      <c r="E40" s="5" t="s">
        <v>1530</v>
      </c>
      <c r="F40" s="5" t="s">
        <v>1531</v>
      </c>
      <c r="G40" s="5" t="s">
        <v>1463</v>
      </c>
      <c r="J40" s="5" t="s">
        <v>1823</v>
      </c>
    </row>
    <row r="41" spans="1:10">
      <c r="A41" s="5">
        <v>40</v>
      </c>
      <c r="B41" s="5" t="s">
        <v>1399</v>
      </c>
      <c r="C41" s="5" t="s">
        <v>165</v>
      </c>
      <c r="D41" s="5" t="s">
        <v>1532</v>
      </c>
      <c r="E41" s="5" t="s">
        <v>1533</v>
      </c>
      <c r="F41" s="5" t="s">
        <v>1534</v>
      </c>
      <c r="G41" s="5" t="s">
        <v>1451</v>
      </c>
      <c r="J41" s="5" t="s">
        <v>1823</v>
      </c>
    </row>
    <row r="42" spans="1:10">
      <c r="A42" s="5">
        <v>41</v>
      </c>
      <c r="B42" s="5" t="s">
        <v>1399</v>
      </c>
      <c r="C42" s="5" t="s">
        <v>165</v>
      </c>
      <c r="D42" s="5" t="s">
        <v>1535</v>
      </c>
      <c r="E42" s="5" t="s">
        <v>1536</v>
      </c>
      <c r="F42" s="5" t="s">
        <v>1537</v>
      </c>
      <c r="G42" s="5" t="s">
        <v>1412</v>
      </c>
      <c r="J42" s="5" t="s">
        <v>1823</v>
      </c>
    </row>
    <row r="43" spans="1:10">
      <c r="A43" s="5">
        <v>42</v>
      </c>
      <c r="B43" s="5" t="s">
        <v>1399</v>
      </c>
      <c r="C43" s="5" t="s">
        <v>165</v>
      </c>
      <c r="D43" s="5" t="s">
        <v>1538</v>
      </c>
      <c r="E43" s="5" t="s">
        <v>1539</v>
      </c>
      <c r="F43" s="5" t="s">
        <v>1540</v>
      </c>
      <c r="G43" s="5" t="s">
        <v>1455</v>
      </c>
      <c r="J43" s="5" t="s">
        <v>1823</v>
      </c>
    </row>
    <row r="44" spans="1:10">
      <c r="A44" s="5">
        <v>43</v>
      </c>
      <c r="B44" s="5" t="s">
        <v>1399</v>
      </c>
      <c r="C44" s="5" t="s">
        <v>165</v>
      </c>
      <c r="D44" s="5" t="s">
        <v>1541</v>
      </c>
      <c r="E44" s="5" t="s">
        <v>1542</v>
      </c>
      <c r="F44" s="5" t="s">
        <v>1543</v>
      </c>
      <c r="G44" s="5" t="s">
        <v>1495</v>
      </c>
      <c r="J44" s="5" t="s">
        <v>1823</v>
      </c>
    </row>
    <row r="45" spans="1:10">
      <c r="A45" s="5">
        <v>44</v>
      </c>
      <c r="B45" s="5" t="s">
        <v>1399</v>
      </c>
      <c r="C45" s="5" t="s">
        <v>165</v>
      </c>
      <c r="D45" s="5" t="s">
        <v>1544</v>
      </c>
      <c r="E45" s="5" t="s">
        <v>1545</v>
      </c>
      <c r="F45" s="5" t="s">
        <v>1546</v>
      </c>
      <c r="G45" s="5" t="s">
        <v>1463</v>
      </c>
      <c r="J45" s="5" t="s">
        <v>1823</v>
      </c>
    </row>
    <row r="46" spans="1:10">
      <c r="A46" s="5">
        <v>45</v>
      </c>
      <c r="B46" s="5" t="s">
        <v>1399</v>
      </c>
      <c r="C46" s="5" t="s">
        <v>165</v>
      </c>
      <c r="D46" s="5" t="s">
        <v>1547</v>
      </c>
      <c r="E46" s="5" t="s">
        <v>1548</v>
      </c>
      <c r="F46" s="5" t="s">
        <v>1549</v>
      </c>
      <c r="G46" s="5" t="s">
        <v>1550</v>
      </c>
      <c r="J46" s="5" t="s">
        <v>1823</v>
      </c>
    </row>
    <row r="47" spans="1:10">
      <c r="A47" s="5">
        <v>46</v>
      </c>
      <c r="B47" s="5" t="s">
        <v>1399</v>
      </c>
      <c r="C47" s="5" t="s">
        <v>165</v>
      </c>
      <c r="D47" s="5" t="s">
        <v>1551</v>
      </c>
      <c r="E47" s="5" t="s">
        <v>1552</v>
      </c>
      <c r="F47" s="5" t="s">
        <v>1553</v>
      </c>
      <c r="G47" s="5" t="s">
        <v>1495</v>
      </c>
      <c r="J47" s="5" t="s">
        <v>1823</v>
      </c>
    </row>
    <row r="48" spans="1:10">
      <c r="A48" s="5">
        <v>47</v>
      </c>
      <c r="B48" s="5" t="s">
        <v>1399</v>
      </c>
      <c r="C48" s="5" t="s">
        <v>165</v>
      </c>
      <c r="D48" s="5" t="s">
        <v>1554</v>
      </c>
      <c r="E48" s="5" t="s">
        <v>1555</v>
      </c>
      <c r="F48" s="5" t="s">
        <v>1556</v>
      </c>
      <c r="G48" s="5" t="s">
        <v>1455</v>
      </c>
      <c r="J48" s="5" t="s">
        <v>1823</v>
      </c>
    </row>
    <row r="49" spans="1:10">
      <c r="A49" s="5">
        <v>48</v>
      </c>
      <c r="B49" s="5" t="s">
        <v>1399</v>
      </c>
      <c r="C49" s="5" t="s">
        <v>165</v>
      </c>
      <c r="D49" s="5" t="s">
        <v>1557</v>
      </c>
      <c r="E49" s="5" t="s">
        <v>1558</v>
      </c>
      <c r="F49" s="5" t="s">
        <v>1559</v>
      </c>
      <c r="G49" s="5" t="s">
        <v>1412</v>
      </c>
      <c r="J49" s="5" t="s">
        <v>1823</v>
      </c>
    </row>
    <row r="50" spans="1:10">
      <c r="A50" s="5">
        <v>49</v>
      </c>
      <c r="B50" s="5" t="s">
        <v>1399</v>
      </c>
      <c r="C50" s="5" t="s">
        <v>165</v>
      </c>
      <c r="D50" s="5" t="s">
        <v>1560</v>
      </c>
      <c r="E50" s="5" t="s">
        <v>1561</v>
      </c>
      <c r="F50" s="5" t="s">
        <v>1562</v>
      </c>
      <c r="G50" s="5" t="s">
        <v>1412</v>
      </c>
      <c r="J50" s="5" t="s">
        <v>1823</v>
      </c>
    </row>
    <row r="51" spans="1:10">
      <c r="A51" s="5">
        <v>50</v>
      </c>
      <c r="B51" s="5" t="s">
        <v>1399</v>
      </c>
      <c r="C51" s="5" t="s">
        <v>165</v>
      </c>
      <c r="D51" s="5" t="s">
        <v>1563</v>
      </c>
      <c r="E51" s="5" t="s">
        <v>1564</v>
      </c>
      <c r="F51" s="5" t="s">
        <v>1565</v>
      </c>
      <c r="G51" s="5" t="s">
        <v>1451</v>
      </c>
      <c r="J51" s="5" t="s">
        <v>1823</v>
      </c>
    </row>
    <row r="52" spans="1:10">
      <c r="A52" s="5">
        <v>51</v>
      </c>
      <c r="B52" s="5" t="s">
        <v>1399</v>
      </c>
      <c r="C52" s="5" t="s">
        <v>165</v>
      </c>
      <c r="D52" s="5" t="s">
        <v>1566</v>
      </c>
      <c r="E52" s="5" t="s">
        <v>1567</v>
      </c>
      <c r="F52" s="5" t="s">
        <v>1568</v>
      </c>
      <c r="G52" s="5" t="s">
        <v>1495</v>
      </c>
      <c r="J52" s="5" t="s">
        <v>1823</v>
      </c>
    </row>
    <row r="53" spans="1:10">
      <c r="A53" s="5">
        <v>52</v>
      </c>
      <c r="B53" s="5" t="s">
        <v>1399</v>
      </c>
      <c r="C53" s="5" t="s">
        <v>165</v>
      </c>
      <c r="D53" s="5" t="s">
        <v>1569</v>
      </c>
      <c r="E53" s="5" t="s">
        <v>1570</v>
      </c>
      <c r="F53" s="5" t="s">
        <v>1571</v>
      </c>
      <c r="G53" s="5" t="s">
        <v>1412</v>
      </c>
      <c r="J53" s="5" t="s">
        <v>1823</v>
      </c>
    </row>
    <row r="54" spans="1:10">
      <c r="A54" s="5">
        <v>53</v>
      </c>
      <c r="B54" s="5" t="s">
        <v>1399</v>
      </c>
      <c r="C54" s="5" t="s">
        <v>165</v>
      </c>
      <c r="D54" s="5" t="s">
        <v>1572</v>
      </c>
      <c r="E54" s="5" t="s">
        <v>1573</v>
      </c>
      <c r="F54" s="5" t="s">
        <v>1574</v>
      </c>
      <c r="G54" s="5" t="s">
        <v>1495</v>
      </c>
      <c r="J54" s="5" t="s">
        <v>1823</v>
      </c>
    </row>
    <row r="55" spans="1:10">
      <c r="A55" s="5">
        <v>54</v>
      </c>
      <c r="B55" s="5" t="s">
        <v>1399</v>
      </c>
      <c r="C55" s="5" t="s">
        <v>165</v>
      </c>
      <c r="D55" s="5" t="s">
        <v>1575</v>
      </c>
      <c r="E55" s="5" t="s">
        <v>1576</v>
      </c>
      <c r="F55" s="5" t="s">
        <v>1577</v>
      </c>
      <c r="G55" s="5" t="s">
        <v>1403</v>
      </c>
      <c r="J55" s="5" t="s">
        <v>1823</v>
      </c>
    </row>
    <row r="56" spans="1:10">
      <c r="A56" s="5">
        <v>55</v>
      </c>
      <c r="B56" s="5" t="s">
        <v>1399</v>
      </c>
      <c r="C56" s="5" t="s">
        <v>165</v>
      </c>
      <c r="D56" s="5" t="s">
        <v>1578</v>
      </c>
      <c r="E56" s="5" t="s">
        <v>1579</v>
      </c>
      <c r="F56" s="5" t="s">
        <v>1580</v>
      </c>
      <c r="G56" s="5" t="s">
        <v>1581</v>
      </c>
      <c r="J56" s="5" t="s">
        <v>1823</v>
      </c>
    </row>
    <row r="57" spans="1:10">
      <c r="A57" s="5">
        <v>56</v>
      </c>
      <c r="B57" s="5" t="s">
        <v>1399</v>
      </c>
      <c r="C57" s="5" t="s">
        <v>165</v>
      </c>
      <c r="D57" s="5" t="s">
        <v>1582</v>
      </c>
      <c r="E57" s="5" t="s">
        <v>1583</v>
      </c>
      <c r="F57" s="5" t="s">
        <v>1584</v>
      </c>
      <c r="G57" s="5" t="s">
        <v>1403</v>
      </c>
      <c r="J57" s="5" t="s">
        <v>1823</v>
      </c>
    </row>
    <row r="58" spans="1:10">
      <c r="A58" s="5">
        <v>57</v>
      </c>
      <c r="B58" s="5" t="s">
        <v>1399</v>
      </c>
      <c r="C58" s="5" t="s">
        <v>165</v>
      </c>
      <c r="D58" s="5" t="s">
        <v>1585</v>
      </c>
      <c r="E58" s="5" t="s">
        <v>1586</v>
      </c>
      <c r="F58" s="5" t="s">
        <v>1587</v>
      </c>
      <c r="G58" s="5" t="s">
        <v>1403</v>
      </c>
      <c r="J58" s="5" t="s">
        <v>1823</v>
      </c>
    </row>
    <row r="59" spans="1:10">
      <c r="A59" s="5">
        <v>58</v>
      </c>
      <c r="B59" s="5" t="s">
        <v>1399</v>
      </c>
      <c r="C59" s="5" t="s">
        <v>165</v>
      </c>
      <c r="D59" s="5" t="s">
        <v>1588</v>
      </c>
      <c r="E59" s="5" t="s">
        <v>1589</v>
      </c>
      <c r="F59" s="5" t="s">
        <v>1590</v>
      </c>
      <c r="G59" s="5" t="s">
        <v>1403</v>
      </c>
      <c r="J59" s="5" t="s">
        <v>1823</v>
      </c>
    </row>
    <row r="60" spans="1:10">
      <c r="A60" s="5">
        <v>59</v>
      </c>
      <c r="B60" s="5" t="s">
        <v>1399</v>
      </c>
      <c r="C60" s="5" t="s">
        <v>165</v>
      </c>
      <c r="D60" s="5" t="s">
        <v>1591</v>
      </c>
      <c r="E60" s="5" t="s">
        <v>1592</v>
      </c>
      <c r="F60" s="5" t="s">
        <v>1593</v>
      </c>
      <c r="G60" s="5" t="s">
        <v>1451</v>
      </c>
      <c r="J60" s="5" t="s">
        <v>1823</v>
      </c>
    </row>
    <row r="61" spans="1:10">
      <c r="A61" s="5">
        <v>60</v>
      </c>
      <c r="B61" s="5" t="s">
        <v>1399</v>
      </c>
      <c r="C61" s="5" t="s">
        <v>165</v>
      </c>
      <c r="D61" s="5" t="s">
        <v>1594</v>
      </c>
      <c r="E61" s="5" t="s">
        <v>1595</v>
      </c>
      <c r="F61" s="5" t="s">
        <v>1596</v>
      </c>
      <c r="G61" s="5" t="s">
        <v>1463</v>
      </c>
      <c r="J61" s="5" t="s">
        <v>1823</v>
      </c>
    </row>
    <row r="62" spans="1:10">
      <c r="A62" s="5">
        <v>61</v>
      </c>
      <c r="B62" s="5" t="s">
        <v>1399</v>
      </c>
      <c r="C62" s="5" t="s">
        <v>165</v>
      </c>
      <c r="D62" s="5" t="s">
        <v>1597</v>
      </c>
      <c r="E62" s="5" t="s">
        <v>1598</v>
      </c>
      <c r="F62" s="5" t="s">
        <v>1599</v>
      </c>
      <c r="G62" s="5" t="s">
        <v>1403</v>
      </c>
      <c r="J62" s="5" t="s">
        <v>1823</v>
      </c>
    </row>
    <row r="63" spans="1:10">
      <c r="A63" s="5">
        <v>62</v>
      </c>
      <c r="B63" s="5" t="s">
        <v>1399</v>
      </c>
      <c r="C63" s="5" t="s">
        <v>165</v>
      </c>
      <c r="D63" s="5" t="s">
        <v>1600</v>
      </c>
      <c r="E63" s="5" t="s">
        <v>1601</v>
      </c>
      <c r="F63" s="5" t="s">
        <v>1602</v>
      </c>
      <c r="G63" s="5" t="s">
        <v>1455</v>
      </c>
      <c r="J63" s="5" t="s">
        <v>1823</v>
      </c>
    </row>
    <row r="64" spans="1:10">
      <c r="A64" s="5">
        <v>63</v>
      </c>
      <c r="B64" s="5" t="s">
        <v>1399</v>
      </c>
      <c r="C64" s="5" t="s">
        <v>165</v>
      </c>
      <c r="D64" s="5" t="s">
        <v>1603</v>
      </c>
      <c r="E64" s="5" t="s">
        <v>1604</v>
      </c>
      <c r="F64" s="5" t="s">
        <v>1605</v>
      </c>
      <c r="G64" s="5" t="s">
        <v>1606</v>
      </c>
      <c r="J64" s="5" t="s">
        <v>1823</v>
      </c>
    </row>
    <row r="65" spans="1:10">
      <c r="A65" s="5">
        <v>64</v>
      </c>
      <c r="B65" s="5" t="s">
        <v>1399</v>
      </c>
      <c r="C65" s="5" t="s">
        <v>165</v>
      </c>
      <c r="D65" s="5" t="s">
        <v>1607</v>
      </c>
      <c r="E65" s="5" t="s">
        <v>1608</v>
      </c>
      <c r="F65" s="5" t="s">
        <v>1609</v>
      </c>
      <c r="G65" s="5" t="s">
        <v>1509</v>
      </c>
      <c r="J65" s="5" t="s">
        <v>1823</v>
      </c>
    </row>
    <row r="66" spans="1:10">
      <c r="A66" s="5">
        <v>65</v>
      </c>
      <c r="B66" s="5" t="s">
        <v>1399</v>
      </c>
      <c r="C66" s="5" t="s">
        <v>165</v>
      </c>
      <c r="D66" s="5" t="s">
        <v>1610</v>
      </c>
      <c r="E66" s="5" t="s">
        <v>1611</v>
      </c>
      <c r="F66" s="5" t="s">
        <v>1612</v>
      </c>
      <c r="G66" s="5" t="s">
        <v>1463</v>
      </c>
      <c r="J66" s="5" t="s">
        <v>1823</v>
      </c>
    </row>
    <row r="67" spans="1:10">
      <c r="A67" s="5">
        <v>66</v>
      </c>
      <c r="B67" s="5" t="s">
        <v>1399</v>
      </c>
      <c r="C67" s="5" t="s">
        <v>165</v>
      </c>
      <c r="D67" s="5" t="s">
        <v>1613</v>
      </c>
      <c r="E67" s="5" t="s">
        <v>1614</v>
      </c>
      <c r="F67" s="5" t="s">
        <v>1615</v>
      </c>
      <c r="G67" s="5" t="s">
        <v>1455</v>
      </c>
      <c r="J67" s="5" t="s">
        <v>1823</v>
      </c>
    </row>
    <row r="68" spans="1:10">
      <c r="A68" s="5">
        <v>67</v>
      </c>
      <c r="B68" s="5" t="s">
        <v>1399</v>
      </c>
      <c r="C68" s="5" t="s">
        <v>165</v>
      </c>
      <c r="D68" s="5" t="s">
        <v>1844</v>
      </c>
      <c r="E68" s="5" t="s">
        <v>1845</v>
      </c>
      <c r="F68" s="5" t="s">
        <v>1846</v>
      </c>
      <c r="G68" s="5" t="s">
        <v>1495</v>
      </c>
      <c r="J68" s="5" t="s">
        <v>1823</v>
      </c>
    </row>
    <row r="69" spans="1:10">
      <c r="A69" s="5">
        <v>68</v>
      </c>
      <c r="B69" s="5" t="s">
        <v>1399</v>
      </c>
      <c r="C69" s="5" t="s">
        <v>165</v>
      </c>
      <c r="D69" s="5" t="s">
        <v>1616</v>
      </c>
      <c r="E69" s="5" t="s">
        <v>1617</v>
      </c>
      <c r="F69" s="5" t="s">
        <v>1618</v>
      </c>
      <c r="G69" s="5" t="s">
        <v>1412</v>
      </c>
      <c r="J69" s="5" t="s">
        <v>1823</v>
      </c>
    </row>
    <row r="70" spans="1:10">
      <c r="A70" s="5">
        <v>69</v>
      </c>
      <c r="B70" s="5" t="s">
        <v>1399</v>
      </c>
      <c r="C70" s="5" t="s">
        <v>165</v>
      </c>
      <c r="D70" s="5" t="s">
        <v>1619</v>
      </c>
      <c r="E70" s="5" t="s">
        <v>1620</v>
      </c>
      <c r="F70" s="5" t="s">
        <v>1621</v>
      </c>
      <c r="G70" s="5" t="s">
        <v>1622</v>
      </c>
      <c r="J70" s="5" t="s">
        <v>1823</v>
      </c>
    </row>
    <row r="71" spans="1:10">
      <c r="A71" s="5">
        <v>70</v>
      </c>
      <c r="B71" s="5" t="s">
        <v>1399</v>
      </c>
      <c r="C71" s="5" t="s">
        <v>165</v>
      </c>
      <c r="D71" s="5" t="s">
        <v>1847</v>
      </c>
      <c r="E71" s="5" t="s">
        <v>1848</v>
      </c>
      <c r="F71" s="5" t="s">
        <v>1849</v>
      </c>
      <c r="G71" s="5" t="s">
        <v>1850</v>
      </c>
      <c r="H71" s="5" t="s">
        <v>1428</v>
      </c>
      <c r="J71" s="5" t="s">
        <v>1823</v>
      </c>
    </row>
    <row r="72" spans="1:10">
      <c r="A72" s="5">
        <v>71</v>
      </c>
      <c r="B72" s="5" t="s">
        <v>1399</v>
      </c>
      <c r="C72" s="5" t="s">
        <v>165</v>
      </c>
      <c r="D72" s="5" t="s">
        <v>1623</v>
      </c>
      <c r="E72" s="5" t="s">
        <v>1624</v>
      </c>
      <c r="F72" s="5" t="s">
        <v>1625</v>
      </c>
      <c r="G72" s="5" t="s">
        <v>1412</v>
      </c>
      <c r="H72" s="5" t="s">
        <v>1626</v>
      </c>
      <c r="J72" s="5" t="s">
        <v>1823</v>
      </c>
    </row>
    <row r="73" spans="1:10">
      <c r="A73" s="5">
        <v>72</v>
      </c>
      <c r="B73" s="5" t="s">
        <v>1399</v>
      </c>
      <c r="C73" s="5" t="s">
        <v>165</v>
      </c>
      <c r="D73" s="5" t="s">
        <v>1627</v>
      </c>
      <c r="E73" s="5" t="s">
        <v>1628</v>
      </c>
      <c r="F73" s="5" t="s">
        <v>1629</v>
      </c>
      <c r="G73" s="5" t="s">
        <v>1463</v>
      </c>
      <c r="J73" s="5" t="s">
        <v>1823</v>
      </c>
    </row>
    <row r="74" spans="1:10">
      <c r="A74" s="5">
        <v>73</v>
      </c>
      <c r="B74" s="5" t="s">
        <v>1399</v>
      </c>
      <c r="C74" s="5" t="s">
        <v>165</v>
      </c>
      <c r="D74" s="5" t="s">
        <v>1630</v>
      </c>
      <c r="E74" s="5" t="s">
        <v>1631</v>
      </c>
      <c r="F74" s="5" t="s">
        <v>1632</v>
      </c>
      <c r="G74" s="5" t="s">
        <v>1412</v>
      </c>
      <c r="J74" s="5" t="s">
        <v>1823</v>
      </c>
    </row>
    <row r="75" spans="1:10">
      <c r="A75" s="5">
        <v>74</v>
      </c>
      <c r="B75" s="5" t="s">
        <v>1399</v>
      </c>
      <c r="C75" s="5" t="s">
        <v>165</v>
      </c>
      <c r="D75" s="5" t="s">
        <v>1633</v>
      </c>
      <c r="E75" s="5" t="s">
        <v>1634</v>
      </c>
      <c r="F75" s="5" t="s">
        <v>1635</v>
      </c>
      <c r="G75" s="5" t="s">
        <v>1412</v>
      </c>
      <c r="J75" s="5" t="s">
        <v>1823</v>
      </c>
    </row>
    <row r="76" spans="1:10">
      <c r="A76" s="5">
        <v>75</v>
      </c>
      <c r="B76" s="5" t="s">
        <v>1399</v>
      </c>
      <c r="C76" s="5" t="s">
        <v>165</v>
      </c>
      <c r="D76" s="5" t="s">
        <v>1636</v>
      </c>
      <c r="E76" s="5" t="s">
        <v>1637</v>
      </c>
      <c r="F76" s="5" t="s">
        <v>1638</v>
      </c>
      <c r="G76" s="5" t="s">
        <v>1473</v>
      </c>
      <c r="J76" s="5" t="s">
        <v>1823</v>
      </c>
    </row>
    <row r="77" spans="1:10">
      <c r="A77" s="5">
        <v>76</v>
      </c>
      <c r="B77" s="5" t="s">
        <v>1399</v>
      </c>
      <c r="C77" s="5" t="s">
        <v>165</v>
      </c>
      <c r="D77" s="5" t="s">
        <v>1639</v>
      </c>
      <c r="E77" s="5" t="s">
        <v>1640</v>
      </c>
      <c r="F77" s="5" t="s">
        <v>1641</v>
      </c>
      <c r="G77" s="5" t="s">
        <v>1438</v>
      </c>
      <c r="H77" s="5" t="s">
        <v>1642</v>
      </c>
      <c r="J77" s="5" t="s">
        <v>1823</v>
      </c>
    </row>
    <row r="78" spans="1:10">
      <c r="A78" s="5">
        <v>77</v>
      </c>
      <c r="B78" s="5" t="s">
        <v>1399</v>
      </c>
      <c r="C78" s="5" t="s">
        <v>165</v>
      </c>
      <c r="D78" s="5" t="s">
        <v>1643</v>
      </c>
      <c r="E78" s="5" t="s">
        <v>1644</v>
      </c>
      <c r="F78" s="5" t="s">
        <v>1645</v>
      </c>
      <c r="G78" s="5" t="s">
        <v>1403</v>
      </c>
      <c r="H78" s="5" t="s">
        <v>1646</v>
      </c>
      <c r="J78" s="5" t="s">
        <v>1823</v>
      </c>
    </row>
    <row r="79" spans="1:10">
      <c r="A79" s="5">
        <v>78</v>
      </c>
      <c r="B79" s="5" t="s">
        <v>1399</v>
      </c>
      <c r="C79" s="5" t="s">
        <v>165</v>
      </c>
      <c r="D79" s="5" t="s">
        <v>1647</v>
      </c>
      <c r="E79" s="5" t="s">
        <v>1648</v>
      </c>
      <c r="F79" s="5" t="s">
        <v>1649</v>
      </c>
      <c r="G79" s="5" t="s">
        <v>1463</v>
      </c>
      <c r="J79" s="5" t="s">
        <v>1823</v>
      </c>
    </row>
    <row r="80" spans="1:10">
      <c r="A80" s="5">
        <v>79</v>
      </c>
      <c r="B80" s="5" t="s">
        <v>1399</v>
      </c>
      <c r="C80" s="5" t="s">
        <v>165</v>
      </c>
      <c r="D80" s="5" t="s">
        <v>1650</v>
      </c>
      <c r="E80" s="5" t="s">
        <v>1648</v>
      </c>
      <c r="F80" s="5" t="s">
        <v>1651</v>
      </c>
      <c r="G80" s="5" t="s">
        <v>1403</v>
      </c>
      <c r="J80" s="5" t="s">
        <v>1823</v>
      </c>
    </row>
    <row r="81" spans="1:10">
      <c r="A81" s="5">
        <v>80</v>
      </c>
      <c r="B81" s="5" t="s">
        <v>1399</v>
      </c>
      <c r="C81" s="5" t="s">
        <v>165</v>
      </c>
      <c r="D81" s="5" t="s">
        <v>1652</v>
      </c>
      <c r="E81" s="5" t="s">
        <v>1653</v>
      </c>
      <c r="F81" s="5" t="s">
        <v>1654</v>
      </c>
      <c r="G81" s="5" t="s">
        <v>1495</v>
      </c>
      <c r="J81" s="5" t="s">
        <v>1823</v>
      </c>
    </row>
    <row r="82" spans="1:10">
      <c r="A82" s="5">
        <v>81</v>
      </c>
      <c r="B82" s="5" t="s">
        <v>1399</v>
      </c>
      <c r="C82" s="5" t="s">
        <v>165</v>
      </c>
      <c r="D82" s="5" t="s">
        <v>1655</v>
      </c>
      <c r="E82" s="5" t="s">
        <v>1656</v>
      </c>
      <c r="F82" s="5" t="s">
        <v>1657</v>
      </c>
      <c r="G82" s="5" t="s">
        <v>1403</v>
      </c>
      <c r="J82" s="5" t="s">
        <v>1823</v>
      </c>
    </row>
    <row r="83" spans="1:10">
      <c r="A83" s="5">
        <v>82</v>
      </c>
      <c r="B83" s="5" t="s">
        <v>1399</v>
      </c>
      <c r="C83" s="5" t="s">
        <v>165</v>
      </c>
      <c r="D83" s="5" t="s">
        <v>1658</v>
      </c>
      <c r="E83" s="5" t="s">
        <v>1659</v>
      </c>
      <c r="F83" s="5" t="s">
        <v>1660</v>
      </c>
      <c r="G83" s="5" t="s">
        <v>1412</v>
      </c>
      <c r="J83" s="5" t="s">
        <v>1823</v>
      </c>
    </row>
    <row r="84" spans="1:10">
      <c r="A84" s="5">
        <v>83</v>
      </c>
      <c r="B84" s="5" t="s">
        <v>1399</v>
      </c>
      <c r="C84" s="5" t="s">
        <v>165</v>
      </c>
      <c r="D84" s="5" t="s">
        <v>1661</v>
      </c>
      <c r="E84" s="5" t="s">
        <v>1662</v>
      </c>
      <c r="F84" s="5" t="s">
        <v>1663</v>
      </c>
      <c r="G84" s="5" t="s">
        <v>1463</v>
      </c>
      <c r="J84" s="5" t="s">
        <v>1823</v>
      </c>
    </row>
    <row r="85" spans="1:10">
      <c r="A85" s="5">
        <v>84</v>
      </c>
      <c r="B85" s="5" t="s">
        <v>1399</v>
      </c>
      <c r="C85" s="5" t="s">
        <v>165</v>
      </c>
      <c r="D85" s="5" t="s">
        <v>1664</v>
      </c>
      <c r="E85" s="5" t="s">
        <v>1665</v>
      </c>
      <c r="F85" s="5" t="s">
        <v>1666</v>
      </c>
      <c r="G85" s="5" t="s">
        <v>1451</v>
      </c>
      <c r="J85" s="5" t="s">
        <v>1823</v>
      </c>
    </row>
    <row r="86" spans="1:10">
      <c r="A86" s="5">
        <v>85</v>
      </c>
      <c r="B86" s="5" t="s">
        <v>1399</v>
      </c>
      <c r="C86" s="5" t="s">
        <v>165</v>
      </c>
      <c r="D86" s="5" t="s">
        <v>1667</v>
      </c>
      <c r="E86" s="5" t="s">
        <v>1668</v>
      </c>
      <c r="F86" s="5" t="s">
        <v>1669</v>
      </c>
      <c r="G86" s="5" t="s">
        <v>1403</v>
      </c>
      <c r="H86" s="5" t="s">
        <v>1670</v>
      </c>
      <c r="J86" s="5" t="s">
        <v>1823</v>
      </c>
    </row>
    <row r="87" spans="1:10">
      <c r="A87" s="5">
        <v>86</v>
      </c>
      <c r="B87" s="5" t="s">
        <v>1399</v>
      </c>
      <c r="C87" s="5" t="s">
        <v>165</v>
      </c>
      <c r="D87" s="5" t="s">
        <v>1671</v>
      </c>
      <c r="E87" s="5" t="s">
        <v>1672</v>
      </c>
      <c r="F87" s="5" t="s">
        <v>1673</v>
      </c>
      <c r="G87" s="5" t="s">
        <v>1451</v>
      </c>
      <c r="J87" s="5" t="s">
        <v>1823</v>
      </c>
    </row>
    <row r="88" spans="1:10">
      <c r="A88" s="5">
        <v>87</v>
      </c>
      <c r="B88" s="5" t="s">
        <v>1399</v>
      </c>
      <c r="C88" s="5" t="s">
        <v>165</v>
      </c>
      <c r="D88" s="5" t="s">
        <v>1674</v>
      </c>
      <c r="E88" s="5" t="s">
        <v>1675</v>
      </c>
      <c r="F88" s="5" t="s">
        <v>1676</v>
      </c>
      <c r="G88" s="5" t="s">
        <v>1463</v>
      </c>
      <c r="J88" s="5" t="s">
        <v>1823</v>
      </c>
    </row>
    <row r="89" spans="1:10">
      <c r="A89" s="5">
        <v>88</v>
      </c>
      <c r="B89" s="5" t="s">
        <v>1399</v>
      </c>
      <c r="C89" s="5" t="s">
        <v>165</v>
      </c>
      <c r="D89" s="5" t="s">
        <v>1677</v>
      </c>
      <c r="E89" s="5" t="s">
        <v>1678</v>
      </c>
      <c r="F89" s="5" t="s">
        <v>1679</v>
      </c>
      <c r="G89" s="5" t="s">
        <v>1403</v>
      </c>
      <c r="J89" s="5" t="s">
        <v>1823</v>
      </c>
    </row>
    <row r="90" spans="1:10">
      <c r="A90" s="5">
        <v>89</v>
      </c>
      <c r="B90" s="5" t="s">
        <v>1399</v>
      </c>
      <c r="C90" s="5" t="s">
        <v>165</v>
      </c>
      <c r="D90" s="5" t="s">
        <v>1680</v>
      </c>
      <c r="E90" s="5" t="s">
        <v>1681</v>
      </c>
      <c r="F90" s="5" t="s">
        <v>1682</v>
      </c>
      <c r="G90" s="5" t="s">
        <v>1403</v>
      </c>
      <c r="J90" s="5" t="s">
        <v>1823</v>
      </c>
    </row>
    <row r="91" spans="1:10">
      <c r="A91" s="5">
        <v>90</v>
      </c>
      <c r="B91" s="5" t="s">
        <v>1399</v>
      </c>
      <c r="C91" s="5" t="s">
        <v>165</v>
      </c>
      <c r="D91" s="5" t="s">
        <v>1683</v>
      </c>
      <c r="E91" s="5" t="s">
        <v>1684</v>
      </c>
      <c r="F91" s="5" t="s">
        <v>1685</v>
      </c>
      <c r="G91" s="5" t="s">
        <v>1403</v>
      </c>
      <c r="J91" s="5" t="s">
        <v>1823</v>
      </c>
    </row>
    <row r="92" spans="1:10">
      <c r="A92" s="5">
        <v>91</v>
      </c>
      <c r="B92" s="5" t="s">
        <v>1399</v>
      </c>
      <c r="C92" s="5" t="s">
        <v>165</v>
      </c>
      <c r="D92" s="5" t="s">
        <v>1851</v>
      </c>
      <c r="E92" s="5" t="s">
        <v>1852</v>
      </c>
      <c r="F92" s="5" t="s">
        <v>1853</v>
      </c>
      <c r="G92" s="5" t="s">
        <v>1403</v>
      </c>
      <c r="H92" s="5" t="s">
        <v>1854</v>
      </c>
      <c r="J92" s="5" t="s">
        <v>1823</v>
      </c>
    </row>
    <row r="93" spans="1:10">
      <c r="A93" s="5">
        <v>92</v>
      </c>
      <c r="B93" s="5" t="s">
        <v>1399</v>
      </c>
      <c r="C93" s="5" t="s">
        <v>165</v>
      </c>
      <c r="D93" s="5" t="s">
        <v>1855</v>
      </c>
      <c r="E93" s="5" t="s">
        <v>1856</v>
      </c>
      <c r="F93" s="5" t="s">
        <v>1857</v>
      </c>
      <c r="G93" s="5" t="s">
        <v>1403</v>
      </c>
      <c r="H93" s="5" t="s">
        <v>1858</v>
      </c>
      <c r="J93" s="5" t="s">
        <v>1823</v>
      </c>
    </row>
    <row r="94" spans="1:10">
      <c r="A94" s="5">
        <v>93</v>
      </c>
      <c r="B94" s="5" t="s">
        <v>1399</v>
      </c>
      <c r="C94" s="5" t="s">
        <v>165</v>
      </c>
      <c r="D94" s="5" t="s">
        <v>1686</v>
      </c>
      <c r="E94" s="5" t="s">
        <v>1687</v>
      </c>
      <c r="F94" s="5" t="s">
        <v>1688</v>
      </c>
      <c r="G94" s="5" t="s">
        <v>1403</v>
      </c>
      <c r="J94" s="5" t="s">
        <v>1823</v>
      </c>
    </row>
    <row r="95" spans="1:10">
      <c r="A95" s="5">
        <v>94</v>
      </c>
      <c r="B95" s="5" t="s">
        <v>1399</v>
      </c>
      <c r="C95" s="5" t="s">
        <v>165</v>
      </c>
      <c r="D95" s="5" t="s">
        <v>1689</v>
      </c>
      <c r="E95" s="5" t="s">
        <v>1690</v>
      </c>
      <c r="F95" s="5" t="s">
        <v>1691</v>
      </c>
      <c r="G95" s="5" t="s">
        <v>1412</v>
      </c>
      <c r="H95" s="5" t="s">
        <v>1692</v>
      </c>
      <c r="J95" s="5" t="s">
        <v>1823</v>
      </c>
    </row>
    <row r="96" spans="1:10">
      <c r="A96" s="5">
        <v>95</v>
      </c>
      <c r="B96" s="5" t="s">
        <v>1399</v>
      </c>
      <c r="C96" s="5" t="s">
        <v>165</v>
      </c>
      <c r="D96" s="5" t="s">
        <v>1693</v>
      </c>
      <c r="E96" s="5" t="s">
        <v>1694</v>
      </c>
      <c r="F96" s="5" t="s">
        <v>1695</v>
      </c>
      <c r="G96" s="5" t="s">
        <v>1455</v>
      </c>
      <c r="J96" s="5" t="s">
        <v>1823</v>
      </c>
    </row>
    <row r="97" spans="1:10">
      <c r="A97" s="5">
        <v>96</v>
      </c>
      <c r="B97" s="5" t="s">
        <v>1399</v>
      </c>
      <c r="C97" s="5" t="s">
        <v>165</v>
      </c>
      <c r="D97" s="5" t="s">
        <v>1696</v>
      </c>
      <c r="E97" s="5" t="s">
        <v>1697</v>
      </c>
      <c r="F97" s="5" t="s">
        <v>1698</v>
      </c>
      <c r="G97" s="5" t="s">
        <v>1622</v>
      </c>
      <c r="J97" s="5" t="s">
        <v>1823</v>
      </c>
    </row>
    <row r="98" spans="1:10">
      <c r="A98" s="5">
        <v>97</v>
      </c>
      <c r="B98" s="5" t="s">
        <v>1399</v>
      </c>
      <c r="C98" s="5" t="s">
        <v>165</v>
      </c>
      <c r="D98" s="5" t="s">
        <v>1699</v>
      </c>
      <c r="E98" s="5" t="s">
        <v>1700</v>
      </c>
      <c r="F98" s="5" t="s">
        <v>1701</v>
      </c>
      <c r="G98" s="5" t="s">
        <v>1495</v>
      </c>
      <c r="J98" s="5" t="s">
        <v>1823</v>
      </c>
    </row>
    <row r="99" spans="1:10">
      <c r="A99" s="5">
        <v>98</v>
      </c>
      <c r="B99" s="5" t="s">
        <v>1399</v>
      </c>
      <c r="C99" s="5" t="s">
        <v>165</v>
      </c>
      <c r="D99" s="5" t="s">
        <v>1702</v>
      </c>
      <c r="E99" s="5" t="s">
        <v>1703</v>
      </c>
      <c r="F99" s="5" t="s">
        <v>1704</v>
      </c>
      <c r="G99" s="5" t="s">
        <v>1451</v>
      </c>
      <c r="J99" s="5" t="s">
        <v>1823</v>
      </c>
    </row>
    <row r="100" spans="1:10">
      <c r="A100" s="5">
        <v>99</v>
      </c>
      <c r="B100" s="5" t="s">
        <v>1399</v>
      </c>
      <c r="C100" s="5" t="s">
        <v>165</v>
      </c>
      <c r="D100" s="5" t="s">
        <v>1705</v>
      </c>
      <c r="E100" s="5" t="s">
        <v>1706</v>
      </c>
      <c r="F100" s="5" t="s">
        <v>1707</v>
      </c>
      <c r="G100" s="5" t="s">
        <v>1403</v>
      </c>
      <c r="J100" s="5" t="s">
        <v>1823</v>
      </c>
    </row>
    <row r="101" spans="1:10">
      <c r="A101" s="5">
        <v>100</v>
      </c>
      <c r="B101" s="5" t="s">
        <v>1399</v>
      </c>
      <c r="C101" s="5" t="s">
        <v>165</v>
      </c>
      <c r="D101" s="5" t="s">
        <v>1708</v>
      </c>
      <c r="E101" s="5" t="s">
        <v>1709</v>
      </c>
      <c r="F101" s="5" t="s">
        <v>1710</v>
      </c>
      <c r="G101" s="5" t="s">
        <v>1403</v>
      </c>
      <c r="J101" s="5" t="s">
        <v>1823</v>
      </c>
    </row>
    <row r="102" spans="1:10">
      <c r="A102" s="5">
        <v>101</v>
      </c>
      <c r="B102" s="5" t="s">
        <v>1399</v>
      </c>
      <c r="C102" s="5" t="s">
        <v>165</v>
      </c>
      <c r="D102" s="5" t="s">
        <v>1711</v>
      </c>
      <c r="E102" s="5" t="s">
        <v>1712</v>
      </c>
      <c r="F102" s="5" t="s">
        <v>1713</v>
      </c>
      <c r="G102" s="5" t="s">
        <v>1403</v>
      </c>
      <c r="J102" s="5" t="s">
        <v>1823</v>
      </c>
    </row>
    <row r="103" spans="1:10">
      <c r="A103" s="5">
        <v>102</v>
      </c>
      <c r="B103" s="5" t="s">
        <v>1399</v>
      </c>
      <c r="C103" s="5" t="s">
        <v>165</v>
      </c>
      <c r="D103" s="5" t="s">
        <v>1714</v>
      </c>
      <c r="E103" s="5" t="s">
        <v>1715</v>
      </c>
      <c r="F103" s="5" t="s">
        <v>1716</v>
      </c>
      <c r="G103" s="5" t="s">
        <v>1403</v>
      </c>
      <c r="J103" s="5" t="s">
        <v>1823</v>
      </c>
    </row>
    <row r="104" spans="1:10">
      <c r="A104" s="5">
        <v>103</v>
      </c>
      <c r="B104" s="5" t="s">
        <v>1399</v>
      </c>
      <c r="C104" s="5" t="s">
        <v>165</v>
      </c>
      <c r="D104" s="5" t="s">
        <v>1717</v>
      </c>
      <c r="E104" s="5" t="s">
        <v>1718</v>
      </c>
      <c r="F104" s="5" t="s">
        <v>1719</v>
      </c>
      <c r="G104" s="5" t="s">
        <v>1495</v>
      </c>
      <c r="J104" s="5" t="s">
        <v>1823</v>
      </c>
    </row>
    <row r="105" spans="1:10">
      <c r="A105" s="5">
        <v>104</v>
      </c>
      <c r="B105" s="5" t="s">
        <v>1399</v>
      </c>
      <c r="C105" s="5" t="s">
        <v>165</v>
      </c>
      <c r="D105" s="5" t="s">
        <v>1720</v>
      </c>
      <c r="E105" s="5" t="s">
        <v>1721</v>
      </c>
      <c r="F105" s="5" t="s">
        <v>1722</v>
      </c>
      <c r="G105" s="5" t="s">
        <v>1403</v>
      </c>
      <c r="J105" s="5" t="s">
        <v>1823</v>
      </c>
    </row>
    <row r="106" spans="1:10">
      <c r="A106" s="5">
        <v>105</v>
      </c>
      <c r="B106" s="5" t="s">
        <v>1399</v>
      </c>
      <c r="C106" s="5" t="s">
        <v>165</v>
      </c>
      <c r="D106" s="5" t="s">
        <v>1723</v>
      </c>
      <c r="E106" s="5" t="s">
        <v>1724</v>
      </c>
      <c r="F106" s="5" t="s">
        <v>1725</v>
      </c>
      <c r="G106" s="5" t="s">
        <v>1463</v>
      </c>
      <c r="J106" s="5" t="s">
        <v>1823</v>
      </c>
    </row>
    <row r="107" spans="1:10">
      <c r="A107" s="5">
        <v>106</v>
      </c>
      <c r="B107" s="5" t="s">
        <v>1399</v>
      </c>
      <c r="C107" s="5" t="s">
        <v>165</v>
      </c>
      <c r="D107" s="5" t="s">
        <v>1726</v>
      </c>
      <c r="E107" s="5" t="s">
        <v>1727</v>
      </c>
      <c r="F107" s="5" t="s">
        <v>1728</v>
      </c>
      <c r="G107" s="5" t="s">
        <v>1403</v>
      </c>
      <c r="J107" s="5" t="s">
        <v>1823</v>
      </c>
    </row>
    <row r="108" spans="1:10">
      <c r="A108" s="5">
        <v>107</v>
      </c>
      <c r="B108" s="5" t="s">
        <v>1399</v>
      </c>
      <c r="C108" s="5" t="s">
        <v>165</v>
      </c>
      <c r="D108" s="5" t="s">
        <v>1729</v>
      </c>
      <c r="E108" s="5" t="s">
        <v>1730</v>
      </c>
      <c r="F108" s="5" t="s">
        <v>1731</v>
      </c>
      <c r="G108" s="5" t="s">
        <v>1403</v>
      </c>
      <c r="J108" s="5" t="s">
        <v>1823</v>
      </c>
    </row>
    <row r="109" spans="1:10">
      <c r="A109" s="5">
        <v>108</v>
      </c>
      <c r="B109" s="5" t="s">
        <v>1399</v>
      </c>
      <c r="C109" s="5" t="s">
        <v>165</v>
      </c>
      <c r="D109" s="5" t="s">
        <v>1732</v>
      </c>
      <c r="E109" s="5" t="s">
        <v>1733</v>
      </c>
      <c r="F109" s="5" t="s">
        <v>1734</v>
      </c>
      <c r="G109" s="5" t="s">
        <v>1403</v>
      </c>
      <c r="J109" s="5" t="s">
        <v>1823</v>
      </c>
    </row>
    <row r="110" spans="1:10">
      <c r="A110" s="5">
        <v>109</v>
      </c>
      <c r="B110" s="5" t="s">
        <v>1399</v>
      </c>
      <c r="C110" s="5" t="s">
        <v>165</v>
      </c>
      <c r="D110" s="5" t="s">
        <v>1735</v>
      </c>
      <c r="E110" s="5" t="s">
        <v>1736</v>
      </c>
      <c r="F110" s="5" t="s">
        <v>1737</v>
      </c>
      <c r="G110" s="5" t="s">
        <v>1403</v>
      </c>
      <c r="H110" s="5" t="s">
        <v>1738</v>
      </c>
      <c r="J110" s="5" t="s">
        <v>1823</v>
      </c>
    </row>
    <row r="111" spans="1:10">
      <c r="A111" s="5">
        <v>110</v>
      </c>
      <c r="B111" s="5" t="s">
        <v>1399</v>
      </c>
      <c r="C111" s="5" t="s">
        <v>165</v>
      </c>
      <c r="D111" s="5" t="s">
        <v>1739</v>
      </c>
      <c r="E111" s="5" t="s">
        <v>1740</v>
      </c>
      <c r="F111" s="5" t="s">
        <v>1741</v>
      </c>
      <c r="G111" s="5" t="s">
        <v>1403</v>
      </c>
      <c r="J111" s="5" t="s">
        <v>1823</v>
      </c>
    </row>
    <row r="112" spans="1:10">
      <c r="A112" s="5">
        <v>111</v>
      </c>
      <c r="B112" s="5" t="s">
        <v>1399</v>
      </c>
      <c r="C112" s="5" t="s">
        <v>165</v>
      </c>
      <c r="D112" s="5" t="s">
        <v>1742</v>
      </c>
      <c r="E112" s="5" t="s">
        <v>1743</v>
      </c>
      <c r="F112" s="5" t="s">
        <v>1744</v>
      </c>
      <c r="G112" s="5" t="s">
        <v>1412</v>
      </c>
      <c r="J112" s="5" t="s">
        <v>1823</v>
      </c>
    </row>
    <row r="113" spans="1:10">
      <c r="A113" s="5">
        <v>112</v>
      </c>
      <c r="B113" s="5" t="s">
        <v>1399</v>
      </c>
      <c r="C113" s="5" t="s">
        <v>165</v>
      </c>
      <c r="D113" s="5" t="s">
        <v>1745</v>
      </c>
      <c r="E113" s="5" t="s">
        <v>1746</v>
      </c>
      <c r="F113" s="5" t="s">
        <v>1747</v>
      </c>
      <c r="G113" s="5" t="s">
        <v>1748</v>
      </c>
      <c r="H113" s="5" t="s">
        <v>1749</v>
      </c>
      <c r="J113" s="5" t="s">
        <v>1823</v>
      </c>
    </row>
    <row r="114" spans="1:10">
      <c r="A114" s="5">
        <v>113</v>
      </c>
      <c r="B114" s="5" t="s">
        <v>1399</v>
      </c>
      <c r="C114" s="5" t="s">
        <v>165</v>
      </c>
      <c r="D114" s="5" t="s">
        <v>1859</v>
      </c>
      <c r="E114" s="5" t="s">
        <v>1860</v>
      </c>
      <c r="F114" s="5" t="s">
        <v>1861</v>
      </c>
      <c r="G114" s="5" t="s">
        <v>1403</v>
      </c>
      <c r="J114" s="5" t="s">
        <v>1823</v>
      </c>
    </row>
    <row r="115" spans="1:10">
      <c r="A115" s="5">
        <v>114</v>
      </c>
      <c r="B115" s="5" t="s">
        <v>1399</v>
      </c>
      <c r="C115" s="5" t="s">
        <v>165</v>
      </c>
      <c r="D115" s="5" t="s">
        <v>1750</v>
      </c>
      <c r="E115" s="5" t="s">
        <v>1751</v>
      </c>
      <c r="F115" s="5" t="s">
        <v>1752</v>
      </c>
      <c r="G115" s="5" t="s">
        <v>1451</v>
      </c>
      <c r="J115" s="5" t="s">
        <v>1823</v>
      </c>
    </row>
    <row r="116" spans="1:10">
      <c r="A116" s="5">
        <v>115</v>
      </c>
      <c r="B116" s="5" t="s">
        <v>1399</v>
      </c>
      <c r="C116" s="5" t="s">
        <v>165</v>
      </c>
      <c r="D116" s="5" t="s">
        <v>1753</v>
      </c>
      <c r="E116" s="5" t="s">
        <v>1754</v>
      </c>
      <c r="F116" s="5" t="s">
        <v>1755</v>
      </c>
      <c r="G116" s="5" t="s">
        <v>1455</v>
      </c>
      <c r="J116" s="5" t="s">
        <v>1823</v>
      </c>
    </row>
    <row r="117" spans="1:10">
      <c r="A117" s="5">
        <v>116</v>
      </c>
      <c r="B117" s="5" t="s">
        <v>1399</v>
      </c>
      <c r="C117" s="5" t="s">
        <v>165</v>
      </c>
      <c r="D117" s="5" t="s">
        <v>1756</v>
      </c>
      <c r="E117" s="5" t="s">
        <v>1757</v>
      </c>
      <c r="F117" s="5" t="s">
        <v>1758</v>
      </c>
      <c r="G117" s="5" t="s">
        <v>1407</v>
      </c>
      <c r="H117" s="5" t="s">
        <v>1759</v>
      </c>
      <c r="J117" s="5" t="s">
        <v>1823</v>
      </c>
    </row>
    <row r="118" spans="1:10">
      <c r="A118" s="5">
        <v>117</v>
      </c>
      <c r="B118" s="5" t="s">
        <v>1399</v>
      </c>
      <c r="C118" s="5" t="s">
        <v>165</v>
      </c>
      <c r="D118" s="5" t="s">
        <v>1760</v>
      </c>
      <c r="E118" s="5" t="s">
        <v>1761</v>
      </c>
      <c r="F118" s="5" t="s">
        <v>1762</v>
      </c>
      <c r="G118" s="5" t="s">
        <v>1403</v>
      </c>
      <c r="J118" s="5" t="s">
        <v>1823</v>
      </c>
    </row>
    <row r="119" spans="1:10">
      <c r="A119" s="5">
        <v>118</v>
      </c>
      <c r="B119" s="5" t="s">
        <v>1399</v>
      </c>
      <c r="C119" s="5" t="s">
        <v>165</v>
      </c>
      <c r="D119" s="5" t="s">
        <v>1763</v>
      </c>
      <c r="E119" s="5" t="s">
        <v>1764</v>
      </c>
      <c r="F119" s="5" t="s">
        <v>1765</v>
      </c>
      <c r="G119" s="5" t="s">
        <v>1412</v>
      </c>
      <c r="J119" s="5" t="s">
        <v>1823</v>
      </c>
    </row>
    <row r="120" spans="1:10">
      <c r="A120" s="5">
        <v>119</v>
      </c>
      <c r="B120" s="5" t="s">
        <v>1399</v>
      </c>
      <c r="C120" s="5" t="s">
        <v>165</v>
      </c>
      <c r="D120" s="5" t="s">
        <v>1766</v>
      </c>
      <c r="E120" s="5" t="s">
        <v>1767</v>
      </c>
      <c r="F120" s="5" t="s">
        <v>1768</v>
      </c>
      <c r="G120" s="5" t="s">
        <v>1769</v>
      </c>
      <c r="H120" s="5" t="s">
        <v>1770</v>
      </c>
      <c r="J120" s="5" t="s">
        <v>1823</v>
      </c>
    </row>
    <row r="121" spans="1:10">
      <c r="A121" s="5">
        <v>120</v>
      </c>
      <c r="B121" s="5" t="s">
        <v>1399</v>
      </c>
      <c r="C121" s="5" t="s">
        <v>165</v>
      </c>
      <c r="D121" s="5" t="s">
        <v>1771</v>
      </c>
      <c r="E121" s="5" t="s">
        <v>1772</v>
      </c>
      <c r="F121" s="5" t="s">
        <v>1773</v>
      </c>
      <c r="G121" s="5" t="s">
        <v>1403</v>
      </c>
      <c r="J121" s="5" t="s">
        <v>1823</v>
      </c>
    </row>
    <row r="122" spans="1:10">
      <c r="A122" s="5">
        <v>121</v>
      </c>
      <c r="B122" s="5" t="s">
        <v>1399</v>
      </c>
      <c r="C122" s="5" t="s">
        <v>165</v>
      </c>
      <c r="D122" s="5" t="s">
        <v>1774</v>
      </c>
      <c r="E122" s="5" t="s">
        <v>1775</v>
      </c>
      <c r="F122" s="5" t="s">
        <v>1776</v>
      </c>
      <c r="G122" s="5" t="s">
        <v>1403</v>
      </c>
      <c r="J122" s="5" t="s">
        <v>1823</v>
      </c>
    </row>
    <row r="123" spans="1:10">
      <c r="A123" s="5">
        <v>122</v>
      </c>
      <c r="B123" s="5" t="s">
        <v>1399</v>
      </c>
      <c r="C123" s="5" t="s">
        <v>165</v>
      </c>
      <c r="D123" s="5" t="s">
        <v>1777</v>
      </c>
      <c r="E123" s="5" t="s">
        <v>1778</v>
      </c>
      <c r="F123" s="5" t="s">
        <v>1779</v>
      </c>
      <c r="G123" s="5" t="s">
        <v>1403</v>
      </c>
      <c r="J123" s="5" t="s">
        <v>1823</v>
      </c>
    </row>
    <row r="124" spans="1:10">
      <c r="A124" s="5">
        <v>123</v>
      </c>
      <c r="B124" s="5" t="s">
        <v>1399</v>
      </c>
      <c r="C124" s="5" t="s">
        <v>165</v>
      </c>
      <c r="D124" s="5" t="s">
        <v>1780</v>
      </c>
      <c r="E124" s="5" t="s">
        <v>1781</v>
      </c>
      <c r="F124" s="5" t="s">
        <v>1782</v>
      </c>
      <c r="G124" s="5" t="s">
        <v>1783</v>
      </c>
      <c r="J124" s="5" t="s">
        <v>1823</v>
      </c>
    </row>
    <row r="125" spans="1:10">
      <c r="A125" s="5">
        <v>124</v>
      </c>
      <c r="B125" s="5" t="s">
        <v>1399</v>
      </c>
      <c r="C125" s="5" t="s">
        <v>165</v>
      </c>
      <c r="D125" s="5" t="s">
        <v>1784</v>
      </c>
      <c r="E125" s="5" t="s">
        <v>1785</v>
      </c>
      <c r="F125" s="5" t="s">
        <v>1786</v>
      </c>
      <c r="G125" s="5" t="s">
        <v>1451</v>
      </c>
      <c r="J125" s="5" t="s">
        <v>1823</v>
      </c>
    </row>
    <row r="126" spans="1:10">
      <c r="A126" s="5">
        <v>125</v>
      </c>
      <c r="B126" s="5" t="s">
        <v>1399</v>
      </c>
      <c r="C126" s="5" t="s">
        <v>165</v>
      </c>
      <c r="D126" s="5" t="s">
        <v>1787</v>
      </c>
      <c r="E126" s="5" t="s">
        <v>1788</v>
      </c>
      <c r="F126" s="5" t="s">
        <v>1789</v>
      </c>
      <c r="G126" s="5" t="s">
        <v>1403</v>
      </c>
      <c r="H126" s="5" t="s">
        <v>1790</v>
      </c>
      <c r="J126" s="5" t="s">
        <v>1823</v>
      </c>
    </row>
    <row r="127" spans="1:10">
      <c r="A127" s="5">
        <v>126</v>
      </c>
      <c r="B127" s="5" t="s">
        <v>1399</v>
      </c>
      <c r="C127" s="5" t="s">
        <v>165</v>
      </c>
      <c r="D127" s="5" t="s">
        <v>1791</v>
      </c>
      <c r="E127" s="5" t="s">
        <v>1792</v>
      </c>
      <c r="F127" s="5" t="s">
        <v>1793</v>
      </c>
      <c r="G127" s="5" t="s">
        <v>1794</v>
      </c>
      <c r="J127" s="5" t="s">
        <v>1823</v>
      </c>
    </row>
    <row r="128" spans="1:10">
      <c r="A128" s="5">
        <v>127</v>
      </c>
      <c r="B128" s="5" t="s">
        <v>1399</v>
      </c>
      <c r="C128" s="5" t="s">
        <v>165</v>
      </c>
      <c r="D128" s="5" t="s">
        <v>1795</v>
      </c>
      <c r="E128" s="5" t="s">
        <v>1796</v>
      </c>
      <c r="F128" s="5" t="s">
        <v>1793</v>
      </c>
      <c r="G128" s="5" t="s">
        <v>1797</v>
      </c>
      <c r="J128" s="5" t="s">
        <v>1823</v>
      </c>
    </row>
    <row r="129" spans="1:10">
      <c r="A129" s="5">
        <v>128</v>
      </c>
      <c r="B129" s="5" t="s">
        <v>1399</v>
      </c>
      <c r="C129" s="5" t="s">
        <v>165</v>
      </c>
      <c r="D129" s="5" t="s">
        <v>1798</v>
      </c>
      <c r="E129" s="5" t="s">
        <v>1799</v>
      </c>
      <c r="F129" s="5" t="s">
        <v>1800</v>
      </c>
      <c r="G129" s="5" t="s">
        <v>1403</v>
      </c>
      <c r="J129" s="5" t="s">
        <v>1823</v>
      </c>
    </row>
    <row r="130" spans="1:10">
      <c r="A130" s="5">
        <v>129</v>
      </c>
      <c r="B130" s="5" t="s">
        <v>1399</v>
      </c>
      <c r="C130" s="5" t="s">
        <v>165</v>
      </c>
      <c r="D130" s="5" t="s">
        <v>1801</v>
      </c>
      <c r="E130" s="5" t="s">
        <v>1802</v>
      </c>
      <c r="F130" s="5" t="s">
        <v>1803</v>
      </c>
      <c r="G130" s="5" t="s">
        <v>1804</v>
      </c>
      <c r="J130" s="5" t="s">
        <v>1823</v>
      </c>
    </row>
    <row r="131" spans="1:10">
      <c r="A131" s="5">
        <v>130</v>
      </c>
      <c r="B131" s="5" t="s">
        <v>1399</v>
      </c>
      <c r="C131" s="5" t="s">
        <v>165</v>
      </c>
      <c r="D131" s="5" t="s">
        <v>1805</v>
      </c>
      <c r="E131" s="5" t="s">
        <v>1806</v>
      </c>
      <c r="F131" s="5" t="s">
        <v>1807</v>
      </c>
      <c r="G131" s="5" t="s">
        <v>1455</v>
      </c>
      <c r="J131" s="5" t="s">
        <v>1823</v>
      </c>
    </row>
    <row r="132" spans="1:10">
      <c r="A132" s="5">
        <v>131</v>
      </c>
      <c r="B132" s="5" t="s">
        <v>1399</v>
      </c>
      <c r="C132" s="5" t="s">
        <v>165</v>
      </c>
      <c r="D132" s="5" t="s">
        <v>1811</v>
      </c>
      <c r="E132" s="5" t="s">
        <v>1812</v>
      </c>
      <c r="F132" s="5" t="s">
        <v>1803</v>
      </c>
      <c r="G132" s="5" t="s">
        <v>1813</v>
      </c>
      <c r="J132" s="5" t="s">
        <v>1823</v>
      </c>
    </row>
    <row r="133" spans="1:10">
      <c r="A133" s="5">
        <v>132</v>
      </c>
      <c r="B133" s="5" t="s">
        <v>1399</v>
      </c>
      <c r="C133" s="5" t="s">
        <v>165</v>
      </c>
      <c r="D133" s="5" t="s">
        <v>1814</v>
      </c>
      <c r="E133" s="5" t="s">
        <v>1815</v>
      </c>
      <c r="F133" s="5" t="s">
        <v>1816</v>
      </c>
      <c r="G133" s="5" t="s">
        <v>1463</v>
      </c>
      <c r="J133" s="5" t="s">
        <v>1823</v>
      </c>
    </row>
    <row r="134" spans="1:10">
      <c r="A134" s="5">
        <v>133</v>
      </c>
      <c r="B134" s="5" t="s">
        <v>1399</v>
      </c>
      <c r="C134" s="5" t="s">
        <v>165</v>
      </c>
      <c r="D134" s="5" t="s">
        <v>1819</v>
      </c>
      <c r="E134" s="5" t="s">
        <v>1820</v>
      </c>
      <c r="F134" s="5" t="s">
        <v>1821</v>
      </c>
      <c r="G134" s="5" t="s">
        <v>1748</v>
      </c>
      <c r="H134" s="5" t="s">
        <v>1822</v>
      </c>
      <c r="J134" s="5" t="s">
        <v>1823</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K28" sqref="K28"/>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2" t="s">
        <v>397</v>
      </c>
      <c r="E4" s="1163"/>
      <c r="F4" s="1163"/>
      <c r="G4" s="1163"/>
      <c r="H4" s="1164"/>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5"/>
      <c r="E6" s="1165"/>
      <c r="F6" s="1166" t="s">
        <v>84</v>
      </c>
      <c r="G6" s="1166"/>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3" t="s">
        <v>16</v>
      </c>
      <c r="E8" s="1153"/>
      <c r="F8" s="1153" t="s">
        <v>398</v>
      </c>
      <c r="G8" s="1153"/>
      <c r="H8" s="1153"/>
      <c r="I8" s="1167" t="s">
        <v>399</v>
      </c>
      <c r="J8" s="1167"/>
      <c r="K8" s="1167"/>
      <c r="L8" s="1167"/>
      <c r="M8" s="212"/>
      <c r="N8" s="212"/>
      <c r="O8" s="212"/>
      <c r="P8" s="212"/>
      <c r="Q8" s="359"/>
      <c r="R8" s="212"/>
      <c r="S8" s="356"/>
      <c r="T8" s="356"/>
      <c r="U8" s="356"/>
      <c r="V8" s="356"/>
    </row>
    <row r="9" spans="1:256" s="126" customFormat="1" ht="20.25" customHeight="1">
      <c r="A9" s="125"/>
      <c r="B9" s="36"/>
      <c r="C9" s="230"/>
      <c r="D9" s="240" t="s">
        <v>92</v>
      </c>
      <c r="E9" s="240" t="s">
        <v>400</v>
      </c>
      <c r="F9" s="1158" t="s">
        <v>92</v>
      </c>
      <c r="G9" s="1159"/>
      <c r="H9" s="241" t="s">
        <v>400</v>
      </c>
      <c r="I9" s="1160" t="s">
        <v>92</v>
      </c>
      <c r="J9" s="1160"/>
      <c r="K9" s="241" t="s">
        <v>400</v>
      </c>
      <c r="L9" s="241" t="s">
        <v>401</v>
      </c>
      <c r="M9" s="212"/>
      <c r="N9" s="212"/>
      <c r="O9" s="212"/>
      <c r="P9" s="212"/>
      <c r="Q9" s="359"/>
      <c r="R9" s="212"/>
      <c r="S9" s="356"/>
      <c r="T9" s="356"/>
      <c r="U9" s="356"/>
      <c r="V9" s="356"/>
    </row>
    <row r="10" spans="1:256" ht="12" customHeight="1">
      <c r="C10" s="249"/>
      <c r="D10" s="354" t="s">
        <v>93</v>
      </c>
      <c r="E10" s="354" t="s">
        <v>49</v>
      </c>
      <c r="F10" s="1161" t="s">
        <v>50</v>
      </c>
      <c r="G10" s="1161"/>
      <c r="H10" s="354" t="s">
        <v>51</v>
      </c>
      <c r="I10" s="1161" t="s">
        <v>68</v>
      </c>
      <c r="J10" s="1161"/>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585</v>
      </c>
      <c r="S11" s="356"/>
      <c r="T11" s="356"/>
      <c r="U11" s="356"/>
      <c r="V11" s="356"/>
    </row>
    <row r="12" spans="1:256" s="265" customFormat="1" ht="0.95" customHeight="1">
      <c r="A12" s="89"/>
      <c r="B12" s="186" t="s">
        <v>405</v>
      </c>
      <c r="C12" s="1152"/>
      <c r="D12" s="1153">
        <v>1</v>
      </c>
      <c r="E12" s="1154" t="s">
        <v>1837</v>
      </c>
      <c r="F12" s="1116"/>
      <c r="G12" s="1103">
        <v>0</v>
      </c>
      <c r="H12" s="357"/>
      <c r="I12" s="250"/>
      <c r="J12" s="394" t="s">
        <v>519</v>
      </c>
      <c r="K12" s="734"/>
      <c r="L12" s="266"/>
      <c r="M12" s="830">
        <f>mergeValue(H12)</f>
        <v>0</v>
      </c>
      <c r="N12" s="1009"/>
      <c r="O12" s="1009"/>
      <c r="P12" s="830" t="str">
        <f>IF(ISERROR(MATCH(Q12,MODesc,0)),"n","y")</f>
        <v>n</v>
      </c>
      <c r="Q12" s="1009" t="s">
        <v>1837</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52"/>
      <c r="D13" s="1153"/>
      <c r="E13" s="1155"/>
      <c r="F13" s="1156"/>
      <c r="G13" s="1153">
        <v>1</v>
      </c>
      <c r="H13" s="1150" t="s">
        <v>1054</v>
      </c>
      <c r="I13" s="250"/>
      <c r="J13" s="394" t="s">
        <v>519</v>
      </c>
      <c r="K13" s="734"/>
      <c r="L13" s="266"/>
      <c r="M13" s="830" t="str">
        <f>mergeValue(H13)</f>
        <v>Нижнетавдинский муниципальный район</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52"/>
      <c r="D14" s="1153"/>
      <c r="E14" s="1155"/>
      <c r="F14" s="1157"/>
      <c r="G14" s="1153"/>
      <c r="H14" s="1151"/>
      <c r="I14" s="1123"/>
      <c r="J14" s="1103">
        <v>1</v>
      </c>
      <c r="K14" s="1115" t="s">
        <v>1054</v>
      </c>
      <c r="L14" s="247" t="s">
        <v>1055</v>
      </c>
      <c r="M14" s="830" t="str">
        <f>mergeValue(H14)</f>
        <v>Нижнетавдинский муниципальный район</v>
      </c>
      <c r="N14" s="1009"/>
      <c r="O14" s="1009"/>
      <c r="P14" s="1009"/>
      <c r="Q14" s="1009"/>
      <c r="R14" s="830" t="str">
        <f>K14&amp;" ("&amp;L14&amp;")"</f>
        <v>Нижнетавдинский муниципальный район (71632000)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01"/>
  <sheetViews>
    <sheetView showGridLines="0" zoomScaleNormal="100" workbookViewId="0"/>
  </sheetViews>
  <sheetFormatPr defaultRowHeight="11.25"/>
  <cols>
    <col min="1" max="1" width="9.140625" style="1061"/>
  </cols>
  <sheetData>
    <row r="1" spans="1:4">
      <c r="A1" s="1061" t="s">
        <v>1375</v>
      </c>
      <c r="B1" t="s">
        <v>514</v>
      </c>
      <c r="C1" t="s">
        <v>515</v>
      </c>
      <c r="D1" t="s">
        <v>1374</v>
      </c>
    </row>
    <row r="2" spans="1:4">
      <c r="A2" s="1061">
        <v>1</v>
      </c>
      <c r="B2" t="s">
        <v>785</v>
      </c>
      <c r="C2" t="s">
        <v>785</v>
      </c>
      <c r="D2" t="s">
        <v>786</v>
      </c>
    </row>
    <row r="3" spans="1:4">
      <c r="A3" s="1061">
        <v>2</v>
      </c>
      <c r="B3" t="s">
        <v>785</v>
      </c>
      <c r="C3" t="s">
        <v>787</v>
      </c>
      <c r="D3" t="s">
        <v>788</v>
      </c>
    </row>
    <row r="4" spans="1:4">
      <c r="A4" s="1061">
        <v>3</v>
      </c>
      <c r="B4" t="s">
        <v>785</v>
      </c>
      <c r="C4" t="s">
        <v>789</v>
      </c>
      <c r="D4" t="s">
        <v>790</v>
      </c>
    </row>
    <row r="5" spans="1:4">
      <c r="A5" s="1061">
        <v>4</v>
      </c>
      <c r="B5" t="s">
        <v>785</v>
      </c>
      <c r="C5" t="s">
        <v>791</v>
      </c>
      <c r="D5" t="s">
        <v>792</v>
      </c>
    </row>
    <row r="6" spans="1:4">
      <c r="A6" s="1061">
        <v>5</v>
      </c>
      <c r="B6" t="s">
        <v>785</v>
      </c>
      <c r="C6" t="s">
        <v>793</v>
      </c>
      <c r="D6" t="s">
        <v>794</v>
      </c>
    </row>
    <row r="7" spans="1:4">
      <c r="A7" s="1061">
        <v>6</v>
      </c>
      <c r="B7" t="s">
        <v>785</v>
      </c>
      <c r="C7" t="s">
        <v>795</v>
      </c>
      <c r="D7" t="s">
        <v>796</v>
      </c>
    </row>
    <row r="8" spans="1:4">
      <c r="A8" s="1061">
        <v>7</v>
      </c>
      <c r="B8" t="s">
        <v>785</v>
      </c>
      <c r="C8" t="s">
        <v>797</v>
      </c>
      <c r="D8" t="s">
        <v>798</v>
      </c>
    </row>
    <row r="9" spans="1:4">
      <c r="A9" s="1061">
        <v>8</v>
      </c>
      <c r="B9" t="s">
        <v>785</v>
      </c>
      <c r="C9" t="s">
        <v>799</v>
      </c>
      <c r="D9" t="s">
        <v>800</v>
      </c>
    </row>
    <row r="10" spans="1:4">
      <c r="A10" s="1061">
        <v>9</v>
      </c>
      <c r="B10" t="s">
        <v>785</v>
      </c>
      <c r="C10" t="s">
        <v>801</v>
      </c>
      <c r="D10" t="s">
        <v>802</v>
      </c>
    </row>
    <row r="11" spans="1:4">
      <c r="A11" s="1061">
        <v>10</v>
      </c>
      <c r="B11" t="s">
        <v>785</v>
      </c>
      <c r="C11" t="s">
        <v>803</v>
      </c>
      <c r="D11" t="s">
        <v>804</v>
      </c>
    </row>
    <row r="12" spans="1:4">
      <c r="A12" s="1061">
        <v>11</v>
      </c>
      <c r="B12" t="s">
        <v>785</v>
      </c>
      <c r="C12" t="s">
        <v>805</v>
      </c>
      <c r="D12" t="s">
        <v>806</v>
      </c>
    </row>
    <row r="13" spans="1:4">
      <c r="A13" s="1061">
        <v>12</v>
      </c>
      <c r="B13" t="s">
        <v>785</v>
      </c>
      <c r="C13" t="s">
        <v>807</v>
      </c>
      <c r="D13" t="s">
        <v>808</v>
      </c>
    </row>
    <row r="14" spans="1:4">
      <c r="A14" s="1061">
        <v>13</v>
      </c>
      <c r="B14" t="s">
        <v>809</v>
      </c>
      <c r="C14" t="s">
        <v>809</v>
      </c>
      <c r="D14" t="s">
        <v>810</v>
      </c>
    </row>
    <row r="15" spans="1:4">
      <c r="A15" s="1061">
        <v>14</v>
      </c>
      <c r="B15" t="s">
        <v>809</v>
      </c>
      <c r="C15" t="s">
        <v>811</v>
      </c>
      <c r="D15" t="s">
        <v>812</v>
      </c>
    </row>
    <row r="16" spans="1:4">
      <c r="A16" s="1061">
        <v>15</v>
      </c>
      <c r="B16" t="s">
        <v>809</v>
      </c>
      <c r="C16" t="s">
        <v>813</v>
      </c>
      <c r="D16" t="s">
        <v>814</v>
      </c>
    </row>
    <row r="17" spans="1:4">
      <c r="A17" s="1061">
        <v>16</v>
      </c>
      <c r="B17" t="s">
        <v>809</v>
      </c>
      <c r="C17" t="s">
        <v>815</v>
      </c>
      <c r="D17" t="s">
        <v>816</v>
      </c>
    </row>
    <row r="18" spans="1:4">
      <c r="A18" s="1061">
        <v>17</v>
      </c>
      <c r="B18" t="s">
        <v>809</v>
      </c>
      <c r="C18" t="s">
        <v>817</v>
      </c>
      <c r="D18" t="s">
        <v>818</v>
      </c>
    </row>
    <row r="19" spans="1:4">
      <c r="A19" s="1061">
        <v>18</v>
      </c>
      <c r="B19" t="s">
        <v>809</v>
      </c>
      <c r="C19" t="s">
        <v>819</v>
      </c>
      <c r="D19" t="s">
        <v>820</v>
      </c>
    </row>
    <row r="20" spans="1:4">
      <c r="A20" s="1061">
        <v>19</v>
      </c>
      <c r="B20" t="s">
        <v>809</v>
      </c>
      <c r="C20" t="s">
        <v>821</v>
      </c>
      <c r="D20" t="s">
        <v>822</v>
      </c>
    </row>
    <row r="21" spans="1:4">
      <c r="A21" s="1061">
        <v>20</v>
      </c>
      <c r="B21" t="s">
        <v>809</v>
      </c>
      <c r="C21" t="s">
        <v>823</v>
      </c>
      <c r="D21" t="s">
        <v>824</v>
      </c>
    </row>
    <row r="22" spans="1:4">
      <c r="A22" s="1061">
        <v>21</v>
      </c>
      <c r="B22" t="s">
        <v>809</v>
      </c>
      <c r="C22" t="s">
        <v>825</v>
      </c>
      <c r="D22" t="s">
        <v>826</v>
      </c>
    </row>
    <row r="23" spans="1:4">
      <c r="A23" s="1061">
        <v>22</v>
      </c>
      <c r="B23" t="s">
        <v>809</v>
      </c>
      <c r="C23" t="s">
        <v>827</v>
      </c>
      <c r="D23" t="s">
        <v>828</v>
      </c>
    </row>
    <row r="24" spans="1:4">
      <c r="A24" s="1061">
        <v>23</v>
      </c>
      <c r="B24" t="s">
        <v>829</v>
      </c>
      <c r="C24" t="s">
        <v>829</v>
      </c>
      <c r="D24" t="s">
        <v>830</v>
      </c>
    </row>
    <row r="25" spans="1:4">
      <c r="A25" s="1061">
        <v>24</v>
      </c>
      <c r="B25" t="s">
        <v>829</v>
      </c>
      <c r="C25" t="s">
        <v>831</v>
      </c>
      <c r="D25" t="s">
        <v>832</v>
      </c>
    </row>
    <row r="26" spans="1:4">
      <c r="A26" s="1061">
        <v>25</v>
      </c>
      <c r="B26" t="s">
        <v>829</v>
      </c>
      <c r="C26" t="s">
        <v>833</v>
      </c>
      <c r="D26" t="s">
        <v>834</v>
      </c>
    </row>
    <row r="27" spans="1:4">
      <c r="A27" s="1061">
        <v>26</v>
      </c>
      <c r="B27" t="s">
        <v>829</v>
      </c>
      <c r="C27" t="s">
        <v>835</v>
      </c>
      <c r="D27" t="s">
        <v>836</v>
      </c>
    </row>
    <row r="28" spans="1:4">
      <c r="A28" s="1061">
        <v>27</v>
      </c>
      <c r="B28" t="s">
        <v>829</v>
      </c>
      <c r="C28" t="s">
        <v>837</v>
      </c>
      <c r="D28" t="s">
        <v>838</v>
      </c>
    </row>
    <row r="29" spans="1:4">
      <c r="A29" s="1061">
        <v>28</v>
      </c>
      <c r="B29" t="s">
        <v>829</v>
      </c>
      <c r="C29" t="s">
        <v>839</v>
      </c>
      <c r="D29" t="s">
        <v>840</v>
      </c>
    </row>
    <row r="30" spans="1:4">
      <c r="A30" s="1061">
        <v>29</v>
      </c>
      <c r="B30" t="s">
        <v>829</v>
      </c>
      <c r="C30" t="s">
        <v>841</v>
      </c>
      <c r="D30" t="s">
        <v>842</v>
      </c>
    </row>
    <row r="31" spans="1:4">
      <c r="A31" s="1061">
        <v>30</v>
      </c>
      <c r="B31" t="s">
        <v>829</v>
      </c>
      <c r="C31" t="s">
        <v>843</v>
      </c>
      <c r="D31" t="s">
        <v>844</v>
      </c>
    </row>
    <row r="32" spans="1:4">
      <c r="A32" s="1061">
        <v>31</v>
      </c>
      <c r="B32" t="s">
        <v>829</v>
      </c>
      <c r="C32" t="s">
        <v>845</v>
      </c>
      <c r="D32" t="s">
        <v>846</v>
      </c>
    </row>
    <row r="33" spans="1:4">
      <c r="A33" s="1061">
        <v>32</v>
      </c>
      <c r="B33" t="s">
        <v>829</v>
      </c>
      <c r="C33" t="s">
        <v>847</v>
      </c>
      <c r="D33" t="s">
        <v>848</v>
      </c>
    </row>
    <row r="34" spans="1:4">
      <c r="A34" s="1061">
        <v>33</v>
      </c>
      <c r="B34" t="s">
        <v>829</v>
      </c>
      <c r="C34" t="s">
        <v>849</v>
      </c>
      <c r="D34" t="s">
        <v>850</v>
      </c>
    </row>
    <row r="35" spans="1:4">
      <c r="A35" s="1061">
        <v>34</v>
      </c>
      <c r="B35" t="s">
        <v>829</v>
      </c>
      <c r="C35" t="s">
        <v>851</v>
      </c>
      <c r="D35" t="s">
        <v>852</v>
      </c>
    </row>
    <row r="36" spans="1:4">
      <c r="A36" s="1061">
        <v>35</v>
      </c>
      <c r="B36" t="s">
        <v>853</v>
      </c>
      <c r="C36" t="s">
        <v>853</v>
      </c>
      <c r="D36" t="s">
        <v>854</v>
      </c>
    </row>
    <row r="37" spans="1:4">
      <c r="A37" s="1061">
        <v>36</v>
      </c>
      <c r="B37" t="s">
        <v>853</v>
      </c>
      <c r="C37" t="s">
        <v>855</v>
      </c>
      <c r="D37" t="s">
        <v>856</v>
      </c>
    </row>
    <row r="38" spans="1:4">
      <c r="A38" s="1061">
        <v>37</v>
      </c>
      <c r="B38" t="s">
        <v>853</v>
      </c>
      <c r="C38" t="s">
        <v>857</v>
      </c>
      <c r="D38" t="s">
        <v>858</v>
      </c>
    </row>
    <row r="39" spans="1:4">
      <c r="A39" s="1061">
        <v>38</v>
      </c>
      <c r="B39" t="s">
        <v>853</v>
      </c>
      <c r="C39" t="s">
        <v>859</v>
      </c>
      <c r="D39" t="s">
        <v>860</v>
      </c>
    </row>
    <row r="40" spans="1:4">
      <c r="A40" s="1061">
        <v>39</v>
      </c>
      <c r="B40" t="s">
        <v>853</v>
      </c>
      <c r="C40" t="s">
        <v>861</v>
      </c>
      <c r="D40" t="s">
        <v>862</v>
      </c>
    </row>
    <row r="41" spans="1:4">
      <c r="A41" s="1061">
        <v>40</v>
      </c>
      <c r="B41" t="s">
        <v>853</v>
      </c>
      <c r="C41" t="s">
        <v>863</v>
      </c>
      <c r="D41" t="s">
        <v>864</v>
      </c>
    </row>
    <row r="42" spans="1:4">
      <c r="A42" s="1061">
        <v>41</v>
      </c>
      <c r="B42" t="s">
        <v>853</v>
      </c>
      <c r="C42" t="s">
        <v>865</v>
      </c>
      <c r="D42" t="s">
        <v>866</v>
      </c>
    </row>
    <row r="43" spans="1:4">
      <c r="A43" s="1061">
        <v>42</v>
      </c>
      <c r="B43" t="s">
        <v>853</v>
      </c>
      <c r="C43" t="s">
        <v>867</v>
      </c>
      <c r="D43" t="s">
        <v>868</v>
      </c>
    </row>
    <row r="44" spans="1:4">
      <c r="A44" s="1061">
        <v>43</v>
      </c>
      <c r="B44" t="s">
        <v>853</v>
      </c>
      <c r="C44" t="s">
        <v>869</v>
      </c>
      <c r="D44" t="s">
        <v>870</v>
      </c>
    </row>
    <row r="45" spans="1:4">
      <c r="A45" s="1061">
        <v>44</v>
      </c>
      <c r="B45" t="s">
        <v>853</v>
      </c>
      <c r="C45" t="s">
        <v>871</v>
      </c>
      <c r="D45" t="s">
        <v>872</v>
      </c>
    </row>
    <row r="46" spans="1:4">
      <c r="A46" s="1061">
        <v>45</v>
      </c>
      <c r="B46" t="s">
        <v>873</v>
      </c>
      <c r="C46" t="s">
        <v>875</v>
      </c>
      <c r="D46" t="s">
        <v>876</v>
      </c>
    </row>
    <row r="47" spans="1:4">
      <c r="A47" s="1061">
        <v>46</v>
      </c>
      <c r="B47" t="s">
        <v>873</v>
      </c>
      <c r="C47" t="s">
        <v>877</v>
      </c>
      <c r="D47" t="s">
        <v>878</v>
      </c>
    </row>
    <row r="48" spans="1:4">
      <c r="A48" s="1061">
        <v>47</v>
      </c>
      <c r="B48" t="s">
        <v>873</v>
      </c>
      <c r="C48" t="s">
        <v>873</v>
      </c>
      <c r="D48" t="s">
        <v>874</v>
      </c>
    </row>
    <row r="49" spans="1:4">
      <c r="A49" s="1061">
        <v>48</v>
      </c>
      <c r="B49" t="s">
        <v>873</v>
      </c>
      <c r="C49" t="s">
        <v>879</v>
      </c>
      <c r="D49" t="s">
        <v>880</v>
      </c>
    </row>
    <row r="50" spans="1:4">
      <c r="A50" s="1061">
        <v>49</v>
      </c>
      <c r="B50" t="s">
        <v>873</v>
      </c>
      <c r="C50" t="s">
        <v>881</v>
      </c>
      <c r="D50" t="s">
        <v>882</v>
      </c>
    </row>
    <row r="51" spans="1:4">
      <c r="A51" s="1061">
        <v>50</v>
      </c>
      <c r="B51" t="s">
        <v>873</v>
      </c>
      <c r="C51" t="s">
        <v>883</v>
      </c>
      <c r="D51" t="s">
        <v>884</v>
      </c>
    </row>
    <row r="52" spans="1:4">
      <c r="A52" s="1061">
        <v>51</v>
      </c>
      <c r="B52" t="s">
        <v>873</v>
      </c>
      <c r="C52" t="s">
        <v>885</v>
      </c>
      <c r="D52" t="s">
        <v>886</v>
      </c>
    </row>
    <row r="53" spans="1:4">
      <c r="A53" s="1061">
        <v>52</v>
      </c>
      <c r="B53" t="s">
        <v>873</v>
      </c>
      <c r="C53" t="s">
        <v>887</v>
      </c>
      <c r="D53" t="s">
        <v>888</v>
      </c>
    </row>
    <row r="54" spans="1:4">
      <c r="A54" s="1061">
        <v>53</v>
      </c>
      <c r="B54" t="s">
        <v>873</v>
      </c>
      <c r="C54" t="s">
        <v>889</v>
      </c>
      <c r="D54" t="s">
        <v>890</v>
      </c>
    </row>
    <row r="55" spans="1:4">
      <c r="A55" s="1061">
        <v>54</v>
      </c>
      <c r="B55" t="s">
        <v>873</v>
      </c>
      <c r="C55" t="s">
        <v>891</v>
      </c>
      <c r="D55" t="s">
        <v>892</v>
      </c>
    </row>
    <row r="56" spans="1:4">
      <c r="A56" s="1061">
        <v>55</v>
      </c>
      <c r="B56" t="s">
        <v>873</v>
      </c>
      <c r="C56" t="s">
        <v>893</v>
      </c>
      <c r="D56" t="s">
        <v>894</v>
      </c>
    </row>
    <row r="57" spans="1:4">
      <c r="A57" s="1061">
        <v>56</v>
      </c>
      <c r="B57" t="s">
        <v>873</v>
      </c>
      <c r="C57" t="s">
        <v>895</v>
      </c>
      <c r="D57" t="s">
        <v>896</v>
      </c>
    </row>
    <row r="58" spans="1:4">
      <c r="A58" s="1061">
        <v>57</v>
      </c>
      <c r="B58" t="s">
        <v>873</v>
      </c>
      <c r="C58" t="s">
        <v>897</v>
      </c>
      <c r="D58" t="s">
        <v>898</v>
      </c>
    </row>
    <row r="59" spans="1:4">
      <c r="A59" s="1061">
        <v>58</v>
      </c>
      <c r="B59" t="s">
        <v>873</v>
      </c>
      <c r="C59" t="s">
        <v>899</v>
      </c>
      <c r="D59" t="s">
        <v>900</v>
      </c>
    </row>
    <row r="60" spans="1:4">
      <c r="A60" s="1061">
        <v>59</v>
      </c>
      <c r="B60" t="s">
        <v>873</v>
      </c>
      <c r="C60" t="s">
        <v>901</v>
      </c>
      <c r="D60" t="s">
        <v>902</v>
      </c>
    </row>
    <row r="61" spans="1:4">
      <c r="A61" s="1061">
        <v>60</v>
      </c>
      <c r="B61" t="s">
        <v>873</v>
      </c>
      <c r="C61" t="s">
        <v>903</v>
      </c>
      <c r="D61" t="s">
        <v>904</v>
      </c>
    </row>
    <row r="62" spans="1:4">
      <c r="A62" s="1061">
        <v>61</v>
      </c>
      <c r="B62" t="s">
        <v>873</v>
      </c>
      <c r="C62" t="s">
        <v>905</v>
      </c>
      <c r="D62" t="s">
        <v>906</v>
      </c>
    </row>
    <row r="63" spans="1:4">
      <c r="A63" s="1061">
        <v>62</v>
      </c>
      <c r="B63" t="s">
        <v>873</v>
      </c>
      <c r="C63" t="s">
        <v>907</v>
      </c>
      <c r="D63" t="s">
        <v>908</v>
      </c>
    </row>
    <row r="64" spans="1:4">
      <c r="A64" s="1061">
        <v>63</v>
      </c>
      <c r="B64" t="s">
        <v>873</v>
      </c>
      <c r="C64" t="s">
        <v>909</v>
      </c>
      <c r="D64" t="s">
        <v>910</v>
      </c>
    </row>
    <row r="65" spans="1:4">
      <c r="A65" s="1061">
        <v>64</v>
      </c>
      <c r="B65" t="s">
        <v>873</v>
      </c>
      <c r="C65" t="s">
        <v>911</v>
      </c>
      <c r="D65" t="s">
        <v>912</v>
      </c>
    </row>
    <row r="66" spans="1:4">
      <c r="A66" s="1061">
        <v>65</v>
      </c>
      <c r="B66" t="s">
        <v>913</v>
      </c>
      <c r="C66" t="s">
        <v>915</v>
      </c>
      <c r="D66" t="s">
        <v>916</v>
      </c>
    </row>
    <row r="67" spans="1:4">
      <c r="A67" s="1061">
        <v>66</v>
      </c>
      <c r="B67" t="s">
        <v>913</v>
      </c>
      <c r="C67" t="s">
        <v>917</v>
      </c>
      <c r="D67" t="s">
        <v>918</v>
      </c>
    </row>
    <row r="68" spans="1:4">
      <c r="A68" s="1061">
        <v>67</v>
      </c>
      <c r="B68" t="s">
        <v>913</v>
      </c>
      <c r="C68" t="s">
        <v>913</v>
      </c>
      <c r="D68" t="s">
        <v>914</v>
      </c>
    </row>
    <row r="69" spans="1:4">
      <c r="A69" s="1061">
        <v>68</v>
      </c>
      <c r="B69" t="s">
        <v>913</v>
      </c>
      <c r="C69" t="s">
        <v>919</v>
      </c>
      <c r="D69" t="s">
        <v>920</v>
      </c>
    </row>
    <row r="70" spans="1:4">
      <c r="A70" s="1061">
        <v>69</v>
      </c>
      <c r="B70" t="s">
        <v>913</v>
      </c>
      <c r="C70" t="s">
        <v>921</v>
      </c>
      <c r="D70" t="s">
        <v>922</v>
      </c>
    </row>
    <row r="71" spans="1:4">
      <c r="A71" s="1061">
        <v>70</v>
      </c>
      <c r="B71" t="s">
        <v>913</v>
      </c>
      <c r="C71" t="s">
        <v>923</v>
      </c>
      <c r="D71" t="s">
        <v>924</v>
      </c>
    </row>
    <row r="72" spans="1:4">
      <c r="A72" s="1061">
        <v>71</v>
      </c>
      <c r="B72" t="s">
        <v>913</v>
      </c>
      <c r="C72" t="s">
        <v>925</v>
      </c>
      <c r="D72" t="s">
        <v>926</v>
      </c>
    </row>
    <row r="73" spans="1:4">
      <c r="A73" s="1061">
        <v>72</v>
      </c>
      <c r="B73" t="s">
        <v>913</v>
      </c>
      <c r="C73" t="s">
        <v>927</v>
      </c>
      <c r="D73" t="s">
        <v>928</v>
      </c>
    </row>
    <row r="74" spans="1:4">
      <c r="A74" s="1061">
        <v>73</v>
      </c>
      <c r="B74" t="s">
        <v>913</v>
      </c>
      <c r="C74" t="s">
        <v>929</v>
      </c>
      <c r="D74" t="s">
        <v>930</v>
      </c>
    </row>
    <row r="75" spans="1:4">
      <c r="A75" s="1061">
        <v>74</v>
      </c>
      <c r="B75" t="s">
        <v>913</v>
      </c>
      <c r="C75" t="s">
        <v>931</v>
      </c>
      <c r="D75" t="s">
        <v>932</v>
      </c>
    </row>
    <row r="76" spans="1:4">
      <c r="A76" s="1061">
        <v>75</v>
      </c>
      <c r="B76" t="s">
        <v>913</v>
      </c>
      <c r="C76" t="s">
        <v>933</v>
      </c>
      <c r="D76" t="s">
        <v>934</v>
      </c>
    </row>
    <row r="77" spans="1:4">
      <c r="A77" s="1061">
        <v>76</v>
      </c>
      <c r="B77" t="s">
        <v>913</v>
      </c>
      <c r="C77" t="s">
        <v>935</v>
      </c>
      <c r="D77" t="s">
        <v>936</v>
      </c>
    </row>
    <row r="78" spans="1:4">
      <c r="A78" s="1061">
        <v>77</v>
      </c>
      <c r="B78" t="s">
        <v>913</v>
      </c>
      <c r="C78" t="s">
        <v>937</v>
      </c>
      <c r="D78" t="s">
        <v>938</v>
      </c>
    </row>
    <row r="79" spans="1:4">
      <c r="A79" s="1061">
        <v>78</v>
      </c>
      <c r="B79" t="s">
        <v>913</v>
      </c>
      <c r="C79" t="s">
        <v>939</v>
      </c>
      <c r="D79" t="s">
        <v>940</v>
      </c>
    </row>
    <row r="80" spans="1:4">
      <c r="A80" s="1061">
        <v>79</v>
      </c>
      <c r="B80" t="s">
        <v>913</v>
      </c>
      <c r="C80" t="s">
        <v>941</v>
      </c>
      <c r="D80" t="s">
        <v>942</v>
      </c>
    </row>
    <row r="81" spans="1:4">
      <c r="A81" s="1061">
        <v>80</v>
      </c>
      <c r="B81" t="s">
        <v>943</v>
      </c>
      <c r="C81" t="s">
        <v>943</v>
      </c>
      <c r="D81" t="s">
        <v>944</v>
      </c>
    </row>
    <row r="82" spans="1:4">
      <c r="A82" s="1061">
        <v>81</v>
      </c>
      <c r="B82" t="s">
        <v>945</v>
      </c>
      <c r="C82" t="s">
        <v>945</v>
      </c>
      <c r="D82" t="s">
        <v>946</v>
      </c>
    </row>
    <row r="83" spans="1:4">
      <c r="A83" s="1061">
        <v>82</v>
      </c>
      <c r="B83" t="s">
        <v>947</v>
      </c>
      <c r="C83" t="s">
        <v>949</v>
      </c>
      <c r="D83" t="s">
        <v>950</v>
      </c>
    </row>
    <row r="84" spans="1:4">
      <c r="A84" s="1061">
        <v>83</v>
      </c>
      <c r="B84" t="s">
        <v>947</v>
      </c>
      <c r="C84" t="s">
        <v>951</v>
      </c>
      <c r="D84" t="s">
        <v>952</v>
      </c>
    </row>
    <row r="85" spans="1:4">
      <c r="A85" s="1061">
        <v>84</v>
      </c>
      <c r="B85" t="s">
        <v>947</v>
      </c>
      <c r="C85" t="s">
        <v>953</v>
      </c>
      <c r="D85" t="s">
        <v>954</v>
      </c>
    </row>
    <row r="86" spans="1:4">
      <c r="A86" s="1061">
        <v>85</v>
      </c>
      <c r="B86" t="s">
        <v>947</v>
      </c>
      <c r="C86" t="s">
        <v>955</v>
      </c>
      <c r="D86" t="s">
        <v>956</v>
      </c>
    </row>
    <row r="87" spans="1:4">
      <c r="A87" s="1061">
        <v>86</v>
      </c>
      <c r="B87" t="s">
        <v>947</v>
      </c>
      <c r="C87" t="s">
        <v>957</v>
      </c>
      <c r="D87" t="s">
        <v>958</v>
      </c>
    </row>
    <row r="88" spans="1:4">
      <c r="A88" s="1061">
        <v>87</v>
      </c>
      <c r="B88" t="s">
        <v>947</v>
      </c>
      <c r="C88" t="s">
        <v>959</v>
      </c>
      <c r="D88" t="s">
        <v>960</v>
      </c>
    </row>
    <row r="89" spans="1:4">
      <c r="A89" s="1061">
        <v>88</v>
      </c>
      <c r="B89" t="s">
        <v>947</v>
      </c>
      <c r="C89" t="s">
        <v>947</v>
      </c>
      <c r="D89" t="s">
        <v>948</v>
      </c>
    </row>
    <row r="90" spans="1:4">
      <c r="A90" s="1061">
        <v>89</v>
      </c>
      <c r="B90" t="s">
        <v>947</v>
      </c>
      <c r="C90" t="s">
        <v>961</v>
      </c>
      <c r="D90" t="s">
        <v>962</v>
      </c>
    </row>
    <row r="91" spans="1:4">
      <c r="A91" s="1061">
        <v>90</v>
      </c>
      <c r="B91" t="s">
        <v>947</v>
      </c>
      <c r="C91" t="s">
        <v>963</v>
      </c>
      <c r="D91" t="s">
        <v>964</v>
      </c>
    </row>
    <row r="92" spans="1:4">
      <c r="A92" s="1061">
        <v>91</v>
      </c>
      <c r="B92" t="s">
        <v>947</v>
      </c>
      <c r="C92" t="s">
        <v>965</v>
      </c>
      <c r="D92" t="s">
        <v>966</v>
      </c>
    </row>
    <row r="93" spans="1:4">
      <c r="A93" s="1061">
        <v>92</v>
      </c>
      <c r="B93" t="s">
        <v>947</v>
      </c>
      <c r="C93" t="s">
        <v>967</v>
      </c>
      <c r="D93" t="s">
        <v>968</v>
      </c>
    </row>
    <row r="94" spans="1:4">
      <c r="A94" s="1061">
        <v>93</v>
      </c>
      <c r="B94" t="s">
        <v>947</v>
      </c>
      <c r="C94" t="s">
        <v>969</v>
      </c>
      <c r="D94" t="s">
        <v>970</v>
      </c>
    </row>
    <row r="95" spans="1:4">
      <c r="A95" s="1061">
        <v>94</v>
      </c>
      <c r="B95" t="s">
        <v>947</v>
      </c>
      <c r="C95" t="s">
        <v>971</v>
      </c>
      <c r="D95" t="s">
        <v>972</v>
      </c>
    </row>
    <row r="96" spans="1:4">
      <c r="A96" s="1061">
        <v>95</v>
      </c>
      <c r="B96" t="s">
        <v>947</v>
      </c>
      <c r="C96" t="s">
        <v>973</v>
      </c>
      <c r="D96" t="s">
        <v>974</v>
      </c>
    </row>
    <row r="97" spans="1:4">
      <c r="A97" s="1061">
        <v>96</v>
      </c>
      <c r="B97" t="s">
        <v>947</v>
      </c>
      <c r="C97" t="s">
        <v>975</v>
      </c>
      <c r="D97" t="s">
        <v>976</v>
      </c>
    </row>
    <row r="98" spans="1:4">
      <c r="A98" s="1061">
        <v>97</v>
      </c>
      <c r="B98" t="s">
        <v>947</v>
      </c>
      <c r="C98" t="s">
        <v>977</v>
      </c>
      <c r="D98" t="s">
        <v>978</v>
      </c>
    </row>
    <row r="99" spans="1:4">
      <c r="A99" s="1061">
        <v>98</v>
      </c>
      <c r="B99" t="s">
        <v>947</v>
      </c>
      <c r="C99" t="s">
        <v>979</v>
      </c>
      <c r="D99" t="s">
        <v>980</v>
      </c>
    </row>
    <row r="100" spans="1:4">
      <c r="A100" s="1061">
        <v>99</v>
      </c>
      <c r="B100" t="s">
        <v>981</v>
      </c>
      <c r="C100" t="s">
        <v>983</v>
      </c>
      <c r="D100" t="s">
        <v>984</v>
      </c>
    </row>
    <row r="101" spans="1:4">
      <c r="A101" s="1061">
        <v>100</v>
      </c>
      <c r="B101" t="s">
        <v>981</v>
      </c>
      <c r="C101" t="s">
        <v>985</v>
      </c>
      <c r="D101" t="s">
        <v>986</v>
      </c>
    </row>
    <row r="102" spans="1:4">
      <c r="A102" s="1061">
        <v>101</v>
      </c>
      <c r="B102" t="s">
        <v>981</v>
      </c>
      <c r="C102" t="s">
        <v>987</v>
      </c>
      <c r="D102" t="s">
        <v>988</v>
      </c>
    </row>
    <row r="103" spans="1:4">
      <c r="A103" s="1061">
        <v>102</v>
      </c>
      <c r="B103" t="s">
        <v>981</v>
      </c>
      <c r="C103" t="s">
        <v>989</v>
      </c>
      <c r="D103" t="s">
        <v>990</v>
      </c>
    </row>
    <row r="104" spans="1:4">
      <c r="A104" s="1061">
        <v>103</v>
      </c>
      <c r="B104" t="s">
        <v>981</v>
      </c>
      <c r="C104" t="s">
        <v>991</v>
      </c>
      <c r="D104" t="s">
        <v>992</v>
      </c>
    </row>
    <row r="105" spans="1:4">
      <c r="A105" s="1061">
        <v>104</v>
      </c>
      <c r="B105" t="s">
        <v>981</v>
      </c>
      <c r="C105" t="s">
        <v>993</v>
      </c>
      <c r="D105" t="s">
        <v>994</v>
      </c>
    </row>
    <row r="106" spans="1:4">
      <c r="A106" s="1061">
        <v>105</v>
      </c>
      <c r="B106" t="s">
        <v>981</v>
      </c>
      <c r="C106" t="s">
        <v>981</v>
      </c>
      <c r="D106" t="s">
        <v>982</v>
      </c>
    </row>
    <row r="107" spans="1:4">
      <c r="A107" s="1061">
        <v>106</v>
      </c>
      <c r="B107" t="s">
        <v>981</v>
      </c>
      <c r="C107" t="s">
        <v>995</v>
      </c>
      <c r="D107" t="s">
        <v>996</v>
      </c>
    </row>
    <row r="108" spans="1:4">
      <c r="A108" s="1061">
        <v>107</v>
      </c>
      <c r="B108" t="s">
        <v>981</v>
      </c>
      <c r="C108" t="s">
        <v>997</v>
      </c>
      <c r="D108" t="s">
        <v>998</v>
      </c>
    </row>
    <row r="109" spans="1:4">
      <c r="A109" s="1061">
        <v>108</v>
      </c>
      <c r="B109" t="s">
        <v>981</v>
      </c>
      <c r="C109" t="s">
        <v>999</v>
      </c>
      <c r="D109" t="s">
        <v>1000</v>
      </c>
    </row>
    <row r="110" spans="1:4">
      <c r="A110" s="1061">
        <v>109</v>
      </c>
      <c r="B110" t="s">
        <v>981</v>
      </c>
      <c r="C110" t="s">
        <v>1001</v>
      </c>
      <c r="D110" t="s">
        <v>1002</v>
      </c>
    </row>
    <row r="111" spans="1:4">
      <c r="A111" s="1061">
        <v>110</v>
      </c>
      <c r="B111" t="s">
        <v>981</v>
      </c>
      <c r="C111" t="s">
        <v>1003</v>
      </c>
      <c r="D111" t="s">
        <v>1004</v>
      </c>
    </row>
    <row r="112" spans="1:4">
      <c r="A112" s="1061">
        <v>111</v>
      </c>
      <c r="B112" t="s">
        <v>981</v>
      </c>
      <c r="C112" t="s">
        <v>1005</v>
      </c>
      <c r="D112" t="s">
        <v>1006</v>
      </c>
    </row>
    <row r="113" spans="1:4">
      <c r="A113" s="1061">
        <v>112</v>
      </c>
      <c r="B113" t="s">
        <v>981</v>
      </c>
      <c r="C113" t="s">
        <v>1007</v>
      </c>
      <c r="D113" t="s">
        <v>1008</v>
      </c>
    </row>
    <row r="114" spans="1:4">
      <c r="A114" s="1061">
        <v>113</v>
      </c>
      <c r="B114" t="s">
        <v>981</v>
      </c>
      <c r="C114" t="s">
        <v>1009</v>
      </c>
      <c r="D114" t="s">
        <v>1010</v>
      </c>
    </row>
    <row r="115" spans="1:4">
      <c r="A115" s="1061">
        <v>114</v>
      </c>
      <c r="B115" t="s">
        <v>981</v>
      </c>
      <c r="C115" t="s">
        <v>1011</v>
      </c>
      <c r="D115" t="s">
        <v>1012</v>
      </c>
    </row>
    <row r="116" spans="1:4">
      <c r="A116" s="1061">
        <v>115</v>
      </c>
      <c r="B116" t="s">
        <v>981</v>
      </c>
      <c r="C116" t="s">
        <v>1013</v>
      </c>
      <c r="D116" t="s">
        <v>1014</v>
      </c>
    </row>
    <row r="117" spans="1:4">
      <c r="A117" s="1061">
        <v>116</v>
      </c>
      <c r="B117" t="s">
        <v>981</v>
      </c>
      <c r="C117" t="s">
        <v>1015</v>
      </c>
      <c r="D117" t="s">
        <v>1016</v>
      </c>
    </row>
    <row r="118" spans="1:4">
      <c r="A118" s="1061">
        <v>117</v>
      </c>
      <c r="B118" t="s">
        <v>981</v>
      </c>
      <c r="C118" t="s">
        <v>1017</v>
      </c>
      <c r="D118" t="s">
        <v>1018</v>
      </c>
    </row>
    <row r="119" spans="1:4">
      <c r="A119" s="1061">
        <v>118</v>
      </c>
      <c r="B119" t="s">
        <v>981</v>
      </c>
      <c r="C119" t="s">
        <v>1019</v>
      </c>
      <c r="D119" t="s">
        <v>1020</v>
      </c>
    </row>
    <row r="120" spans="1:4">
      <c r="A120" s="1061">
        <v>119</v>
      </c>
      <c r="B120" t="s">
        <v>981</v>
      </c>
      <c r="C120" t="s">
        <v>1021</v>
      </c>
      <c r="D120" t="s">
        <v>1022</v>
      </c>
    </row>
    <row r="121" spans="1:4">
      <c r="A121" s="1061">
        <v>120</v>
      </c>
      <c r="B121" t="s">
        <v>981</v>
      </c>
      <c r="C121" t="s">
        <v>1023</v>
      </c>
      <c r="D121" t="s">
        <v>1024</v>
      </c>
    </row>
    <row r="122" spans="1:4">
      <c r="A122" s="1061">
        <v>121</v>
      </c>
      <c r="B122" t="s">
        <v>981</v>
      </c>
      <c r="C122" t="s">
        <v>1025</v>
      </c>
      <c r="D122" t="s">
        <v>1026</v>
      </c>
    </row>
    <row r="123" spans="1:4">
      <c r="A123" s="1061">
        <v>122</v>
      </c>
      <c r="B123" t="s">
        <v>1027</v>
      </c>
      <c r="C123" t="s">
        <v>1029</v>
      </c>
      <c r="D123" t="s">
        <v>1030</v>
      </c>
    </row>
    <row r="124" spans="1:4">
      <c r="A124" s="1061">
        <v>123</v>
      </c>
      <c r="B124" t="s">
        <v>1027</v>
      </c>
      <c r="C124" t="s">
        <v>1031</v>
      </c>
      <c r="D124" t="s">
        <v>1032</v>
      </c>
    </row>
    <row r="125" spans="1:4">
      <c r="A125" s="1061">
        <v>124</v>
      </c>
      <c r="B125" t="s">
        <v>1027</v>
      </c>
      <c r="C125" t="s">
        <v>1033</v>
      </c>
      <c r="D125" t="s">
        <v>1034</v>
      </c>
    </row>
    <row r="126" spans="1:4">
      <c r="A126" s="1061">
        <v>125</v>
      </c>
      <c r="B126" t="s">
        <v>1027</v>
      </c>
      <c r="C126" t="s">
        <v>1035</v>
      </c>
      <c r="D126" t="s">
        <v>1036</v>
      </c>
    </row>
    <row r="127" spans="1:4">
      <c r="A127" s="1061">
        <v>126</v>
      </c>
      <c r="B127" t="s">
        <v>1027</v>
      </c>
      <c r="C127" t="s">
        <v>1037</v>
      </c>
      <c r="D127" t="s">
        <v>1038</v>
      </c>
    </row>
    <row r="128" spans="1:4">
      <c r="A128" s="1061">
        <v>127</v>
      </c>
      <c r="B128" t="s">
        <v>1027</v>
      </c>
      <c r="C128" t="s">
        <v>1039</v>
      </c>
      <c r="D128" t="s">
        <v>1040</v>
      </c>
    </row>
    <row r="129" spans="1:4">
      <c r="A129" s="1061">
        <v>128</v>
      </c>
      <c r="B129" t="s">
        <v>1027</v>
      </c>
      <c r="C129" t="s">
        <v>1027</v>
      </c>
      <c r="D129" t="s">
        <v>1028</v>
      </c>
    </row>
    <row r="130" spans="1:4">
      <c r="A130" s="1061">
        <v>129</v>
      </c>
      <c r="B130" t="s">
        <v>1027</v>
      </c>
      <c r="C130" t="s">
        <v>885</v>
      </c>
      <c r="D130" t="s">
        <v>1041</v>
      </c>
    </row>
    <row r="131" spans="1:4">
      <c r="A131" s="1061">
        <v>130</v>
      </c>
      <c r="B131" t="s">
        <v>1027</v>
      </c>
      <c r="C131" t="s">
        <v>1042</v>
      </c>
      <c r="D131" t="s">
        <v>1043</v>
      </c>
    </row>
    <row r="132" spans="1:4">
      <c r="A132" s="1061">
        <v>131</v>
      </c>
      <c r="B132" t="s">
        <v>1027</v>
      </c>
      <c r="C132" t="s">
        <v>1044</v>
      </c>
      <c r="D132" t="s">
        <v>1045</v>
      </c>
    </row>
    <row r="133" spans="1:4">
      <c r="A133" s="1061">
        <v>132</v>
      </c>
      <c r="B133" t="s">
        <v>1027</v>
      </c>
      <c r="C133" t="s">
        <v>1046</v>
      </c>
      <c r="D133" t="s">
        <v>1047</v>
      </c>
    </row>
    <row r="134" spans="1:4">
      <c r="A134" s="1061">
        <v>133</v>
      </c>
      <c r="B134" t="s">
        <v>1027</v>
      </c>
      <c r="C134" t="s">
        <v>1048</v>
      </c>
      <c r="D134" t="s">
        <v>1049</v>
      </c>
    </row>
    <row r="135" spans="1:4">
      <c r="A135" s="1061">
        <v>134</v>
      </c>
      <c r="B135" t="s">
        <v>1027</v>
      </c>
      <c r="C135" t="s">
        <v>1050</v>
      </c>
      <c r="D135" t="s">
        <v>1051</v>
      </c>
    </row>
    <row r="136" spans="1:4">
      <c r="A136" s="1061">
        <v>135</v>
      </c>
      <c r="B136" t="s">
        <v>1027</v>
      </c>
      <c r="C136" t="s">
        <v>1052</v>
      </c>
      <c r="D136" t="s">
        <v>1053</v>
      </c>
    </row>
    <row r="137" spans="1:4">
      <c r="A137" s="1061">
        <v>136</v>
      </c>
      <c r="B137" t="s">
        <v>1054</v>
      </c>
      <c r="C137" t="s">
        <v>1056</v>
      </c>
      <c r="D137" t="s">
        <v>1057</v>
      </c>
    </row>
    <row r="138" spans="1:4">
      <c r="A138" s="1061">
        <v>137</v>
      </c>
      <c r="B138" t="s">
        <v>1054</v>
      </c>
      <c r="C138" t="s">
        <v>1058</v>
      </c>
      <c r="D138" t="s">
        <v>1059</v>
      </c>
    </row>
    <row r="139" spans="1:4">
      <c r="A139" s="1061">
        <v>138</v>
      </c>
      <c r="B139" t="s">
        <v>1054</v>
      </c>
      <c r="C139" t="s">
        <v>1060</v>
      </c>
      <c r="D139" t="s">
        <v>1061</v>
      </c>
    </row>
    <row r="140" spans="1:4">
      <c r="A140" s="1061">
        <v>139</v>
      </c>
      <c r="B140" t="s">
        <v>1054</v>
      </c>
      <c r="C140" t="s">
        <v>1062</v>
      </c>
      <c r="D140" t="s">
        <v>1063</v>
      </c>
    </row>
    <row r="141" spans="1:4">
      <c r="A141" s="1061">
        <v>140</v>
      </c>
      <c r="B141" t="s">
        <v>1054</v>
      </c>
      <c r="C141" t="s">
        <v>1064</v>
      </c>
      <c r="D141" t="s">
        <v>1065</v>
      </c>
    </row>
    <row r="142" spans="1:4">
      <c r="A142" s="1061">
        <v>141</v>
      </c>
      <c r="B142" t="s">
        <v>1054</v>
      </c>
      <c r="C142" t="s">
        <v>1066</v>
      </c>
      <c r="D142" t="s">
        <v>1067</v>
      </c>
    </row>
    <row r="143" spans="1:4">
      <c r="A143" s="1061">
        <v>142</v>
      </c>
      <c r="B143" t="s">
        <v>1054</v>
      </c>
      <c r="C143" t="s">
        <v>1068</v>
      </c>
      <c r="D143" t="s">
        <v>1069</v>
      </c>
    </row>
    <row r="144" spans="1:4">
      <c r="A144" s="1061">
        <v>143</v>
      </c>
      <c r="B144" t="s">
        <v>1054</v>
      </c>
      <c r="C144" t="s">
        <v>1070</v>
      </c>
      <c r="D144" t="s">
        <v>1071</v>
      </c>
    </row>
    <row r="145" spans="1:4">
      <c r="A145" s="1061">
        <v>144</v>
      </c>
      <c r="B145" t="s">
        <v>1054</v>
      </c>
      <c r="C145" t="s">
        <v>1072</v>
      </c>
      <c r="D145" t="s">
        <v>1073</v>
      </c>
    </row>
    <row r="146" spans="1:4">
      <c r="A146" s="1061">
        <v>145</v>
      </c>
      <c r="B146" t="s">
        <v>1054</v>
      </c>
      <c r="C146" t="s">
        <v>1054</v>
      </c>
      <c r="D146" t="s">
        <v>1055</v>
      </c>
    </row>
    <row r="147" spans="1:4">
      <c r="A147" s="1061">
        <v>146</v>
      </c>
      <c r="B147" t="s">
        <v>1054</v>
      </c>
      <c r="C147" t="s">
        <v>1074</v>
      </c>
      <c r="D147" t="s">
        <v>1075</v>
      </c>
    </row>
    <row r="148" spans="1:4">
      <c r="A148" s="1061">
        <v>147</v>
      </c>
      <c r="B148" t="s">
        <v>1054</v>
      </c>
      <c r="C148" t="s">
        <v>1076</v>
      </c>
      <c r="D148" t="s">
        <v>1077</v>
      </c>
    </row>
    <row r="149" spans="1:4">
      <c r="A149" s="1061">
        <v>148</v>
      </c>
      <c r="B149" t="s">
        <v>1054</v>
      </c>
      <c r="C149" t="s">
        <v>1078</v>
      </c>
      <c r="D149" t="s">
        <v>1079</v>
      </c>
    </row>
    <row r="150" spans="1:4">
      <c r="A150" s="1061">
        <v>149</v>
      </c>
      <c r="B150" t="s">
        <v>1054</v>
      </c>
      <c r="C150" t="s">
        <v>1080</v>
      </c>
      <c r="D150" t="s">
        <v>1081</v>
      </c>
    </row>
    <row r="151" spans="1:4">
      <c r="A151" s="1061">
        <v>150</v>
      </c>
      <c r="B151" t="s">
        <v>1054</v>
      </c>
      <c r="C151" t="s">
        <v>1082</v>
      </c>
      <c r="D151" t="s">
        <v>1083</v>
      </c>
    </row>
    <row r="152" spans="1:4">
      <c r="A152" s="1061">
        <v>151</v>
      </c>
      <c r="B152" t="s">
        <v>1054</v>
      </c>
      <c r="C152" t="s">
        <v>1084</v>
      </c>
      <c r="D152" t="s">
        <v>1085</v>
      </c>
    </row>
    <row r="153" spans="1:4">
      <c r="A153" s="1061">
        <v>152</v>
      </c>
      <c r="B153" t="s">
        <v>1054</v>
      </c>
      <c r="C153" t="s">
        <v>1086</v>
      </c>
      <c r="D153" t="s">
        <v>1087</v>
      </c>
    </row>
    <row r="154" spans="1:4">
      <c r="A154" s="1061">
        <v>153</v>
      </c>
      <c r="B154" t="s">
        <v>1054</v>
      </c>
      <c r="C154" t="s">
        <v>1088</v>
      </c>
      <c r="D154" t="s">
        <v>1089</v>
      </c>
    </row>
    <row r="155" spans="1:4">
      <c r="A155" s="1061">
        <v>154</v>
      </c>
      <c r="B155" t="s">
        <v>1090</v>
      </c>
      <c r="C155" t="s">
        <v>1092</v>
      </c>
      <c r="D155" t="s">
        <v>1093</v>
      </c>
    </row>
    <row r="156" spans="1:4">
      <c r="A156" s="1061">
        <v>155</v>
      </c>
      <c r="B156" t="s">
        <v>1090</v>
      </c>
      <c r="C156" t="s">
        <v>1094</v>
      </c>
      <c r="D156" t="s">
        <v>1095</v>
      </c>
    </row>
    <row r="157" spans="1:4">
      <c r="A157" s="1061">
        <v>156</v>
      </c>
      <c r="B157" t="s">
        <v>1090</v>
      </c>
      <c r="C157" t="s">
        <v>1096</v>
      </c>
      <c r="D157" t="s">
        <v>1097</v>
      </c>
    </row>
    <row r="158" spans="1:4">
      <c r="A158" s="1061">
        <v>157</v>
      </c>
      <c r="B158" t="s">
        <v>1090</v>
      </c>
      <c r="C158" t="s">
        <v>863</v>
      </c>
      <c r="D158" t="s">
        <v>1098</v>
      </c>
    </row>
    <row r="159" spans="1:4">
      <c r="A159" s="1061">
        <v>158</v>
      </c>
      <c r="B159" t="s">
        <v>1090</v>
      </c>
      <c r="C159" t="s">
        <v>1090</v>
      </c>
      <c r="D159" t="s">
        <v>1091</v>
      </c>
    </row>
    <row r="160" spans="1:4">
      <c r="A160" s="1061">
        <v>159</v>
      </c>
      <c r="B160" t="s">
        <v>1090</v>
      </c>
      <c r="C160" t="s">
        <v>1099</v>
      </c>
      <c r="D160" t="s">
        <v>1100</v>
      </c>
    </row>
    <row r="161" spans="1:4">
      <c r="A161" s="1061">
        <v>160</v>
      </c>
      <c r="B161" t="s">
        <v>1090</v>
      </c>
      <c r="C161" t="s">
        <v>1101</v>
      </c>
      <c r="D161" t="s">
        <v>1102</v>
      </c>
    </row>
    <row r="162" spans="1:4">
      <c r="A162" s="1061">
        <v>161</v>
      </c>
      <c r="B162" t="s">
        <v>1090</v>
      </c>
      <c r="C162" t="s">
        <v>1103</v>
      </c>
      <c r="D162" t="s">
        <v>1104</v>
      </c>
    </row>
    <row r="163" spans="1:4">
      <c r="A163" s="1061">
        <v>162</v>
      </c>
      <c r="B163" t="s">
        <v>1090</v>
      </c>
      <c r="C163" t="s">
        <v>1105</v>
      </c>
      <c r="D163" t="s">
        <v>1106</v>
      </c>
    </row>
    <row r="164" spans="1:4">
      <c r="A164" s="1061">
        <v>163</v>
      </c>
      <c r="B164" t="s">
        <v>1107</v>
      </c>
      <c r="C164" t="s">
        <v>1109</v>
      </c>
      <c r="D164" t="s">
        <v>1110</v>
      </c>
    </row>
    <row r="165" spans="1:4">
      <c r="A165" s="1061">
        <v>164</v>
      </c>
      <c r="B165" t="s">
        <v>1107</v>
      </c>
      <c r="C165" t="s">
        <v>1111</v>
      </c>
      <c r="D165" t="s">
        <v>1112</v>
      </c>
    </row>
    <row r="166" spans="1:4">
      <c r="A166" s="1061">
        <v>165</v>
      </c>
      <c r="B166" t="s">
        <v>1107</v>
      </c>
      <c r="C166" t="s">
        <v>797</v>
      </c>
      <c r="D166" t="s">
        <v>1113</v>
      </c>
    </row>
    <row r="167" spans="1:4">
      <c r="A167" s="1061">
        <v>166</v>
      </c>
      <c r="B167" t="s">
        <v>1107</v>
      </c>
      <c r="C167" t="s">
        <v>1114</v>
      </c>
      <c r="D167" t="s">
        <v>1115</v>
      </c>
    </row>
    <row r="168" spans="1:4">
      <c r="A168" s="1061">
        <v>167</v>
      </c>
      <c r="B168" t="s">
        <v>1107</v>
      </c>
      <c r="C168" t="s">
        <v>1116</v>
      </c>
      <c r="D168" t="s">
        <v>1117</v>
      </c>
    </row>
    <row r="169" spans="1:4">
      <c r="A169" s="1061">
        <v>168</v>
      </c>
      <c r="B169" t="s">
        <v>1107</v>
      </c>
      <c r="C169" t="s">
        <v>1118</v>
      </c>
      <c r="D169" t="s">
        <v>1119</v>
      </c>
    </row>
    <row r="170" spans="1:4">
      <c r="A170" s="1061">
        <v>169</v>
      </c>
      <c r="B170" t="s">
        <v>1107</v>
      </c>
      <c r="C170" t="s">
        <v>1120</v>
      </c>
      <c r="D170" t="s">
        <v>1121</v>
      </c>
    </row>
    <row r="171" spans="1:4">
      <c r="A171" s="1061">
        <v>170</v>
      </c>
      <c r="B171" t="s">
        <v>1107</v>
      </c>
      <c r="C171" t="s">
        <v>1107</v>
      </c>
      <c r="D171" t="s">
        <v>1108</v>
      </c>
    </row>
    <row r="172" spans="1:4">
      <c r="A172" s="1061">
        <v>171</v>
      </c>
      <c r="B172" t="s">
        <v>1107</v>
      </c>
      <c r="C172" t="s">
        <v>1122</v>
      </c>
      <c r="D172" t="s">
        <v>1123</v>
      </c>
    </row>
    <row r="173" spans="1:4">
      <c r="A173" s="1061">
        <v>172</v>
      </c>
      <c r="B173" t="s">
        <v>1107</v>
      </c>
      <c r="C173" t="s">
        <v>1124</v>
      </c>
      <c r="D173" t="s">
        <v>1125</v>
      </c>
    </row>
    <row r="174" spans="1:4">
      <c r="A174" s="1061">
        <v>173</v>
      </c>
      <c r="B174" t="s">
        <v>1107</v>
      </c>
      <c r="C174" t="s">
        <v>1126</v>
      </c>
      <c r="D174" t="s">
        <v>1127</v>
      </c>
    </row>
    <row r="175" spans="1:4">
      <c r="A175" s="1061">
        <v>174</v>
      </c>
      <c r="B175" t="s">
        <v>1128</v>
      </c>
      <c r="C175" t="s">
        <v>1109</v>
      </c>
      <c r="D175" t="s">
        <v>1130</v>
      </c>
    </row>
    <row r="176" spans="1:4">
      <c r="A176" s="1061">
        <v>175</v>
      </c>
      <c r="B176" t="s">
        <v>1128</v>
      </c>
      <c r="C176" t="s">
        <v>1131</v>
      </c>
      <c r="D176" t="s">
        <v>1132</v>
      </c>
    </row>
    <row r="177" spans="1:4">
      <c r="A177" s="1061">
        <v>176</v>
      </c>
      <c r="B177" t="s">
        <v>1128</v>
      </c>
      <c r="C177" t="s">
        <v>1133</v>
      </c>
      <c r="D177" t="s">
        <v>1134</v>
      </c>
    </row>
    <row r="178" spans="1:4">
      <c r="A178" s="1061">
        <v>177</v>
      </c>
      <c r="B178" t="s">
        <v>1128</v>
      </c>
      <c r="C178" t="s">
        <v>1135</v>
      </c>
      <c r="D178" t="s">
        <v>1136</v>
      </c>
    </row>
    <row r="179" spans="1:4">
      <c r="A179" s="1061">
        <v>178</v>
      </c>
      <c r="B179" t="s">
        <v>1128</v>
      </c>
      <c r="C179" t="s">
        <v>1137</v>
      </c>
      <c r="D179" t="s">
        <v>1138</v>
      </c>
    </row>
    <row r="180" spans="1:4">
      <c r="A180" s="1061">
        <v>179</v>
      </c>
      <c r="B180" t="s">
        <v>1128</v>
      </c>
      <c r="C180" t="s">
        <v>1139</v>
      </c>
      <c r="D180" t="s">
        <v>1140</v>
      </c>
    </row>
    <row r="181" spans="1:4">
      <c r="A181" s="1061">
        <v>180</v>
      </c>
      <c r="B181" t="s">
        <v>1128</v>
      </c>
      <c r="C181" t="s">
        <v>1128</v>
      </c>
      <c r="D181" t="s">
        <v>1129</v>
      </c>
    </row>
    <row r="182" spans="1:4">
      <c r="A182" s="1061">
        <v>181</v>
      </c>
      <c r="B182" t="s">
        <v>1128</v>
      </c>
      <c r="C182" t="s">
        <v>1141</v>
      </c>
      <c r="D182" t="s">
        <v>1142</v>
      </c>
    </row>
    <row r="183" spans="1:4">
      <c r="A183" s="1061">
        <v>182</v>
      </c>
      <c r="B183" t="s">
        <v>1143</v>
      </c>
      <c r="C183" t="s">
        <v>1145</v>
      </c>
      <c r="D183" t="s">
        <v>1146</v>
      </c>
    </row>
    <row r="184" spans="1:4">
      <c r="A184" s="1061">
        <v>183</v>
      </c>
      <c r="B184" t="s">
        <v>1143</v>
      </c>
      <c r="C184" t="s">
        <v>1147</v>
      </c>
      <c r="D184" t="s">
        <v>1148</v>
      </c>
    </row>
    <row r="185" spans="1:4">
      <c r="A185" s="1061">
        <v>184</v>
      </c>
      <c r="B185" t="s">
        <v>1143</v>
      </c>
      <c r="C185" t="s">
        <v>1149</v>
      </c>
      <c r="D185" t="s">
        <v>1150</v>
      </c>
    </row>
    <row r="186" spans="1:4">
      <c r="A186" s="1061">
        <v>185</v>
      </c>
      <c r="B186" t="s">
        <v>1143</v>
      </c>
      <c r="C186" t="s">
        <v>1151</v>
      </c>
      <c r="D186" t="s">
        <v>1152</v>
      </c>
    </row>
    <row r="187" spans="1:4">
      <c r="A187" s="1061">
        <v>186</v>
      </c>
      <c r="B187" t="s">
        <v>1143</v>
      </c>
      <c r="C187" t="s">
        <v>1153</v>
      </c>
      <c r="D187" t="s">
        <v>1154</v>
      </c>
    </row>
    <row r="188" spans="1:4">
      <c r="A188" s="1061">
        <v>187</v>
      </c>
      <c r="B188" t="s">
        <v>1143</v>
      </c>
      <c r="C188" t="s">
        <v>1155</v>
      </c>
      <c r="D188" t="s">
        <v>1156</v>
      </c>
    </row>
    <row r="189" spans="1:4">
      <c r="A189" s="1061">
        <v>188</v>
      </c>
      <c r="B189" t="s">
        <v>1143</v>
      </c>
      <c r="C189" t="s">
        <v>1157</v>
      </c>
      <c r="D189" t="s">
        <v>1158</v>
      </c>
    </row>
    <row r="190" spans="1:4">
      <c r="A190" s="1061">
        <v>189</v>
      </c>
      <c r="B190" t="s">
        <v>1143</v>
      </c>
      <c r="C190" t="s">
        <v>1159</v>
      </c>
      <c r="D190" t="s">
        <v>1160</v>
      </c>
    </row>
    <row r="191" spans="1:4">
      <c r="A191" s="1061">
        <v>190</v>
      </c>
      <c r="B191" t="s">
        <v>1143</v>
      </c>
      <c r="C191" t="s">
        <v>921</v>
      </c>
      <c r="D191" t="s">
        <v>1161</v>
      </c>
    </row>
    <row r="192" spans="1:4">
      <c r="A192" s="1061">
        <v>191</v>
      </c>
      <c r="B192" t="s">
        <v>1143</v>
      </c>
      <c r="C192" t="s">
        <v>1162</v>
      </c>
      <c r="D192" t="s">
        <v>1163</v>
      </c>
    </row>
    <row r="193" spans="1:4">
      <c r="A193" s="1061">
        <v>192</v>
      </c>
      <c r="B193" t="s">
        <v>1143</v>
      </c>
      <c r="C193" t="s">
        <v>1164</v>
      </c>
      <c r="D193" t="s">
        <v>1165</v>
      </c>
    </row>
    <row r="194" spans="1:4">
      <c r="A194" s="1061">
        <v>193</v>
      </c>
      <c r="B194" t="s">
        <v>1143</v>
      </c>
      <c r="C194" t="s">
        <v>1166</v>
      </c>
      <c r="D194" t="s">
        <v>1167</v>
      </c>
    </row>
    <row r="195" spans="1:4">
      <c r="A195" s="1061">
        <v>194</v>
      </c>
      <c r="B195" t="s">
        <v>1143</v>
      </c>
      <c r="C195" t="s">
        <v>1168</v>
      </c>
      <c r="D195" t="s">
        <v>1169</v>
      </c>
    </row>
    <row r="196" spans="1:4">
      <c r="A196" s="1061">
        <v>195</v>
      </c>
      <c r="B196" t="s">
        <v>1143</v>
      </c>
      <c r="C196" t="s">
        <v>1170</v>
      </c>
      <c r="D196" t="s">
        <v>1171</v>
      </c>
    </row>
    <row r="197" spans="1:4">
      <c r="A197" s="1061">
        <v>196</v>
      </c>
      <c r="B197" t="s">
        <v>1143</v>
      </c>
      <c r="C197" t="s">
        <v>1172</v>
      </c>
      <c r="D197" t="s">
        <v>1173</v>
      </c>
    </row>
    <row r="198" spans="1:4">
      <c r="A198" s="1061">
        <v>197</v>
      </c>
      <c r="B198" t="s">
        <v>1143</v>
      </c>
      <c r="C198" t="s">
        <v>1174</v>
      </c>
      <c r="D198" t="s">
        <v>1175</v>
      </c>
    </row>
    <row r="199" spans="1:4">
      <c r="A199" s="1061">
        <v>198</v>
      </c>
      <c r="B199" t="s">
        <v>1143</v>
      </c>
      <c r="C199" t="s">
        <v>1176</v>
      </c>
      <c r="D199" t="s">
        <v>1177</v>
      </c>
    </row>
    <row r="200" spans="1:4">
      <c r="A200" s="1061">
        <v>199</v>
      </c>
      <c r="B200" t="s">
        <v>1143</v>
      </c>
      <c r="C200" t="s">
        <v>1178</v>
      </c>
      <c r="D200" t="s">
        <v>1179</v>
      </c>
    </row>
    <row r="201" spans="1:4">
      <c r="A201" s="1061">
        <v>200</v>
      </c>
      <c r="B201" t="s">
        <v>1143</v>
      </c>
      <c r="C201" t="s">
        <v>1180</v>
      </c>
      <c r="D201" t="s">
        <v>1181</v>
      </c>
    </row>
    <row r="202" spans="1:4">
      <c r="A202" s="1061">
        <v>201</v>
      </c>
      <c r="B202" t="s">
        <v>1143</v>
      </c>
      <c r="C202" t="s">
        <v>1182</v>
      </c>
      <c r="D202" t="s">
        <v>1183</v>
      </c>
    </row>
    <row r="203" spans="1:4">
      <c r="A203" s="1061">
        <v>202</v>
      </c>
      <c r="B203" t="s">
        <v>1143</v>
      </c>
      <c r="C203" t="s">
        <v>1143</v>
      </c>
      <c r="D203" t="s">
        <v>1144</v>
      </c>
    </row>
    <row r="204" spans="1:4">
      <c r="A204" s="1061">
        <v>203</v>
      </c>
      <c r="B204" t="s">
        <v>1143</v>
      </c>
      <c r="C204" t="s">
        <v>1184</v>
      </c>
      <c r="D204" t="s">
        <v>1185</v>
      </c>
    </row>
    <row r="205" spans="1:4">
      <c r="A205" s="1061">
        <v>204</v>
      </c>
      <c r="B205" t="s">
        <v>1143</v>
      </c>
      <c r="C205" t="s">
        <v>1186</v>
      </c>
      <c r="D205" t="s">
        <v>1187</v>
      </c>
    </row>
    <row r="206" spans="1:4">
      <c r="A206" s="1061">
        <v>205</v>
      </c>
      <c r="B206" t="s">
        <v>1188</v>
      </c>
      <c r="C206" t="s">
        <v>1190</v>
      </c>
      <c r="D206" t="s">
        <v>1191</v>
      </c>
    </row>
    <row r="207" spans="1:4">
      <c r="A207" s="1061">
        <v>206</v>
      </c>
      <c r="B207" t="s">
        <v>1188</v>
      </c>
      <c r="C207" t="s">
        <v>1192</v>
      </c>
      <c r="D207" t="s">
        <v>1193</v>
      </c>
    </row>
    <row r="208" spans="1:4">
      <c r="A208" s="1061">
        <v>207</v>
      </c>
      <c r="B208" t="s">
        <v>1188</v>
      </c>
      <c r="C208" t="s">
        <v>1863</v>
      </c>
      <c r="D208" t="s">
        <v>1228</v>
      </c>
    </row>
    <row r="209" spans="1:4">
      <c r="A209" s="1061">
        <v>208</v>
      </c>
      <c r="B209" t="s">
        <v>1188</v>
      </c>
      <c r="C209" t="s">
        <v>1194</v>
      </c>
      <c r="D209" t="s">
        <v>1195</v>
      </c>
    </row>
    <row r="210" spans="1:4">
      <c r="A210" s="1061">
        <v>209</v>
      </c>
      <c r="B210" t="s">
        <v>1188</v>
      </c>
      <c r="C210" t="s">
        <v>1196</v>
      </c>
      <c r="D210" t="s">
        <v>1197</v>
      </c>
    </row>
    <row r="211" spans="1:4">
      <c r="A211" s="1061">
        <v>210</v>
      </c>
      <c r="B211" t="s">
        <v>1188</v>
      </c>
      <c r="C211" t="s">
        <v>1198</v>
      </c>
      <c r="D211" t="s">
        <v>1199</v>
      </c>
    </row>
    <row r="212" spans="1:4">
      <c r="A212" s="1061">
        <v>211</v>
      </c>
      <c r="B212" t="s">
        <v>1188</v>
      </c>
      <c r="C212" t="s">
        <v>1200</v>
      </c>
      <c r="D212" t="s">
        <v>1201</v>
      </c>
    </row>
    <row r="213" spans="1:4">
      <c r="A213" s="1061">
        <v>212</v>
      </c>
      <c r="B213" t="s">
        <v>1188</v>
      </c>
      <c r="C213" t="s">
        <v>1202</v>
      </c>
      <c r="D213" t="s">
        <v>1203</v>
      </c>
    </row>
    <row r="214" spans="1:4">
      <c r="A214" s="1061">
        <v>213</v>
      </c>
      <c r="B214" t="s">
        <v>1188</v>
      </c>
      <c r="C214" t="s">
        <v>1204</v>
      </c>
      <c r="D214" t="s">
        <v>1205</v>
      </c>
    </row>
    <row r="215" spans="1:4">
      <c r="A215" s="1061">
        <v>214</v>
      </c>
      <c r="B215" t="s">
        <v>1188</v>
      </c>
      <c r="C215" t="s">
        <v>1206</v>
      </c>
      <c r="D215" t="s">
        <v>1207</v>
      </c>
    </row>
    <row r="216" spans="1:4">
      <c r="A216" s="1061">
        <v>215</v>
      </c>
      <c r="B216" t="s">
        <v>1188</v>
      </c>
      <c r="C216" t="s">
        <v>1208</v>
      </c>
      <c r="D216" t="s">
        <v>1209</v>
      </c>
    </row>
    <row r="217" spans="1:4">
      <c r="A217" s="1061">
        <v>216</v>
      </c>
      <c r="B217" t="s">
        <v>1188</v>
      </c>
      <c r="C217" t="s">
        <v>1210</v>
      </c>
      <c r="D217" t="s">
        <v>1211</v>
      </c>
    </row>
    <row r="218" spans="1:4">
      <c r="A218" s="1061">
        <v>217</v>
      </c>
      <c r="B218" t="s">
        <v>1188</v>
      </c>
      <c r="C218" t="s">
        <v>1212</v>
      </c>
      <c r="D218" t="s">
        <v>1213</v>
      </c>
    </row>
    <row r="219" spans="1:4">
      <c r="A219" s="1061">
        <v>218</v>
      </c>
      <c r="B219" t="s">
        <v>1188</v>
      </c>
      <c r="C219" t="s">
        <v>1214</v>
      </c>
      <c r="D219" t="s">
        <v>1215</v>
      </c>
    </row>
    <row r="220" spans="1:4">
      <c r="A220" s="1061">
        <v>219</v>
      </c>
      <c r="B220" t="s">
        <v>1188</v>
      </c>
      <c r="C220" t="s">
        <v>1216</v>
      </c>
      <c r="D220" t="s">
        <v>1217</v>
      </c>
    </row>
    <row r="221" spans="1:4">
      <c r="A221" s="1061">
        <v>220</v>
      </c>
      <c r="B221" t="s">
        <v>1188</v>
      </c>
      <c r="C221" t="s">
        <v>1218</v>
      </c>
      <c r="D221" t="s">
        <v>1219</v>
      </c>
    </row>
    <row r="222" spans="1:4">
      <c r="A222" s="1061">
        <v>221</v>
      </c>
      <c r="B222" t="s">
        <v>1188</v>
      </c>
      <c r="C222" t="s">
        <v>1188</v>
      </c>
      <c r="D222" t="s">
        <v>1189</v>
      </c>
    </row>
    <row r="223" spans="1:4">
      <c r="A223" s="1061">
        <v>222</v>
      </c>
      <c r="B223" t="s">
        <v>1188</v>
      </c>
      <c r="C223" t="s">
        <v>1220</v>
      </c>
      <c r="D223" t="s">
        <v>1221</v>
      </c>
    </row>
    <row r="224" spans="1:4">
      <c r="A224" s="1061">
        <v>223</v>
      </c>
      <c r="B224" t="s">
        <v>1188</v>
      </c>
      <c r="C224" t="s">
        <v>1222</v>
      </c>
      <c r="D224" t="s">
        <v>1223</v>
      </c>
    </row>
    <row r="225" spans="1:4">
      <c r="A225" s="1061">
        <v>224</v>
      </c>
      <c r="B225" t="s">
        <v>1188</v>
      </c>
      <c r="C225" t="s">
        <v>1224</v>
      </c>
      <c r="D225" t="s">
        <v>1225</v>
      </c>
    </row>
    <row r="226" spans="1:4">
      <c r="A226" s="1061">
        <v>225</v>
      </c>
      <c r="B226" t="s">
        <v>1188</v>
      </c>
      <c r="C226" t="s">
        <v>1226</v>
      </c>
      <c r="D226" t="s">
        <v>1227</v>
      </c>
    </row>
    <row r="227" spans="1:4">
      <c r="A227" s="1061">
        <v>226</v>
      </c>
      <c r="B227" t="s">
        <v>1229</v>
      </c>
      <c r="C227" t="s">
        <v>1231</v>
      </c>
      <c r="D227" t="s">
        <v>1232</v>
      </c>
    </row>
    <row r="228" spans="1:4">
      <c r="A228" s="1061">
        <v>227</v>
      </c>
      <c r="B228" t="s">
        <v>1229</v>
      </c>
      <c r="C228" t="s">
        <v>1233</v>
      </c>
      <c r="D228" t="s">
        <v>1234</v>
      </c>
    </row>
    <row r="229" spans="1:4">
      <c r="A229" s="1061">
        <v>228</v>
      </c>
      <c r="B229" t="s">
        <v>1229</v>
      </c>
      <c r="C229" t="s">
        <v>1235</v>
      </c>
      <c r="D229" t="s">
        <v>1236</v>
      </c>
    </row>
    <row r="230" spans="1:4">
      <c r="A230" s="1061">
        <v>229</v>
      </c>
      <c r="B230" t="s">
        <v>1229</v>
      </c>
      <c r="C230" t="s">
        <v>813</v>
      </c>
      <c r="D230" t="s">
        <v>1237</v>
      </c>
    </row>
    <row r="231" spans="1:4">
      <c r="A231" s="1061">
        <v>230</v>
      </c>
      <c r="B231" t="s">
        <v>1229</v>
      </c>
      <c r="C231" t="s">
        <v>1238</v>
      </c>
      <c r="D231" t="s">
        <v>1239</v>
      </c>
    </row>
    <row r="232" spans="1:4">
      <c r="A232" s="1061">
        <v>231</v>
      </c>
      <c r="B232" t="s">
        <v>1229</v>
      </c>
      <c r="C232" t="s">
        <v>1240</v>
      </c>
      <c r="D232" t="s">
        <v>1241</v>
      </c>
    </row>
    <row r="233" spans="1:4">
      <c r="A233" s="1061">
        <v>232</v>
      </c>
      <c r="B233" t="s">
        <v>1229</v>
      </c>
      <c r="C233" t="s">
        <v>1242</v>
      </c>
      <c r="D233" t="s">
        <v>1243</v>
      </c>
    </row>
    <row r="234" spans="1:4">
      <c r="A234" s="1061">
        <v>233</v>
      </c>
      <c r="B234" t="s">
        <v>1229</v>
      </c>
      <c r="C234" t="s">
        <v>1244</v>
      </c>
      <c r="D234" t="s">
        <v>1245</v>
      </c>
    </row>
    <row r="235" spans="1:4">
      <c r="A235" s="1061">
        <v>234</v>
      </c>
      <c r="B235" t="s">
        <v>1229</v>
      </c>
      <c r="C235" t="s">
        <v>1246</v>
      </c>
      <c r="D235" t="s">
        <v>1247</v>
      </c>
    </row>
    <row r="236" spans="1:4">
      <c r="A236" s="1061">
        <v>235</v>
      </c>
      <c r="B236" t="s">
        <v>1229</v>
      </c>
      <c r="C236" t="s">
        <v>1248</v>
      </c>
      <c r="D236" t="s">
        <v>1249</v>
      </c>
    </row>
    <row r="237" spans="1:4">
      <c r="A237" s="1061">
        <v>236</v>
      </c>
      <c r="B237" t="s">
        <v>1229</v>
      </c>
      <c r="C237" t="s">
        <v>1229</v>
      </c>
      <c r="D237" t="s">
        <v>1230</v>
      </c>
    </row>
    <row r="238" spans="1:4">
      <c r="A238" s="1061">
        <v>237</v>
      </c>
      <c r="B238" t="s">
        <v>1229</v>
      </c>
      <c r="C238" t="s">
        <v>1250</v>
      </c>
      <c r="D238" t="s">
        <v>1251</v>
      </c>
    </row>
    <row r="239" spans="1:4">
      <c r="A239" s="1061">
        <v>238</v>
      </c>
      <c r="B239" t="s">
        <v>1229</v>
      </c>
      <c r="C239" t="s">
        <v>1252</v>
      </c>
      <c r="D239" t="s">
        <v>1253</v>
      </c>
    </row>
    <row r="240" spans="1:4">
      <c r="A240" s="1061">
        <v>239</v>
      </c>
      <c r="B240" t="s">
        <v>1229</v>
      </c>
      <c r="C240" t="s">
        <v>1254</v>
      </c>
      <c r="D240" t="s">
        <v>1255</v>
      </c>
    </row>
    <row r="241" spans="1:4">
      <c r="A241" s="1061">
        <v>240</v>
      </c>
      <c r="B241" t="s">
        <v>1256</v>
      </c>
      <c r="C241" t="s">
        <v>1258</v>
      </c>
      <c r="D241" t="s">
        <v>1259</v>
      </c>
    </row>
    <row r="242" spans="1:4">
      <c r="A242" s="1061">
        <v>241</v>
      </c>
      <c r="B242" t="s">
        <v>1256</v>
      </c>
      <c r="C242" t="s">
        <v>1260</v>
      </c>
      <c r="D242" t="s">
        <v>1261</v>
      </c>
    </row>
    <row r="243" spans="1:4">
      <c r="A243" s="1061">
        <v>242</v>
      </c>
      <c r="B243" t="s">
        <v>1256</v>
      </c>
      <c r="C243" t="s">
        <v>1262</v>
      </c>
      <c r="D243" t="s">
        <v>1263</v>
      </c>
    </row>
    <row r="244" spans="1:4">
      <c r="A244" s="1061">
        <v>243</v>
      </c>
      <c r="B244" t="s">
        <v>1256</v>
      </c>
      <c r="C244" t="s">
        <v>1264</v>
      </c>
      <c r="D244" t="s">
        <v>1265</v>
      </c>
    </row>
    <row r="245" spans="1:4">
      <c r="A245" s="1061">
        <v>244</v>
      </c>
      <c r="B245" t="s">
        <v>1256</v>
      </c>
      <c r="C245" t="s">
        <v>1266</v>
      </c>
      <c r="D245" t="s">
        <v>1267</v>
      </c>
    </row>
    <row r="246" spans="1:4">
      <c r="A246" s="1061">
        <v>245</v>
      </c>
      <c r="B246" t="s">
        <v>1256</v>
      </c>
      <c r="C246" t="s">
        <v>1268</v>
      </c>
      <c r="D246" t="s">
        <v>1269</v>
      </c>
    </row>
    <row r="247" spans="1:4">
      <c r="A247" s="1061">
        <v>246</v>
      </c>
      <c r="B247" t="s">
        <v>1256</v>
      </c>
      <c r="C247" t="s">
        <v>1270</v>
      </c>
      <c r="D247" t="s">
        <v>1271</v>
      </c>
    </row>
    <row r="248" spans="1:4">
      <c r="A248" s="1061">
        <v>247</v>
      </c>
      <c r="B248" t="s">
        <v>1256</v>
      </c>
      <c r="C248" t="s">
        <v>1272</v>
      </c>
      <c r="D248" t="s">
        <v>1273</v>
      </c>
    </row>
    <row r="249" spans="1:4">
      <c r="A249" s="1061">
        <v>248</v>
      </c>
      <c r="B249" t="s">
        <v>1256</v>
      </c>
      <c r="C249" t="s">
        <v>1274</v>
      </c>
      <c r="D249" t="s">
        <v>1275</v>
      </c>
    </row>
    <row r="250" spans="1:4">
      <c r="A250" s="1061">
        <v>249</v>
      </c>
      <c r="B250" t="s">
        <v>1256</v>
      </c>
      <c r="C250" t="s">
        <v>1276</v>
      </c>
      <c r="D250" t="s">
        <v>1277</v>
      </c>
    </row>
    <row r="251" spans="1:4">
      <c r="A251" s="1061">
        <v>250</v>
      </c>
      <c r="B251" t="s">
        <v>1256</v>
      </c>
      <c r="C251" t="s">
        <v>1278</v>
      </c>
      <c r="D251" t="s">
        <v>1279</v>
      </c>
    </row>
    <row r="252" spans="1:4">
      <c r="A252" s="1061">
        <v>251</v>
      </c>
      <c r="B252" t="s">
        <v>1256</v>
      </c>
      <c r="C252" t="s">
        <v>1280</v>
      </c>
      <c r="D252" t="s">
        <v>1281</v>
      </c>
    </row>
    <row r="253" spans="1:4">
      <c r="A253" s="1061">
        <v>252</v>
      </c>
      <c r="B253" t="s">
        <v>1256</v>
      </c>
      <c r="C253" t="s">
        <v>1256</v>
      </c>
      <c r="D253" t="s">
        <v>1257</v>
      </c>
    </row>
    <row r="254" spans="1:4">
      <c r="A254" s="1061">
        <v>253</v>
      </c>
      <c r="B254" t="s">
        <v>1256</v>
      </c>
      <c r="C254" t="s">
        <v>1282</v>
      </c>
      <c r="D254" t="s">
        <v>1283</v>
      </c>
    </row>
    <row r="255" spans="1:4">
      <c r="A255" s="1061">
        <v>254</v>
      </c>
      <c r="B255" t="s">
        <v>1256</v>
      </c>
      <c r="C255" t="s">
        <v>1284</v>
      </c>
      <c r="D255" t="s">
        <v>1285</v>
      </c>
    </row>
    <row r="256" spans="1:4">
      <c r="A256" s="1061">
        <v>255</v>
      </c>
      <c r="B256" t="s">
        <v>1286</v>
      </c>
      <c r="C256" t="s">
        <v>1288</v>
      </c>
      <c r="D256" t="s">
        <v>1289</v>
      </c>
    </row>
    <row r="257" spans="1:4">
      <c r="A257" s="1061">
        <v>256</v>
      </c>
      <c r="B257" t="s">
        <v>1286</v>
      </c>
      <c r="C257" t="s">
        <v>1290</v>
      </c>
      <c r="D257" t="s">
        <v>1291</v>
      </c>
    </row>
    <row r="258" spans="1:4">
      <c r="A258" s="1061">
        <v>257</v>
      </c>
      <c r="B258" t="s">
        <v>1286</v>
      </c>
      <c r="C258" t="s">
        <v>1292</v>
      </c>
      <c r="D258" t="s">
        <v>1293</v>
      </c>
    </row>
    <row r="259" spans="1:4">
      <c r="A259" s="1061">
        <v>258</v>
      </c>
      <c r="B259" t="s">
        <v>1286</v>
      </c>
      <c r="C259" t="s">
        <v>1294</v>
      </c>
      <c r="D259" t="s">
        <v>1295</v>
      </c>
    </row>
    <row r="260" spans="1:4">
      <c r="A260" s="1061">
        <v>259</v>
      </c>
      <c r="B260" t="s">
        <v>1286</v>
      </c>
      <c r="C260" t="s">
        <v>1296</v>
      </c>
      <c r="D260" t="s">
        <v>1297</v>
      </c>
    </row>
    <row r="261" spans="1:4">
      <c r="A261" s="1061">
        <v>260</v>
      </c>
      <c r="B261" t="s">
        <v>1286</v>
      </c>
      <c r="C261" t="s">
        <v>1298</v>
      </c>
      <c r="D261" t="s">
        <v>1299</v>
      </c>
    </row>
    <row r="262" spans="1:4">
      <c r="A262" s="1061">
        <v>261</v>
      </c>
      <c r="B262" t="s">
        <v>1286</v>
      </c>
      <c r="C262" t="s">
        <v>1300</v>
      </c>
      <c r="D262" t="s">
        <v>1301</v>
      </c>
    </row>
    <row r="263" spans="1:4">
      <c r="A263" s="1061">
        <v>262</v>
      </c>
      <c r="B263" t="s">
        <v>1286</v>
      </c>
      <c r="C263" t="s">
        <v>1302</v>
      </c>
      <c r="D263" t="s">
        <v>1303</v>
      </c>
    </row>
    <row r="264" spans="1:4">
      <c r="A264" s="1061">
        <v>263</v>
      </c>
      <c r="B264" t="s">
        <v>1286</v>
      </c>
      <c r="C264" t="s">
        <v>1304</v>
      </c>
      <c r="D264" t="s">
        <v>1305</v>
      </c>
    </row>
    <row r="265" spans="1:4">
      <c r="A265" s="1061">
        <v>264</v>
      </c>
      <c r="B265" t="s">
        <v>1286</v>
      </c>
      <c r="C265" t="s">
        <v>1286</v>
      </c>
      <c r="D265" t="s">
        <v>1287</v>
      </c>
    </row>
    <row r="266" spans="1:4">
      <c r="A266" s="1061">
        <v>265</v>
      </c>
      <c r="B266" t="s">
        <v>1286</v>
      </c>
      <c r="C266" t="s">
        <v>1306</v>
      </c>
      <c r="D266" t="s">
        <v>1307</v>
      </c>
    </row>
    <row r="267" spans="1:4">
      <c r="A267" s="1061">
        <v>266</v>
      </c>
      <c r="B267" t="s">
        <v>1308</v>
      </c>
      <c r="C267" t="s">
        <v>1310</v>
      </c>
      <c r="D267" t="s">
        <v>1311</v>
      </c>
    </row>
    <row r="268" spans="1:4">
      <c r="A268" s="1061">
        <v>267</v>
      </c>
      <c r="B268" t="s">
        <v>1308</v>
      </c>
      <c r="C268" t="s">
        <v>1312</v>
      </c>
      <c r="D268" t="s">
        <v>1313</v>
      </c>
    </row>
    <row r="269" spans="1:4">
      <c r="A269" s="1061">
        <v>268</v>
      </c>
      <c r="B269" t="s">
        <v>1308</v>
      </c>
      <c r="C269" t="s">
        <v>1314</v>
      </c>
      <c r="D269" t="s">
        <v>1315</v>
      </c>
    </row>
    <row r="270" spans="1:4">
      <c r="A270" s="1061">
        <v>269</v>
      </c>
      <c r="B270" t="s">
        <v>1308</v>
      </c>
      <c r="C270" t="s">
        <v>1316</v>
      </c>
      <c r="D270" t="s">
        <v>1317</v>
      </c>
    </row>
    <row r="271" spans="1:4">
      <c r="A271" s="1061">
        <v>270</v>
      </c>
      <c r="B271" t="s">
        <v>1308</v>
      </c>
      <c r="C271" t="s">
        <v>813</v>
      </c>
      <c r="D271" t="s">
        <v>1318</v>
      </c>
    </row>
    <row r="272" spans="1:4">
      <c r="A272" s="1061">
        <v>271</v>
      </c>
      <c r="B272" t="s">
        <v>1308</v>
      </c>
      <c r="C272" t="s">
        <v>1319</v>
      </c>
      <c r="D272" t="s">
        <v>1320</v>
      </c>
    </row>
    <row r="273" spans="1:4">
      <c r="A273" s="1061">
        <v>272</v>
      </c>
      <c r="B273" t="s">
        <v>1308</v>
      </c>
      <c r="C273" t="s">
        <v>1321</v>
      </c>
      <c r="D273" t="s">
        <v>1322</v>
      </c>
    </row>
    <row r="274" spans="1:4">
      <c r="A274" s="1061">
        <v>273</v>
      </c>
      <c r="B274" t="s">
        <v>1308</v>
      </c>
      <c r="C274" t="s">
        <v>1323</v>
      </c>
      <c r="D274" t="s">
        <v>1324</v>
      </c>
    </row>
    <row r="275" spans="1:4">
      <c r="A275" s="1061">
        <v>274</v>
      </c>
      <c r="B275" t="s">
        <v>1308</v>
      </c>
      <c r="C275" t="s">
        <v>1325</v>
      </c>
      <c r="D275" t="s">
        <v>1326</v>
      </c>
    </row>
    <row r="276" spans="1:4">
      <c r="A276" s="1061">
        <v>275</v>
      </c>
      <c r="B276" t="s">
        <v>1308</v>
      </c>
      <c r="C276" t="s">
        <v>1327</v>
      </c>
      <c r="D276" t="s">
        <v>1328</v>
      </c>
    </row>
    <row r="277" spans="1:4">
      <c r="A277" s="1061">
        <v>276</v>
      </c>
      <c r="B277" t="s">
        <v>1308</v>
      </c>
      <c r="C277" t="s">
        <v>1329</v>
      </c>
      <c r="D277" t="s">
        <v>1330</v>
      </c>
    </row>
    <row r="278" spans="1:4">
      <c r="A278" s="1061">
        <v>277</v>
      </c>
      <c r="B278" t="s">
        <v>1308</v>
      </c>
      <c r="C278" t="s">
        <v>1331</v>
      </c>
      <c r="D278" t="s">
        <v>1332</v>
      </c>
    </row>
    <row r="279" spans="1:4">
      <c r="A279" s="1061">
        <v>278</v>
      </c>
      <c r="B279" t="s">
        <v>1308</v>
      </c>
      <c r="C279" t="s">
        <v>1333</v>
      </c>
      <c r="D279" t="s">
        <v>1334</v>
      </c>
    </row>
    <row r="280" spans="1:4">
      <c r="A280" s="1061">
        <v>279</v>
      </c>
      <c r="B280" t="s">
        <v>1308</v>
      </c>
      <c r="C280" t="s">
        <v>1335</v>
      </c>
      <c r="D280" t="s">
        <v>1336</v>
      </c>
    </row>
    <row r="281" spans="1:4">
      <c r="A281" s="1061">
        <v>280</v>
      </c>
      <c r="B281" t="s">
        <v>1308</v>
      </c>
      <c r="C281" t="s">
        <v>1337</v>
      </c>
      <c r="D281" t="s">
        <v>1338</v>
      </c>
    </row>
    <row r="282" spans="1:4">
      <c r="A282" s="1061">
        <v>281</v>
      </c>
      <c r="B282" t="s">
        <v>1308</v>
      </c>
      <c r="C282" t="s">
        <v>1308</v>
      </c>
      <c r="D282" t="s">
        <v>1309</v>
      </c>
    </row>
    <row r="283" spans="1:4">
      <c r="A283" s="1061">
        <v>282</v>
      </c>
      <c r="B283" t="s">
        <v>1339</v>
      </c>
      <c r="C283" t="s">
        <v>1341</v>
      </c>
      <c r="D283" t="s">
        <v>1342</v>
      </c>
    </row>
    <row r="284" spans="1:4">
      <c r="A284" s="1061">
        <v>283</v>
      </c>
      <c r="B284" t="s">
        <v>1339</v>
      </c>
      <c r="C284" t="s">
        <v>1343</v>
      </c>
      <c r="D284" t="s">
        <v>1344</v>
      </c>
    </row>
    <row r="285" spans="1:4">
      <c r="A285" s="1061">
        <v>284</v>
      </c>
      <c r="B285" t="s">
        <v>1339</v>
      </c>
      <c r="C285" t="s">
        <v>881</v>
      </c>
      <c r="D285" t="s">
        <v>1345</v>
      </c>
    </row>
    <row r="286" spans="1:4">
      <c r="A286" s="1061">
        <v>285</v>
      </c>
      <c r="B286" t="s">
        <v>1339</v>
      </c>
      <c r="C286" t="s">
        <v>1346</v>
      </c>
      <c r="D286" t="s">
        <v>1347</v>
      </c>
    </row>
    <row r="287" spans="1:4">
      <c r="A287" s="1061">
        <v>286</v>
      </c>
      <c r="B287" t="s">
        <v>1339</v>
      </c>
      <c r="C287" t="s">
        <v>1348</v>
      </c>
      <c r="D287" t="s">
        <v>1349</v>
      </c>
    </row>
    <row r="288" spans="1:4">
      <c r="A288" s="1061">
        <v>287</v>
      </c>
      <c r="B288" t="s">
        <v>1339</v>
      </c>
      <c r="C288" t="s">
        <v>1350</v>
      </c>
      <c r="D288" t="s">
        <v>1351</v>
      </c>
    </row>
    <row r="289" spans="1:4">
      <c r="A289" s="1061">
        <v>288</v>
      </c>
      <c r="B289" t="s">
        <v>1339</v>
      </c>
      <c r="C289" t="s">
        <v>1352</v>
      </c>
      <c r="D289" t="s">
        <v>1353</v>
      </c>
    </row>
    <row r="290" spans="1:4">
      <c r="A290" s="1061">
        <v>289</v>
      </c>
      <c r="B290" t="s">
        <v>1339</v>
      </c>
      <c r="C290" t="s">
        <v>1354</v>
      </c>
      <c r="D290" t="s">
        <v>1355</v>
      </c>
    </row>
    <row r="291" spans="1:4">
      <c r="A291" s="1061">
        <v>290</v>
      </c>
      <c r="B291" t="s">
        <v>1339</v>
      </c>
      <c r="C291" t="s">
        <v>1139</v>
      </c>
      <c r="D291" t="s">
        <v>1356</v>
      </c>
    </row>
    <row r="292" spans="1:4">
      <c r="A292" s="1061">
        <v>291</v>
      </c>
      <c r="B292" t="s">
        <v>1339</v>
      </c>
      <c r="C292" t="s">
        <v>1141</v>
      </c>
      <c r="D292" t="s">
        <v>1357</v>
      </c>
    </row>
    <row r="293" spans="1:4">
      <c r="A293" s="1061">
        <v>292</v>
      </c>
      <c r="B293" t="s">
        <v>1339</v>
      </c>
      <c r="C293" t="s">
        <v>1358</v>
      </c>
      <c r="D293" t="s">
        <v>1359</v>
      </c>
    </row>
    <row r="294" spans="1:4">
      <c r="A294" s="1061">
        <v>293</v>
      </c>
      <c r="B294" t="s">
        <v>1339</v>
      </c>
      <c r="C294" t="s">
        <v>1360</v>
      </c>
      <c r="D294" t="s">
        <v>1361</v>
      </c>
    </row>
    <row r="295" spans="1:4">
      <c r="A295" s="1061">
        <v>294</v>
      </c>
      <c r="B295" t="s">
        <v>1339</v>
      </c>
      <c r="C295" t="s">
        <v>1362</v>
      </c>
      <c r="D295" t="s">
        <v>1363</v>
      </c>
    </row>
    <row r="296" spans="1:4">
      <c r="A296" s="1061">
        <v>295</v>
      </c>
      <c r="B296" t="s">
        <v>1339</v>
      </c>
      <c r="C296" t="s">
        <v>1339</v>
      </c>
      <c r="D296" t="s">
        <v>1340</v>
      </c>
    </row>
    <row r="297" spans="1:4">
      <c r="A297" s="1061">
        <v>296</v>
      </c>
      <c r="B297" t="s">
        <v>1339</v>
      </c>
      <c r="C297" t="s">
        <v>1364</v>
      </c>
      <c r="D297" t="s">
        <v>1365</v>
      </c>
    </row>
    <row r="298" spans="1:4">
      <c r="A298" s="1061">
        <v>297</v>
      </c>
      <c r="B298" t="s">
        <v>1366</v>
      </c>
      <c r="C298" t="s">
        <v>1366</v>
      </c>
      <c r="D298" t="s">
        <v>1367</v>
      </c>
    </row>
    <row r="299" spans="1:4">
      <c r="A299" s="1061">
        <v>298</v>
      </c>
      <c r="B299" t="s">
        <v>1368</v>
      </c>
      <c r="C299" t="s">
        <v>1368</v>
      </c>
      <c r="D299" t="s">
        <v>1369</v>
      </c>
    </row>
    <row r="300" spans="1:4">
      <c r="A300" s="1061">
        <v>299</v>
      </c>
      <c r="B300" t="s">
        <v>1370</v>
      </c>
      <c r="C300" t="s">
        <v>1370</v>
      </c>
      <c r="D300" t="s">
        <v>1371</v>
      </c>
    </row>
    <row r="301" spans="1:4">
      <c r="A301" s="1061">
        <v>300</v>
      </c>
      <c r="B301" t="s">
        <v>1372</v>
      </c>
      <c r="C301" t="s">
        <v>1372</v>
      </c>
      <c r="D301" t="s">
        <v>1373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2" t="s">
        <v>713</v>
      </c>
      <c r="E5" s="1163"/>
      <c r="F5" s="1163"/>
      <c r="G5" s="1163"/>
      <c r="H5" s="1163"/>
      <c r="I5" s="1163"/>
      <c r="J5" s="1164"/>
      <c r="K5" s="436"/>
      <c r="L5" s="176"/>
      <c r="M5" s="176"/>
      <c r="N5" s="176"/>
      <c r="O5" s="176"/>
      <c r="P5" s="176"/>
      <c r="Q5" s="176"/>
      <c r="R5" s="176"/>
      <c r="S5" s="568"/>
      <c r="T5" s="568"/>
      <c r="U5" s="568"/>
      <c r="V5" s="568"/>
      <c r="W5" s="176"/>
    </row>
    <row r="6" spans="1:24" s="469" customFormat="1" ht="3" customHeight="1">
      <c r="A6" s="312"/>
      <c r="B6" s="312"/>
      <c r="D6" s="1194"/>
      <c r="E6" s="1195"/>
      <c r="F6" s="1195"/>
      <c r="G6" s="1195"/>
      <c r="H6" s="1195"/>
      <c r="I6" s="1195"/>
      <c r="J6" s="1196"/>
      <c r="S6" s="646"/>
      <c r="T6" s="646"/>
      <c r="U6" s="646"/>
      <c r="V6" s="646"/>
    </row>
    <row r="7" spans="1:24" s="469" customFormat="1" ht="5.25" hidden="1" customHeight="1">
      <c r="A7" s="312"/>
      <c r="B7" s="312"/>
      <c r="E7" s="1197"/>
      <c r="F7" s="1197"/>
      <c r="G7" s="1186"/>
      <c r="H7" s="1186"/>
      <c r="I7" s="1186"/>
      <c r="J7" s="1186"/>
      <c r="S7" s="646"/>
      <c r="T7" s="646"/>
      <c r="U7" s="646"/>
      <c r="V7" s="646"/>
    </row>
    <row r="8" spans="1:24" s="469" customFormat="1" ht="5.25" hidden="1" customHeight="1">
      <c r="A8" s="312"/>
      <c r="B8" s="312"/>
      <c r="E8" s="1197"/>
      <c r="F8" s="1197"/>
      <c r="G8" s="1186"/>
      <c r="H8" s="1186"/>
      <c r="I8" s="1186"/>
      <c r="J8" s="1186"/>
      <c r="S8" s="646"/>
      <c r="T8" s="646"/>
      <c r="U8" s="646"/>
      <c r="V8" s="646"/>
    </row>
    <row r="9" spans="1:24" s="469" customFormat="1" ht="5.25" hidden="1" customHeight="1">
      <c r="A9" s="312"/>
      <c r="B9" s="312"/>
      <c r="E9" s="1197"/>
      <c r="F9" s="1197"/>
      <c r="G9" s="1186"/>
      <c r="H9" s="1186"/>
      <c r="I9" s="1186"/>
      <c r="J9" s="1186"/>
      <c r="S9" s="646"/>
      <c r="T9" s="646"/>
      <c r="U9" s="646"/>
      <c r="V9" s="646"/>
    </row>
    <row r="10" spans="1:24" s="646" customFormat="1" ht="5.25" hidden="1">
      <c r="A10" s="312"/>
      <c r="B10" s="312"/>
      <c r="E10" s="1198"/>
      <c r="F10" s="1198"/>
      <c r="G10" s="841"/>
      <c r="H10" s="465"/>
      <c r="I10" s="794"/>
      <c r="J10" s="794"/>
    </row>
    <row r="11" spans="1:24" s="159" customFormat="1" ht="18.75" hidden="1" customHeight="1">
      <c r="A11" s="312"/>
      <c r="B11" s="312"/>
      <c r="D11" s="152"/>
      <c r="E11" s="1199" t="s">
        <v>720</v>
      </c>
      <c r="F11" s="1199"/>
      <c r="G11" s="1124" t="s">
        <v>85</v>
      </c>
      <c r="H11" s="467"/>
      <c r="I11" s="166"/>
      <c r="J11" s="152"/>
      <c r="K11" s="153"/>
      <c r="L11" s="152"/>
      <c r="M11" s="152"/>
      <c r="N11" s="153"/>
      <c r="O11" s="153"/>
      <c r="P11" s="152"/>
      <c r="Q11" s="152"/>
      <c r="R11" s="153"/>
      <c r="S11" s="554"/>
      <c r="T11" s="553"/>
      <c r="U11" s="553"/>
      <c r="V11" s="554"/>
    </row>
    <row r="12" spans="1:24" s="469" customFormat="1" ht="18.75" hidden="1">
      <c r="A12" s="312"/>
      <c r="B12" s="312"/>
      <c r="E12" s="1199" t="s">
        <v>721</v>
      </c>
      <c r="F12" s="1199"/>
      <c r="G12" s="1124" t="s">
        <v>85</v>
      </c>
      <c r="H12" s="467"/>
      <c r="I12" s="465"/>
      <c r="J12" s="468"/>
      <c r="K12" s="464"/>
      <c r="L12" s="464"/>
      <c r="M12" s="464"/>
      <c r="N12" s="463"/>
      <c r="O12" s="464"/>
      <c r="P12" s="464"/>
      <c r="Q12" s="464"/>
      <c r="R12" s="463"/>
      <c r="S12" s="645"/>
      <c r="T12" s="645"/>
      <c r="U12" s="645"/>
      <c r="V12" s="644"/>
    </row>
    <row r="13" spans="1:24" s="469" customFormat="1" ht="5.25" hidden="1" customHeight="1">
      <c r="A13" s="312"/>
      <c r="B13" s="312"/>
      <c r="E13" s="1193"/>
      <c r="F13" s="1193"/>
      <c r="G13" s="466"/>
      <c r="H13" s="465"/>
      <c r="I13" s="464"/>
      <c r="J13" s="464"/>
      <c r="K13" s="464"/>
      <c r="L13" s="464"/>
      <c r="M13" s="464"/>
      <c r="N13" s="463"/>
      <c r="O13" s="464"/>
      <c r="P13" s="464"/>
      <c r="Q13" s="464"/>
      <c r="R13" s="463"/>
      <c r="S13" s="645"/>
      <c r="T13" s="645"/>
      <c r="U13" s="645"/>
      <c r="V13" s="644"/>
    </row>
    <row r="14" spans="1:24" s="469" customFormat="1" ht="5.25" hidden="1" customHeight="1">
      <c r="A14" s="312"/>
      <c r="B14" s="312"/>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7" t="s">
        <v>92</v>
      </c>
      <c r="E17" s="1187" t="s">
        <v>297</v>
      </c>
      <c r="F17" s="1187" t="s">
        <v>80</v>
      </c>
      <c r="G17" s="1187" t="s">
        <v>439</v>
      </c>
      <c r="H17" s="1187" t="s">
        <v>92</v>
      </c>
      <c r="I17" s="1187"/>
      <c r="J17" s="1187" t="s">
        <v>20</v>
      </c>
      <c r="K17" s="1189" t="s">
        <v>479</v>
      </c>
      <c r="L17" s="1189"/>
      <c r="M17" s="1189"/>
      <c r="N17" s="1189"/>
      <c r="O17" s="1189" t="s">
        <v>711</v>
      </c>
      <c r="P17" s="1189"/>
      <c r="Q17" s="1189"/>
      <c r="R17" s="1189"/>
      <c r="S17" s="1189" t="s">
        <v>712</v>
      </c>
      <c r="T17" s="1189"/>
      <c r="U17" s="1189"/>
      <c r="V17" s="1189"/>
      <c r="W17" s="1187" t="s">
        <v>244</v>
      </c>
    </row>
    <row r="18" spans="1:24" ht="30.75" customHeight="1">
      <c r="D18" s="1187"/>
      <c r="E18" s="1187"/>
      <c r="F18" s="1187"/>
      <c r="G18" s="1187"/>
      <c r="H18" s="1187"/>
      <c r="I18" s="1187"/>
      <c r="J18" s="1187"/>
      <c r="K18" s="115" t="s">
        <v>300</v>
      </c>
      <c r="L18" s="1187" t="s">
        <v>92</v>
      </c>
      <c r="M18" s="1187"/>
      <c r="N18" s="115" t="s">
        <v>230</v>
      </c>
      <c r="O18" s="115" t="s">
        <v>300</v>
      </c>
      <c r="P18" s="1187" t="s">
        <v>92</v>
      </c>
      <c r="Q18" s="1187"/>
      <c r="R18" s="115" t="s">
        <v>230</v>
      </c>
      <c r="S18" s="541" t="s">
        <v>300</v>
      </c>
      <c r="T18" s="1187" t="s">
        <v>92</v>
      </c>
      <c r="U18" s="1187"/>
      <c r="V18" s="541" t="s">
        <v>400</v>
      </c>
      <c r="W18" s="1187"/>
    </row>
    <row r="19" spans="1:24" s="405" customFormat="1" ht="12" customHeight="1">
      <c r="A19" s="404"/>
      <c r="B19" s="404"/>
      <c r="D19" s="42" t="s">
        <v>93</v>
      </c>
      <c r="E19" s="42" t="s">
        <v>49</v>
      </c>
      <c r="F19" s="42" t="s">
        <v>50</v>
      </c>
      <c r="G19" s="42" t="s">
        <v>51</v>
      </c>
      <c r="H19" s="1188" t="s">
        <v>68</v>
      </c>
      <c r="I19" s="1188"/>
      <c r="J19" s="42" t="s">
        <v>69</v>
      </c>
      <c r="K19" s="42" t="s">
        <v>183</v>
      </c>
      <c r="L19" s="1188" t="s">
        <v>184</v>
      </c>
      <c r="M19" s="1188"/>
      <c r="N19" s="42" t="s">
        <v>208</v>
      </c>
      <c r="O19" s="42" t="s">
        <v>209</v>
      </c>
      <c r="P19" s="1188" t="s">
        <v>210</v>
      </c>
      <c r="Q19" s="1188"/>
      <c r="R19" s="42" t="s">
        <v>211</v>
      </c>
      <c r="S19" s="526" t="s">
        <v>210</v>
      </c>
      <c r="T19" s="1188" t="s">
        <v>211</v>
      </c>
      <c r="U19" s="1188"/>
      <c r="V19" s="526" t="s">
        <v>212</v>
      </c>
      <c r="W19" s="42" t="s">
        <v>213</v>
      </c>
    </row>
    <row r="20" spans="1:24" ht="14.25" hidden="1" customHeight="1">
      <c r="C20" s="310"/>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2" customFormat="1" ht="17.100000000000001" customHeight="1">
      <c r="A21" s="749">
        <v>13</v>
      </c>
      <c r="C21" s="310"/>
      <c r="D21" s="1174">
        <v>1</v>
      </c>
      <c r="E21" s="1175" t="s">
        <v>772</v>
      </c>
      <c r="F21" s="1179" t="s">
        <v>1376</v>
      </c>
      <c r="G21" s="1182" t="s">
        <v>85</v>
      </c>
      <c r="H21" s="1174"/>
      <c r="I21" s="1174">
        <v>1</v>
      </c>
      <c r="J21" s="1190" t="s">
        <v>1838</v>
      </c>
      <c r="K21" s="1170" t="s">
        <v>85</v>
      </c>
      <c r="L21" s="1168"/>
      <c r="M21" s="1168" t="s">
        <v>93</v>
      </c>
      <c r="N21" s="1173"/>
      <c r="O21" s="1170" t="s">
        <v>85</v>
      </c>
      <c r="P21" s="1168"/>
      <c r="Q21" s="1168" t="s">
        <v>93</v>
      </c>
      <c r="R21" s="1169"/>
      <c r="S21" s="1170" t="s">
        <v>85</v>
      </c>
      <c r="T21" s="1088"/>
      <c r="U21" s="1088" t="s">
        <v>93</v>
      </c>
      <c r="V21" s="1125"/>
      <c r="W21" s="308"/>
    </row>
    <row r="22" spans="1:24" s="1102" customFormat="1" ht="17.100000000000001" customHeight="1">
      <c r="A22" s="749"/>
      <c r="C22" s="748"/>
      <c r="D22" s="1174"/>
      <c r="E22" s="1176"/>
      <c r="F22" s="1180"/>
      <c r="G22" s="1182"/>
      <c r="H22" s="1174"/>
      <c r="I22" s="1174"/>
      <c r="J22" s="1191"/>
      <c r="K22" s="1170"/>
      <c r="L22" s="1168"/>
      <c r="M22" s="1168"/>
      <c r="N22" s="1173"/>
      <c r="O22" s="1170"/>
      <c r="P22" s="1168"/>
      <c r="Q22" s="1168"/>
      <c r="R22" s="1169"/>
      <c r="S22" s="1170"/>
      <c r="T22" s="1090"/>
      <c r="U22" s="745"/>
      <c r="V22" s="746"/>
      <c r="W22" s="747"/>
    </row>
    <row r="23" spans="1:24" s="1102" customFormat="1" ht="17.100000000000001" customHeight="1">
      <c r="A23" s="749"/>
      <c r="C23" s="748"/>
      <c r="D23" s="1172"/>
      <c r="E23" s="1177"/>
      <c r="F23" s="1180"/>
      <c r="G23" s="1171"/>
      <c r="H23" s="1172"/>
      <c r="I23" s="1172"/>
      <c r="J23" s="1191"/>
      <c r="K23" s="1171"/>
      <c r="L23" s="1172"/>
      <c r="M23" s="1172"/>
      <c r="N23" s="1169"/>
      <c r="O23" s="1171"/>
      <c r="P23" s="1112"/>
      <c r="Q23" s="745"/>
      <c r="R23" s="746"/>
      <c r="S23" s="742"/>
      <c r="T23" s="742"/>
      <c r="U23" s="742"/>
      <c r="V23" s="742"/>
      <c r="W23" s="747"/>
    </row>
    <row r="24" spans="1:24" s="1102" customFormat="1" ht="15" customHeight="1">
      <c r="A24" s="749"/>
      <c r="C24" s="748"/>
      <c r="D24" s="1172"/>
      <c r="E24" s="1177"/>
      <c r="F24" s="1180"/>
      <c r="G24" s="1171"/>
      <c r="H24" s="1172"/>
      <c r="I24" s="1172"/>
      <c r="J24" s="1192"/>
      <c r="K24" s="1171"/>
      <c r="L24" s="745"/>
      <c r="M24" s="746"/>
      <c r="N24" s="746"/>
      <c r="O24" s="746"/>
      <c r="P24" s="746"/>
      <c r="Q24" s="746"/>
      <c r="R24" s="746"/>
      <c r="S24" s="742"/>
      <c r="T24" s="742"/>
      <c r="U24" s="742"/>
      <c r="V24" s="742"/>
      <c r="W24" s="747"/>
    </row>
    <row r="25" spans="1:24" s="1102" customFormat="1" ht="15" customHeight="1">
      <c r="A25" s="749"/>
      <c r="C25" s="748"/>
      <c r="D25" s="1172"/>
      <c r="E25" s="1178"/>
      <c r="F25" s="1181"/>
      <c r="G25" s="1171"/>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3" t="s">
        <v>737</v>
      </c>
      <c r="F32" s="1183"/>
      <c r="G32" s="1183"/>
      <c r="H32" s="1183"/>
      <c r="I32" s="1183"/>
      <c r="J32" s="1183"/>
      <c r="K32" s="1183"/>
      <c r="L32" s="1183"/>
      <c r="M32" s="1183"/>
      <c r="N32" s="1183"/>
      <c r="O32" s="1183"/>
      <c r="P32" s="1183"/>
      <c r="Q32" s="1183"/>
      <c r="R32" s="1183"/>
      <c r="S32" s="1183"/>
      <c r="T32" s="1183"/>
      <c r="U32" s="1183"/>
      <c r="V32" s="1183"/>
      <c r="W32" s="1183"/>
    </row>
    <row r="33" spans="5:23" ht="36.950000000000003" customHeight="1">
      <c r="E33" s="1184" t="s">
        <v>739</v>
      </c>
      <c r="F33" s="1185"/>
      <c r="G33" s="1185"/>
      <c r="H33" s="1185"/>
      <c r="I33" s="1185"/>
      <c r="J33" s="1185"/>
      <c r="K33" s="1185"/>
      <c r="L33" s="1185"/>
      <c r="M33" s="1185"/>
      <c r="N33" s="1185"/>
      <c r="O33" s="1185"/>
      <c r="P33" s="1185"/>
      <c r="Q33" s="1185"/>
      <c r="R33" s="1185"/>
      <c r="S33" s="1185"/>
      <c r="T33" s="1185"/>
      <c r="U33" s="1185"/>
      <c r="V33" s="1185"/>
      <c r="W33" s="1185"/>
    </row>
    <row r="34" spans="5:23" ht="17.100000000000001" customHeight="1">
      <c r="E34" s="1184" t="s">
        <v>740</v>
      </c>
      <c r="F34" s="1185"/>
      <c r="G34" s="1185"/>
      <c r="H34" s="1185"/>
      <c r="I34" s="1185"/>
      <c r="J34" s="1185"/>
      <c r="K34" s="1185"/>
      <c r="L34" s="1185"/>
      <c r="M34" s="1185"/>
      <c r="N34" s="1185"/>
      <c r="O34" s="1185"/>
      <c r="P34" s="1185"/>
      <c r="Q34" s="1185"/>
      <c r="R34" s="1185"/>
      <c r="S34" s="1185"/>
      <c r="T34" s="1185"/>
      <c r="U34" s="1185"/>
      <c r="V34" s="1185"/>
      <c r="W34" s="1185"/>
    </row>
    <row r="35" spans="5:23" ht="27" customHeight="1">
      <c r="E35" s="1184" t="s">
        <v>741</v>
      </c>
      <c r="F35" s="1185"/>
      <c r="G35" s="1185"/>
      <c r="H35" s="1185"/>
      <c r="I35" s="1185"/>
      <c r="J35" s="1185"/>
      <c r="K35" s="1185"/>
      <c r="L35" s="1185"/>
      <c r="M35" s="1185"/>
      <c r="N35" s="1185"/>
      <c r="O35" s="1185"/>
      <c r="P35" s="1185"/>
      <c r="Q35" s="1185"/>
      <c r="R35" s="1185"/>
      <c r="S35" s="1185"/>
      <c r="T35" s="1185"/>
      <c r="U35" s="1185"/>
      <c r="V35" s="1185"/>
      <c r="W35" s="1185"/>
    </row>
    <row r="36" spans="5:23" ht="17.100000000000001" customHeight="1">
      <c r="E36" s="1184" t="s">
        <v>742</v>
      </c>
      <c r="F36" s="1185"/>
      <c r="G36" s="1185"/>
      <c r="H36" s="1185"/>
      <c r="I36" s="1185"/>
      <c r="J36" s="1185"/>
      <c r="K36" s="1185"/>
      <c r="L36" s="1185"/>
      <c r="M36" s="1185"/>
      <c r="N36" s="1185"/>
      <c r="O36" s="1185"/>
      <c r="P36" s="1185"/>
      <c r="Q36" s="1185"/>
      <c r="R36" s="1185"/>
      <c r="S36" s="1185"/>
      <c r="T36" s="1185"/>
      <c r="U36" s="1185"/>
      <c r="V36" s="1185"/>
      <c r="W36" s="1185"/>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3" t="s">
        <v>738</v>
      </c>
      <c r="F38" s="1183"/>
      <c r="G38" s="1183"/>
      <c r="H38" s="1183"/>
      <c r="I38" s="1183"/>
      <c r="J38" s="1183"/>
      <c r="K38" s="1183"/>
      <c r="L38" s="1183"/>
      <c r="M38" s="1183"/>
      <c r="N38" s="1183"/>
      <c r="O38" s="1183"/>
      <c r="P38" s="1183"/>
      <c r="Q38" s="1183"/>
      <c r="R38" s="1183"/>
      <c r="S38" s="1183"/>
      <c r="T38" s="1183"/>
      <c r="U38" s="1183"/>
      <c r="V38" s="1183"/>
      <c r="W38" s="1183"/>
    </row>
    <row r="39" spans="5:23" ht="17.100000000000001" customHeight="1">
      <c r="E39" s="1184" t="s">
        <v>743</v>
      </c>
      <c r="F39" s="1185"/>
      <c r="G39" s="1185"/>
      <c r="H39" s="1185"/>
      <c r="I39" s="1185"/>
      <c r="J39" s="1185"/>
      <c r="K39" s="1185"/>
      <c r="L39" s="1185"/>
      <c r="M39" s="1185"/>
      <c r="N39" s="1185"/>
      <c r="O39" s="1185"/>
      <c r="P39" s="1185"/>
      <c r="Q39" s="1185"/>
      <c r="R39" s="1185"/>
      <c r="S39" s="1185"/>
      <c r="T39" s="1185"/>
      <c r="U39" s="1185"/>
      <c r="V39" s="1185"/>
      <c r="W39" s="1185"/>
    </row>
    <row r="40" spans="5:23" ht="17.100000000000001" customHeight="1">
      <c r="E40" s="1184" t="s">
        <v>744</v>
      </c>
      <c r="F40" s="1185"/>
      <c r="G40" s="1185"/>
      <c r="H40" s="1185"/>
      <c r="I40" s="1185"/>
      <c r="J40" s="1185"/>
      <c r="K40" s="1185"/>
      <c r="L40" s="1185"/>
      <c r="M40" s="1185"/>
      <c r="N40" s="1185"/>
      <c r="O40" s="1185"/>
      <c r="P40" s="1185"/>
      <c r="Q40" s="1185"/>
      <c r="R40" s="1185"/>
      <c r="S40" s="1185"/>
      <c r="T40" s="1185"/>
      <c r="U40" s="1185"/>
      <c r="V40" s="1185"/>
      <c r="W40" s="1185"/>
    </row>
  </sheetData>
  <sheetProtection password="FA9C"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01" t="s">
        <v>491</v>
      </c>
      <c r="G2" s="1202"/>
      <c r="H2" s="1203"/>
      <c r="I2" s="641"/>
    </row>
    <row r="3" spans="1:14" ht="3" customHeight="1"/>
    <row r="4" spans="1:14" s="571" customFormat="1" ht="11.25">
      <c r="A4" s="591"/>
      <c r="B4" s="591"/>
      <c r="C4" s="591"/>
      <c r="D4" s="591"/>
      <c r="F4" s="1153" t="s">
        <v>454</v>
      </c>
      <c r="G4" s="1153"/>
      <c r="H4" s="1153"/>
      <c r="I4" s="1204" t="s">
        <v>455</v>
      </c>
      <c r="J4" s="591"/>
      <c r="K4" s="591"/>
      <c r="L4" s="591"/>
      <c r="M4" s="591"/>
      <c r="N4" s="591"/>
    </row>
    <row r="5" spans="1:14" s="571" customFormat="1" ht="11.25" customHeight="1">
      <c r="A5" s="591"/>
      <c r="B5" s="591"/>
      <c r="C5" s="591"/>
      <c r="D5" s="591"/>
      <c r="F5" s="607" t="s">
        <v>92</v>
      </c>
      <c r="G5" s="619" t="s">
        <v>457</v>
      </c>
      <c r="H5" s="606" t="s">
        <v>442</v>
      </c>
      <c r="I5" s="1204"/>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29.11.2019</v>
      </c>
      <c r="I7" s="582" t="s">
        <v>493</v>
      </c>
      <c r="J7" s="616"/>
      <c r="K7" s="591"/>
      <c r="L7" s="591"/>
      <c r="M7" s="591"/>
      <c r="N7" s="591"/>
    </row>
    <row r="8" spans="1:14" s="571" customFormat="1" ht="45">
      <c r="A8" s="1205">
        <v>1</v>
      </c>
      <c r="B8" s="591"/>
      <c r="C8" s="591"/>
      <c r="D8" s="591"/>
      <c r="F8" s="617" t="str">
        <f>"2." &amp;mergeValue(A8)</f>
        <v>2.1</v>
      </c>
      <c r="G8" s="633" t="s">
        <v>494</v>
      </c>
      <c r="H8" s="605"/>
      <c r="I8" s="582" t="s">
        <v>591</v>
      </c>
      <c r="J8" s="616"/>
      <c r="K8" s="591"/>
      <c r="L8" s="591"/>
      <c r="M8" s="591"/>
      <c r="N8" s="591"/>
    </row>
    <row r="9" spans="1:14" s="571" customFormat="1" ht="22.5">
      <c r="A9" s="1205"/>
      <c r="B9" s="591"/>
      <c r="C9" s="591"/>
      <c r="D9" s="591"/>
      <c r="F9" s="617" t="str">
        <f>"3." &amp;mergeValue(A9)</f>
        <v>3.1</v>
      </c>
      <c r="G9" s="633" t="s">
        <v>495</v>
      </c>
      <c r="H9" s="605"/>
      <c r="I9" s="582" t="s">
        <v>589</v>
      </c>
      <c r="J9" s="616"/>
      <c r="K9" s="591"/>
      <c r="L9" s="591"/>
      <c r="M9" s="591"/>
      <c r="N9" s="591"/>
    </row>
    <row r="10" spans="1:14" s="571" customFormat="1" ht="22.5">
      <c r="A10" s="1205"/>
      <c r="B10" s="591"/>
      <c r="C10" s="591"/>
      <c r="D10" s="591"/>
      <c r="F10" s="617" t="str">
        <f>"4."&amp;mergeValue(A10)</f>
        <v>4.1</v>
      </c>
      <c r="G10" s="633" t="s">
        <v>496</v>
      </c>
      <c r="H10" s="606" t="s">
        <v>458</v>
      </c>
      <c r="I10" s="582"/>
      <c r="J10" s="616"/>
      <c r="K10" s="591"/>
      <c r="L10" s="591"/>
      <c r="M10" s="591"/>
      <c r="N10" s="591"/>
    </row>
    <row r="11" spans="1:14" s="571" customFormat="1" ht="18.75">
      <c r="A11" s="1205"/>
      <c r="B11" s="1205">
        <v>1</v>
      </c>
      <c r="C11" s="624"/>
      <c r="D11" s="624"/>
      <c r="F11" s="617" t="str">
        <f>"4."&amp;mergeValue(A11) &amp;"."&amp;mergeValue(B11)</f>
        <v>4.1.1</v>
      </c>
      <c r="G11" s="612" t="s">
        <v>593</v>
      </c>
      <c r="H11" s="605" t="str">
        <f>IF(region_name="","",region_name)</f>
        <v>Тюменская область</v>
      </c>
      <c r="I11" s="582" t="s">
        <v>499</v>
      </c>
      <c r="J11" s="616"/>
      <c r="K11" s="591"/>
      <c r="L11" s="591"/>
      <c r="M11" s="591"/>
      <c r="N11" s="591"/>
    </row>
    <row r="12" spans="1:14"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5"/>
      <c r="B13" s="1205"/>
      <c r="C13" s="1205"/>
      <c r="D13" s="624">
        <v>1</v>
      </c>
      <c r="F13" s="617" t="str">
        <f>"4."&amp;mergeValue(A13) &amp;"."&amp;mergeValue(B13)&amp;"."&amp;mergeValue(C13)&amp;"."&amp;mergeValue(D13)</f>
        <v>4.1.1.1.1</v>
      </c>
      <c r="G13" s="634" t="s">
        <v>498</v>
      </c>
      <c r="H13" s="605"/>
      <c r="I13" s="1206" t="s">
        <v>592</v>
      </c>
      <c r="J13" s="616"/>
      <c r="K13" s="591"/>
      <c r="L13" s="591"/>
      <c r="M13" s="591"/>
      <c r="N13" s="591"/>
    </row>
    <row r="14" spans="1:14" s="571" customFormat="1" ht="18.75">
      <c r="A14" s="1205"/>
      <c r="B14" s="1205"/>
      <c r="C14" s="1205"/>
      <c r="D14" s="624"/>
      <c r="F14" s="620"/>
      <c r="G14" s="551" t="s">
        <v>4</v>
      </c>
      <c r="H14" s="625"/>
      <c r="I14" s="1206"/>
      <c r="J14" s="616"/>
      <c r="K14" s="591"/>
      <c r="L14" s="591"/>
      <c r="M14" s="591"/>
      <c r="N14" s="591"/>
    </row>
    <row r="15" spans="1:14" s="571" customFormat="1" ht="18.75">
      <c r="A15" s="1205"/>
      <c r="B15" s="1205"/>
      <c r="C15" s="624"/>
      <c r="D15" s="624"/>
      <c r="F15" s="635"/>
      <c r="G15" s="578" t="s">
        <v>403</v>
      </c>
      <c r="H15" s="636"/>
      <c r="I15" s="637"/>
      <c r="J15" s="616"/>
      <c r="K15" s="591"/>
      <c r="L15" s="591"/>
      <c r="M15" s="591"/>
      <c r="N15" s="591"/>
    </row>
    <row r="16" spans="1:14" s="571" customFormat="1" ht="18.75">
      <c r="A16" s="1205"/>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0" t="s">
        <v>594</v>
      </c>
      <c r="H19" s="1200"/>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3" t="s">
        <v>632</v>
      </c>
      <c r="M5" s="1233"/>
      <c r="N5" s="1233"/>
      <c r="O5" s="1233"/>
      <c r="P5" s="1233"/>
      <c r="Q5" s="1233"/>
      <c r="R5" s="1233"/>
      <c r="S5" s="1233"/>
      <c r="T5" s="1233"/>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10" t="str">
        <f>IF(NameOrPr_ch="",IF(NameOrPr="","",NameOrPr),NameOrPr_ch)</f>
        <v xml:space="preserve">Департамента тарифной и ценовой политики Тюменской области </v>
      </c>
      <c r="P7" s="1210"/>
      <c r="Q7" s="1210"/>
      <c r="R7" s="1210"/>
      <c r="S7" s="1210"/>
      <c r="T7" s="1210"/>
      <c r="U7" s="583"/>
      <c r="V7" s="583"/>
      <c r="W7" s="520"/>
      <c r="X7" s="591"/>
      <c r="Y7" s="591"/>
      <c r="Z7" s="591"/>
      <c r="AA7" s="591"/>
      <c r="AB7" s="591"/>
    </row>
    <row r="8" spans="1:28" s="571" customFormat="1" ht="18.75">
      <c r="A8" s="591"/>
      <c r="B8" s="591"/>
      <c r="C8" s="591"/>
      <c r="D8" s="591"/>
      <c r="E8" s="591"/>
      <c r="F8" s="591"/>
      <c r="G8" s="591"/>
      <c r="H8" s="591"/>
      <c r="L8" s="500"/>
      <c r="M8" s="618" t="s">
        <v>597</v>
      </c>
      <c r="N8" s="667"/>
      <c r="O8" s="1210" t="str">
        <f>IF(datePr_ch="",IF(datePr="","",datePr),datePr_ch)</f>
        <v>29.11.2019</v>
      </c>
      <c r="P8" s="1210"/>
      <c r="Q8" s="1210"/>
      <c r="R8" s="1210"/>
      <c r="S8" s="1210"/>
      <c r="T8" s="1210"/>
      <c r="U8" s="583"/>
      <c r="V8" s="583"/>
      <c r="W8" s="520"/>
      <c r="X8" s="591"/>
      <c r="Y8" s="591"/>
      <c r="Z8" s="591"/>
      <c r="AA8" s="591"/>
      <c r="AB8" s="591"/>
    </row>
    <row r="9" spans="1:28" s="571" customFormat="1" ht="18.75">
      <c r="A9" s="591"/>
      <c r="B9" s="591"/>
      <c r="C9" s="591"/>
      <c r="D9" s="591"/>
      <c r="E9" s="591"/>
      <c r="F9" s="591"/>
      <c r="G9" s="591"/>
      <c r="H9" s="591"/>
      <c r="L9" s="553"/>
      <c r="M9" s="618" t="s">
        <v>596</v>
      </c>
      <c r="N9" s="667"/>
      <c r="O9" s="1210" t="str">
        <f>IF(numberPr_ch="",IF(numberPr="","",numberPr),numberPr_ch)</f>
        <v>352/01-21</v>
      </c>
      <c r="P9" s="1210"/>
      <c r="Q9" s="1210"/>
      <c r="R9" s="1210"/>
      <c r="S9" s="1210"/>
      <c r="T9" s="1210"/>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10" t="str">
        <f>IF(IstPub_ch="",IF(IstPub="","",IstPub),IstPub_ch)</f>
        <v>Официальный портал органов государственной власти Тюменской области</v>
      </c>
      <c r="P10" s="1210"/>
      <c r="Q10" s="1210"/>
      <c r="R10" s="1210"/>
      <c r="S10" s="1210"/>
      <c r="T10" s="1210"/>
      <c r="U10" s="583"/>
      <c r="V10" s="583"/>
      <c r="W10" s="520"/>
      <c r="X10" s="591"/>
      <c r="Y10" s="591"/>
      <c r="Z10" s="591"/>
      <c r="AA10" s="591"/>
      <c r="AB10" s="591"/>
    </row>
    <row r="11" spans="1:28" s="571" customFormat="1" ht="11.25" hidden="1">
      <c r="A11" s="591"/>
      <c r="B11" s="591"/>
      <c r="C11" s="591"/>
      <c r="D11" s="591"/>
      <c r="E11" s="591"/>
      <c r="F11" s="591"/>
      <c r="G11" s="591"/>
      <c r="H11" s="591"/>
      <c r="L11" s="1234"/>
      <c r="M11" s="1234"/>
      <c r="N11" s="567"/>
      <c r="O11" s="583"/>
      <c r="P11" s="583"/>
      <c r="Q11" s="583"/>
      <c r="R11" s="583"/>
      <c r="S11" s="583"/>
      <c r="T11" s="583"/>
      <c r="U11" s="589" t="s">
        <v>373</v>
      </c>
      <c r="X11" s="591"/>
      <c r="Y11" s="591"/>
      <c r="Z11" s="591"/>
      <c r="AA11" s="591"/>
      <c r="AB11" s="591"/>
    </row>
    <row r="12" spans="1:28">
      <c r="J12" s="530"/>
      <c r="K12" s="530"/>
      <c r="L12" s="525"/>
      <c r="M12" s="525"/>
      <c r="N12" s="503"/>
      <c r="O12" s="1211"/>
      <c r="P12" s="1211"/>
      <c r="Q12" s="1211"/>
      <c r="R12" s="1211"/>
      <c r="S12" s="1211"/>
      <c r="T12" s="1211"/>
      <c r="U12" s="1211"/>
    </row>
    <row r="13" spans="1:28">
      <c r="J13" s="530"/>
      <c r="K13" s="530"/>
      <c r="L13" s="1153" t="s">
        <v>454</v>
      </c>
      <c r="M13" s="1153"/>
      <c r="N13" s="1153"/>
      <c r="O13" s="1153"/>
      <c r="P13" s="1153"/>
      <c r="Q13" s="1153"/>
      <c r="R13" s="1153"/>
      <c r="S13" s="1153"/>
      <c r="T13" s="1153"/>
      <c r="U13" s="1153"/>
      <c r="V13" s="1153"/>
      <c r="W13" s="1153" t="s">
        <v>455</v>
      </c>
    </row>
    <row r="14" spans="1:28" ht="14.25" customHeight="1">
      <c r="J14" s="530"/>
      <c r="K14" s="530"/>
      <c r="L14" s="1217" t="s">
        <v>92</v>
      </c>
      <c r="M14" s="1217" t="s">
        <v>640</v>
      </c>
      <c r="N14" s="662"/>
      <c r="O14" s="1218" t="s">
        <v>642</v>
      </c>
      <c r="P14" s="1219"/>
      <c r="Q14" s="1219"/>
      <c r="R14" s="1219"/>
      <c r="S14" s="1219"/>
      <c r="T14" s="1220"/>
      <c r="U14" s="1228" t="s">
        <v>341</v>
      </c>
      <c r="V14" s="1214" t="s">
        <v>275</v>
      </c>
      <c r="W14" s="1153"/>
    </row>
    <row r="15" spans="1:28" ht="14.25" customHeight="1">
      <c r="J15" s="530"/>
      <c r="K15" s="530"/>
      <c r="L15" s="1217"/>
      <c r="M15" s="1217"/>
      <c r="N15" s="663"/>
      <c r="O15" s="1223" t="s">
        <v>606</v>
      </c>
      <c r="P15" s="1221" t="s">
        <v>271</v>
      </c>
      <c r="Q15" s="1222"/>
      <c r="R15" s="1225" t="s">
        <v>655</v>
      </c>
      <c r="S15" s="1226"/>
      <c r="T15" s="1227"/>
      <c r="U15" s="1229"/>
      <c r="V15" s="1215"/>
      <c r="W15" s="1153"/>
    </row>
    <row r="16" spans="1:28" ht="33.75" customHeight="1">
      <c r="J16" s="530"/>
      <c r="K16" s="530"/>
      <c r="L16" s="1217"/>
      <c r="M16" s="1217"/>
      <c r="N16" s="664"/>
      <c r="O16" s="1224"/>
      <c r="P16" s="536" t="s">
        <v>607</v>
      </c>
      <c r="Q16" s="536" t="s">
        <v>6</v>
      </c>
      <c r="R16" s="537" t="s">
        <v>274</v>
      </c>
      <c r="S16" s="1212" t="s">
        <v>273</v>
      </c>
      <c r="T16" s="1213"/>
      <c r="U16" s="1230"/>
      <c r="V16" s="1216"/>
      <c r="W16" s="1153"/>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35">
        <f ca="1">OFFSET(S17,0,-1)+1</f>
        <v>7</v>
      </c>
      <c r="T17" s="1235"/>
      <c r="U17" s="649">
        <f ca="1">OFFSET(U17,0,-2)+1</f>
        <v>8</v>
      </c>
      <c r="V17" s="650">
        <f ca="1">OFFSET(V17,0,-1)</f>
        <v>8</v>
      </c>
      <c r="W17" s="649">
        <f ca="1">OFFSET(W17,0,-1)+1</f>
        <v>9</v>
      </c>
    </row>
    <row r="18" spans="1:28" ht="22.5">
      <c r="A18" s="1236">
        <v>1</v>
      </c>
      <c r="B18" s="848"/>
      <c r="C18" s="848"/>
      <c r="D18" s="848"/>
      <c r="E18" s="849"/>
      <c r="F18" s="850"/>
      <c r="G18" s="850"/>
      <c r="H18" s="850"/>
      <c r="I18" s="851"/>
      <c r="J18" s="846"/>
      <c r="K18" s="853"/>
      <c r="L18" s="594">
        <f>mergeValue(A18)</f>
        <v>1</v>
      </c>
      <c r="M18" s="642" t="s">
        <v>20</v>
      </c>
      <c r="N18" s="647"/>
      <c r="O18" s="1237"/>
      <c r="P18" s="1237"/>
      <c r="Q18" s="1237"/>
      <c r="R18" s="1237"/>
      <c r="S18" s="1237"/>
      <c r="T18" s="1237"/>
      <c r="U18" s="1237"/>
      <c r="V18" s="1237"/>
      <c r="W18" s="631" t="s">
        <v>476</v>
      </c>
      <c r="Y18" s="590"/>
      <c r="Z18" s="590" t="str">
        <f t="shared" ref="Z18:Z31" si="0">IF(M18="","",M18 )</f>
        <v>Наименование тарифа</v>
      </c>
      <c r="AA18" s="590"/>
      <c r="AB18" s="590"/>
    </row>
    <row r="19" spans="1:28" ht="22.5">
      <c r="A19" s="1236"/>
      <c r="B19" s="1236">
        <v>1</v>
      </c>
      <c r="C19" s="848"/>
      <c r="D19" s="848"/>
      <c r="E19" s="850"/>
      <c r="F19" s="850"/>
      <c r="G19" s="850"/>
      <c r="H19" s="850"/>
      <c r="I19" s="845"/>
      <c r="J19" s="844"/>
      <c r="K19" s="847"/>
      <c r="L19" s="594" t="str">
        <f>mergeValue(A19) &amp;"."&amp; mergeValue(B19)</f>
        <v>1.1</v>
      </c>
      <c r="M19" s="547" t="s">
        <v>16</v>
      </c>
      <c r="N19" s="647"/>
      <c r="O19" s="1237"/>
      <c r="P19" s="1237"/>
      <c r="Q19" s="1237"/>
      <c r="R19" s="1237"/>
      <c r="S19" s="1237"/>
      <c r="T19" s="1237"/>
      <c r="U19" s="1237"/>
      <c r="V19" s="1237"/>
      <c r="W19" s="631" t="s">
        <v>477</v>
      </c>
      <c r="Y19" s="590"/>
      <c r="Z19" s="590" t="str">
        <f t="shared" si="0"/>
        <v>Территория действия тарифа</v>
      </c>
      <c r="AA19" s="590"/>
      <c r="AB19" s="590"/>
    </row>
    <row r="20" spans="1:28" ht="22.5">
      <c r="A20" s="1236"/>
      <c r="B20" s="1236"/>
      <c r="C20" s="1236">
        <v>1</v>
      </c>
      <c r="D20" s="848"/>
      <c r="E20" s="850"/>
      <c r="F20" s="850"/>
      <c r="G20" s="850"/>
      <c r="H20" s="850"/>
      <c r="I20" s="852"/>
      <c r="J20" s="844"/>
      <c r="K20" s="847"/>
      <c r="L20" s="594" t="str">
        <f>mergeValue(A20) &amp;"."&amp; mergeValue(B20)&amp;"."&amp; mergeValue(C20)</f>
        <v>1.1.1</v>
      </c>
      <c r="M20" s="548" t="s">
        <v>7</v>
      </c>
      <c r="N20" s="647"/>
      <c r="O20" s="1237"/>
      <c r="P20" s="1237"/>
      <c r="Q20" s="1237"/>
      <c r="R20" s="1237"/>
      <c r="S20" s="1237"/>
      <c r="T20" s="1237"/>
      <c r="U20" s="1237"/>
      <c r="V20" s="1237"/>
      <c r="W20" s="631" t="s">
        <v>634</v>
      </c>
      <c r="Y20" s="590"/>
      <c r="Z20" s="590" t="str">
        <f t="shared" si="0"/>
        <v xml:space="preserve">Наименование системы теплоснабжения </v>
      </c>
      <c r="AA20" s="590"/>
      <c r="AB20" s="590"/>
    </row>
    <row r="21" spans="1:28" ht="22.5">
      <c r="A21" s="1236"/>
      <c r="B21" s="1236"/>
      <c r="C21" s="1236"/>
      <c r="D21" s="1236">
        <v>1</v>
      </c>
      <c r="E21" s="850"/>
      <c r="F21" s="850"/>
      <c r="G21" s="850"/>
      <c r="H21" s="850"/>
      <c r="I21" s="852"/>
      <c r="J21" s="844"/>
      <c r="K21" s="847"/>
      <c r="L21" s="594" t="str">
        <f>mergeValue(A21) &amp;"."&amp; mergeValue(B21)&amp;"."&amp; mergeValue(C21)&amp;"."&amp; mergeValue(D21)</f>
        <v>1.1.1.1</v>
      </c>
      <c r="M21" s="549" t="s">
        <v>22</v>
      </c>
      <c r="N21" s="647"/>
      <c r="O21" s="1237"/>
      <c r="P21" s="1237"/>
      <c r="Q21" s="1237"/>
      <c r="R21" s="1237"/>
      <c r="S21" s="1237"/>
      <c r="T21" s="1237"/>
      <c r="U21" s="1237"/>
      <c r="V21" s="1237"/>
      <c r="W21" s="631" t="s">
        <v>635</v>
      </c>
      <c r="Y21" s="590"/>
      <c r="Z21" s="590" t="str">
        <f t="shared" si="0"/>
        <v xml:space="preserve">Источник тепловой энергии  </v>
      </c>
      <c r="AA21" s="590"/>
      <c r="AB21" s="590"/>
    </row>
    <row r="22" spans="1:28" ht="101.25">
      <c r="A22" s="1236"/>
      <c r="B22" s="1236"/>
      <c r="C22" s="1236"/>
      <c r="D22" s="1236"/>
      <c r="E22" s="1236">
        <v>1</v>
      </c>
      <c r="F22" s="850"/>
      <c r="G22" s="850"/>
      <c r="H22" s="848">
        <v>1</v>
      </c>
      <c r="I22" s="1236">
        <v>1</v>
      </c>
      <c r="J22" s="850"/>
      <c r="K22" s="855"/>
      <c r="L22" s="594" t="str">
        <f>mergeValue(A22) &amp;"."&amp; mergeValue(B22)&amp;"."&amp; mergeValue(C22)&amp;"."&amp; mergeValue(D22)&amp;"."&amp; mergeValue(E22)</f>
        <v>1.1.1.1.1</v>
      </c>
      <c r="M22" s="555" t="s">
        <v>9</v>
      </c>
      <c r="N22" s="647"/>
      <c r="O22" s="1238"/>
      <c r="P22" s="1238"/>
      <c r="Q22" s="1238"/>
      <c r="R22" s="1238"/>
      <c r="S22" s="1238"/>
      <c r="T22" s="1238"/>
      <c r="U22" s="1238"/>
      <c r="V22" s="1238"/>
      <c r="W22" s="631" t="s">
        <v>639</v>
      </c>
      <c r="Y22" s="590"/>
      <c r="Z22" s="590" t="str">
        <f t="shared" si="0"/>
        <v>Схема подключения теплопотребляющей установки к коллектору источника тепловой энергии</v>
      </c>
      <c r="AA22" s="590"/>
      <c r="AB22" s="590"/>
    </row>
    <row r="23" spans="1:28" ht="90">
      <c r="A23" s="1236"/>
      <c r="B23" s="1236"/>
      <c r="C23" s="1236"/>
      <c r="D23" s="1236"/>
      <c r="E23" s="1236"/>
      <c r="F23" s="1236">
        <v>1</v>
      </c>
      <c r="G23" s="848"/>
      <c r="H23" s="848"/>
      <c r="I23" s="1236"/>
      <c r="J23" s="1236">
        <v>1</v>
      </c>
      <c r="K23" s="856"/>
      <c r="L23" s="594" t="str">
        <f>mergeValue(A23) &amp;"."&amp; mergeValue(B23)&amp;"."&amp; mergeValue(C23)&amp;"."&amp; mergeValue(D23)&amp;"."&amp; mergeValue(E23)&amp;"."&amp; mergeValue(F23)</f>
        <v>1.1.1.1.1.1</v>
      </c>
      <c r="M23" s="556" t="s">
        <v>10</v>
      </c>
      <c r="N23" s="647"/>
      <c r="O23" s="1239"/>
      <c r="P23" s="1240"/>
      <c r="Q23" s="1240"/>
      <c r="R23" s="1240"/>
      <c r="S23" s="1240"/>
      <c r="T23" s="1240"/>
      <c r="U23" s="1240"/>
      <c r="V23" s="1241"/>
      <c r="W23" s="631" t="s">
        <v>637</v>
      </c>
      <c r="Y23" s="590"/>
      <c r="Z23" s="590" t="str">
        <f t="shared" si="0"/>
        <v>Группа потребителей</v>
      </c>
      <c r="AA23" s="590"/>
      <c r="AB23" s="590"/>
    </row>
    <row r="24" spans="1:28" ht="189" customHeight="1">
      <c r="A24" s="1236"/>
      <c r="B24" s="1236"/>
      <c r="C24" s="1236"/>
      <c r="D24" s="1236"/>
      <c r="E24" s="1236"/>
      <c r="F24" s="1236"/>
      <c r="G24" s="848">
        <v>1</v>
      </c>
      <c r="H24" s="848"/>
      <c r="I24" s="1236"/>
      <c r="J24" s="1236"/>
      <c r="K24" s="856">
        <v>1</v>
      </c>
      <c r="L24" s="594" t="str">
        <f>mergeValue(A24) &amp;"."&amp; mergeValue(B24)&amp;"."&amp; mergeValue(C24)&amp;"."&amp; mergeValue(D24)&amp;"."&amp; mergeValue(E24)&amp;"."&amp; mergeValue(F24)&amp;"."&amp; mergeValue(G24)</f>
        <v>1.1.1.1.1.1.1</v>
      </c>
      <c r="M24" s="1070"/>
      <c r="N24" s="647"/>
      <c r="O24" s="563"/>
      <c r="P24" s="563"/>
      <c r="Q24" s="1095"/>
      <c r="R24" s="1231"/>
      <c r="S24" s="1232" t="s">
        <v>84</v>
      </c>
      <c r="T24" s="1231"/>
      <c r="U24" s="1232" t="s">
        <v>85</v>
      </c>
      <c r="V24" s="563"/>
      <c r="W24" s="1207" t="s">
        <v>656</v>
      </c>
      <c r="X24" s="586" t="str">
        <f>strCheckDate(O25:V25)</f>
        <v/>
      </c>
      <c r="Y24" s="590"/>
      <c r="Z24" s="590" t="str">
        <f t="shared" si="0"/>
        <v/>
      </c>
      <c r="AA24" s="590"/>
      <c r="AB24" s="590"/>
    </row>
    <row r="25" spans="1:28" ht="11.25" hidden="1" customHeight="1">
      <c r="A25" s="1236"/>
      <c r="B25" s="1236"/>
      <c r="C25" s="1236"/>
      <c r="D25" s="1236"/>
      <c r="E25" s="1236"/>
      <c r="F25" s="1236"/>
      <c r="G25" s="848"/>
      <c r="H25" s="848"/>
      <c r="I25" s="1236"/>
      <c r="J25" s="1236"/>
      <c r="K25" s="856"/>
      <c r="L25" s="601"/>
      <c r="M25" s="647"/>
      <c r="N25" s="647"/>
      <c r="O25" s="563"/>
      <c r="P25" s="563"/>
      <c r="Q25" s="585" t="str">
        <f>R24 &amp; "-" &amp; T24</f>
        <v>-</v>
      </c>
      <c r="R25" s="1231"/>
      <c r="S25" s="1232"/>
      <c r="T25" s="1231"/>
      <c r="U25" s="1232"/>
      <c r="V25" s="563"/>
      <c r="W25" s="1208"/>
      <c r="Y25" s="590"/>
      <c r="Z25" s="590" t="str">
        <f t="shared" si="0"/>
        <v/>
      </c>
      <c r="AA25" s="590"/>
      <c r="AB25" s="590"/>
    </row>
    <row r="26" spans="1:28" ht="15" customHeight="1">
      <c r="A26" s="1236"/>
      <c r="B26" s="1236"/>
      <c r="C26" s="1236"/>
      <c r="D26" s="1236"/>
      <c r="E26" s="1236"/>
      <c r="F26" s="1236"/>
      <c r="G26" s="850"/>
      <c r="H26" s="848"/>
      <c r="I26" s="1236"/>
      <c r="J26" s="1236"/>
      <c r="K26" s="855"/>
      <c r="L26" s="539"/>
      <c r="M26" s="558" t="s">
        <v>25</v>
      </c>
      <c r="N26" s="565"/>
      <c r="O26" s="565"/>
      <c r="P26" s="565"/>
      <c r="Q26" s="565"/>
      <c r="R26" s="565"/>
      <c r="S26" s="565"/>
      <c r="T26" s="565"/>
      <c r="U26" s="565"/>
      <c r="V26" s="561"/>
      <c r="W26" s="1209"/>
      <c r="Y26" s="590"/>
      <c r="Z26" s="590" t="str">
        <f t="shared" si="0"/>
        <v>Добавить вид теплоносителя (параметры теплоносителя)</v>
      </c>
      <c r="AA26" s="590"/>
      <c r="AB26" s="590"/>
    </row>
    <row r="27" spans="1:28" ht="15" customHeight="1">
      <c r="A27" s="1236"/>
      <c r="B27" s="1236"/>
      <c r="C27" s="1236"/>
      <c r="D27" s="1236"/>
      <c r="E27" s="1236"/>
      <c r="F27" s="850"/>
      <c r="G27" s="850"/>
      <c r="H27" s="848"/>
      <c r="I27" s="1236"/>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6"/>
      <c r="B28" s="1236"/>
      <c r="C28" s="1236"/>
      <c r="D28" s="1236"/>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6"/>
      <c r="B29" s="1236"/>
      <c r="C29" s="1236"/>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6"/>
      <c r="B30" s="1236"/>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6"/>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0" t="s">
        <v>633</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825</vt:i4>
      </vt:variant>
    </vt:vector>
  </HeadingPairs>
  <TitlesOfParts>
    <vt:vector size="834" baseType="lpstr">
      <vt:lpstr>Инструкция</vt:lpstr>
      <vt:lpstr>Титульный</vt:lpstr>
      <vt:lpstr>Территории</vt:lpstr>
      <vt:lpstr>Перечень тарифов</vt:lpstr>
      <vt:lpstr>Форма 1.0.1 | Т-ТЭ | потр</vt:lpstr>
      <vt:lpstr>Форма 4.2.1 | Т-ТЭ | потр</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Савина Елена Сергеевна</cp:lastModifiedBy>
  <cp:lastPrinted>2013-08-29T08:11:20Z</cp:lastPrinted>
  <dcterms:created xsi:type="dcterms:W3CDTF">2004-05-21T07:18:45Z</dcterms:created>
  <dcterms:modified xsi:type="dcterms:W3CDTF">2020-12-28T08:29:53Z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