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095" windowWidth="15225" windowHeight="2550" tabRatio="939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4.1.1" sheetId="534" r:id="rId4"/>
    <sheet name="Форма 4.1.2" sheetId="532" r:id="rId5"/>
    <sheet name="Форма 4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4.1.2'!$G$9</definedName>
    <definedName name="_ppL12">'Форма 4.1.2'!$R$9</definedName>
    <definedName name="_ppL2">'Форма 4.1.2'!$I$9</definedName>
    <definedName name="_ppL3">'Форма 4.1.2'!$Q$9</definedName>
    <definedName name="_xlnm._FilterDatabase" localSheetId="10" hidden="1">Проверка!$B$4:$D$4</definedName>
    <definedName name="add_CS_List05_1">'Форма 1.0.1'!$J$35</definedName>
    <definedName name="add_List01_1">modList04!$20:$20</definedName>
    <definedName name="add_sys">'Форма 4.1.2'!$E$14</definedName>
    <definedName name="add_ved">'Форма 4.1.2'!$F$14</definedName>
    <definedName name="anscount" hidden="1">1</definedName>
    <definedName name="CHECK_LINK_RANGE_1">"Калькуляция!$I$11:$I$132"</definedName>
    <definedName name="checkCell_1">'Форма 4.1.3'!$D$9:$K$16</definedName>
    <definedName name="checkCell_2">'Форма 4.1.2'!$D$10:$Q$14</definedName>
    <definedName name="checkCell_4">'Форма 4.1.1'!$F$12:$F$48</definedName>
    <definedName name="checkCell_List07">'Сведения об изменении'!$D$11:$E$13</definedName>
    <definedName name="checkCells_List05_1">'Форма 1.0.1'!$I$7:$L$35</definedName>
    <definedName name="chkGetUpdatesValue">Инструкция!$AA$105</definedName>
    <definedName name="chkNoUpdatesValue">Инструкция!$AA$107</definedName>
    <definedName name="clear_range">'Форма 4.1.1'!$F$12,'Форма 4.1.1'!$F$16:$F$24,'Форма 4.1.1'!$F$37:$F$49</definedName>
    <definedName name="code">Инструкция!$B$2</definedName>
    <definedName name="data_org">'Форма 4.1.1'!$F$16</definedName>
    <definedName name="data_type">TEHSHEET!$Q$2:$Q$3</definedName>
    <definedName name="data_uniTS">'Форма 4.1.1'!$F$20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4.1.1'!$F$42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4_2">et_union_hor!$111:$115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4.1.2'!$E$11</definedName>
    <definedName name="FirstLine">Инструкция!$A$6</definedName>
    <definedName name="flag_publication">Титульный!$F$11:$F$11</definedName>
    <definedName name="flagUsedCS_List02">'Форма 4.1.2'!$Z$10:$Z$14</definedName>
    <definedName name="flagUsedVD_List02">'Форма 4.1.2'!$AA$10:$AA$14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4.1.3'!$J$9:$J$16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REESTR_VED!$B$2:$B$11</definedName>
    <definedName name="kind_of_activity_WARM">TEHSHEET!$R$11:$R$18</definedName>
    <definedName name="kind_of_CS_on_sheet">TEHSHEET!$AE$2:$AE$4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org_type">TEHSHEET!$P$2:$P$5</definedName>
    <definedName name="kind_of_publication">TEHSHEET!$G$2:$G$3</definedName>
    <definedName name="kind_of_unit">TEHSHEET!$J$2:$J$3</definedName>
    <definedName name="kind_of_VD_on_sheet">TEHSHEET!$AG$2:$AG$4</definedName>
    <definedName name="kind_of_VD_on_sheet_filter">TEHSHEET!$AH$2:$AH$4</definedName>
    <definedName name="kpp">Титульный!$F$37</definedName>
    <definedName name="LastUpdateDate_MO">'Форма 4.1.1'!$E$6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REESTR_MO!$A$2:$D$301</definedName>
    <definedName name="LIST_MR_MO_OKTMO_FILTER">REESTR_MO_FILTER!$A$2:$D$3</definedName>
    <definedName name="list_of_tariff">TEHSHEET!$K$2:$K$3</definedName>
    <definedName name="list_url">TEHSHEET!$Y$2:$Y$3</definedName>
    <definedName name="List01_GroundMaterials_1">'Форма 4.1.3'!$K$9:$K$16</definedName>
    <definedName name="List01_mrid_col">'Форма 4.1.3'!$N:$N</definedName>
    <definedName name="List01_NameCol">'Форма 4.1.3'!$P$1:$R$1</definedName>
    <definedName name="List01_note">'Форма 4.1.3'!$L$9</definedName>
    <definedName name="List02_ActivityCol">'Форма 4.1.2'!$F$10:$F$14</definedName>
    <definedName name="List02_CSCol">'Форма 4.1.2'!$E$10:$E$14</definedName>
    <definedName name="List02_EM">'Форма 4.1.2'!$J$10:$J$14</definedName>
    <definedName name="List02_note">'Форма 4.1.2'!$R$10:$R$14</definedName>
    <definedName name="List02_sysid_col">'Форма 4.1.2'!$T:$T</definedName>
    <definedName name="List02_VDCol">'Форма 4.1.2'!$F$10:$F$14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4.1.1'!$G$10:$G$48</definedName>
    <definedName name="List04_uniTS_block">'Форма 4.1.1'!$F$18:$F$23</definedName>
    <definedName name="List04_uniTS_blockColor">'Форма 4.1.1'!$F$19:$F$22</definedName>
    <definedName name="List05_CS_Copy">'Форма 1.0.1'!$N$7:$N$35</definedName>
    <definedName name="List05_FirstRange">'Форма 1.0.1'!$7:$7</definedName>
    <definedName name="List05_flag_point">'Форма 1.0.1'!$S$7:$S$35</definedName>
    <definedName name="List05_HelpColumns">'Форма 1.0.1'!$N:$S</definedName>
    <definedName name="List05_MO_Copy">'Форма 1.0.1'!$Q$7:$Q$35</definedName>
    <definedName name="List05_MR_Copy">'Форма 1.0.1'!$P$7:$P$35</definedName>
    <definedName name="List05_note">'Форма 1.0.1'!$L$7:$L$35</definedName>
    <definedName name="List05_OKTMO_Copy">'Форма 1.0.1'!$R$7:$R$35</definedName>
    <definedName name="List05_VD_Copy">'Форма 1.0.1'!$O$7:$O$35</definedName>
    <definedName name="logical">TEHSHEET!$D$2:$D$3</definedName>
    <definedName name="mail">Титульный!$F$46</definedName>
    <definedName name="mail_legal">Титульный!$F$45</definedName>
    <definedName name="mail_post">'Форма 4.1.1'!$F$36</definedName>
    <definedName name="mo_List01">'Форма 4.1.3'!$H$9:$H$16</definedName>
    <definedName name="MONTH">TEHSHEET!$E$2:$E$13</definedName>
    <definedName name="MR_23">'Форма 4.1.2'!$14:$14</definedName>
    <definedName name="mr_id">TEHSHEET!$L$2</definedName>
    <definedName name="mr_list">MR_LIST!$A$1</definedName>
    <definedName name="mr_List01">'Форма 4.1.3'!$E$9:$E$16</definedName>
    <definedName name="nalog">Титульный!$F$41</definedName>
    <definedName name="ogrn">'Форма 4.1.1'!$F$15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4.1.1'!$F$32</definedName>
    <definedName name="org_full">'Форма 4.1.1'!$F$12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Комментарии!$C$11:$C$16</definedName>
    <definedName name="pDel_List01_1">'Форма 4.1.3'!$C$9:$C$16</definedName>
    <definedName name="pDel_List01_2">'Форма 4.1.3'!$F$9:$F$16</definedName>
    <definedName name="pDel_List02_3">'Форма 4.1.2'!$C$10:$C$14</definedName>
    <definedName name="pDel_List03">'Форма 1.0.2'!$C$12:$C$13</definedName>
    <definedName name="pDel_List05">'Форма 1.0.1'!$E$7:$H$35</definedName>
    <definedName name="pDel_List07">'Сведения об изменении'!$C$11:$C$13</definedName>
    <definedName name="pIns_Comm">Комментарии!$E$16</definedName>
    <definedName name="pIns_List01_1">'Форма 4.1.3'!$E$16</definedName>
    <definedName name="pIns_List01_start">'Форма 4.1.3'!$E$9</definedName>
    <definedName name="pIns_List03">'Форма 1.0.2'!$E$13</definedName>
    <definedName name="pIns_List04">'Форма 4.1.1'!$E$48</definedName>
    <definedName name="pIns_List04_ETO">'Форма 4.1.1'!$E$23</definedName>
    <definedName name="pIns_List07">'Сведения об изменении'!$E$13</definedName>
    <definedName name="ppL0">'Форма 4.1.2'!$F$9</definedName>
    <definedName name="prd2_q">Титульный!$F$29</definedName>
    <definedName name="prim">'Форма 4.1.1'!$G$12:$G$47</definedName>
    <definedName name="prim_dynamic">'Форма 4.1.1'!$G$44:$G$48</definedName>
    <definedName name="PROT_22">P3_PROT_22,P4_PROT_22,P5_PROT_22</definedName>
    <definedName name="QUARTER">TEHSHEET!$F$2:$F$5</definedName>
    <definedName name="REESTR_ORG_RANGE">REESTR_ORG!$A$2:$J$140</definedName>
    <definedName name="REESTR_VED_RANGE">REESTR_VED!$A$2:$B$11</definedName>
    <definedName name="REGION">TEHSHEET!$A$2:$A$87</definedName>
    <definedName name="region_name">Титульный!$F$7</definedName>
    <definedName name="rejim_row">'Форма 4.1.1'!$F$44:$F$47</definedName>
    <definedName name="rez_rab">'Форма 4.1.1'!$E$53</definedName>
    <definedName name="rez_rab_first">'Форма 4.1.1'!$F$44</definedName>
    <definedName name="rez_rab_list">'Форма 4.1.1'!$F$44:$F$48</definedName>
    <definedName name="ruk_dolz">Титульный!$F$50</definedName>
    <definedName name="ruk_f">'Форма 4.1.1'!$F$33</definedName>
    <definedName name="ruk_fio">Титульный!$F$49</definedName>
    <definedName name="ruk_i">'Форма 4.1.1'!$F$34</definedName>
    <definedName name="ruk_o">'Форма 4.1.1'!$F$35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4.1.1'!$F$38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type_org">Титульный!$F$39</definedName>
    <definedName name="unit">Титульный!$F$26</definedName>
    <definedName name="UpdStatus">Инструкция!$AA$1</definedName>
    <definedName name="url">'Форма 4.1.1'!$F$41</definedName>
    <definedName name="ved_col">'Форма 4.1.2'!$F:$F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A38" i="549"/>
  <c r="A39" i="549"/>
  <c r="A40" i="549"/>
  <c r="A41" i="549"/>
  <c r="A42" i="549"/>
  <c r="A43" i="549"/>
  <c r="A44" i="549"/>
  <c r="A45" i="549"/>
  <c r="A46" i="549"/>
  <c r="A47" i="549"/>
  <c r="A48" i="549"/>
  <c r="A49" i="549"/>
  <c r="A50" i="549"/>
  <c r="A51" i="549"/>
  <c r="A52" i="549"/>
  <c r="A53" i="549"/>
  <c r="A54" i="549"/>
  <c r="A55" i="549"/>
  <c r="A56" i="549"/>
  <c r="A57" i="549"/>
  <c r="A58" i="549"/>
  <c r="A59" i="549"/>
  <c r="A60" i="549"/>
  <c r="A61" i="549"/>
  <c r="A62" i="549"/>
  <c r="A63" i="549"/>
  <c r="A64" i="549"/>
  <c r="A65" i="549"/>
  <c r="A66" i="549"/>
  <c r="A67" i="549"/>
  <c r="A68" i="549"/>
  <c r="A69" i="549"/>
  <c r="A70" i="549"/>
  <c r="O9" i="546" l="1"/>
  <c r="O18" i="546"/>
  <c r="O27" i="546"/>
  <c r="N8" i="546"/>
  <c r="Z12" i="532" s="1"/>
  <c r="N17" i="546"/>
  <c r="N26" i="546"/>
  <c r="P30" i="546"/>
  <c r="K29" i="546"/>
  <c r="K27" i="546"/>
  <c r="P21" i="546"/>
  <c r="K20" i="546"/>
  <c r="K18" i="546"/>
  <c r="P12" i="546"/>
  <c r="K11" i="546"/>
  <c r="K9" i="546"/>
  <c r="R14" i="497"/>
  <c r="Q14" i="497"/>
  <c r="S14" i="497" s="1"/>
  <c r="R11" i="497"/>
  <c r="Q11" i="497"/>
  <c r="S11" i="497" s="1"/>
  <c r="I31" i="546"/>
  <c r="I27" i="546"/>
  <c r="I30" i="546"/>
  <c r="I26" i="546"/>
  <c r="I29" i="546"/>
  <c r="I28" i="546"/>
  <c r="I20" i="546"/>
  <c r="I22" i="546"/>
  <c r="I18" i="546"/>
  <c r="I21" i="546"/>
  <c r="I17" i="546"/>
  <c r="I19" i="546"/>
  <c r="I13" i="546"/>
  <c r="I9" i="546"/>
  <c r="I8" i="546"/>
  <c r="I11" i="546"/>
  <c r="I10" i="546"/>
  <c r="I12" i="546"/>
  <c r="P14" i="497"/>
  <c r="P11" i="497"/>
  <c r="Z13" i="532" l="1"/>
  <c r="AA13" i="532"/>
  <c r="AA12" i="532"/>
  <c r="K86" i="471"/>
  <c r="D115" i="471" l="1"/>
  <c r="D114" i="471"/>
  <c r="D113" i="471"/>
  <c r="D112" i="471"/>
  <c r="D111" i="471"/>
  <c r="D22" i="534"/>
  <c r="D21" i="534"/>
  <c r="D20" i="534"/>
  <c r="D19" i="534"/>
  <c r="D18" i="534"/>
  <c r="B2" i="525"/>
  <c r="B3" i="525"/>
  <c r="AA65" i="471" l="1"/>
  <c r="Z65" i="471"/>
  <c r="K7" i="546" l="1"/>
  <c r="I86" i="471"/>
  <c r="I88" i="471"/>
  <c r="I90" i="471"/>
  <c r="I89" i="471"/>
  <c r="I87" i="471"/>
  <c r="I85" i="471"/>
  <c r="R9" i="471" l="1"/>
  <c r="C101" i="471" l="1"/>
  <c r="AA11" i="532" l="1"/>
  <c r="Q90" i="471"/>
  <c r="P89" i="471"/>
  <c r="K88" i="471"/>
  <c r="O86" i="471"/>
  <c r="N85" i="471"/>
  <c r="C10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Z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<sst xmlns="http://schemas.openxmlformats.org/spreadsheetml/2006/main" count="3155" uniqueCount="1708">
  <si>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</si>
  <si>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</si>
  <si>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</si>
  <si>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</si>
  <si>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</si>
  <si>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</si>
  <si>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</si>
  <si>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</si>
  <si>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</si>
  <si>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</si>
  <si>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</si>
  <si>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</si>
  <si>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</si>
  <si>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</si>
  <si>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</si>
  <si>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</si>
  <si>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</si>
  <si>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</si>
  <si>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</si>
  <si>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</si>
  <si>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</si>
  <si>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</si>
  <si>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</si>
  <si>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</si>
  <si>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</si>
  <si>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</si>
  <si>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</si>
  <si>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</si>
  <si>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</si>
  <si>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</si>
  <si>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</si>
  <si>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</si>
  <si>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</si>
  <si>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</si>
  <si>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</si>
  <si>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</si>
  <si>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</si>
  <si>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</si>
  <si>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</si>
  <si>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</si>
  <si>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</si>
  <si>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</si>
  <si>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</si>
  <si>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</si>
  <si>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</si>
  <si>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</si>
  <si>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</si>
  <si>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</si>
  <si>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</si>
  <si>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</si>
  <si>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</si>
  <si>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</si>
  <si>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</si>
  <si>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</si>
  <si>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</si>
  <si>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</si>
  <si>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</si>
  <si>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</si>
  <si>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</si>
  <si>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</si>
  <si>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</si>
  <si>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</si>
  <si>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</si>
  <si>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</si>
  <si>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</si>
  <si>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</si>
  <si>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</si>
  <si>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</si>
  <si>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</si>
  <si>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</si>
  <si>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</si>
  <si>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</si>
  <si>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</si>
  <si>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</si>
  <si>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</si>
  <si>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</si>
  <si>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</si>
  <si>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</si>
  <si>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</si>
  <si>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</si>
  <si>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</si>
  <si>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</si>
  <si>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</si>
  <si>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</si>
  <si>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</si>
  <si>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</si>
  <si>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</si>
  <si>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</si>
  <si>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</si>
  <si>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</si>
  <si>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</si>
  <si>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</si>
  <si>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</si>
  <si>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</si>
  <si>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</si>
  <si>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</si>
  <si>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</si>
  <si>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</si>
  <si>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</si>
  <si>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</si>
  <si>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</si>
  <si>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</si>
  <si>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</si>
  <si>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</si>
  <si>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</si>
  <si>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</si>
  <si>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</si>
  <si>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</si>
  <si>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</si>
  <si>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</si>
  <si>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</si>
  <si>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</si>
  <si>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</si>
  <si>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</si>
  <si>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</si>
  <si>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</si>
  <si>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</si>
  <si>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</si>
  <si>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</si>
  <si>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</si>
  <si>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</si>
  <si>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</si>
  <si>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</si>
  <si>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</si>
  <si>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</si>
  <si>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</si>
  <si>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</si>
  <si>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</si>
  <si>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</si>
  <si>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</si>
  <si>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</si>
  <si>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</si>
  <si>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</si>
  <si>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</si>
  <si>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</si>
  <si>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</si>
  <si>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</si>
  <si>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</si>
  <si>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</si>
  <si>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</si>
  <si>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</si>
  <si>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</si>
  <si>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</si>
  <si>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</si>
  <si>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</si>
  <si>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</si>
  <si>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</si>
  <si>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</si>
  <si>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</si>
  <si>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</si>
  <si>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</si>
  <si>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</si>
  <si>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</si>
  <si>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</si>
  <si>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</si>
  <si>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</si>
  <si>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</si>
  <si>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</si>
  <si>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</si>
  <si>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</si>
  <si>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</si>
  <si>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</si>
  <si>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</si>
  <si>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</si>
  <si>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</si>
  <si>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</si>
  <si>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</si>
  <si>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</si>
  <si>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</si>
  <si>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</si>
  <si>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</si>
  <si>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</si>
  <si>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</si>
  <si>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</si>
  <si>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</si>
  <si>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</si>
  <si>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</si>
  <si>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</si>
  <si>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</si>
  <si>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</si>
  <si>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</si>
  <si>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</si>
  <si>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</si>
  <si>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</si>
  <si>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</si>
  <si>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</si>
  <si>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</si>
  <si>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</si>
  <si>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</si>
  <si>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</si>
  <si>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</si>
  <si>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</si>
  <si>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</si>
  <si>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</si>
  <si>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</si>
  <si>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</si>
  <si>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</si>
  <si>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</si>
  <si>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</si>
  <si>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</si>
  <si>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</si>
  <si>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</si>
  <si>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</si>
  <si>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</si>
  <si>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</si>
  <si>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</si>
  <si>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</si>
  <si>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</si>
  <si>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</si>
  <si>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</si>
  <si>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</si>
  <si>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</si>
  <si>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</si>
  <si>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</si>
  <si>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</si>
  <si>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</si>
  <si>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</si>
  <si>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</si>
  <si>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</si>
  <si>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</si>
  <si>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</si>
  <si>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</si>
  <si>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</si>
  <si>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</si>
  <si>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</si>
  <si>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</si>
  <si>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</si>
  <si>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</si>
  <si>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</si>
  <si>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</si>
  <si>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</si>
  <si>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</si>
  <si>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</si>
  <si>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</si>
  <si>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</si>
  <si>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</si>
  <si>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</si>
  <si>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</si>
  <si>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</si>
  <si>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</si>
  <si>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</si>
  <si>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</si>
  <si>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</si>
  <si>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</si>
  <si>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</si>
  <si>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</si>
  <si>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</si>
  <si>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</si>
  <si>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</si>
  <si>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</si>
  <si>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</si>
  <si>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</si>
  <si>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</si>
  <si>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</si>
  <si>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</si>
  <si>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</si>
  <si>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</si>
  <si>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</si>
  <si>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</si>
  <si>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</si>
  <si>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</si>
  <si>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</si>
  <si>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</si>
  <si>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</si>
  <si>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</si>
  <si>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</si>
  <si>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</si>
  <si>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</si>
  <si>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</si>
  <si>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</si>
  <si>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</si>
  <si>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</si>
  <si>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</si>
  <si>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</si>
  <si>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</si>
  <si>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</si>
  <si>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</si>
  <si>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</si>
  <si>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</si>
  <si>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</si>
  <si>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</si>
  <si>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</si>
  <si>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</si>
  <si>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</si>
  <si>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</si>
  <si>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</si>
  <si>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</si>
  <si>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</si>
  <si>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</si>
  <si>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</si>
  <si>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</si>
  <si>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</si>
  <si>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</si>
  <si>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</si>
  <si>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</si>
  <si>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</si>
  <si>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</si>
  <si>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</si>
  <si>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</si>
  <si>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</si>
  <si>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</si>
  <si>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</si>
  <si>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</si>
  <si>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</si>
  <si>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</si>
  <si>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</si>
  <si>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</si>
  <si>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</si>
  <si>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</si>
  <si>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</si>
  <si>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</si>
  <si>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</si>
  <si>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</si>
  <si>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</si>
  <si>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</si>
  <si>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</si>
  <si>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</si>
  <si>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</si>
  <si>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</si>
  <si>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</si>
  <si>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</si>
  <si>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</si>
  <si>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</si>
  <si>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</si>
  <si>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</si>
  <si>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</si>
  <si>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</si>
  <si>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</si>
  <si>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</si>
  <si>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</si>
  <si>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</si>
  <si>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</si>
  <si>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</si>
  <si>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</si>
  <si>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</si>
  <si>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</si>
  <si>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</si>
  <si>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</si>
  <si>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</si>
  <si>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</si>
  <si>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</si>
  <si>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</si>
  <si>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</si>
  <si>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</si>
  <si>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</si>
  <si>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</si>
  <si>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</si>
  <si>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</si>
  <si>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</si>
  <si>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</si>
  <si>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</si>
  <si>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</si>
  <si>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</si>
  <si>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</si>
  <si>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</si>
  <si>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</si>
  <si>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</si>
  <si>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</si>
  <si>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</si>
  <si>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</si>
  <si>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</si>
  <si>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</si>
  <si>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</si>
  <si>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</si>
  <si>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</si>
  <si>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</si>
  <si>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</si>
  <si>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</si>
  <si>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</si>
  <si>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</si>
  <si>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</si>
  <si>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</si>
  <si>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</si>
  <si>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</si>
  <si>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</si>
  <si>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</si>
  <si>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</si>
  <si>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</si>
  <si>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</si>
  <si>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</si>
  <si>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</si>
  <si>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</si>
  <si>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</si>
  <si>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</si>
  <si>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</si>
  <si>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</si>
  <si>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</si>
  <si>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</si>
  <si>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</si>
  <si>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</si>
  <si>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</si>
  <si>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</si>
  <si>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</si>
  <si>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</si>
  <si>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</si>
  <si>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</si>
  <si>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</si>
  <si>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</si>
  <si>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</si>
  <si>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</si>
  <si>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</si>
  <si>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</si>
  <si>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</si>
  <si>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</si>
  <si>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</si>
  <si>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</si>
  <si>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</si>
  <si>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</si>
  <si>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</si>
  <si>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</si>
  <si>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</si>
  <si>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</si>
  <si>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</si>
  <si>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</si>
  <si>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</si>
  <si>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</si>
  <si>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</si>
  <si>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</si>
  <si>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</si>
  <si>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</si>
  <si>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</si>
  <si>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</si>
  <si>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</si>
  <si>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</si>
  <si>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</si>
  <si>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</si>
  <si>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</si>
  <si>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</si>
  <si>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</si>
  <si>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</si>
  <si>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</si>
  <si>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</si>
  <si>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</si>
  <si>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</si>
  <si>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</si>
  <si>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</si>
  <si>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</si>
  <si>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</si>
  <si>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</si>
  <si>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</si>
  <si>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</si>
  <si>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</si>
  <si>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</si>
  <si>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</si>
  <si>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</si>
  <si>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</si>
  <si>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</si>
  <si>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</si>
  <si>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</si>
  <si>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</si>
  <si>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</si>
  <si>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</si>
  <si>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</si>
  <si>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</si>
  <si>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</si>
  <si>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</si>
  <si>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</si>
  <si>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</si>
  <si>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</si>
  <si>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</si>
  <si>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</si>
  <si>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</si>
  <si>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</si>
  <si>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</si>
  <si>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</si>
  <si>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</si>
  <si>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</si>
  <si>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</si>
  <si>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</si>
  <si>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</si>
  <si>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</si>
  <si>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</si>
  <si>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</si>
  <si>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</si>
  <si>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</si>
  <si>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</si>
  <si>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</si>
  <si>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</si>
  <si>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</si>
  <si>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</si>
  <si>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</si>
  <si>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</si>
  <si>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</si>
  <si>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</si>
  <si>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</si>
  <si>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</si>
  <si>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</si>
  <si>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</si>
  <si>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</si>
  <si>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</si>
  <si>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</si>
  <si>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</si>
  <si>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</si>
  <si>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</si>
  <si>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</si>
  <si>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</si>
  <si>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</si>
  <si>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</si>
  <si>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</si>
  <si>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</si>
  <si>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</si>
  <si>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</si>
  <si>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</si>
  <si>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</si>
  <si>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</si>
  <si>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</si>
  <si>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</si>
  <si>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</si>
  <si>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</si>
  <si>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</si>
  <si>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</si>
  <si>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</si>
  <si>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</si>
  <si>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</si>
  <si>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</si>
  <si>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</si>
  <si>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</si>
  <si>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</si>
  <si>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</si>
  <si>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</si>
  <si>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</si>
  <si>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</si>
  <si>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</si>
  <si>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</si>
  <si>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</si>
  <si>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</si>
  <si>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</si>
  <si>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</si>
  <si>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</si>
  <si>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</si>
  <si>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</si>
  <si>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</si>
  <si>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</si>
  <si>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</si>
  <si>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</si>
  <si>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</si>
  <si>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</si>
  <si>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</si>
  <si>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(ТС)</t>
  </si>
  <si>
    <t>Форма 4.1.1</t>
  </si>
  <si>
    <t>Форма 4.1.2</t>
  </si>
  <si>
    <t>Форма 4.1.3</t>
  </si>
  <si>
    <t>Общая информация об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</si>
  <si>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</si>
  <si>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>сведения о присвоении статуса единой теплоснабжающей организации</t>
  </si>
  <si>
    <t>наименование органа, присвоившего статус единой теплоснабжающей организации</t>
  </si>
  <si>
    <t>дата присвоения</t>
  </si>
  <si>
    <t>Дата присвоения статуса единой теплоснабжающей организации указывается в виде «ДД.ММ.ГГГГ».</t>
  </si>
  <si>
    <t>номер решения</t>
  </si>
  <si>
    <t>границы зоны (зон) деятельности</t>
  </si>
  <si>
    <t>Указывается описание зоны (зон) деятельности единой теплоснабжающей организации.</t>
  </si>
  <si>
    <t>Форма 4.1.2 Общая информация об объектах теплоснабжения организации</t>
  </si>
  <si>
    <r>
      <t>Форма 4.1.1 Общая информация об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</si>
  <si>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системы теплоснабжения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</si>
  <si>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</si>
  <si>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</si>
  <si>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Количество теплоэлектростанций, шт.</t>
  </si>
  <si>
    <t>Теплоэлектростанции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</si>
  <si>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</si>
  <si>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</si>
  <si>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</si>
  <si>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Тепловые станции</t>
  </si>
  <si>
    <t>Котельные</t>
  </si>
  <si>
    <t>Количество котельных, шт.</t>
  </si>
  <si>
    <t>Количество центральных тепловых пунктов, шт.</t>
  </si>
  <si>
    <t>кВт*ч</t>
  </si>
  <si>
    <t>Единица измерения
/kind_of_unit/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</si>
  <si>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теплоснабжения.</t>
    </r>
  </si>
  <si>
    <r>
      <t>Форма 4.1.3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</si>
  <si>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Тип теплоснабжающей организации</t>
  </si>
  <si>
    <t>Регулируемая организация</t>
  </si>
  <si>
    <t>Единая теплоснабжающая организация</t>
  </si>
  <si>
    <t>Теплоснабжающая организация в ценовой зоне теплоснабжения</t>
  </si>
  <si>
    <t>Теплосетевая организация в ценовой зоне теплоснабжения</t>
  </si>
  <si>
    <r>
      <rPr>
        <b/>
        <sz val="9"/>
        <rFont val="Tahoma"/>
        <family val="2"/>
        <charset val="204"/>
      </rPr>
      <t>Тип организации</t>
    </r>
    <r>
      <rPr>
        <sz val="9"/>
        <rFont val="Tahoma"/>
        <family val="2"/>
        <charset val="204"/>
      </rPr>
      <t xml:space="preserve">
kind_of_org_type</t>
    </r>
  </si>
  <si>
    <t>изменения в раскрытой ранее информации</t>
  </si>
  <si>
    <t>Информация в строках 2.7.x.1 – 2.7.x.4 указывается только едиными теплоснабжающими организациями.</t>
  </si>
  <si>
    <t>Дифференциация информации по централизованным системам теплоснабжения</t>
  </si>
  <si>
    <t>Количество тепловых станций, шт.</t>
  </si>
  <si>
    <t>Проверка доступных обновлений...</t>
  </si>
  <si>
    <t>Доступно обновление до версии 1.1.1</t>
  </si>
  <si>
    <t>Описание изменений: Версия 1.1
1. Корректировка ограничений значений протяженности сетей на листе 'Форма 4.1.2'</t>
  </si>
  <si>
    <t>Размер файла обновления: 283648 байт</t>
  </si>
  <si>
    <t>Подготовка к обновлению...</t>
  </si>
  <si>
    <t>Сохранение файла резервной копии: Y:\Шпагина\отчетность\стандарты раскрытия инфо\2020\3. Сведения об организации 2020 год\6. Шаблоны\1.BKP.xlsb</t>
  </si>
  <si>
    <t>Резервная копия создана: Y:\Шпагина\отчетность\стандарты раскрытия инфо\2020\3. Сведения об организации 2020 год\6. Шаблоны\1.BKP.xlsb</t>
  </si>
  <si>
    <t>Создание книги для установки обновлений...</t>
  </si>
  <si>
    <t>Файл обновления загружен: Y:\Шпагина\отчетность\стандарты раскрытия инфо\2020\3. Сведения об организации 2020 год\6. Шаблоны\UPDATE.FAS.JKH.OPEN.INFO.ORG.WARM.TO.1.1.1.14.xls</t>
  </si>
  <si>
    <t>Значения протяженности сетей, показателей в блоках «Теплоэлектростанции», «Тепловые станции», «Котельные» (за исключением колонки «Единицы измерения»), количества центральных тепловых пунктов указываются в виде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«Единицы изменения» в блоке «Теплоэлектростанции»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</t>
  </si>
  <si>
    <t>Обновление завершилось удачно! Шаблон FAS.JKH.OPEN.INFO.ORG.WARM(v1.1).xlsb сохранен под именем 'FAS.JKH.OPEN.INFO.ORG.WARM(v1.1.1).xlsb'</t>
  </si>
  <si>
    <t>Нет доступных обновлений для шаблона с кодом FAS.JKH.OPEN.INFO.ORG.WARM!</t>
  </si>
  <si>
    <t>19.05.2020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</si>
  <si>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</si>
  <si>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</si>
  <si>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</si>
  <si>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</si>
  <si>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</si>
  <si>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</si>
  <si>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</si>
  <si>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</si>
  <si>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</si>
  <si>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</si>
  <si>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</si>
  <si>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</si>
  <si>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</si>
  <si>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31077487</t>
  </si>
  <si>
    <t>АО "БЕРЕЗКАГАЗ ЮГРА"</t>
  </si>
  <si>
    <t>8601036768</t>
  </si>
  <si>
    <t>860101001</t>
  </si>
  <si>
    <t>31-10-2008 00:00:00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</si>
  <si>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</si>
  <si>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</si>
  <si>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</si>
  <si>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</si>
  <si>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</si>
  <si>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</si>
  <si>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</si>
  <si>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</si>
  <si>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</si>
  <si>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26607640</t>
  </si>
  <si>
    <t>АО "Россети Тюмень"</t>
  </si>
  <si>
    <t>8602060185</t>
  </si>
  <si>
    <t>860201001</t>
  </si>
  <si>
    <t>28792615</t>
  </si>
  <si>
    <t>АО "СУЭНКО"</t>
  </si>
  <si>
    <t>7205011944</t>
  </si>
  <si>
    <t>26505193</t>
  </si>
  <si>
    <t>АО "Сибнефтемаш"</t>
  </si>
  <si>
    <t>7224009228</t>
  </si>
  <si>
    <t>26360369</t>
  </si>
  <si>
    <t>АО "Тюменский комбинат хлебопродуктов"</t>
  </si>
  <si>
    <t>7204003683</t>
  </si>
  <si>
    <t>26776132</t>
  </si>
  <si>
    <t>АО "Тюменский электромеханический завод"</t>
  </si>
  <si>
    <t>7204003108</t>
  </si>
  <si>
    <t>30919929</t>
  </si>
  <si>
    <t>АО "УСТЭК"</t>
  </si>
  <si>
    <t>7203420973</t>
  </si>
  <si>
    <t>01-06-2017 00:00:00</t>
  </si>
  <si>
    <t>26800381</t>
  </si>
  <si>
    <t>АО "Уральская теплосетевая компания"</t>
  </si>
  <si>
    <t>7203203418</t>
  </si>
  <si>
    <t>30794853</t>
  </si>
  <si>
    <t>АО "ЮТэйр-Инжиниринг"</t>
  </si>
  <si>
    <t>7204002009</t>
  </si>
  <si>
    <t>31077321</t>
  </si>
  <si>
    <t>АО АРКТИКГАЗ</t>
  </si>
  <si>
    <t>8904056643</t>
  </si>
  <si>
    <t>890401001</t>
  </si>
  <si>
    <t>18-04-2008 00:00:00</t>
  </si>
  <si>
    <t>26360358</t>
  </si>
  <si>
    <t>АО Нижневартовская ГРЭС</t>
  </si>
  <si>
    <t>8620018330</t>
  </si>
  <si>
    <t>785150001</t>
  </si>
  <si>
    <t>31172028</t>
  </si>
  <si>
    <t>АСУСОН ТО "Детский психоневрологический дом-интернат"</t>
  </si>
  <si>
    <t>7224012164</t>
  </si>
  <si>
    <t>26-11-2007 00:00:00</t>
  </si>
  <si>
    <t>31268451</t>
  </si>
  <si>
    <t>АСУСОН ТО "Таловский психоневрологический интернат"</t>
  </si>
  <si>
    <t>7217004074</t>
  </si>
  <si>
    <t>720501001</t>
  </si>
  <si>
    <t>26360390</t>
  </si>
  <si>
    <t>АСУСОН ТО "Ялуторовский психоневрологический интернат"</t>
  </si>
  <si>
    <t>7207000070</t>
  </si>
  <si>
    <t>720701001</t>
  </si>
  <si>
    <t>26360450</t>
  </si>
  <si>
    <t>АУ СОН Тюменской области центр "Красная гвоздика"</t>
  </si>
  <si>
    <t>7224037151</t>
  </si>
  <si>
    <t>19-10-2009 00:00:00</t>
  </si>
  <si>
    <t>26375285</t>
  </si>
  <si>
    <t>Армизонское УМПЖКХ</t>
  </si>
  <si>
    <t>7209005331</t>
  </si>
  <si>
    <t>722001001</t>
  </si>
  <si>
    <t>26360397</t>
  </si>
  <si>
    <t>ГАУЗ ТО "Ялуторовский санаторий-профилакторий "Светлый"</t>
  </si>
  <si>
    <t>7207003603</t>
  </si>
  <si>
    <t>26375314</t>
  </si>
  <si>
    <t>ГЛПУ ТО "Областная больница № 13"</t>
  </si>
  <si>
    <t>7216001666</t>
  </si>
  <si>
    <t>721601001</t>
  </si>
  <si>
    <t>01-01-2011 00:00:00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</si>
  <si>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</si>
  <si>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</si>
  <si>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</si>
  <si>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26360342</t>
  </si>
  <si>
    <t>ЗАО "Автоколонна 1228"</t>
  </si>
  <si>
    <t>7202000912</t>
  </si>
  <si>
    <t>720201001</t>
  </si>
  <si>
    <t>26810875</t>
  </si>
  <si>
    <t>ЗАО "Завод "Сантехкомплект"</t>
  </si>
  <si>
    <t>7203039648</t>
  </si>
  <si>
    <t>18-04-2011 00:00:00</t>
  </si>
  <si>
    <t>31206252</t>
  </si>
  <si>
    <t>ИП Лоось Татьяна Ивановна</t>
  </si>
  <si>
    <t>722002784109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</si>
  <si>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</si>
  <si>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</si>
  <si>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</si>
  <si>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</si>
  <si>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</si>
  <si>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</si>
  <si>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</si>
  <si>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</si>
  <si>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</si>
  <si>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</si>
  <si>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30852439</t>
  </si>
  <si>
    <t>МАОУ "Нижнеаремзянская СОШ"</t>
  </si>
  <si>
    <t>7223009345</t>
  </si>
  <si>
    <t>720601001</t>
  </si>
  <si>
    <t>26777765</t>
  </si>
  <si>
    <t>МАОУ Байкаловская СОШ</t>
  </si>
  <si>
    <t>7223009384</t>
  </si>
  <si>
    <t>30797628</t>
  </si>
  <si>
    <t>МАОУ Сетовская СОШ</t>
  </si>
  <si>
    <t>7206026083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</si>
  <si>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</si>
  <si>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</si>
  <si>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</si>
  <si>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</si>
  <si>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</si>
  <si>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</si>
  <si>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</si>
  <si>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</si>
  <si>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</si>
  <si>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</si>
  <si>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</si>
  <si>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</si>
  <si>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</si>
  <si>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</si>
  <si>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</si>
  <si>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</si>
  <si>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</si>
  <si>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</si>
  <si>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</si>
  <si>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</si>
  <si>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</si>
  <si>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</si>
  <si>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</si>
  <si>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</si>
  <si>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</si>
  <si>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</si>
  <si>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</si>
  <si>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</si>
  <si>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</si>
  <si>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</si>
  <si>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</si>
  <si>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</si>
  <si>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</si>
  <si>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</si>
  <si>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</si>
  <si>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</si>
  <si>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</si>
  <si>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</si>
  <si>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</si>
  <si>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</si>
  <si>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</si>
  <si>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</si>
  <si>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</si>
  <si>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</si>
  <si>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</si>
  <si>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</si>
  <si>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28264555</t>
  </si>
  <si>
    <t>МУП "Теплосервис" Бердюжского района</t>
  </si>
  <si>
    <t>7220005092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</si>
  <si>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</si>
  <si>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</si>
  <si>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</si>
  <si>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</si>
  <si>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</si>
  <si>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</si>
  <si>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</si>
  <si>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</si>
  <si>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</si>
  <si>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</si>
  <si>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</si>
  <si>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</si>
  <si>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</si>
  <si>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</si>
  <si>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</si>
  <si>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</si>
  <si>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</si>
  <si>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</si>
  <si>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</si>
  <si>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</si>
  <si>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</si>
  <si>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</si>
  <si>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</si>
  <si>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</si>
  <si>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</si>
  <si>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</si>
  <si>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</si>
  <si>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</si>
  <si>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26360344</t>
  </si>
  <si>
    <t>ОАО "Автотеплотехник"</t>
  </si>
  <si>
    <t>7202031519</t>
  </si>
  <si>
    <t>28821857</t>
  </si>
  <si>
    <t>ОАО "Аэропорт Сургут"</t>
  </si>
  <si>
    <t>8602060523</t>
  </si>
  <si>
    <t>720343001</t>
  </si>
  <si>
    <t>28467618</t>
  </si>
  <si>
    <t>ОАО "ТДСК"</t>
  </si>
  <si>
    <t>7203032191</t>
  </si>
  <si>
    <t>26360351</t>
  </si>
  <si>
    <t>ОАО "Тюмень-Дизель"</t>
  </si>
  <si>
    <t>7203076015</t>
  </si>
  <si>
    <t>30989030</t>
  </si>
  <si>
    <t>ООО "АДК"</t>
  </si>
  <si>
    <t>7203217555</t>
  </si>
  <si>
    <t>28882077</t>
  </si>
  <si>
    <t>ООО "Абатский жилремстрой"</t>
  </si>
  <si>
    <t>7208004222</t>
  </si>
  <si>
    <t>26777702</t>
  </si>
  <si>
    <t>ООО "Булашов и Коммунал Сервис"</t>
  </si>
  <si>
    <t>7210110348</t>
  </si>
  <si>
    <t>30347280</t>
  </si>
  <si>
    <t>ООО "ВОДНИК"</t>
  </si>
  <si>
    <t>7203315376</t>
  </si>
  <si>
    <t>26375307</t>
  </si>
  <si>
    <t>ООО "Вектор"</t>
  </si>
  <si>
    <t>7215001342</t>
  </si>
  <si>
    <t>26576140</t>
  </si>
  <si>
    <t>ООО "Газпром трансгаз Сургут"</t>
  </si>
  <si>
    <t>8617002073</t>
  </si>
  <si>
    <t>997250001</t>
  </si>
  <si>
    <t>26375306</t>
  </si>
  <si>
    <t>ООО "Гарант"</t>
  </si>
  <si>
    <t>7215001335</t>
  </si>
  <si>
    <t>28005926</t>
  </si>
  <si>
    <t>ООО "Голышмановотеплосервис"</t>
  </si>
  <si>
    <t>7220004589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</si>
  <si>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</si>
  <si>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</si>
  <si>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</si>
  <si>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</si>
  <si>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</si>
  <si>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</si>
  <si>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</si>
  <si>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30356010</t>
  </si>
  <si>
    <t>ООО "Инвест-силикат-стройсервис"</t>
  </si>
  <si>
    <t>7224007051</t>
  </si>
  <si>
    <t>26375294</t>
  </si>
  <si>
    <t>ООО "Коммуналсервис"</t>
  </si>
  <si>
    <t>7211005547</t>
  </si>
  <si>
    <t>721101001</t>
  </si>
  <si>
    <t>31420184</t>
  </si>
  <si>
    <t>ООО "ЛУКОЙЛ-АИК"</t>
  </si>
  <si>
    <t>8608059605</t>
  </si>
  <si>
    <t>860801001</t>
  </si>
  <si>
    <t>31222419</t>
  </si>
  <si>
    <t>ООО "М-ЭНЕРГО"</t>
  </si>
  <si>
    <t>7224078976</t>
  </si>
  <si>
    <t>12-04-2018 00:00:00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</si>
  <si>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</si>
  <si>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</si>
  <si>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</si>
  <si>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</si>
  <si>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</si>
  <si>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</si>
  <si>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</si>
  <si>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</si>
  <si>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</si>
  <si>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27570796</t>
  </si>
  <si>
    <t>ООО "Мегаполис-Сервис"</t>
  </si>
  <si>
    <t>7202222351</t>
  </si>
  <si>
    <t>31077508</t>
  </si>
  <si>
    <t>ООО "Новоуренгойский газохимический комплекс"</t>
  </si>
  <si>
    <t>8904006547</t>
  </si>
  <si>
    <t>21-08-2002 00:00:00</t>
  </si>
  <si>
    <t>27506018</t>
  </si>
  <si>
    <t>ООО "Партнер"</t>
  </si>
  <si>
    <t>7224036976</t>
  </si>
  <si>
    <t>31-12-2014 00:00:00</t>
  </si>
  <si>
    <t>31212504</t>
  </si>
  <si>
    <t>ООО "РАССВЕТ-Т"</t>
  </si>
  <si>
    <t>7203450939</t>
  </si>
  <si>
    <t>01-06-2018 00:00:00</t>
  </si>
  <si>
    <t>28859642</t>
  </si>
  <si>
    <t>ООО "Ромист"</t>
  </si>
  <si>
    <t>7220005487</t>
  </si>
  <si>
    <t>26375352</t>
  </si>
  <si>
    <t>7224032562</t>
  </si>
  <si>
    <t>26375276</t>
  </si>
  <si>
    <t>ООО "СИБУР Тобольск"</t>
  </si>
  <si>
    <t>7206025040</t>
  </si>
  <si>
    <t>30956431</t>
  </si>
  <si>
    <t>ООО "СТЭК"</t>
  </si>
  <si>
    <t>7203402269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</si>
  <si>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</si>
  <si>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</si>
  <si>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</si>
  <si>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</si>
  <si>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</si>
  <si>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</si>
  <si>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28509855</t>
  </si>
  <si>
    <t>ООО "Сибириада"</t>
  </si>
  <si>
    <t>7205023474</t>
  </si>
  <si>
    <t>31077456</t>
  </si>
  <si>
    <t>ООО "Соровскнефть"</t>
  </si>
  <si>
    <t>7202170632</t>
  </si>
  <si>
    <t>30-11-2007 00:00:00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</si>
  <si>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</si>
  <si>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</si>
  <si>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</si>
  <si>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</si>
  <si>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</si>
  <si>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</si>
  <si>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31083071</t>
  </si>
  <si>
    <t>ООО "ТЕХЭНЕРГО"</t>
  </si>
  <si>
    <t>7203429422</t>
  </si>
  <si>
    <t>30958386</t>
  </si>
  <si>
    <t>ООО "ТИС"</t>
  </si>
  <si>
    <t>7203428884</t>
  </si>
  <si>
    <t>30992089</t>
  </si>
  <si>
    <t>ООО "ТЛЦ"</t>
  </si>
  <si>
    <t>7203381837</t>
  </si>
  <si>
    <t>30371897</t>
  </si>
  <si>
    <t>ООО "ТЮМЕНЬГАЗСЕРВИС"</t>
  </si>
  <si>
    <t>7202135194</t>
  </si>
  <si>
    <t>27356445</t>
  </si>
  <si>
    <t>ООО "Тавда-Уют"</t>
  </si>
  <si>
    <t>7224048202</t>
  </si>
  <si>
    <t>20-07-2010 00:00:00</t>
  </si>
  <si>
    <t>30861530</t>
  </si>
  <si>
    <t>ООО "Тепло"</t>
  </si>
  <si>
    <t>7207018279</t>
  </si>
  <si>
    <t>26375295</t>
  </si>
  <si>
    <t>ООО "Теплолюкс"</t>
  </si>
  <si>
    <t>7211005554</t>
  </si>
  <si>
    <t>28856888</t>
  </si>
  <si>
    <t>ООО "Тепломонтажналадка"</t>
  </si>
  <si>
    <t>7206035546</t>
  </si>
  <si>
    <t>26375283</t>
  </si>
  <si>
    <t>ООО "Теплосервис с. Абатское"</t>
  </si>
  <si>
    <t>7208003980</t>
  </si>
  <si>
    <t>30355588</t>
  </si>
  <si>
    <t>ООО "Теплый дом"</t>
  </si>
  <si>
    <t>7203333167</t>
  </si>
  <si>
    <t>28830004</t>
  </si>
  <si>
    <t>ООО "Техмонтаж"</t>
  </si>
  <si>
    <t>7203243280</t>
  </si>
  <si>
    <t>30438563</t>
  </si>
  <si>
    <t>ООО "Технолог"</t>
  </si>
  <si>
    <t>7203315954</t>
  </si>
  <si>
    <t>30838885</t>
  </si>
  <si>
    <t>ООО "Техноцентр"</t>
  </si>
  <si>
    <t>7203330328</t>
  </si>
  <si>
    <t>28966662</t>
  </si>
  <si>
    <t>ООО "Тобольская ТЭЦ"</t>
  </si>
  <si>
    <t>7206048859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</si>
  <si>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</si>
  <si>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</si>
  <si>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</si>
  <si>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</si>
  <si>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</si>
  <si>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</si>
  <si>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30952083</t>
  </si>
  <si>
    <t>ООО "УК "Авангард"</t>
  </si>
  <si>
    <t>7203380103</t>
  </si>
  <si>
    <t>31309691</t>
  </si>
  <si>
    <t>ООО "УК НА ПРАЖСКОЙ"</t>
  </si>
  <si>
    <t>7203455415</t>
  </si>
  <si>
    <t>26507917</t>
  </si>
  <si>
    <t>ООО "Управляющая компания "Лекс"</t>
  </si>
  <si>
    <t>7204031169</t>
  </si>
  <si>
    <t>26643041</t>
  </si>
  <si>
    <t>ООО "Управляющая компания "УПРАВДОМ"</t>
  </si>
  <si>
    <t>7202155320</t>
  </si>
  <si>
    <t>28-01-2009 00:00:00</t>
  </si>
  <si>
    <t>28451589</t>
  </si>
  <si>
    <t>ООО "Холдинговая компания "Колумб"</t>
  </si>
  <si>
    <t>7204104890</t>
  </si>
  <si>
    <t>26434973</t>
  </si>
  <si>
    <t>ООО "Червишевское ЖКХ"</t>
  </si>
  <si>
    <t>7224041334</t>
  </si>
  <si>
    <t>26522800</t>
  </si>
  <si>
    <t>ООО «Газпром энерго» в зоне деятельности Сургутского филиала Общества с ограниченной ответственностью «Газпром энерго»</t>
  </si>
  <si>
    <t>7736186950</t>
  </si>
  <si>
    <t>860202001</t>
  </si>
  <si>
    <t>03-10-2005 00:00:00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</si>
  <si>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</si>
  <si>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</si>
  <si>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</si>
  <si>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</si>
  <si>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</si>
  <si>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</si>
  <si>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31077469</t>
  </si>
  <si>
    <t>ООО РУСГАЗСЕРВИС</t>
  </si>
  <si>
    <t>8601041542</t>
  </si>
  <si>
    <t>07-07-2010 00:00:00</t>
  </si>
  <si>
    <t>26360362</t>
  </si>
  <si>
    <t>ООО УК "Тюменьжилсервис"</t>
  </si>
  <si>
    <t>7203163934</t>
  </si>
  <si>
    <t>26375346</t>
  </si>
  <si>
    <t>ПАО "Птицефабрика "Боровская"</t>
  </si>
  <si>
    <t>7224008030</t>
  </si>
  <si>
    <t>26551662</t>
  </si>
  <si>
    <t>ПАО "Фортум"</t>
  </si>
  <si>
    <t>7203162698</t>
  </si>
  <si>
    <t>997150001</t>
  </si>
  <si>
    <t>01-12-2006 00:00:00</t>
  </si>
  <si>
    <t>26360373</t>
  </si>
  <si>
    <t>ПАО ДОК "Красный Октябрь"</t>
  </si>
  <si>
    <t>7204660270</t>
  </si>
  <si>
    <t>26360348</t>
  </si>
  <si>
    <t>ПАО Опытный завод "ЭЛЕКТРОН"</t>
  </si>
  <si>
    <t>7203000866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</si>
  <si>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</si>
  <si>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</si>
  <si>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</si>
  <si>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</si>
  <si>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</si>
  <si>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</si>
  <si>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</si>
  <si>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</si>
  <si>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</si>
  <si>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</si>
  <si>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</si>
  <si>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24-06-2011 00:00:00</t>
  </si>
  <si>
    <t>26375342</t>
  </si>
  <si>
    <t>Сладковское МУП ЖКХ</t>
  </si>
  <si>
    <t>7221001460</t>
  </si>
  <si>
    <t>28856997</t>
  </si>
  <si>
    <t>ТМУП "ТТС"</t>
  </si>
  <si>
    <t>7203262893</t>
  </si>
  <si>
    <t>30-03-2011 00:00:00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</si>
  <si>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</si>
  <si>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</si>
  <si>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</si>
  <si>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</si>
  <si>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</si>
  <si>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</si>
  <si>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</si>
  <si>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</si>
  <si>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</si>
  <si>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</si>
  <si>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</si>
  <si>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</si>
  <si>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</si>
  <si>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</si>
  <si>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26360391</t>
  </si>
  <si>
    <t>Федеральное казенное учреждение "Центр хранения Страхового фонда"</t>
  </si>
  <si>
    <t>7207000289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</si>
  <si>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</si>
  <si>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</si>
  <si>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</si>
  <si>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</si>
  <si>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</si>
  <si>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</si>
  <si>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28856006</t>
  </si>
  <si>
    <t>8601053210</t>
  </si>
  <si>
    <t>26423553</t>
  </si>
  <si>
    <t>филиал "Сургутская ГРЭС-2" ПАО "Юнипро"</t>
  </si>
  <si>
    <t>8602067092</t>
  </si>
  <si>
    <t>04-03-2004 00:00:00</t>
  </si>
  <si>
    <t>№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</si>
  <si>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</si>
  <si>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</si>
  <si>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</si>
  <si>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</si>
  <si>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</si>
  <si>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</si>
  <si>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</si>
  <si>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</si>
  <si>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</si>
  <si>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</si>
  <si>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</si>
  <si>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</si>
  <si>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</si>
  <si>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</si>
  <si>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</si>
  <si>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</si>
  <si>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</si>
  <si>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</si>
  <si>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</si>
  <si>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</si>
  <si>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</si>
  <si>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</si>
  <si>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</si>
  <si>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</si>
  <si>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</si>
  <si>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</si>
  <si>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</si>
  <si>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</si>
  <si>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</si>
  <si>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</si>
  <si>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</si>
  <si>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</si>
  <si>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</si>
  <si>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</si>
  <si>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</si>
  <si>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</si>
  <si>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</si>
  <si>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</si>
  <si>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</si>
  <si>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</si>
  <si>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</si>
  <si>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</si>
  <si>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</si>
  <si>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</si>
  <si>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</si>
  <si>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</si>
  <si>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</si>
  <si>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</si>
  <si>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</si>
  <si>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</si>
  <si>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</si>
  <si>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</si>
  <si>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</si>
  <si>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</si>
  <si>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</si>
  <si>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</si>
  <si>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</si>
  <si>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</si>
  <si>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</si>
  <si>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</si>
  <si>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</si>
  <si>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</si>
  <si>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</si>
  <si>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</si>
  <si>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</si>
  <si>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</si>
  <si>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</si>
  <si>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</si>
  <si>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</si>
  <si>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</si>
  <si>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</si>
  <si>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</si>
  <si>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</si>
  <si>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</si>
  <si>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</si>
  <si>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</si>
  <si>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</si>
  <si>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</si>
  <si>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</si>
  <si>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</si>
  <si>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</si>
  <si>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</si>
  <si>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</si>
  <si>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</si>
  <si>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</si>
  <si>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</si>
  <si>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</si>
  <si>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</si>
  <si>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</si>
  <si>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</si>
  <si>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</si>
  <si>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</si>
  <si>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</si>
  <si>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</si>
  <si>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</si>
  <si>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</si>
  <si>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</si>
  <si>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</si>
  <si>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</si>
  <si>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</si>
  <si>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</si>
  <si>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</si>
  <si>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</si>
  <si>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</si>
  <si>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</si>
  <si>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</si>
  <si>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</si>
  <si>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</si>
  <si>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</si>
  <si>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</si>
  <si>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</si>
  <si>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</si>
  <si>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</si>
  <si>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</si>
  <si>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</si>
  <si>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</si>
  <si>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</si>
  <si>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</si>
  <si>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</si>
  <si>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</si>
  <si>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</si>
  <si>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</si>
  <si>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</si>
  <si>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</si>
  <si>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</si>
  <si>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</si>
  <si>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</si>
  <si>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</si>
  <si>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</si>
  <si>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</si>
  <si>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</si>
  <si>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</si>
  <si>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</si>
  <si>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</si>
  <si>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</si>
  <si>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</si>
  <si>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</si>
  <si>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</si>
  <si>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</si>
  <si>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</si>
  <si>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</si>
  <si>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</si>
  <si>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</si>
  <si>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</si>
  <si>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</si>
  <si>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</si>
  <si>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</si>
  <si>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</si>
  <si>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</si>
  <si>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</si>
  <si>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</si>
  <si>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</si>
  <si>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</si>
  <si>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</si>
  <si>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</si>
  <si>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</si>
  <si>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</si>
  <si>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</si>
  <si>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</t>
  </si>
  <si>
    <t>71702000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</si>
  <si>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</si>
  <si>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</si>
  <si>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</si>
  <si>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</si>
  <si>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</si>
  <si>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</si>
  <si>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</si>
  <si>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</si>
  <si>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</si>
  <si>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</si>
  <si>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</si>
  <si>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</si>
  <si>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</si>
  <si>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</si>
  <si>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</si>
  <si>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</si>
  <si>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</si>
  <si>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</si>
  <si>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</si>
  <si>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</si>
  <si>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</si>
  <si>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</si>
  <si>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</si>
  <si>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</si>
  <si>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</si>
  <si>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</si>
  <si>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</si>
  <si>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</si>
  <si>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</si>
  <si>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</si>
  <si>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</si>
  <si>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</si>
  <si>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</si>
  <si>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</si>
  <si>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</si>
  <si>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</si>
  <si>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</si>
  <si>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</si>
  <si>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</si>
  <si>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</si>
  <si>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</si>
  <si>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</si>
  <si>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</si>
  <si>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</si>
  <si>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</si>
  <si>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</si>
  <si>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</si>
  <si>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</si>
  <si>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</si>
  <si>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</si>
  <si>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</si>
  <si>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</si>
  <si>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</si>
  <si>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</si>
  <si>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</si>
  <si>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</si>
  <si>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</si>
  <si>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</si>
  <si>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</si>
  <si>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</si>
  <si>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</si>
  <si>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</si>
  <si>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</si>
  <si>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</si>
  <si>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</si>
  <si>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</si>
  <si>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</si>
  <si>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</si>
  <si>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</si>
  <si>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</si>
  <si>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</si>
  <si>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</si>
  <si>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</si>
  <si>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</si>
  <si>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</si>
  <si>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</si>
  <si>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</si>
  <si>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</si>
  <si>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</si>
  <si>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</si>
  <si>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</si>
  <si>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</si>
  <si>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</si>
  <si>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</si>
  <si>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</si>
  <si>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</si>
  <si>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</si>
  <si>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</si>
  <si>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</si>
  <si>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</si>
  <si>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</si>
  <si>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</si>
  <si>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</si>
  <si>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</si>
  <si>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</si>
  <si>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</si>
  <si>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</si>
  <si>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</si>
  <si>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</si>
  <si>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</si>
  <si>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</si>
  <si>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</si>
  <si>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</si>
  <si>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</si>
  <si>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</si>
  <si>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</si>
  <si>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</si>
  <si>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</si>
  <si>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</si>
  <si>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</si>
  <si>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</si>
  <si>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</si>
  <si>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</si>
  <si>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</si>
  <si>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</si>
  <si>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</si>
  <si>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</si>
  <si>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</si>
  <si>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</si>
  <si>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</si>
  <si>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</si>
  <si>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</si>
  <si>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</si>
  <si>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</si>
  <si>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</si>
  <si>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</si>
  <si>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</si>
  <si>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</si>
  <si>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</si>
  <si>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</si>
  <si>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</si>
  <si>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</si>
  <si>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</si>
  <si>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</si>
  <si>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</si>
  <si>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</si>
  <si>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</si>
  <si>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</si>
  <si>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</si>
  <si>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</si>
  <si>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</si>
  <si>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</si>
  <si>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</si>
  <si>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</si>
  <si>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</si>
  <si>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</si>
  <si>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</si>
  <si>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</si>
  <si>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</si>
  <si>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</si>
  <si>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</si>
  <si>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</si>
  <si>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</si>
  <si>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</si>
  <si>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</si>
  <si>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</si>
  <si>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</si>
  <si>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</si>
  <si>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</si>
  <si>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</si>
  <si>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</si>
  <si>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</si>
  <si>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</si>
  <si>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</si>
  <si>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</si>
  <si>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</si>
  <si>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</si>
  <si>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</si>
  <si>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</si>
  <si>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</si>
  <si>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</si>
  <si>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</si>
  <si>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</si>
  <si>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</si>
  <si>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</si>
  <si>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</si>
  <si>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</si>
  <si>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</si>
  <si>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</si>
  <si>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</si>
  <si>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</si>
  <si>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</si>
  <si>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</si>
  <si>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</si>
  <si>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</si>
  <si>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</si>
  <si>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</si>
  <si>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</si>
  <si>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</si>
  <si>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</si>
  <si>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</si>
  <si>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</si>
  <si>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</si>
  <si>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</si>
  <si>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</si>
  <si>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</si>
  <si>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</si>
  <si>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</si>
  <si>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</si>
  <si>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</si>
  <si>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</si>
  <si>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</si>
  <si>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</si>
  <si>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</si>
  <si>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</si>
  <si>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</si>
  <si>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</si>
  <si>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</si>
  <si>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</si>
  <si>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</si>
  <si>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</si>
  <si>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</si>
  <si>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</si>
  <si>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</si>
  <si>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</si>
  <si>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</si>
  <si>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</si>
  <si>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</si>
  <si>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</si>
  <si>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</si>
  <si>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</si>
  <si>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</si>
  <si>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</si>
  <si>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</si>
  <si>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</si>
  <si>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</si>
  <si>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</si>
  <si>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</si>
  <si>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</si>
  <si>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</si>
  <si>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</si>
  <si>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</si>
  <si>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</si>
  <si>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</si>
  <si>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</si>
  <si>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</si>
  <si>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</si>
  <si>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</si>
  <si>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</si>
  <si>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</si>
  <si>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</si>
  <si>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Хмелевское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</si>
  <si>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</si>
  <si>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</si>
  <si>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</si>
  <si>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</si>
  <si>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</si>
  <si>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</si>
  <si>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</si>
  <si>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</si>
  <si>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</si>
  <si>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</si>
  <si>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</si>
  <si>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</si>
  <si>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</si>
  <si>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</si>
  <si>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</si>
  <si>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</si>
  <si>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</si>
  <si>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</si>
  <si>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</si>
  <si>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</si>
  <si>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</si>
  <si>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</si>
  <si>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</si>
  <si>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</si>
  <si>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</si>
  <si>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</si>
  <si>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</si>
  <si>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</si>
  <si>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</si>
  <si>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</si>
  <si>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</si>
  <si>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</si>
  <si>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</si>
  <si>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</si>
  <si>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</si>
  <si>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</si>
  <si>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</si>
  <si>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</si>
  <si>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</si>
  <si>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</si>
  <si>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</si>
  <si>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</si>
  <si>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</si>
  <si>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</si>
  <si>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</si>
  <si>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</si>
  <si>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</si>
  <si>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</si>
  <si>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</si>
  <si>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</si>
  <si>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</si>
  <si>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</si>
  <si>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</si>
  <si>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</si>
  <si>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</si>
  <si>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</si>
  <si>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</si>
  <si>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</si>
  <si>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</si>
  <si>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</si>
  <si>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</si>
  <si>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</si>
  <si>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</si>
  <si>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</si>
  <si>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</si>
  <si>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</si>
  <si>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</si>
  <si>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</si>
  <si>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</si>
  <si>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</si>
  <si>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</si>
  <si>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</si>
  <si>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</si>
  <si>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</si>
  <si>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</si>
  <si>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</si>
  <si>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</si>
  <si>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</si>
  <si>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</si>
  <si>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</si>
  <si>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</si>
  <si>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</si>
  <si>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</si>
  <si>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</si>
  <si>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</si>
  <si>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</si>
  <si>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</si>
  <si>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</si>
  <si>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</si>
  <si>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</si>
  <si>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</si>
  <si>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</si>
  <si>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</si>
  <si>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</si>
  <si>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</si>
  <si>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</si>
  <si>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</si>
  <si>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</si>
  <si>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</si>
  <si>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</si>
  <si>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</si>
  <si>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</si>
  <si>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</si>
  <si>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</si>
  <si>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</si>
  <si>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</si>
  <si>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</si>
  <si>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</si>
  <si>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</si>
  <si>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</si>
  <si>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</si>
  <si>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</si>
  <si>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</si>
  <si>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</si>
  <si>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</si>
  <si>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</si>
  <si>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</si>
  <si>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</si>
  <si>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</si>
  <si>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</si>
  <si>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</si>
  <si>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</si>
  <si>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</si>
  <si>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</si>
  <si>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</si>
  <si>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</si>
  <si>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</si>
  <si>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</si>
  <si>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</si>
  <si>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</si>
  <si>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</si>
  <si>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</si>
  <si>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</si>
  <si>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</si>
  <si>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</si>
  <si>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</si>
  <si>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</si>
  <si>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</si>
  <si>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</si>
  <si>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</si>
  <si>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</si>
  <si>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</si>
  <si>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</si>
  <si>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</si>
  <si>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</si>
  <si>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</si>
  <si>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</si>
  <si>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</si>
  <si>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</si>
  <si>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</si>
  <si>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</si>
  <si>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</si>
  <si>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</si>
  <si>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</si>
  <si>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</si>
  <si>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</si>
  <si>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</si>
  <si>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</si>
  <si>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</si>
  <si>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</si>
  <si>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</si>
  <si>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</si>
  <si>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</si>
  <si>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</si>
  <si>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</si>
  <si>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</si>
  <si>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</si>
  <si>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</si>
  <si>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</si>
  <si>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</si>
  <si>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</si>
  <si>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</si>
  <si>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</si>
  <si>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</si>
  <si>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</si>
  <si>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</si>
  <si>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</si>
  <si>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</si>
  <si>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</si>
  <si>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</si>
  <si>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</si>
  <si>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</si>
  <si>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</si>
  <si>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</si>
  <si>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</si>
  <si>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</si>
  <si>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</si>
  <si>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</si>
  <si>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</si>
  <si>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Производство тепловой энергии. Некомбинированная выработка</t>
  </si>
  <si>
    <t>Производство тепловой энергии. Комбинированная выработка с уст. мощностью производства электрической энергии менее 25 МВт</t>
  </si>
  <si>
    <t>Производство тепловой энергии. Комбинированная выработка с уст. мощностью производства электрической энергии 25 МВт и более</t>
  </si>
  <si>
    <t>Производство. Теплоноситель</t>
  </si>
  <si>
    <t>Передача. Тепловая энергия</t>
  </si>
  <si>
    <t>Передача. Теплоноситель</t>
  </si>
  <si>
    <t>Сбыт. Тепловая энергия</t>
  </si>
  <si>
    <t>Сбыт. Теплоноситель</t>
  </si>
  <si>
    <t>Подключение (технологическое присоединение) к системе теплоснабжения</t>
  </si>
  <si>
    <t>Поддержание резервной тепловой мощности при отсутствии потребления тепловой энергии</t>
  </si>
  <si>
    <t>4190415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</si>
  <si>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</si>
  <si>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</si>
  <si>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</si>
  <si>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</si>
  <si>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</si>
  <si>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1057200947253</t>
  </si>
  <si>
    <t>09.12.2005</t>
  </si>
  <si>
    <t>ИФНС по г. Тюмени №3</t>
  </si>
  <si>
    <t>Макарова</t>
  </si>
  <si>
    <t>Оксана</t>
  </si>
  <si>
    <t>Николаевна</t>
  </si>
  <si>
    <t>Начальник отдела по  управлению делами</t>
  </si>
  <si>
    <t>(3452) 540 921</t>
  </si>
  <si>
    <t>o.makarova@rosvodokanal.ru</t>
  </si>
  <si>
    <t>Максимов</t>
  </si>
  <si>
    <t>Андрей</t>
  </si>
  <si>
    <t>Анатольевич</t>
  </si>
  <si>
    <t>625007 г.Тюмень, ул.30 лет Победы, 31</t>
  </si>
  <si>
    <t>8 (3452) 540 922</t>
  </si>
  <si>
    <t>www.vodokanal.info</t>
  </si>
  <si>
    <t>Office_tmn@rosvodokanal.ru</t>
  </si>
  <si>
    <t>c 00:00 до 23:59</t>
  </si>
  <si>
    <t>c 08:00 до 17:00</t>
  </si>
  <si>
    <t>О</t>
  </si>
  <si>
    <t>Велижанские водоочистные сооружения</t>
  </si>
  <si>
    <t>На листе "Титульный" в поле "Дата предоставления информации" указана дата заполнения формы</t>
  </si>
  <si>
    <t>На листе "Титульный" в поле "Дата внесения изменений в информацию, подлежащую раскрытию" указана дата фактического изменения в ранее раскрытой информации (дата приказа о назначении Генерального директора)</t>
  </si>
  <si>
    <t>Лист Форма 2.1.1 п.10.1-10.3 гр. 3 Режим работы: пн-чт - 8:00-17:00 пт - 8:00-16:00, сб. вс. - выходные дни</t>
  </si>
  <si>
    <t>Изменения в части информации: Фамилия, имя и отчество руководителя регулируемой организации (в связи с вступлением в должность Генерального директора)</t>
  </si>
  <si>
    <t>Нижнетавдинский муниципальный район (71632000)</t>
  </si>
  <si>
    <t>город Тюмень (71701000)</t>
  </si>
  <si>
    <t>Метелёвские водоочистные сооружения Котельная (водогрейные котлы)</t>
  </si>
  <si>
    <t>Метелёвские водоочистные сооружения Котельная (паровые котлы)</t>
  </si>
  <si>
    <t>Тарифы на тепловую энергию, поставляемую потребителям г.Тюмени от котельной Метелёвских водоотчистных сооружений, не подлежат гос.регулированию и определяются по соглашению сторон</t>
  </si>
  <si>
    <t>20.05.2020</t>
  </si>
  <si>
    <t>Акционерное общество "Юграавиа"</t>
  </si>
  <si>
    <t>31456063</t>
  </si>
  <si>
    <t>ООО "ЗапСибНефтехим"</t>
  </si>
  <si>
    <t>1658087524</t>
  </si>
  <si>
    <t>31297392</t>
  </si>
  <si>
    <t>ООО "ТРОЯН"</t>
  </si>
  <si>
    <t>7203433010</t>
  </si>
  <si>
    <t>25-10-2017 00:00:00</t>
  </si>
  <si>
    <t>31422364</t>
  </si>
  <si>
    <t>ООО "ТСК"</t>
  </si>
  <si>
    <t>7203502094</t>
  </si>
  <si>
    <t>25-05-2020 00:00:00</t>
  </si>
  <si>
    <t>31456964</t>
  </si>
  <si>
    <t>ООО «ТКС»</t>
  </si>
  <si>
    <t>7203475098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</si>
</sst>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08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09">
    <xf numFmtId="49" fontId="0" fillId="0" borderId="0" applyBorder="0">
      <alignment vertical="top"/>
    </xf>
    <xf numFmtId="0" fontId="2" fillId="0" borderId="0"/>
    <xf numFmtId="166" fontId="2" fillId="0" borderId="0"/>
    <xf numFmtId="0" fontId="45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4" fillId="4" borderId="2" applyNumberFormat="0">
      <alignment horizontal="center" vertical="center"/>
    </xf>
    <xf numFmtId="0" fontId="13" fillId="5" borderId="1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0" fontId="22" fillId="0" borderId="0"/>
    <xf numFmtId="0" fontId="1" fillId="0" borderId="0"/>
    <xf numFmtId="0" fontId="1" fillId="0" borderId="0"/>
    <xf numFmtId="0" fontId="43" fillId="7" borderId="0" applyNumberFormat="0" applyBorder="0" applyAlignment="0">
      <alignment horizontal="left" vertical="center"/>
    </xf>
    <xf numFmtId="49" fontId="43" fillId="0" borderId="0" applyBorder="0">
      <alignment vertical="top"/>
    </xf>
    <xf numFmtId="49" fontId="5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3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8" fillId="0" borderId="0"/>
    <xf numFmtId="0" fontId="48" fillId="0" borderId="0"/>
    <xf numFmtId="0" fontId="22" fillId="0" borderId="0"/>
    <xf numFmtId="0" fontId="92" fillId="0" borderId="0" applyNumberFormat="0" applyFill="0" applyBorder="0" applyAlignment="0" applyProtection="0"/>
    <xf numFmtId="0" fontId="93" fillId="0" borderId="39" applyNumberFormat="0" applyFill="0" applyAlignment="0" applyProtection="0"/>
    <xf numFmtId="0" fontId="94" fillId="0" borderId="40" applyNumberFormat="0" applyFill="0" applyAlignment="0" applyProtection="0"/>
    <xf numFmtId="0" fontId="95" fillId="0" borderId="41" applyNumberFormat="0" applyFill="0" applyAlignment="0" applyProtection="0"/>
    <xf numFmtId="0" fontId="95" fillId="0" borderId="0" applyNumberFormat="0" applyFill="0" applyBorder="0" applyAlignment="0" applyProtection="0"/>
    <xf numFmtId="0" fontId="96" fillId="17" borderId="0" applyNumberFormat="0" applyBorder="0" applyAlignment="0" applyProtection="0"/>
    <xf numFmtId="0" fontId="97" fillId="18" borderId="0" applyNumberFormat="0" applyBorder="0" applyAlignment="0" applyProtection="0"/>
    <xf numFmtId="0" fontId="98" fillId="19" borderId="0" applyNumberFormat="0" applyBorder="0" applyAlignment="0" applyProtection="0"/>
    <xf numFmtId="0" fontId="99" fillId="20" borderId="42" applyNumberFormat="0" applyAlignment="0" applyProtection="0"/>
    <xf numFmtId="0" fontId="100" fillId="20" borderId="43" applyNumberFormat="0" applyAlignment="0" applyProtection="0"/>
    <xf numFmtId="0" fontId="101" fillId="0" borderId="44" applyNumberFormat="0" applyFill="0" applyAlignment="0" applyProtection="0"/>
    <xf numFmtId="0" fontId="102" fillId="21" borderId="45" applyNumberFormat="0" applyAlignment="0" applyProtection="0"/>
    <xf numFmtId="0" fontId="103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4" fillId="0" borderId="0" applyNumberFormat="0" applyFill="0" applyBorder="0" applyAlignment="0" applyProtection="0"/>
    <xf numFmtId="0" fontId="105" fillId="0" borderId="47" applyNumberFormat="0" applyFill="0" applyAlignment="0" applyProtection="0"/>
    <xf numFmtId="0" fontId="106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1" borderId="0" applyNumberFormat="0" applyBorder="0" applyAlignment="0" applyProtection="0"/>
    <xf numFmtId="0" fontId="78" fillId="32" borderId="0" applyNumberFormat="0" applyBorder="0" applyAlignment="0" applyProtection="0"/>
    <xf numFmtId="0" fontId="78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78" fillId="36" borderId="0" applyNumberFormat="0" applyBorder="0" applyAlignment="0" applyProtection="0"/>
    <xf numFmtId="0" fontId="78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78" fillId="40" borderId="0" applyNumberFormat="0" applyBorder="0" applyAlignment="0" applyProtection="0"/>
    <xf numFmtId="0" fontId="78" fillId="41" borderId="0" applyNumberFormat="0" applyBorder="0" applyAlignment="0" applyProtection="0"/>
    <xf numFmtId="0" fontId="106" fillId="42" borderId="0" applyNumberFormat="0" applyBorder="0" applyAlignment="0" applyProtection="0"/>
    <xf numFmtId="0" fontId="106" fillId="43" borderId="0" applyNumberFormat="0" applyBorder="0" applyAlignment="0" applyProtection="0"/>
    <xf numFmtId="0" fontId="78" fillId="44" borderId="0" applyNumberFormat="0" applyBorder="0" applyAlignment="0" applyProtection="0"/>
    <xf numFmtId="0" fontId="78" fillId="45" borderId="0" applyNumberFormat="0" applyBorder="0" applyAlignment="0" applyProtection="0"/>
    <xf numFmtId="0" fontId="106" fillId="46" borderId="0" applyNumberFormat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13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5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4" applyFont="1" applyAlignment="1" applyProtection="1">
      <alignment vertical="center" wrapText="1"/>
    </xf>
    <xf numFmtId="49" fontId="10" fillId="0" borderId="0" xfId="54" applyFont="1" applyAlignment="1" applyProtection="1">
      <alignment vertical="center"/>
    </xf>
    <xf numFmtId="0" fontId="10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5" fillId="0" borderId="0" xfId="53" applyFont="1" applyAlignment="1" applyProtection="1">
      <alignment horizontal="left" vertical="center" wrapText="1"/>
    </xf>
    <xf numFmtId="0" fontId="5" fillId="0" borderId="0" xfId="53" applyFont="1" applyProtection="1"/>
    <xf numFmtId="0" fontId="5" fillId="6" borderId="0" xfId="53" applyFont="1" applyFill="1" applyBorder="1" applyProtection="1"/>
    <xf numFmtId="0" fontId="5" fillId="0" borderId="0" xfId="53" applyFont="1"/>
    <xf numFmtId="0" fontId="25" fillId="0" borderId="0" xfId="53" applyFont="1"/>
    <xf numFmtId="49" fontId="5" fillId="0" borderId="0" xfId="48" applyFont="1" applyProtection="1">
      <alignment vertical="top"/>
    </xf>
    <xf numFmtId="49" fontId="5" fillId="0" borderId="0" xfId="48" applyProtection="1">
      <alignment vertical="top"/>
    </xf>
    <xf numFmtId="0" fontId="10" fillId="0" borderId="0" xfId="58" applyNumberFormat="1" applyFont="1" applyFill="1" applyAlignment="1" applyProtection="1">
      <alignment vertical="center" wrapText="1"/>
    </xf>
    <xf numFmtId="0" fontId="10" fillId="0" borderId="0" xfId="58" applyFont="1" applyFill="1" applyAlignment="1" applyProtection="1">
      <alignment horizontal="left" vertical="center" wrapText="1"/>
    </xf>
    <xf numFmtId="0" fontId="10" fillId="0" borderId="0" xfId="58" applyFont="1" applyAlignment="1" applyProtection="1">
      <alignment vertical="center" wrapText="1"/>
    </xf>
    <xf numFmtId="0" fontId="10" fillId="0" borderId="0" xfId="58" applyFont="1" applyAlignment="1" applyProtection="1">
      <alignment horizontal="center" vertical="center" wrapText="1"/>
    </xf>
    <xf numFmtId="0" fontId="10" fillId="0" borderId="0" xfId="58" applyFont="1" applyFill="1" applyAlignment="1" applyProtection="1">
      <alignment vertical="center" wrapText="1"/>
    </xf>
    <xf numFmtId="0" fontId="23" fillId="0" borderId="0" xfId="58" applyFont="1" applyAlignment="1" applyProtection="1">
      <alignment vertical="center" wrapText="1"/>
    </xf>
    <xf numFmtId="0" fontId="5" fillId="6" borderId="0" xfId="58" applyFont="1" applyFill="1" applyBorder="1" applyAlignment="1" applyProtection="1">
      <alignment vertical="center" wrapText="1"/>
    </xf>
    <xf numFmtId="0" fontId="5" fillId="0" borderId="0" xfId="58" applyFont="1" applyBorder="1" applyAlignment="1" applyProtection="1">
      <alignment vertical="center" wrapText="1"/>
    </xf>
    <xf numFmtId="0" fontId="5" fillId="0" borderId="0" xfId="58" applyFont="1" applyAlignment="1" applyProtection="1">
      <alignment horizontal="right" vertical="center"/>
    </xf>
    <xf numFmtId="0" fontId="5" fillId="0" borderId="0" xfId="58" applyFont="1" applyAlignment="1" applyProtection="1">
      <alignment horizontal="center" vertical="center" wrapText="1"/>
    </xf>
    <xf numFmtId="0" fontId="5" fillId="0" borderId="0" xfId="58" applyFont="1" applyAlignment="1" applyProtection="1">
      <alignment vertical="center" wrapText="1"/>
    </xf>
    <xf numFmtId="0" fontId="26" fillId="6" borderId="0" xfId="58" applyFont="1" applyFill="1" applyBorder="1" applyAlignment="1" applyProtection="1">
      <alignment vertical="center" wrapText="1"/>
    </xf>
    <xf numFmtId="0" fontId="5" fillId="6" borderId="0" xfId="58" applyFont="1" applyFill="1" applyBorder="1" applyAlignment="1" applyProtection="1">
      <alignment horizontal="right" vertical="center" wrapText="1" indent="1"/>
    </xf>
    <xf numFmtId="14" fontId="10" fillId="6" borderId="0" xfId="58" applyNumberFormat="1" applyFont="1" applyFill="1" applyBorder="1" applyAlignment="1" applyProtection="1">
      <alignment horizontal="center" vertical="center" wrapText="1"/>
    </xf>
    <xf numFmtId="0" fontId="10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Font="1" applyFill="1" applyBorder="1" applyAlignment="1" applyProtection="1">
      <alignment horizontal="center" vertical="center" wrapText="1"/>
    </xf>
    <xf numFmtId="14" fontId="5" fillId="6" borderId="0" xfId="58" applyNumberFormat="1" applyFont="1" applyFill="1" applyBorder="1" applyAlignment="1" applyProtection="1">
      <alignment horizontal="center" vertical="center" wrapText="1"/>
    </xf>
    <xf numFmtId="0" fontId="23" fillId="0" borderId="0" xfId="58" applyFont="1" applyAlignment="1" applyProtection="1">
      <alignment horizontal="center" vertical="center" wrapText="1"/>
    </xf>
    <xf numFmtId="0" fontId="27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NumberFormat="1" applyFont="1" applyFill="1" applyBorder="1" applyAlignment="1" applyProtection="1">
      <alignment horizontal="right" vertical="center" wrapText="1" indent="1"/>
    </xf>
    <xf numFmtId="0" fontId="5" fillId="0" borderId="0" xfId="58" applyFont="1" applyFill="1" applyAlignment="1" applyProtection="1">
      <alignment vertical="center"/>
    </xf>
    <xf numFmtId="0" fontId="10" fillId="0" borderId="0" xfId="58" applyFont="1" applyFill="1" applyBorder="1" applyAlignment="1" applyProtection="1">
      <alignment vertical="center" wrapText="1"/>
    </xf>
    <xf numFmtId="49" fontId="10" fillId="0" borderId="0" xfId="58" applyNumberFormat="1" applyFont="1" applyFill="1" applyBorder="1" applyAlignment="1" applyProtection="1">
      <alignment horizontal="left" vertical="center" wrapText="1"/>
    </xf>
    <xf numFmtId="49" fontId="26" fillId="6" borderId="0" xfId="58" applyNumberFormat="1" applyFont="1" applyFill="1" applyBorder="1" applyAlignment="1" applyProtection="1">
      <alignment horizontal="center" vertical="center" wrapText="1"/>
    </xf>
    <xf numFmtId="0" fontId="28" fillId="0" borderId="0" xfId="58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0" applyFont="1" applyFill="1" applyAlignment="1" applyProtection="1">
      <alignment vertical="center" wrapText="1"/>
    </xf>
    <xf numFmtId="0" fontId="22" fillId="0" borderId="0" xfId="51" applyProtection="1"/>
    <xf numFmtId="0" fontId="23" fillId="0" borderId="0" xfId="58" applyNumberFormat="1" applyFont="1" applyFill="1" applyBorder="1" applyAlignment="1" applyProtection="1">
      <alignment horizontal="center" vertical="top" wrapText="1"/>
    </xf>
    <xf numFmtId="0" fontId="0" fillId="6" borderId="8" xfId="58" applyFont="1" applyFill="1" applyBorder="1" applyAlignment="1" applyProtection="1">
      <alignment horizontal="right" vertical="center" wrapText="1" indent="1"/>
    </xf>
    <xf numFmtId="0" fontId="0" fillId="6" borderId="0" xfId="58" applyFont="1" applyFill="1" applyBorder="1" applyAlignment="1" applyProtection="1">
      <alignment horizontal="center" vertical="center" wrapText="1"/>
    </xf>
    <xf numFmtId="49" fontId="0" fillId="6" borderId="0" xfId="58" applyNumberFormat="1" applyFont="1" applyFill="1" applyBorder="1" applyAlignment="1" applyProtection="1">
      <alignment horizontal="right" vertical="center" wrapText="1" indent="1"/>
    </xf>
    <xf numFmtId="49" fontId="32" fillId="6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5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7" fillId="0" borderId="0" xfId="58" applyFont="1" applyAlignment="1" applyProtection="1">
      <alignment vertical="center" wrapText="1"/>
    </xf>
    <xf numFmtId="0" fontId="0" fillId="0" borderId="6" xfId="56" applyFont="1" applyFill="1" applyBorder="1" applyAlignment="1" applyProtection="1">
      <alignment vertical="center" wrapText="1"/>
    </xf>
    <xf numFmtId="0" fontId="37" fillId="0" borderId="0" xfId="60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8" fillId="6" borderId="0" xfId="60" applyFont="1" applyFill="1" applyBorder="1" applyAlignment="1" applyProtection="1">
      <alignment horizontal="center" vertical="center" wrapText="1"/>
    </xf>
    <xf numFmtId="0" fontId="38" fillId="0" borderId="0" xfId="60" applyFont="1" applyFill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/>
    </xf>
    <xf numFmtId="0" fontId="38" fillId="0" borderId="0" xfId="53" applyFont="1" applyAlignment="1" applyProtection="1">
      <alignment horizontal="center" vertical="center"/>
    </xf>
    <xf numFmtId="0" fontId="38" fillId="6" borderId="0" xfId="53" applyFont="1" applyFill="1" applyBorder="1" applyAlignment="1" applyProtection="1">
      <alignment horizontal="center" vertical="center"/>
    </xf>
    <xf numFmtId="49" fontId="35" fillId="0" borderId="3" xfId="0" applyFont="1" applyBorder="1" applyAlignment="1">
      <alignment vertical="top" wrapText="1"/>
    </xf>
    <xf numFmtId="0" fontId="5" fillId="0" borderId="3" xfId="39" applyFont="1" applyBorder="1" applyAlignment="1" applyProtection="1">
      <alignment horizontal="justify" vertical="top" wrapText="1"/>
    </xf>
    <xf numFmtId="0" fontId="0" fillId="6" borderId="0" xfId="58" applyFont="1" applyFill="1" applyBorder="1" applyAlignment="1" applyProtection="1">
      <alignment horizontal="right" vertical="center" wrapText="1" indent="1"/>
    </xf>
    <xf numFmtId="0" fontId="0" fillId="6" borderId="0" xfId="58" applyNumberFormat="1" applyFont="1" applyFill="1" applyBorder="1" applyAlignment="1" applyProtection="1">
      <alignment horizontal="right" vertical="center" wrapText="1" indent="1"/>
    </xf>
    <xf numFmtId="0" fontId="36" fillId="0" borderId="0" xfId="60" applyFont="1" applyFill="1" applyAlignment="1" applyProtection="1">
      <alignment vertical="center" wrapText="1"/>
    </xf>
    <xf numFmtId="49" fontId="5" fillId="0" borderId="6" xfId="60" applyNumberFormat="1" applyFont="1" applyFill="1" applyBorder="1" applyAlignment="1" applyProtection="1">
      <alignment horizontal="left" vertical="center" wrapText="1"/>
    </xf>
    <xf numFmtId="0" fontId="5" fillId="6" borderId="9" xfId="53" applyFont="1" applyFill="1" applyBorder="1" applyAlignment="1" applyProtection="1">
      <alignment horizontal="center" vertical="center"/>
    </xf>
    <xf numFmtId="49" fontId="5" fillId="0" borderId="9" xfId="53" applyNumberFormat="1" applyFont="1" applyFill="1" applyBorder="1" applyAlignment="1" applyProtection="1">
      <alignment horizontal="left" vertical="center" wrapText="1"/>
    </xf>
    <xf numFmtId="0" fontId="0" fillId="0" borderId="3" xfId="39" applyFont="1" applyBorder="1" applyAlignment="1" applyProtection="1">
      <alignment horizontal="justify" vertical="top" wrapText="1"/>
    </xf>
    <xf numFmtId="0" fontId="79" fillId="0" borderId="0" xfId="58" applyFont="1" applyAlignment="1" applyProtection="1">
      <alignment horizontal="center" vertical="center" wrapText="1"/>
    </xf>
    <xf numFmtId="49" fontId="0" fillId="0" borderId="0" xfId="59" applyNumberFormat="1" applyFont="1" applyAlignment="1" applyProtection="1">
      <alignment vertical="center" wrapText="1"/>
    </xf>
    <xf numFmtId="0" fontId="5" fillId="0" borderId="0" xfId="59" applyFont="1" applyAlignment="1" applyProtection="1">
      <alignment vertical="center"/>
    </xf>
    <xf numFmtId="49" fontId="5" fillId="0" borderId="0" xfId="59" applyNumberFormat="1" applyFont="1" applyAlignment="1" applyProtection="1">
      <alignment vertical="center" wrapText="1"/>
    </xf>
    <xf numFmtId="0" fontId="0" fillId="0" borderId="0" xfId="56" applyFont="1" applyFill="1" applyBorder="1" applyAlignment="1" applyProtection="1">
      <alignment vertical="center" wrapText="1"/>
    </xf>
    <xf numFmtId="0" fontId="14" fillId="0" borderId="0" xfId="52" applyFont="1" applyBorder="1" applyAlignment="1">
      <alignment horizontal="right" vertical="top" wrapText="1"/>
    </xf>
    <xf numFmtId="49" fontId="24" fillId="6" borderId="10" xfId="45" applyFont="1" applyFill="1" applyBorder="1" applyAlignment="1" applyProtection="1">
      <alignment vertical="center" wrapText="1"/>
    </xf>
    <xf numFmtId="49" fontId="20" fillId="6" borderId="11" xfId="45" applyFont="1" applyFill="1" applyBorder="1" applyAlignment="1">
      <alignment horizontal="left" vertical="center" wrapText="1"/>
    </xf>
    <xf numFmtId="49" fontId="20" fillId="6" borderId="12" xfId="45" applyFont="1" applyFill="1" applyBorder="1" applyAlignment="1">
      <alignment horizontal="left" vertical="center" wrapText="1"/>
    </xf>
    <xf numFmtId="49" fontId="24" fillId="6" borderId="13" xfId="45" applyFont="1" applyFill="1" applyBorder="1" applyAlignment="1" applyProtection="1">
      <alignment vertical="center" wrapText="1"/>
    </xf>
    <xf numFmtId="49" fontId="14" fillId="6" borderId="0" xfId="45" applyFont="1" applyFill="1" applyBorder="1" applyAlignment="1">
      <alignment wrapText="1"/>
    </xf>
    <xf numFmtId="49" fontId="14" fillId="6" borderId="14" xfId="45" applyFont="1" applyFill="1" applyBorder="1" applyAlignment="1">
      <alignment wrapText="1"/>
    </xf>
    <xf numFmtId="49" fontId="11" fillId="6" borderId="0" xfId="32" applyNumberFormat="1" applyFont="1" applyFill="1" applyBorder="1" applyAlignment="1" applyProtection="1">
      <alignment horizontal="left" wrapText="1"/>
    </xf>
    <xf numFmtId="49" fontId="11" fillId="6" borderId="0" xfId="32" applyNumberFormat="1" applyFont="1" applyFill="1" applyBorder="1" applyAlignment="1" applyProtection="1">
      <alignment wrapText="1"/>
    </xf>
    <xf numFmtId="49" fontId="14" fillId="6" borderId="0" xfId="45" applyFont="1" applyFill="1" applyBorder="1" applyAlignment="1">
      <alignment horizontal="right" wrapText="1"/>
    </xf>
    <xf numFmtId="49" fontId="20" fillId="6" borderId="0" xfId="45" applyFont="1" applyFill="1" applyBorder="1" applyAlignment="1">
      <alignment horizontal="left" vertical="center" wrapText="1"/>
    </xf>
    <xf numFmtId="49" fontId="20" fillId="6" borderId="14" xfId="45" applyFont="1" applyFill="1" applyBorder="1" applyAlignment="1">
      <alignment horizontal="left" vertical="center" wrapText="1"/>
    </xf>
    <xf numFmtId="49" fontId="14" fillId="0" borderId="0" xfId="45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45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9" fillId="8" borderId="3" xfId="42" applyNumberFormat="1" applyFont="1" applyFill="1" applyBorder="1" applyAlignment="1" applyProtection="1">
      <alignment horizontal="center" vertical="center" wrapText="1"/>
    </xf>
    <xf numFmtId="49" fontId="39" fillId="2" borderId="3" xfId="42" applyNumberFormat="1" applyFont="1" applyFill="1" applyBorder="1" applyAlignment="1" applyProtection="1">
      <alignment horizontal="center" vertical="center" wrapText="1"/>
    </xf>
    <xf numFmtId="49" fontId="24" fillId="6" borderId="13" xfId="45" applyFont="1" applyFill="1" applyBorder="1" applyAlignment="1" applyProtection="1">
      <alignment horizontal="center" vertical="center" wrapText="1"/>
    </xf>
    <xf numFmtId="49" fontId="39" fillId="16" borderId="3" xfId="42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79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6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0" applyNumberFormat="1" applyFont="1" applyFill="1" applyBorder="1" applyAlignment="1" applyProtection="1">
      <alignment horizontal="center" vertical="center" wrapText="1"/>
    </xf>
    <xf numFmtId="0" fontId="36" fillId="0" borderId="18" xfId="60" applyFont="1" applyFill="1" applyBorder="1" applyAlignment="1" applyProtection="1">
      <alignment vertical="center" wrapText="1"/>
    </xf>
    <xf numFmtId="49" fontId="5" fillId="11" borderId="6" xfId="60" applyNumberFormat="1" applyFont="1" applyFill="1" applyBorder="1" applyAlignment="1" applyProtection="1">
      <alignment horizontal="left" vertical="center" wrapText="1"/>
      <protection locked="0"/>
    </xf>
    <xf numFmtId="0" fontId="38" fillId="0" borderId="16" xfId="60" applyFont="1" applyFill="1" applyBorder="1" applyAlignment="1" applyProtection="1">
      <alignment horizontal="center" vertical="center" wrapText="1"/>
    </xf>
    <xf numFmtId="49" fontId="0" fillId="11" borderId="6" xfId="59" applyNumberFormat="1" applyFont="1" applyFill="1" applyBorder="1" applyAlignment="1" applyProtection="1">
      <alignment horizontal="center" vertical="center" wrapText="1"/>
      <protection locked="0"/>
    </xf>
    <xf numFmtId="49" fontId="39" fillId="11" borderId="3" xfId="42" applyNumberFormat="1" applyFont="1" applyFill="1" applyBorder="1" applyAlignment="1" applyProtection="1">
      <alignment horizontal="center" vertical="center" wrapText="1"/>
    </xf>
    <xf numFmtId="0" fontId="1" fillId="0" borderId="0" xfId="41" applyProtection="1"/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0" applyNumberFormat="1" applyFont="1" applyFill="1" applyBorder="1" applyAlignment="1" applyProtection="1">
      <alignment vertical="center" wrapText="1"/>
    </xf>
    <xf numFmtId="0" fontId="5" fillId="0" borderId="19" xfId="60" applyFont="1" applyFill="1" applyBorder="1" applyAlignment="1" applyProtection="1">
      <alignment vertical="center" wrapText="1"/>
    </xf>
    <xf numFmtId="0" fontId="10" fillId="0" borderId="0" xfId="60" applyFont="1" applyFill="1" applyAlignment="1" applyProtection="1">
      <alignment vertical="center" wrapText="1"/>
    </xf>
    <xf numFmtId="49" fontId="5" fillId="2" borderId="35" xfId="6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59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39" fillId="6" borderId="0" xfId="57" applyFont="1" applyFill="1" applyBorder="1" applyProtection="1"/>
    <xf numFmtId="0" fontId="39" fillId="6" borderId="0" xfId="57" applyFont="1" applyFill="1" applyBorder="1" applyAlignment="1" applyProtection="1">
      <alignment horizontal="center"/>
    </xf>
    <xf numFmtId="0" fontId="5" fillId="6" borderId="0" xfId="57" applyFont="1" applyFill="1" applyBorder="1" applyAlignment="1" applyProtection="1">
      <alignment vertical="center" wrapText="1"/>
    </xf>
    <xf numFmtId="49" fontId="5" fillId="6" borderId="20" xfId="61" applyNumberFormat="1" applyFont="1" applyFill="1" applyBorder="1" applyAlignment="1" applyProtection="1">
      <alignment horizontal="center" vertical="center"/>
    </xf>
    <xf numFmtId="49" fontId="5" fillId="11" borderId="20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57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57" applyFont="1" applyFill="1" applyBorder="1" applyAlignment="1" applyProtection="1">
      <alignment horizontal="left" vertical="center" wrapText="1" indent="2"/>
    </xf>
    <xf numFmtId="0" fontId="80" fillId="6" borderId="0" xfId="57" applyFont="1" applyFill="1" applyBorder="1" applyAlignment="1" applyProtection="1">
      <alignment horizontal="center"/>
    </xf>
    <xf numFmtId="0" fontId="80" fillId="6" borderId="0" xfId="57" applyFont="1" applyFill="1" applyBorder="1" applyProtection="1"/>
    <xf numFmtId="0" fontId="50" fillId="6" borderId="0" xfId="57" applyFont="1" applyFill="1" applyBorder="1" applyProtection="1"/>
    <xf numFmtId="0" fontId="81" fillId="6" borderId="0" xfId="57" applyFont="1" applyFill="1" applyBorder="1" applyAlignment="1" applyProtection="1">
      <alignment horizontal="right" vertical="center"/>
    </xf>
    <xf numFmtId="0" fontId="81" fillId="6" borderId="0" xfId="57" applyFont="1" applyFill="1" applyBorder="1" applyAlignment="1" applyProtection="1">
      <alignment horizontal="right" vertical="top"/>
    </xf>
    <xf numFmtId="49" fontId="5" fillId="6" borderId="21" xfId="61" applyNumberFormat="1" applyFont="1" applyFill="1" applyBorder="1" applyAlignment="1" applyProtection="1">
      <alignment horizontal="center" vertical="center"/>
    </xf>
    <xf numFmtId="0" fontId="5" fillId="6" borderId="21" xfId="57" applyFont="1" applyFill="1" applyBorder="1" applyAlignment="1" applyProtection="1">
      <alignment horizontal="left" vertical="center" wrapText="1" indent="2"/>
    </xf>
    <xf numFmtId="49" fontId="5" fillId="11" borderId="21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57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55" applyFont="1" applyFill="1" applyBorder="1" applyAlignment="1" applyProtection="1">
      <alignment vertical="center" wrapText="1"/>
    </xf>
    <xf numFmtId="0" fontId="46" fillId="0" borderId="0" xfId="55" applyFont="1" applyFill="1" applyAlignment="1" applyProtection="1">
      <alignment horizontal="left" vertical="center" wrapText="1"/>
    </xf>
    <xf numFmtId="0" fontId="52" fillId="0" borderId="0" xfId="55" applyFont="1" applyBorder="1" applyAlignment="1" applyProtection="1">
      <alignment vertical="center" wrapText="1"/>
    </xf>
    <xf numFmtId="0" fontId="18" fillId="6" borderId="0" xfId="59" applyFont="1" applyFill="1" applyBorder="1" applyAlignment="1" applyProtection="1">
      <alignment vertical="center" wrapText="1"/>
    </xf>
    <xf numFmtId="0" fontId="18" fillId="6" borderId="0" xfId="55" applyFont="1" applyFill="1" applyBorder="1" applyAlignment="1" applyProtection="1">
      <alignment horizontal="center" vertical="center" wrapText="1"/>
    </xf>
    <xf numFmtId="0" fontId="18" fillId="0" borderId="0" xfId="59" applyFont="1" applyFill="1" applyBorder="1" applyAlignment="1" applyProtection="1">
      <alignment vertical="center" wrapText="1"/>
    </xf>
    <xf numFmtId="0" fontId="18" fillId="0" borderId="0" xfId="55" applyFont="1" applyAlignment="1" applyProtection="1">
      <alignment vertical="center" wrapText="1"/>
    </xf>
    <xf numFmtId="49" fontId="46" fillId="0" borderId="0" xfId="62" applyNumberFormat="1" applyFont="1" applyFill="1" applyBorder="1" applyAlignment="1" applyProtection="1">
      <alignment horizontal="left" vertical="center" wrapText="1"/>
    </xf>
    <xf numFmtId="49" fontId="18" fillId="6" borderId="0" xfId="62" applyNumberFormat="1" applyFont="1" applyFill="1" applyBorder="1" applyAlignment="1" applyProtection="1">
      <alignment horizontal="center" vertical="center" wrapText="1"/>
    </xf>
    <xf numFmtId="49" fontId="18" fillId="6" borderId="3" xfId="62" applyNumberFormat="1" applyFont="1" applyFill="1" applyBorder="1" applyAlignment="1" applyProtection="1">
      <alignment horizontal="right" vertical="center" wrapText="1" indent="1"/>
    </xf>
    <xf numFmtId="49" fontId="18" fillId="11" borderId="3" xfId="6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62" applyNumberFormat="1" applyFont="1" applyFill="1" applyBorder="1" applyAlignment="1" applyProtection="1">
      <alignment horizontal="center" vertical="center" wrapText="1"/>
    </xf>
    <xf numFmtId="49" fontId="5" fillId="6" borderId="3" xfId="61" applyNumberFormat="1" applyFont="1" applyFill="1" applyBorder="1" applyAlignment="1" applyProtection="1">
      <alignment horizontal="center" vertical="center"/>
    </xf>
    <xf numFmtId="49" fontId="5" fillId="11" borderId="3" xfId="5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57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57" applyFont="1" applyFill="1" applyBorder="1" applyAlignment="1" applyProtection="1">
      <alignment horizontal="left" vertical="center" wrapText="1" indent="3"/>
    </xf>
    <xf numFmtId="0" fontId="0" fillId="6" borderId="6" xfId="57" applyFont="1" applyFill="1" applyBorder="1" applyAlignment="1" applyProtection="1">
      <alignment horizontal="left" vertical="center" wrapText="1" indent="4"/>
    </xf>
    <xf numFmtId="49" fontId="5" fillId="2" borderId="17" xfId="60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0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0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57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57" applyFont="1" applyFill="1" applyBorder="1" applyAlignment="1" applyProtection="1">
      <alignment horizontal="left" vertical="center" wrapText="1" indent="1"/>
    </xf>
    <xf numFmtId="49" fontId="0" fillId="6" borderId="6" xfId="61" applyNumberFormat="1" applyFont="1" applyFill="1" applyBorder="1" applyAlignment="1" applyProtection="1">
      <alignment horizontal="center" vertical="center"/>
    </xf>
    <xf numFmtId="0" fontId="5" fillId="6" borderId="0" xfId="57" applyFont="1" applyFill="1" applyBorder="1" applyAlignment="1" applyProtection="1">
      <alignment horizontal="center" vertical="center" wrapText="1"/>
    </xf>
    <xf numFmtId="0" fontId="32" fillId="6" borderId="0" xfId="61" applyNumberFormat="1" applyFont="1" applyFill="1" applyBorder="1" applyAlignment="1" applyProtection="1">
      <alignment horizontal="center" vertical="center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 vertical="center" wrapText="1"/>
    </xf>
    <xf numFmtId="0" fontId="5" fillId="6" borderId="6" xfId="53" applyFont="1" applyFill="1" applyBorder="1" applyAlignment="1" applyProtection="1">
      <alignment horizontal="center" vertical="center"/>
    </xf>
    <xf numFmtId="49" fontId="5" fillId="11" borderId="6" xfId="53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0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7" applyFont="1" applyFill="1" applyBorder="1" applyAlignment="1" applyProtection="1">
      <alignment horizontal="center" vertical="center" wrapText="1"/>
    </xf>
    <xf numFmtId="49" fontId="0" fillId="11" borderId="17" xfId="60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8" fillId="0" borderId="18" xfId="60" applyFont="1" applyFill="1" applyBorder="1" applyAlignment="1" applyProtection="1">
      <alignment vertical="center" wrapText="1"/>
    </xf>
    <xf numFmtId="49" fontId="41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49" fontId="5" fillId="2" borderId="6" xfId="53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0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0"/>
    <xf numFmtId="0" fontId="5" fillId="12" borderId="15" xfId="35" applyFont="1" applyFill="1" applyBorder="1" applyAlignment="1" applyProtection="1">
      <alignment horizontal="center"/>
    </xf>
    <xf numFmtId="0" fontId="49" fillId="12" borderId="7" xfId="35" applyFont="1" applyFill="1" applyBorder="1" applyAlignment="1" applyProtection="1">
      <alignment horizontal="left" vertical="center"/>
    </xf>
    <xf numFmtId="0" fontId="49" fillId="12" borderId="17" xfId="35" applyFont="1" applyFill="1" applyBorder="1" applyAlignment="1" applyProtection="1">
      <alignment horizontal="left" vertical="center"/>
    </xf>
    <xf numFmtId="0" fontId="5" fillId="0" borderId="0" xfId="47" applyNumberFormat="1" applyFont="1">
      <alignment vertical="top"/>
    </xf>
    <xf numFmtId="0" fontId="82" fillId="6" borderId="0" xfId="57" applyFont="1" applyFill="1" applyBorder="1" applyAlignment="1" applyProtection="1">
      <alignment vertical="center"/>
    </xf>
    <xf numFmtId="0" fontId="82" fillId="6" borderId="0" xfId="57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53" applyNumberFormat="1" applyFont="1"/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0" borderId="6" xfId="37" applyFont="1" applyFill="1" applyBorder="1" applyAlignment="1" applyProtection="1">
      <alignment horizontal="center" vertical="center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vertical="center" wrapText="1"/>
    </xf>
    <xf numFmtId="49" fontId="55" fillId="12" borderId="7" xfId="0" applyFont="1" applyFill="1" applyBorder="1" applyAlignment="1" applyProtection="1">
      <alignment horizontal="left" vertical="center"/>
    </xf>
    <xf numFmtId="0" fontId="0" fillId="6" borderId="6" xfId="57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vertical="center" wrapText="1"/>
    </xf>
    <xf numFmtId="0" fontId="0" fillId="0" borderId="6" xfId="57" applyNumberFormat="1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horizontal="left" vertical="center" wrapText="1"/>
    </xf>
    <xf numFmtId="0" fontId="57" fillId="6" borderId="0" xfId="57" applyFont="1" applyFill="1" applyBorder="1" applyProtection="1"/>
    <xf numFmtId="49" fontId="0" fillId="6" borderId="24" xfId="61" applyNumberFormat="1" applyFont="1" applyFill="1" applyBorder="1" applyAlignment="1" applyProtection="1">
      <alignment horizontal="center" vertical="center"/>
    </xf>
    <xf numFmtId="0" fontId="0" fillId="6" borderId="24" xfId="57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1"/>
    </xf>
    <xf numFmtId="49" fontId="5" fillId="6" borderId="0" xfId="57" applyNumberFormat="1" applyFont="1" applyFill="1" applyBorder="1" applyAlignment="1" applyProtection="1">
      <alignment horizontal="center" vertical="center" wrapText="1"/>
    </xf>
    <xf numFmtId="0" fontId="58" fillId="6" borderId="0" xfId="57" applyFont="1" applyFill="1" applyBorder="1" applyProtection="1"/>
    <xf numFmtId="0" fontId="59" fillId="6" borderId="0" xfId="57" applyFont="1" applyFill="1" applyBorder="1" applyProtection="1"/>
    <xf numFmtId="0" fontId="59" fillId="6" borderId="0" xfId="57" applyFont="1" applyFill="1" applyBorder="1" applyAlignment="1" applyProtection="1">
      <alignment horizontal="center"/>
    </xf>
    <xf numFmtId="0" fontId="61" fillId="0" borderId="0" xfId="60" applyFont="1" applyFill="1" applyAlignment="1" applyProtection="1">
      <alignment vertical="center" wrapText="1"/>
    </xf>
    <xf numFmtId="0" fontId="62" fillId="0" borderId="0" xfId="60" applyFont="1" applyFill="1" applyAlignment="1" applyProtection="1">
      <alignment vertical="center" wrapText="1"/>
    </xf>
    <xf numFmtId="0" fontId="62" fillId="6" borderId="0" xfId="60" applyFont="1" applyFill="1" applyBorder="1" applyAlignment="1" applyProtection="1">
      <alignment vertical="center" wrapText="1"/>
    </xf>
    <xf numFmtId="0" fontId="62" fillId="6" borderId="0" xfId="60" applyFont="1" applyFill="1" applyBorder="1" applyAlignment="1" applyProtection="1">
      <alignment horizontal="right" vertical="center"/>
    </xf>
    <xf numFmtId="0" fontId="62" fillId="6" borderId="0" xfId="60" applyFont="1" applyFill="1" applyBorder="1" applyAlignment="1" applyProtection="1">
      <alignment horizontal="right" vertical="center" wrapText="1"/>
    </xf>
    <xf numFmtId="4" fontId="62" fillId="0" borderId="0" xfId="38" applyFont="1" applyFill="1" applyBorder="1" applyAlignment="1" applyProtection="1">
      <alignment horizontal="right" vertical="center" wrapText="1"/>
    </xf>
    <xf numFmtId="0" fontId="62" fillId="0" borderId="0" xfId="56" applyFont="1" applyFill="1" applyBorder="1" applyAlignment="1" applyProtection="1">
      <alignment horizontal="left" vertical="center" wrapText="1" indent="1"/>
    </xf>
    <xf numFmtId="0" fontId="63" fillId="6" borderId="0" xfId="60" applyFont="1" applyFill="1" applyBorder="1" applyAlignment="1" applyProtection="1">
      <alignment horizontal="center" vertical="center" wrapText="1"/>
    </xf>
    <xf numFmtId="0" fontId="32" fillId="6" borderId="0" xfId="60" applyFont="1" applyFill="1" applyBorder="1" applyAlignment="1" applyProtection="1">
      <alignment horizontal="center" vertical="center" wrapText="1"/>
    </xf>
    <xf numFmtId="0" fontId="5" fillId="0" borderId="0" xfId="60" applyFont="1" applyFill="1" applyBorder="1" applyAlignment="1" applyProtection="1">
      <alignment vertical="center" wrapText="1"/>
    </xf>
    <xf numFmtId="0" fontId="38" fillId="0" borderId="6" xfId="60" applyFont="1" applyFill="1" applyBorder="1" applyAlignment="1" applyProtection="1">
      <alignment horizontal="center" vertical="center" wrapText="1"/>
    </xf>
    <xf numFmtId="0" fontId="36" fillId="12" borderId="15" xfId="60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64" fillId="0" borderId="0" xfId="60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7" fillId="11" borderId="6" xfId="31" applyNumberFormat="1" applyFill="1" applyBorder="1" applyAlignment="1" applyProtection="1">
      <alignment horizontal="left" vertical="center" wrapText="1"/>
      <protection locked="0"/>
    </xf>
    <xf numFmtId="49" fontId="83" fillId="0" borderId="0" xfId="60" applyNumberFormat="1" applyFont="1" applyFill="1" applyAlignment="1" applyProtection="1">
      <alignment vertical="center" wrapText="1"/>
    </xf>
    <xf numFmtId="0" fontId="83" fillId="0" borderId="0" xfId="60" applyFont="1" applyFill="1" applyAlignment="1" applyProtection="1">
      <alignment vertical="center" wrapText="1"/>
    </xf>
    <xf numFmtId="0" fontId="66" fillId="0" borderId="0" xfId="60" applyFont="1" applyFill="1" applyAlignment="1" applyProtection="1">
      <alignment vertical="center" wrapText="1"/>
    </xf>
    <xf numFmtId="0" fontId="83" fillId="0" borderId="0" xfId="47" applyNumberFormat="1" applyFont="1" applyFill="1" applyBorder="1" applyAlignment="1">
      <alignment vertical="center"/>
    </xf>
    <xf numFmtId="0" fontId="43" fillId="0" borderId="0" xfId="47" applyNumberFormat="1" applyFill="1" applyBorder="1" applyAlignment="1">
      <alignment vertical="center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49" fontId="84" fillId="6" borderId="0" xfId="37" applyNumberFormat="1" applyFont="1" applyFill="1" applyBorder="1" applyAlignment="1" applyProtection="1">
      <alignment horizontal="center" vertical="center" wrapText="1"/>
    </xf>
    <xf numFmtId="0" fontId="84" fillId="0" borderId="0" xfId="49" applyNumberFormat="1" applyFont="1" applyFill="1" applyBorder="1" applyAlignment="1" applyProtection="1">
      <alignment horizontal="center" vertical="center" wrapText="1"/>
    </xf>
    <xf numFmtId="0" fontId="84" fillId="0" borderId="0" xfId="59" applyNumberFormat="1" applyFont="1" applyFill="1" applyBorder="1" applyAlignment="1" applyProtection="1">
      <alignment horizontal="center" vertical="center" wrapText="1"/>
    </xf>
    <xf numFmtId="0" fontId="84" fillId="0" borderId="0" xfId="47" applyNumberFormat="1" applyFont="1" applyFill="1" applyBorder="1" applyAlignment="1">
      <alignment horizontal="center" vertical="center"/>
    </xf>
    <xf numFmtId="0" fontId="5" fillId="0" borderId="6" xfId="60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left" vertical="center" wrapText="1" indent="1"/>
    </xf>
    <xf numFmtId="0" fontId="5" fillId="0" borderId="6" xfId="60" applyNumberFormat="1" applyFont="1" applyFill="1" applyBorder="1" applyAlignment="1" applyProtection="1">
      <alignment vertical="center" wrapText="1"/>
    </xf>
    <xf numFmtId="0" fontId="85" fillId="0" borderId="0" xfId="47" applyNumberFormat="1" applyFont="1" applyFill="1" applyBorder="1" applyAlignment="1">
      <alignment vertical="center"/>
    </xf>
    <xf numFmtId="0" fontId="5" fillId="0" borderId="6" xfId="49" applyFont="1" applyFill="1" applyBorder="1" applyAlignment="1" applyProtection="1">
      <alignment horizontal="left" vertical="center" wrapText="1" indent="3"/>
    </xf>
    <xf numFmtId="0" fontId="5" fillId="0" borderId="6" xfId="49" applyFont="1" applyFill="1" applyBorder="1" applyAlignment="1" applyProtection="1">
      <alignment horizontal="left" vertical="center" wrapText="1" indent="4"/>
    </xf>
    <xf numFmtId="49" fontId="5" fillId="12" borderId="15" xfId="60" applyNumberFormat="1" applyFont="1" applyFill="1" applyBorder="1" applyAlignment="1" applyProtection="1">
      <alignment horizontal="center" vertical="center" wrapText="1"/>
    </xf>
    <xf numFmtId="0" fontId="5" fillId="12" borderId="7" xfId="59" applyNumberFormat="1" applyFont="1" applyFill="1" applyBorder="1" applyAlignment="1" applyProtection="1">
      <alignment horizontal="left" vertical="center" wrapText="1"/>
    </xf>
    <xf numFmtId="49" fontId="5" fillId="12" borderId="17" xfId="60" applyNumberFormat="1" applyFont="1" applyFill="1" applyBorder="1" applyAlignment="1" applyProtection="1">
      <alignment vertical="center" wrapText="1"/>
    </xf>
    <xf numFmtId="0" fontId="83" fillId="0" borderId="0" xfId="47" applyNumberFormat="1" applyFont="1" applyFill="1" applyBorder="1" applyAlignment="1" applyProtection="1">
      <alignment vertical="center"/>
    </xf>
    <xf numFmtId="0" fontId="43" fillId="0" borderId="0" xfId="47" applyNumberFormat="1" applyFill="1" applyBorder="1" applyAlignment="1" applyProtection="1">
      <alignment vertical="center"/>
    </xf>
    <xf numFmtId="49" fontId="5" fillId="0" borderId="0" xfId="60" applyNumberFormat="1" applyFont="1" applyFill="1" applyBorder="1" applyAlignment="1" applyProtection="1">
      <alignment horizontal="center" vertical="center" wrapText="1"/>
    </xf>
    <xf numFmtId="49" fontId="5" fillId="0" borderId="0" xfId="60" applyNumberFormat="1" applyFont="1" applyFill="1" applyBorder="1" applyAlignment="1" applyProtection="1">
      <alignment vertical="center" wrapText="1"/>
    </xf>
    <xf numFmtId="49" fontId="10" fillId="0" borderId="0" xfId="46" applyFont="1" applyBorder="1" applyProtection="1">
      <alignment vertical="top"/>
    </xf>
    <xf numFmtId="49" fontId="5" fillId="0" borderId="0" xfId="46" applyFont="1" applyBorder="1" applyProtection="1">
      <alignment vertical="top"/>
    </xf>
    <xf numFmtId="49" fontId="38" fillId="0" borderId="0" xfId="46" applyFont="1" applyBorder="1" applyAlignment="1" applyProtection="1">
      <alignment horizontal="center" vertical="center"/>
    </xf>
    <xf numFmtId="49" fontId="5" fillId="0" borderId="0" xfId="46" applyBorder="1" applyProtection="1">
      <alignment vertical="top"/>
    </xf>
    <xf numFmtId="0" fontId="5" fillId="6" borderId="0" xfId="46" applyNumberFormat="1" applyFont="1" applyFill="1" applyBorder="1" applyAlignment="1" applyProtection="1"/>
    <xf numFmtId="0" fontId="34" fillId="6" borderId="0" xfId="46" applyNumberFormat="1" applyFont="1" applyFill="1" applyBorder="1" applyAlignment="1" applyProtection="1">
      <alignment horizontal="center" vertical="center" wrapText="1"/>
    </xf>
    <xf numFmtId="0" fontId="10" fillId="6" borderId="0" xfId="46" applyNumberFormat="1" applyFont="1" applyFill="1" applyBorder="1" applyAlignment="1" applyProtection="1"/>
    <xf numFmtId="49" fontId="5" fillId="0" borderId="6" xfId="50" applyNumberFormat="1" applyFont="1" applyFill="1" applyBorder="1" applyAlignment="1" applyProtection="1">
      <alignment horizontal="center" vertical="center" wrapText="1"/>
    </xf>
    <xf numFmtId="49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77" fillId="11" borderId="6" xfId="34" applyNumberFormat="1" applyFill="1" applyBorder="1" applyAlignment="1" applyProtection="1">
      <alignment horizontal="left" vertical="center" wrapText="1"/>
      <protection locked="0"/>
    </xf>
    <xf numFmtId="0" fontId="5" fillId="12" borderId="15" xfId="60" applyFont="1" applyFill="1" applyBorder="1" applyAlignment="1" applyProtection="1">
      <alignment vertical="center" wrapText="1"/>
    </xf>
    <xf numFmtId="49" fontId="55" fillId="12" borderId="7" xfId="46" applyFont="1" applyFill="1" applyBorder="1" applyAlignment="1" applyProtection="1">
      <alignment horizontal="left" vertical="center"/>
    </xf>
    <xf numFmtId="49" fontId="29" fillId="12" borderId="7" xfId="46" applyFont="1" applyFill="1" applyBorder="1" applyAlignment="1" applyProtection="1">
      <alignment horizontal="center" vertical="top"/>
    </xf>
    <xf numFmtId="49" fontId="29" fillId="12" borderId="17" xfId="46" applyFont="1" applyFill="1" applyBorder="1" applyAlignment="1" applyProtection="1">
      <alignment horizontal="center" vertical="top"/>
    </xf>
    <xf numFmtId="0" fontId="5" fillId="6" borderId="24" xfId="53" applyFont="1" applyFill="1" applyBorder="1" applyAlignment="1" applyProtection="1">
      <alignment horizontal="center" vertical="center"/>
    </xf>
    <xf numFmtId="49" fontId="5" fillId="0" borderId="24" xfId="53" applyNumberFormat="1" applyFont="1" applyFill="1" applyBorder="1" applyAlignment="1" applyProtection="1">
      <alignment horizontal="left" vertical="center" wrapText="1"/>
    </xf>
    <xf numFmtId="49" fontId="7" fillId="12" borderId="15" xfId="46" applyFont="1" applyFill="1" applyBorder="1" applyAlignment="1" applyProtection="1">
      <alignment horizontal="center" vertical="center"/>
    </xf>
    <xf numFmtId="49" fontId="55" fillId="12" borderId="17" xfId="46" applyFont="1" applyFill="1" applyBorder="1" applyAlignment="1" applyProtection="1">
      <alignment horizontal="left" vertical="center"/>
    </xf>
    <xf numFmtId="49" fontId="8" fillId="0" borderId="0" xfId="46" applyFont="1" applyBorder="1" applyAlignment="1" applyProtection="1">
      <alignment horizontal="right" vertical="top"/>
    </xf>
    <xf numFmtId="49" fontId="8" fillId="0" borderId="0" xfId="46" applyFont="1" applyAlignment="1">
      <alignment vertical="top"/>
    </xf>
    <xf numFmtId="0" fontId="5" fillId="0" borderId="6" xfId="47" applyNumberFormat="1" applyFont="1" applyFill="1" applyBorder="1" applyAlignment="1">
      <alignment horizontal="center" vertical="center"/>
    </xf>
    <xf numFmtId="49" fontId="5" fillId="0" borderId="0" xfId="58" applyNumberFormat="1" applyFont="1" applyFill="1" applyBorder="1" applyAlignment="1" applyProtection="1">
      <alignment horizontal="center" vertical="center" wrapText="1"/>
    </xf>
    <xf numFmtId="0" fontId="7" fillId="9" borderId="25" xfId="59" applyFont="1" applyFill="1" applyBorder="1" applyAlignment="1" applyProtection="1">
      <alignment horizontal="center" vertical="center" wrapText="1"/>
    </xf>
    <xf numFmtId="0" fontId="5" fillId="0" borderId="17" xfId="59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5" fillId="6" borderId="0" xfId="58" applyNumberFormat="1" applyFont="1" applyFill="1" applyBorder="1" applyAlignment="1" applyProtection="1">
      <alignment horizontal="center" vertical="center" wrapText="1"/>
    </xf>
    <xf numFmtId="0" fontId="65" fillId="0" borderId="0" xfId="58" applyFont="1" applyFill="1" applyAlignment="1" applyProtection="1">
      <alignment horizontal="left" vertical="center" wrapText="1"/>
    </xf>
    <xf numFmtId="0" fontId="67" fillId="0" borderId="0" xfId="58" applyFont="1" applyAlignment="1" applyProtection="1">
      <alignment vertical="center" wrapText="1"/>
    </xf>
    <xf numFmtId="0" fontId="65" fillId="6" borderId="0" xfId="58" applyNumberFormat="1" applyFont="1" applyFill="1" applyBorder="1" applyAlignment="1" applyProtection="1">
      <alignment horizontal="center" vertical="center" wrapText="1"/>
    </xf>
    <xf numFmtId="0" fontId="68" fillId="6" borderId="0" xfId="58" applyFont="1" applyFill="1" applyBorder="1" applyAlignment="1" applyProtection="1">
      <alignment horizontal="right" vertical="center" wrapText="1" indent="1"/>
    </xf>
    <xf numFmtId="0" fontId="68" fillId="6" borderId="0" xfId="58" applyFont="1" applyFill="1" applyBorder="1" applyAlignment="1" applyProtection="1">
      <alignment horizontal="center" vertical="center" wrapText="1"/>
    </xf>
    <xf numFmtId="0" fontId="68" fillId="0" borderId="0" xfId="58" applyFont="1" applyAlignment="1" applyProtection="1">
      <alignment vertical="center" wrapText="1"/>
    </xf>
    <xf numFmtId="0" fontId="83" fillId="0" borderId="0" xfId="58" applyFont="1" applyAlignment="1" applyProtection="1">
      <alignment horizontal="center" vertical="center" wrapText="1"/>
    </xf>
    <xf numFmtId="0" fontId="65" fillId="0" borderId="0" xfId="58" applyFont="1" applyFill="1" applyAlignment="1" applyProtection="1">
      <alignment vertical="center" wrapText="1"/>
    </xf>
    <xf numFmtId="0" fontId="68" fillId="6" borderId="0" xfId="58" applyFont="1" applyFill="1" applyBorder="1" applyAlignment="1" applyProtection="1">
      <alignment vertical="center" wrapText="1"/>
    </xf>
    <xf numFmtId="0" fontId="69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horizontal="center" vertical="center" wrapText="1"/>
    </xf>
    <xf numFmtId="14" fontId="64" fillId="6" borderId="0" xfId="58" applyNumberFormat="1" applyFont="1" applyFill="1" applyBorder="1" applyAlignment="1" applyProtection="1">
      <alignment horizontal="center" vertical="center" wrapText="1"/>
    </xf>
    <xf numFmtId="0" fontId="70" fillId="0" borderId="0" xfId="58" applyFont="1" applyFill="1" applyBorder="1" applyAlignment="1" applyProtection="1">
      <alignment vertical="center" wrapText="1"/>
    </xf>
    <xf numFmtId="0" fontId="70" fillId="0" borderId="0" xfId="58" applyFont="1" applyFill="1" applyAlignment="1" applyProtection="1">
      <alignment horizontal="left" vertical="center" wrapText="1"/>
    </xf>
    <xf numFmtId="0" fontId="71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vertical="center" wrapText="1"/>
    </xf>
    <xf numFmtId="0" fontId="72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horizontal="center" vertical="center" wrapText="1"/>
    </xf>
    <xf numFmtId="0" fontId="86" fillId="0" borderId="0" xfId="58" applyFont="1" applyAlignment="1" applyProtection="1">
      <alignment horizontal="center" vertical="center" wrapText="1"/>
    </xf>
    <xf numFmtId="49" fontId="70" fillId="0" borderId="0" xfId="58" applyNumberFormat="1" applyFont="1" applyFill="1" applyBorder="1" applyAlignment="1" applyProtection="1">
      <alignment horizontal="left" vertical="center" wrapText="1"/>
    </xf>
    <xf numFmtId="49" fontId="72" fillId="6" borderId="0" xfId="58" applyNumberFormat="1" applyFont="1" applyFill="1" applyBorder="1" applyAlignment="1" applyProtection="1">
      <alignment horizontal="center" vertical="center" wrapText="1"/>
    </xf>
    <xf numFmtId="49" fontId="72" fillId="6" borderId="0" xfId="58" applyNumberFormat="1" applyFont="1" applyFill="1" applyBorder="1" applyAlignment="1" applyProtection="1">
      <alignment horizontal="right" vertical="center" wrapText="1" indent="1"/>
    </xf>
    <xf numFmtId="14" fontId="70" fillId="6" borderId="0" xfId="58" applyNumberFormat="1" applyFont="1" applyFill="1" applyBorder="1" applyAlignment="1" applyProtection="1">
      <alignment horizontal="center" vertical="center" wrapText="1"/>
    </xf>
    <xf numFmtId="0" fontId="70" fillId="6" borderId="0" xfId="58" applyNumberFormat="1" applyFont="1" applyFill="1" applyBorder="1" applyAlignment="1" applyProtection="1">
      <alignment horizontal="center" vertical="center" wrapText="1"/>
    </xf>
    <xf numFmtId="0" fontId="72" fillId="6" borderId="0" xfId="58" applyFont="1" applyFill="1" applyBorder="1" applyAlignment="1" applyProtection="1">
      <alignment horizontal="right" vertical="center" wrapText="1" indent="1"/>
    </xf>
    <xf numFmtId="0" fontId="70" fillId="0" borderId="0" xfId="58" applyFont="1" applyFill="1" applyAlignment="1" applyProtection="1">
      <alignment vertical="center" wrapText="1"/>
    </xf>
    <xf numFmtId="0" fontId="73" fillId="6" borderId="0" xfId="58" applyFont="1" applyFill="1" applyBorder="1" applyAlignment="1" applyProtection="1">
      <alignment horizontal="center" vertical="center" wrapText="1"/>
    </xf>
    <xf numFmtId="0" fontId="74" fillId="6" borderId="0" xfId="58" applyFont="1" applyFill="1" applyBorder="1" applyAlignment="1" applyProtection="1">
      <alignment vertical="center" wrapText="1"/>
    </xf>
    <xf numFmtId="0" fontId="65" fillId="0" borderId="0" xfId="58" applyFont="1" applyFill="1" applyBorder="1" applyAlignment="1" applyProtection="1">
      <alignment vertical="center" wrapText="1"/>
    </xf>
    <xf numFmtId="49" fontId="5" fillId="10" borderId="6" xfId="59" applyNumberFormat="1" applyFont="1" applyFill="1" applyBorder="1" applyAlignment="1" applyProtection="1">
      <alignment horizontal="left" vertical="center" wrapText="1"/>
    </xf>
    <xf numFmtId="0" fontId="0" fillId="8" borderId="6" xfId="58" applyFont="1" applyFill="1" applyBorder="1" applyAlignment="1" applyProtection="1">
      <alignment horizontal="left" vertical="center" indent="1"/>
    </xf>
    <xf numFmtId="0" fontId="72" fillId="6" borderId="0" xfId="58" applyNumberFormat="1" applyFont="1" applyFill="1" applyBorder="1" applyAlignment="1" applyProtection="1">
      <alignment horizontal="left" vertical="center" wrapText="1" indent="1"/>
    </xf>
    <xf numFmtId="49" fontId="5" fillId="10" borderId="6" xfId="59" applyNumberFormat="1" applyFont="1" applyFill="1" applyBorder="1" applyAlignment="1" applyProtection="1">
      <alignment horizontal="left" vertical="center" wrapText="1" indent="1"/>
    </xf>
    <xf numFmtId="0" fontId="5" fillId="11" borderId="6" xfId="58" applyNumberFormat="1" applyFont="1" applyFill="1" applyBorder="1" applyAlignment="1" applyProtection="1">
      <alignment horizontal="left" vertical="center" wrapText="1" indent="1"/>
      <protection locked="0"/>
    </xf>
    <xf numFmtId="14" fontId="68" fillId="0" borderId="0" xfId="59" applyNumberFormat="1" applyFont="1" applyFill="1" applyBorder="1" applyAlignment="1" applyProtection="1">
      <alignment horizontal="left" vertical="center" wrapText="1" indent="1"/>
    </xf>
    <xf numFmtId="49" fontId="68" fillId="0" borderId="0" xfId="58" applyNumberFormat="1" applyFont="1" applyFill="1" applyBorder="1" applyAlignment="1" applyProtection="1">
      <alignment horizontal="left" vertical="center" wrapText="1" indent="1"/>
    </xf>
    <xf numFmtId="0" fontId="68" fillId="6" borderId="0" xfId="58" applyNumberFormat="1" applyFont="1" applyFill="1" applyBorder="1" applyAlignment="1" applyProtection="1">
      <alignment horizontal="left" vertical="center" wrapText="1" indent="1"/>
    </xf>
    <xf numFmtId="0" fontId="68" fillId="0" borderId="0" xfId="59" applyNumberFormat="1" applyFont="1" applyFill="1" applyBorder="1" applyAlignment="1" applyProtection="1">
      <alignment horizontal="left" vertical="center" wrapText="1" indent="1"/>
    </xf>
    <xf numFmtId="0" fontId="68" fillId="6" borderId="0" xfId="58" applyFont="1" applyFill="1" applyBorder="1" applyAlignment="1" applyProtection="1">
      <alignment horizontal="left" vertical="center" wrapText="1" indent="1"/>
    </xf>
    <xf numFmtId="0" fontId="5" fillId="6" borderId="0" xfId="58" applyNumberFormat="1" applyFont="1" applyFill="1" applyBorder="1" applyAlignment="1" applyProtection="1">
      <alignment horizontal="left" vertical="center" wrapText="1" indent="1"/>
    </xf>
    <xf numFmtId="49" fontId="5" fillId="8" borderId="6" xfId="58" applyNumberFormat="1" applyFont="1" applyFill="1" applyBorder="1" applyAlignment="1" applyProtection="1">
      <alignment horizontal="left" vertical="center" wrapText="1" indent="1"/>
    </xf>
    <xf numFmtId="49" fontId="5" fillId="0" borderId="6" xfId="58" applyNumberFormat="1" applyFont="1" applyFill="1" applyBorder="1" applyAlignment="1" applyProtection="1">
      <alignment horizontal="left" vertical="center" wrapText="1" indent="1"/>
    </xf>
    <xf numFmtId="49" fontId="72" fillId="0" borderId="23" xfId="58" applyNumberFormat="1" applyFont="1" applyFill="1" applyBorder="1" applyAlignment="1" applyProtection="1">
      <alignment horizontal="left" vertical="center" wrapText="1" indent="1"/>
    </xf>
    <xf numFmtId="0" fontId="23" fillId="0" borderId="0" xfId="58" applyNumberFormat="1" applyFont="1" applyFill="1" applyBorder="1" applyAlignment="1" applyProtection="1">
      <alignment horizontal="left" vertical="top" wrapText="1" indent="1"/>
    </xf>
    <xf numFmtId="0" fontId="72" fillId="6" borderId="0" xfId="58" applyFont="1" applyFill="1" applyBorder="1" applyAlignment="1" applyProtection="1">
      <alignment horizontal="left" vertical="center" wrapText="1" indent="1"/>
    </xf>
    <xf numFmtId="0" fontId="5" fillId="6" borderId="0" xfId="57" applyFont="1" applyFill="1" applyBorder="1" applyAlignment="1" applyProtection="1">
      <alignment horizontal="center" vertical="top" wrapText="1"/>
    </xf>
    <xf numFmtId="0" fontId="0" fillId="8" borderId="6" xfId="57" applyNumberFormat="1" applyFont="1" applyFill="1" applyBorder="1" applyAlignment="1" applyProtection="1">
      <alignment horizontal="left" vertical="center" wrapText="1"/>
    </xf>
    <xf numFmtId="49" fontId="0" fillId="11" borderId="6" xfId="57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59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57" applyFont="1" applyFill="1" applyBorder="1" applyAlignment="1" applyProtection="1">
      <alignment vertical="top" wrapText="1"/>
    </xf>
    <xf numFmtId="0" fontId="43" fillId="0" borderId="0" xfId="43" applyNumberFormat="1">
      <alignment vertical="top"/>
    </xf>
    <xf numFmtId="49" fontId="43" fillId="0" borderId="0" xfId="43">
      <alignment vertical="top"/>
    </xf>
    <xf numFmtId="0" fontId="64" fillId="0" borderId="0" xfId="57" applyFont="1" applyFill="1" applyBorder="1" applyAlignment="1" applyProtection="1">
      <alignment vertical="center"/>
    </xf>
    <xf numFmtId="0" fontId="64" fillId="0" borderId="0" xfId="36" applyFont="1" applyFill="1" applyBorder="1" applyAlignment="1" applyProtection="1">
      <alignment horizontal="center" vertical="center" wrapText="1"/>
    </xf>
    <xf numFmtId="0" fontId="64" fillId="0" borderId="0" xfId="53" applyFont="1" applyProtection="1"/>
    <xf numFmtId="49" fontId="55" fillId="15" borderId="36" xfId="0" applyFont="1" applyFill="1" applyBorder="1" applyAlignment="1" applyProtection="1">
      <alignment horizontal="left" vertical="center"/>
    </xf>
    <xf numFmtId="0" fontId="18" fillId="0" borderId="0" xfId="36" applyFont="1" applyFill="1" applyBorder="1" applyAlignment="1" applyProtection="1">
      <alignment vertical="center" wrapText="1"/>
    </xf>
    <xf numFmtId="0" fontId="64" fillId="0" borderId="0" xfId="36" applyFont="1" applyFill="1" applyBorder="1" applyAlignment="1" applyProtection="1">
      <alignment vertical="center" wrapText="1"/>
    </xf>
    <xf numFmtId="0" fontId="64" fillId="0" borderId="0" xfId="53" applyFont="1"/>
    <xf numFmtId="0" fontId="62" fillId="0" borderId="0" xfId="53" applyFont="1"/>
    <xf numFmtId="0" fontId="5" fillId="0" borderId="6" xfId="60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6" borderId="8" xfId="57" applyFont="1" applyFill="1" applyBorder="1" applyAlignment="1" applyProtection="1">
      <alignment vertical="center" wrapText="1"/>
    </xf>
    <xf numFmtId="0" fontId="36" fillId="0" borderId="6" xfId="60" applyFont="1" applyFill="1" applyBorder="1" applyAlignment="1" applyProtection="1">
      <alignment vertical="center" wrapText="1"/>
    </xf>
    <xf numFmtId="49" fontId="32" fillId="6" borderId="7" xfId="37" applyNumberFormat="1" applyFont="1" applyFill="1" applyBorder="1" applyAlignment="1" applyProtection="1">
      <alignment horizontal="center" vertical="center" wrapText="1"/>
    </xf>
    <xf numFmtId="0" fontId="38" fillId="12" borderId="15" xfId="60" applyFont="1" applyFill="1" applyBorder="1" applyAlignment="1" applyProtection="1">
      <alignment horizontal="center" vertical="center" wrapText="1"/>
    </xf>
    <xf numFmtId="0" fontId="5" fillId="12" borderId="7" xfId="60" applyFont="1" applyFill="1" applyBorder="1" applyAlignment="1" applyProtection="1">
      <alignment horizontal="center" vertical="center" wrapText="1"/>
    </xf>
    <xf numFmtId="14" fontId="5" fillId="12" borderId="7" xfId="59" applyNumberFormat="1" applyFont="1" applyFill="1" applyBorder="1" applyAlignment="1" applyProtection="1">
      <alignment horizontal="center" vertical="center" wrapText="1"/>
    </xf>
    <xf numFmtId="49" fontId="5" fillId="12" borderId="7" xfId="60" applyNumberFormat="1" applyFont="1" applyFill="1" applyBorder="1" applyAlignment="1" applyProtection="1">
      <alignment horizontal="center" vertical="center" wrapText="1"/>
    </xf>
    <xf numFmtId="14" fontId="47" fillId="12" borderId="7" xfId="59" applyNumberFormat="1" applyFont="1" applyFill="1" applyBorder="1" applyAlignment="1" applyProtection="1">
      <alignment horizontal="center" vertical="center" wrapText="1"/>
    </xf>
    <xf numFmtId="49" fontId="77" fillId="12" borderId="7" xfId="31" applyNumberFormat="1" applyFill="1" applyBorder="1" applyAlignment="1" applyProtection="1">
      <alignment horizontal="left" vertical="center" wrapText="1"/>
    </xf>
    <xf numFmtId="49" fontId="0" fillId="12" borderId="17" xfId="60" applyNumberFormat="1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3" fillId="0" borderId="0" xfId="60" applyFont="1" applyFill="1" applyAlignment="1" applyProtection="1">
      <alignment horizontal="center" vertical="center" wrapText="1"/>
    </xf>
    <xf numFmtId="14" fontId="5" fillId="8" borderId="6" xfId="59" applyNumberFormat="1" applyFont="1" applyFill="1" applyBorder="1" applyAlignment="1" applyProtection="1">
      <alignment horizontal="left" vertical="center" wrapText="1"/>
    </xf>
    <xf numFmtId="49" fontId="5" fillId="8" borderId="6" xfId="60" applyNumberFormat="1" applyFont="1" applyFill="1" applyBorder="1" applyAlignment="1" applyProtection="1">
      <alignment horizontal="left" vertical="center" wrapText="1"/>
    </xf>
    <xf numFmtId="0" fontId="61" fillId="0" borderId="0" xfId="58" applyFont="1" applyFill="1" applyAlignment="1" applyProtection="1">
      <alignment vertical="center" wrapText="1"/>
    </xf>
    <xf numFmtId="0" fontId="61" fillId="0" borderId="0" xfId="58" applyFont="1" applyFill="1" applyAlignment="1" applyProtection="1">
      <alignment horizontal="left" vertical="center" wrapText="1"/>
    </xf>
    <xf numFmtId="0" fontId="75" fillId="0" borderId="0" xfId="58" applyFont="1" applyAlignment="1" applyProtection="1">
      <alignment vertical="center" wrapText="1"/>
    </xf>
    <xf numFmtId="0" fontId="62" fillId="6" borderId="0" xfId="58" applyFont="1" applyFill="1" applyBorder="1" applyAlignment="1" applyProtection="1">
      <alignment vertical="center" wrapText="1"/>
    </xf>
    <xf numFmtId="0" fontId="62" fillId="6" borderId="0" xfId="58" applyFont="1" applyFill="1" applyBorder="1" applyAlignment="1" applyProtection="1">
      <alignment horizontal="right" vertical="center" wrapText="1" indent="1"/>
    </xf>
    <xf numFmtId="49" fontId="62" fillId="0" borderId="0" xfId="59" applyNumberFormat="1" applyFont="1" applyFill="1" applyBorder="1" applyAlignment="1" applyProtection="1">
      <alignment horizontal="left" vertical="center" wrapText="1" indent="1"/>
    </xf>
    <xf numFmtId="0" fontId="62" fillId="0" borderId="0" xfId="58" applyFont="1" applyAlignment="1" applyProtection="1">
      <alignment vertical="center" wrapText="1"/>
    </xf>
    <xf numFmtId="0" fontId="87" fillId="0" borderId="0" xfId="58" applyFont="1" applyAlignment="1" applyProtection="1">
      <alignment horizontal="center" vertical="center" wrapText="1"/>
    </xf>
    <xf numFmtId="0" fontId="62" fillId="0" borderId="0" xfId="58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left" vertical="center" wrapText="1" indent="1"/>
    </xf>
    <xf numFmtId="0" fontId="0" fillId="8" borderId="6" xfId="58" applyNumberFormat="1" applyFont="1" applyFill="1" applyBorder="1" applyAlignment="1" applyProtection="1">
      <alignment horizontal="left" vertical="center" wrapText="1" indent="1"/>
    </xf>
    <xf numFmtId="0" fontId="5" fillId="8" borderId="6" xfId="58" applyNumberFormat="1" applyFont="1" applyFill="1" applyBorder="1" applyAlignment="1" applyProtection="1">
      <alignment horizontal="left" vertical="center" wrapText="1" indent="1"/>
    </xf>
    <xf numFmtId="0" fontId="63" fillId="0" borderId="0" xfId="60" applyFont="1" applyFill="1" applyAlignment="1" applyProtection="1">
      <alignment horizontal="center" vertical="center" wrapText="1"/>
    </xf>
    <xf numFmtId="0" fontId="62" fillId="6" borderId="0" xfId="53" applyFont="1" applyFill="1" applyBorder="1" applyProtection="1"/>
    <xf numFmtId="0" fontId="62" fillId="0" borderId="0" xfId="53" applyFont="1" applyProtection="1"/>
    <xf numFmtId="0" fontId="63" fillId="6" borderId="0" xfId="53" applyFont="1" applyFill="1" applyBorder="1" applyAlignment="1" applyProtection="1">
      <alignment horizontal="center" vertical="center"/>
    </xf>
    <xf numFmtId="0" fontId="8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5" fillId="0" borderId="0" xfId="0" applyNumberFormat="1" applyFont="1" applyFill="1" applyBorder="1" applyAlignment="1">
      <alignment vertical="center"/>
    </xf>
    <xf numFmtId="49" fontId="5" fillId="12" borderId="26" xfId="60" applyNumberFormat="1" applyFont="1" applyFill="1" applyBorder="1" applyAlignment="1" applyProtection="1">
      <alignment horizontal="center" vertical="center" wrapText="1"/>
    </xf>
    <xf numFmtId="0" fontId="5" fillId="12" borderId="28" xfId="59" applyNumberFormat="1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2"/>
    </xf>
    <xf numFmtId="0" fontId="0" fillId="6" borderId="15" xfId="57" applyFont="1" applyFill="1" applyBorder="1" applyAlignment="1" applyProtection="1">
      <alignment horizontal="left" vertical="center" wrapText="1" indent="1"/>
    </xf>
    <xf numFmtId="49" fontId="5" fillId="10" borderId="24" xfId="59" applyNumberFormat="1" applyFont="1" applyFill="1" applyBorder="1" applyAlignment="1" applyProtection="1">
      <alignment horizontal="left" vertical="center" wrapText="1"/>
    </xf>
    <xf numFmtId="0" fontId="0" fillId="12" borderId="17" xfId="57" applyFont="1" applyFill="1" applyBorder="1" applyAlignment="1" applyProtection="1">
      <alignment vertical="top" wrapText="1"/>
    </xf>
    <xf numFmtId="0" fontId="88" fillId="6" borderId="0" xfId="57" applyFont="1" applyFill="1" applyBorder="1" applyAlignment="1" applyProtection="1">
      <alignment vertical="center"/>
    </xf>
    <xf numFmtId="0" fontId="83" fillId="0" borderId="0" xfId="0" applyNumberFormat="1" applyFont="1" applyFill="1" applyBorder="1" applyAlignment="1">
      <alignment horizontal="center" vertical="center"/>
    </xf>
    <xf numFmtId="0" fontId="0" fillId="0" borderId="6" xfId="60" applyNumberFormat="1" applyFont="1" applyFill="1" applyBorder="1" applyAlignment="1" applyProtection="1">
      <alignment vertical="center" wrapText="1"/>
    </xf>
    <xf numFmtId="3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44" applyFont="1">
      <alignment vertical="top"/>
    </xf>
    <xf numFmtId="49" fontId="38" fillId="0" borderId="0" xfId="44" applyFont="1" applyAlignment="1">
      <alignment horizontal="center" vertical="center" wrapText="1"/>
    </xf>
    <xf numFmtId="0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4">
      <alignment vertical="top"/>
    </xf>
    <xf numFmtId="0" fontId="83" fillId="0" borderId="0" xfId="44" applyNumberFormat="1" applyFont="1">
      <alignment vertical="top"/>
    </xf>
    <xf numFmtId="49" fontId="83" fillId="0" borderId="0" xfId="44" applyNumberFormat="1" applyFont="1">
      <alignment vertical="top"/>
    </xf>
    <xf numFmtId="49" fontId="64" fillId="0" borderId="0" xfId="0" applyFont="1">
      <alignment vertical="top"/>
    </xf>
    <xf numFmtId="49" fontId="64" fillId="0" borderId="0" xfId="44" applyFont="1">
      <alignment vertical="top"/>
    </xf>
    <xf numFmtId="0" fontId="5" fillId="0" borderId="0" xfId="49" applyFont="1" applyFill="1" applyBorder="1" applyAlignment="1" applyProtection="1">
      <alignment horizontal="left" vertical="center" wrapText="1" indent="2"/>
    </xf>
    <xf numFmtId="0" fontId="5" fillId="0" borderId="0" xfId="59" applyNumberFormat="1" applyFont="1" applyFill="1" applyBorder="1" applyAlignment="1" applyProtection="1">
      <alignment horizontal="left" vertical="center" wrapText="1"/>
    </xf>
    <xf numFmtId="0" fontId="91" fillId="0" borderId="0" xfId="60" applyFont="1" applyFill="1" applyAlignment="1" applyProtection="1">
      <alignment vertical="center"/>
    </xf>
    <xf numFmtId="0" fontId="91" fillId="0" borderId="0" xfId="47" applyNumberFormat="1" applyFont="1" applyFill="1" applyBorder="1" applyAlignment="1">
      <alignment vertical="center"/>
    </xf>
    <xf numFmtId="0" fontId="91" fillId="0" borderId="0" xfId="47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8" fillId="0" borderId="0" xfId="60" applyFont="1" applyFill="1" applyAlignment="1" applyProtection="1">
      <alignment vertical="center" wrapText="1"/>
    </xf>
    <xf numFmtId="49" fontId="68" fillId="0" borderId="6" xfId="60" applyNumberFormat="1" applyFont="1" applyFill="1" applyBorder="1" applyAlignment="1" applyProtection="1">
      <alignment horizontal="left" vertical="center" wrapText="1"/>
    </xf>
    <xf numFmtId="0" fontId="76" fillId="6" borderId="0" xfId="60" applyFont="1" applyFill="1" applyBorder="1" applyAlignment="1" applyProtection="1">
      <alignment horizontal="center" vertical="center" wrapText="1"/>
    </xf>
    <xf numFmtId="0" fontId="0" fillId="0" borderId="0" xfId="60" applyFont="1" applyFill="1" applyAlignment="1" applyProtection="1">
      <alignment vertical="center" wrapText="1"/>
    </xf>
    <xf numFmtId="49" fontId="0" fillId="0" borderId="6" xfId="60" applyNumberFormat="1" applyFont="1" applyFill="1" applyBorder="1" applyAlignment="1" applyProtection="1">
      <alignment vertical="top" wrapText="1"/>
    </xf>
    <xf numFmtId="49" fontId="68" fillId="0" borderId="24" xfId="60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5" fillId="12" borderId="23" xfId="0" applyFont="1" applyFill="1" applyBorder="1" applyAlignment="1" applyProtection="1">
      <alignment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57" applyNumberFormat="1" applyFont="1" applyFill="1" applyBorder="1" applyAlignment="1" applyProtection="1">
      <alignment horizontal="left" vertical="center" wrapText="1" indent="1"/>
      <protection locked="0"/>
    </xf>
    <xf numFmtId="49" fontId="55" fillId="12" borderId="7" xfId="47" applyFont="1" applyFill="1" applyBorder="1" applyAlignment="1" applyProtection="1">
      <alignment horizontal="left" vertical="center" indent="1"/>
    </xf>
    <xf numFmtId="49" fontId="55" fillId="12" borderId="27" xfId="0" applyFont="1" applyFill="1" applyBorder="1" applyAlignment="1" applyProtection="1">
      <alignment horizontal="left" vertical="center" indent="4"/>
    </xf>
    <xf numFmtId="49" fontId="55" fillId="12" borderId="7" xfId="0" applyFont="1" applyFill="1" applyBorder="1" applyAlignment="1" applyProtection="1">
      <alignment horizontal="left" vertical="center" indent="3"/>
    </xf>
    <xf numFmtId="0" fontId="14" fillId="0" borderId="0" xfId="52" applyFont="1" applyFill="1" applyBorder="1" applyAlignment="1" applyProtection="1">
      <alignment wrapText="1"/>
    </xf>
    <xf numFmtId="0" fontId="89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39" fillId="6" borderId="0" xfId="45" applyNumberFormat="1" applyFont="1" applyFill="1" applyBorder="1" applyAlignment="1">
      <alignment vertical="center" wrapText="1"/>
    </xf>
    <xf numFmtId="0" fontId="40" fillId="6" borderId="0" xfId="45" applyNumberFormat="1" applyFont="1" applyFill="1" applyBorder="1" applyAlignment="1">
      <alignment vertical="center" wrapText="1"/>
    </xf>
    <xf numFmtId="0" fontId="39" fillId="6" borderId="0" xfId="45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1" fillId="0" borderId="0" xfId="58" applyFont="1" applyFill="1" applyBorder="1" applyAlignment="1" applyProtection="1">
      <alignment vertical="center" wrapText="1"/>
    </xf>
    <xf numFmtId="49" fontId="61" fillId="0" borderId="0" xfId="58" applyNumberFormat="1" applyFont="1" applyFill="1" applyBorder="1" applyAlignment="1" applyProtection="1">
      <alignment horizontal="left" vertical="center" wrapText="1"/>
    </xf>
    <xf numFmtId="49" fontId="62" fillId="6" borderId="0" xfId="58" applyNumberFormat="1" applyFont="1" applyFill="1" applyBorder="1" applyAlignment="1" applyProtection="1">
      <alignment horizontal="center" vertical="center" wrapText="1"/>
    </xf>
    <xf numFmtId="49" fontId="62" fillId="6" borderId="0" xfId="58" applyNumberFormat="1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center" vertical="center" wrapText="1"/>
    </xf>
    <xf numFmtId="0" fontId="62" fillId="6" borderId="0" xfId="58" applyFont="1" applyFill="1" applyBorder="1" applyAlignment="1" applyProtection="1">
      <alignment horizontal="center" vertical="center" wrapText="1"/>
    </xf>
    <xf numFmtId="0" fontId="5" fillId="0" borderId="0" xfId="58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07" fillId="6" borderId="0" xfId="58" applyFont="1" applyFill="1" applyBorder="1" applyAlignment="1" applyProtection="1">
      <alignment horizontal="center" vertical="center" wrapText="1"/>
    </xf>
    <xf numFmtId="0" fontId="107" fillId="0" borderId="0" xfId="58" applyFont="1" applyAlignment="1" applyProtection="1">
      <alignment horizontal="center" vertical="center" wrapText="1"/>
    </xf>
    <xf numFmtId="0" fontId="83" fillId="0" borderId="0" xfId="60" applyFont="1" applyFill="1" applyAlignment="1" applyProtection="1">
      <alignment vertical="center"/>
    </xf>
    <xf numFmtId="0" fontId="83" fillId="0" borderId="0" xfId="60" applyNumberFormat="1" applyFont="1" applyFill="1" applyAlignment="1" applyProtection="1">
      <alignment horizontal="left" vertical="center" wrapText="1"/>
    </xf>
    <xf numFmtId="49" fontId="83" fillId="0" borderId="0" xfId="60" applyNumberFormat="1" applyFont="1" applyFill="1" applyAlignment="1" applyProtection="1">
      <alignment horizontal="left" vertical="center" wrapText="1"/>
    </xf>
    <xf numFmtId="0" fontId="83" fillId="0" borderId="0" xfId="60" applyFont="1" applyFill="1" applyBorder="1" applyAlignment="1" applyProtection="1">
      <alignment vertical="center" wrapText="1"/>
    </xf>
    <xf numFmtId="49" fontId="83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53" applyNumberFormat="1" applyFont="1"/>
    <xf numFmtId="49" fontId="0" fillId="0" borderId="0" xfId="0" applyNumberFormat="1">
      <alignment vertical="top"/>
    </xf>
    <xf numFmtId="49" fontId="0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59" applyNumberFormat="1" applyFont="1" applyFill="1" applyBorder="1" applyAlignment="1" applyProtection="1">
      <alignment horizontal="left" vertical="center" wrapText="1"/>
    </xf>
    <xf numFmtId="0" fontId="0" fillId="0" borderId="6" xfId="49" applyFont="1" applyFill="1" applyBorder="1" applyAlignment="1" applyProtection="1">
      <alignment horizontal="left" vertical="center" wrapText="1" indent="2"/>
    </xf>
    <xf numFmtId="0" fontId="0" fillId="0" borderId="6" xfId="60" applyFont="1" applyFill="1" applyBorder="1" applyAlignment="1" applyProtection="1">
      <alignment horizontal="center" vertical="center" wrapText="1"/>
    </xf>
    <xf numFmtId="0" fontId="5" fillId="13" borderId="48" xfId="53" applyFont="1" applyFill="1" applyBorder="1" applyAlignment="1">
      <alignment horizontal="center" vertical="center"/>
    </xf>
    <xf numFmtId="0" fontId="0" fillId="0" borderId="15" xfId="60" applyFont="1" applyFill="1" applyBorder="1" applyAlignment="1" applyProtection="1">
      <alignment horizontal="center" vertical="center" wrapText="1"/>
    </xf>
    <xf numFmtId="0" fontId="0" fillId="2" borderId="6" xfId="57" applyNumberFormat="1" applyFont="1" applyFill="1" applyBorder="1" applyAlignment="1" applyProtection="1">
      <alignment horizontal="right" vertical="center" wrapText="1"/>
      <protection locked="0"/>
    </xf>
    <xf numFmtId="0" fontId="83" fillId="0" borderId="6" xfId="60" applyFont="1" applyFill="1" applyBorder="1" applyAlignment="1" applyProtection="1">
      <alignment vertical="center"/>
    </xf>
    <xf numFmtId="0" fontId="0" fillId="0" borderId="6" xfId="59" applyFont="1" applyBorder="1" applyAlignment="1" applyProtection="1">
      <alignment horizontal="left" vertical="center"/>
    </xf>
    <xf numFmtId="0" fontId="5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57" applyNumberFormat="1" applyFont="1" applyFill="1" applyBorder="1" applyAlignment="1" applyProtection="1">
      <alignment horizontal="left" vertical="center" wrapText="1"/>
    </xf>
    <xf numFmtId="49" fontId="0" fillId="0" borderId="6" xfId="59" applyNumberFormat="1" applyFont="1" applyFill="1" applyBorder="1" applyAlignment="1" applyProtection="1">
      <alignment horizontal="left" vertical="center" wrapText="1"/>
    </xf>
    <xf numFmtId="49" fontId="5" fillId="10" borderId="15" xfId="59" applyNumberFormat="1" applyFont="1" applyFill="1" applyBorder="1" applyAlignment="1" applyProtection="1">
      <alignment horizontal="left" vertical="center" wrapText="1"/>
    </xf>
    <xf numFmtId="49" fontId="5" fillId="11" borderId="15" xfId="57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0" fillId="6" borderId="6" xfId="61" applyNumberFormat="1" applyFont="1" applyFill="1" applyBorder="1" applyAlignment="1" applyProtection="1">
      <alignment horizontal="center" vertical="center"/>
    </xf>
    <xf numFmtId="0" fontId="83" fillId="6" borderId="0" xfId="57" applyFont="1" applyFill="1" applyBorder="1" applyProtection="1"/>
    <xf numFmtId="0" fontId="83" fillId="6" borderId="0" xfId="57" applyFont="1" applyFill="1" applyBorder="1" applyAlignment="1" applyProtection="1">
      <alignment vertical="center" wrapText="1"/>
    </xf>
    <xf numFmtId="0" fontId="83" fillId="0" borderId="0" xfId="58" applyFont="1" applyAlignment="1" applyProtection="1">
      <alignment vertical="top" wrapText="1"/>
    </xf>
    <xf numFmtId="0" fontId="83" fillId="0" borderId="0" xfId="58" applyFont="1" applyAlignment="1" applyProtection="1">
      <alignment vertical="center" wrapText="1"/>
    </xf>
    <xf numFmtId="22" fontId="5" fillId="0" borderId="0" xfId="53" applyNumberFormat="1" applyFont="1" applyAlignment="1" applyProtection="1">
      <alignment horizontal="left" vertical="center" wrapText="1"/>
    </xf>
    <xf numFmtId="2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5" fillId="0" borderId="6" xfId="60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49" fontId="77" fillId="0" borderId="6" xfId="31" applyNumberFormat="1" applyFill="1" applyBorder="1" applyAlignment="1" applyProtection="1">
      <alignment horizontal="left" vertical="center" wrapText="1"/>
    </xf>
    <xf numFmtId="0" fontId="14" fillId="6" borderId="0" xfId="45" applyNumberFormat="1" applyFont="1" applyFill="1" applyBorder="1" applyAlignment="1">
      <alignment horizontal="justify" vertical="top" wrapText="1"/>
    </xf>
    <xf numFmtId="49" fontId="14" fillId="6" borderId="0" xfId="45" applyFont="1" applyFill="1" applyBorder="1" applyAlignment="1">
      <alignment horizontal="left" vertical="top" wrapText="1" indent="1"/>
    </xf>
    <xf numFmtId="49" fontId="14" fillId="6" borderId="32" xfId="45" applyFont="1" applyFill="1" applyBorder="1" applyAlignment="1">
      <alignment vertical="center" wrapText="1"/>
    </xf>
    <xf numFmtId="49" fontId="14" fillId="6" borderId="0" xfId="45" applyFont="1" applyFill="1" applyBorder="1" applyAlignment="1">
      <alignment vertical="center" wrapText="1"/>
    </xf>
    <xf numFmtId="49" fontId="14" fillId="6" borderId="32" xfId="45" applyFont="1" applyFill="1" applyBorder="1" applyAlignment="1">
      <alignment horizontal="left" vertical="center" wrapText="1"/>
    </xf>
    <xf numFmtId="49" fontId="14" fillId="6" borderId="0" xfId="45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45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45" applyNumberFormat="1" applyFont="1" applyFill="1" applyBorder="1" applyAlignment="1" applyProtection="1">
      <alignment horizontal="justify" vertical="top" wrapText="1"/>
    </xf>
    <xf numFmtId="49" fontId="14" fillId="6" borderId="0" xfId="45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3" applyNumberFormat="1" applyFont="1" applyFill="1" applyBorder="1" applyAlignment="1" applyProtection="1">
      <alignment horizontal="left" vertical="center" wrapText="1"/>
    </xf>
    <xf numFmtId="49" fontId="77" fillId="0" borderId="0" xfId="34" applyNumberFormat="1" applyBorder="1" applyAlignment="1" applyProtection="1">
      <alignment vertical="center"/>
    </xf>
    <xf numFmtId="49" fontId="77" fillId="0" borderId="0" xfId="31" applyNumberFormat="1" applyBorder="1" applyAlignment="1" applyProtection="1">
      <alignment vertical="center"/>
    </xf>
    <xf numFmtId="49" fontId="14" fillId="6" borderId="0" xfId="45" applyFont="1" applyFill="1" applyBorder="1" applyAlignment="1">
      <alignment horizontal="justify" vertical="justify" wrapText="1"/>
    </xf>
    <xf numFmtId="49" fontId="29" fillId="0" borderId="0" xfId="33" applyNumberFormat="1" applyFont="1" applyFill="1" applyBorder="1" applyAlignment="1" applyProtection="1">
      <alignment horizontal="left" vertical="top" wrapText="1"/>
    </xf>
    <xf numFmtId="0" fontId="18" fillId="0" borderId="37" xfId="63" applyFont="1" applyBorder="1" applyAlignment="1">
      <alignment horizontal="left" vertical="center" wrapText="1" indent="1"/>
    </xf>
    <xf numFmtId="0" fontId="18" fillId="0" borderId="7" xfId="57" applyFont="1" applyFill="1" applyBorder="1" applyAlignment="1" applyProtection="1">
      <alignment horizontal="left" vertical="center" indent="1"/>
    </xf>
    <xf numFmtId="49" fontId="83" fillId="6" borderId="0" xfId="57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horizontal="right" vertical="top" wrapText="1"/>
    </xf>
    <xf numFmtId="0" fontId="8" fillId="0" borderId="0" xfId="58" applyFont="1" applyAlignment="1" applyProtection="1">
      <alignment horizontal="left" vertical="top" wrapText="1"/>
    </xf>
    <xf numFmtId="49" fontId="0" fillId="6" borderId="6" xfId="61" applyNumberFormat="1" applyFont="1" applyFill="1" applyBorder="1" applyAlignment="1" applyProtection="1">
      <alignment horizontal="center" vertical="center" wrapText="1"/>
    </xf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6" borderId="24" xfId="57" applyFont="1" applyFill="1" applyBorder="1" applyAlignment="1" applyProtection="1">
      <alignment horizontal="left" vertical="top" wrapText="1"/>
    </xf>
    <xf numFmtId="0" fontId="0" fillId="6" borderId="18" xfId="57" applyFont="1" applyFill="1" applyBorder="1" applyAlignment="1" applyProtection="1">
      <alignment horizontal="left" vertical="top" wrapText="1"/>
    </xf>
    <xf numFmtId="0" fontId="60" fillId="0" borderId="0" xfId="57" applyFont="1" applyFill="1" applyBorder="1" applyAlignment="1" applyProtection="1">
      <alignment horizontal="center" vertical="center"/>
    </xf>
    <xf numFmtId="0" fontId="90" fillId="6" borderId="0" xfId="57" applyFont="1" applyFill="1" applyBorder="1" applyAlignment="1" applyProtection="1">
      <alignment horizontal="left" vertical="center" wrapText="1"/>
    </xf>
    <xf numFmtId="0" fontId="0" fillId="6" borderId="6" xfId="57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horizontal="center" vertical="center" wrapText="1"/>
    </xf>
    <xf numFmtId="0" fontId="5" fillId="6" borderId="8" xfId="57" applyFont="1" applyFill="1" applyBorder="1" applyAlignment="1" applyProtection="1">
      <alignment horizontal="center" vertical="center" wrapText="1"/>
    </xf>
    <xf numFmtId="0" fontId="83" fillId="6" borderId="0" xfId="57" applyFont="1" applyFill="1" applyBorder="1" applyAlignment="1" applyProtection="1">
      <alignment horizontal="center" vertical="center" wrapText="1"/>
    </xf>
    <xf numFmtId="0" fontId="0" fillId="0" borderId="24" xfId="60" applyNumberFormat="1" applyFont="1" applyFill="1" applyBorder="1" applyAlignment="1" applyProtection="1">
      <alignment horizontal="left" vertical="top" wrapText="1"/>
    </xf>
    <xf numFmtId="0" fontId="0" fillId="0" borderId="16" xfId="60" applyNumberFormat="1" applyFont="1" applyFill="1" applyBorder="1" applyAlignment="1" applyProtection="1">
      <alignment horizontal="left" vertical="top" wrapText="1"/>
    </xf>
    <xf numFmtId="0" fontId="0" fillId="0" borderId="18" xfId="60" applyNumberFormat="1" applyFont="1" applyFill="1" applyBorder="1" applyAlignment="1" applyProtection="1">
      <alignment horizontal="left" vertical="top" wrapText="1"/>
    </xf>
    <xf numFmtId="0" fontId="18" fillId="0" borderId="17" xfId="36" applyFont="1" applyFill="1" applyBorder="1" applyAlignment="1" applyProtection="1">
      <alignment horizontal="left" vertical="center" wrapText="1" indent="1"/>
    </xf>
    <xf numFmtId="0" fontId="18" fillId="0" borderId="6" xfId="36" applyFont="1" applyFill="1" applyBorder="1" applyAlignment="1" applyProtection="1">
      <alignment horizontal="left" vertical="center" wrapText="1" indent="1"/>
    </xf>
    <xf numFmtId="0" fontId="18" fillId="0" borderId="15" xfId="36" applyFont="1" applyFill="1" applyBorder="1" applyAlignment="1" applyProtection="1">
      <alignment horizontal="left" vertical="center" wrapText="1" indent="1"/>
    </xf>
    <xf numFmtId="0" fontId="0" fillId="0" borderId="6" xfId="37" applyFont="1" applyFill="1" applyBorder="1" applyAlignment="1" applyProtection="1">
      <alignment horizontal="center" vertical="center" wrapText="1"/>
    </xf>
    <xf numFmtId="0" fontId="0" fillId="0" borderId="6" xfId="60" applyFont="1" applyFill="1" applyBorder="1" applyAlignment="1" applyProtection="1">
      <alignment horizontal="center" vertical="center" wrapText="1"/>
    </xf>
    <xf numFmtId="0" fontId="0" fillId="0" borderId="24" xfId="60" applyFont="1" applyFill="1" applyBorder="1" applyAlignment="1" applyProtection="1">
      <alignment horizontal="center" vertical="center" wrapText="1"/>
    </xf>
    <xf numFmtId="0" fontId="5" fillId="0" borderId="6" xfId="60" applyFont="1" applyFill="1" applyBorder="1" applyAlignment="1" applyProtection="1">
      <alignment horizontal="center" vertical="center" wrapText="1"/>
    </xf>
    <xf numFmtId="0" fontId="0" fillId="0" borderId="18" xfId="60" applyFont="1" applyFill="1" applyBorder="1" applyAlignment="1" applyProtection="1">
      <alignment horizontal="center" vertical="center" wrapText="1"/>
    </xf>
    <xf numFmtId="0" fontId="0" fillId="0" borderId="28" xfId="60" applyFont="1" applyFill="1" applyBorder="1" applyAlignment="1" applyProtection="1">
      <alignment horizontal="center" vertical="center" wrapText="1"/>
    </xf>
    <xf numFmtId="0" fontId="0" fillId="0" borderId="33" xfId="60" applyFont="1" applyFill="1" applyBorder="1" applyAlignment="1" applyProtection="1">
      <alignment horizontal="center" vertical="center" wrapText="1"/>
    </xf>
    <xf numFmtId="0" fontId="0" fillId="0" borderId="26" xfId="60" applyFont="1" applyFill="1" applyBorder="1" applyAlignment="1" applyProtection="1">
      <alignment horizontal="center" vertical="center" wrapText="1"/>
    </xf>
    <xf numFmtId="0" fontId="0" fillId="0" borderId="22" xfId="60" applyFont="1" applyFill="1" applyBorder="1" applyAlignment="1" applyProtection="1">
      <alignment horizontal="center" vertical="center" wrapText="1"/>
    </xf>
    <xf numFmtId="0" fontId="0" fillId="0" borderId="15" xfId="60" applyFont="1" applyFill="1" applyBorder="1" applyAlignment="1" applyProtection="1">
      <alignment horizontal="center" vertical="center" wrapText="1"/>
    </xf>
    <xf numFmtId="0" fontId="38" fillId="6" borderId="8" xfId="60" applyFont="1" applyFill="1" applyBorder="1" applyAlignment="1" applyProtection="1">
      <alignment horizontal="center" vertical="top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8" borderId="24" xfId="59" applyNumberFormat="1" applyFont="1" applyFill="1" applyBorder="1" applyAlignment="1" applyProtection="1">
      <alignment horizontal="left" vertical="center" wrapText="1"/>
    </xf>
    <xf numFmtId="0" fontId="5" fillId="8" borderId="16" xfId="59" applyNumberFormat="1" applyFont="1" applyFill="1" applyBorder="1" applyAlignment="1" applyProtection="1">
      <alignment horizontal="left" vertical="center" wrapText="1"/>
    </xf>
    <xf numFmtId="0" fontId="5" fillId="8" borderId="18" xfId="59" applyNumberFormat="1" applyFont="1" applyFill="1" applyBorder="1" applyAlignment="1" applyProtection="1">
      <alignment horizontal="left" vertical="center" wrapText="1"/>
    </xf>
    <xf numFmtId="0" fontId="0" fillId="6" borderId="6" xfId="60" applyFont="1" applyFill="1" applyBorder="1" applyAlignment="1" applyProtection="1">
      <alignment horizontal="center" vertical="center" wrapText="1"/>
    </xf>
    <xf numFmtId="0" fontId="8" fillId="0" borderId="0" xfId="60" applyFont="1" applyFill="1" applyAlignment="1" applyProtection="1">
      <alignment horizontal="left" vertical="top" wrapText="1"/>
    </xf>
    <xf numFmtId="0" fontId="83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top" wrapText="1"/>
    </xf>
    <xf numFmtId="0" fontId="83" fillId="0" borderId="0" xfId="0" applyNumberFormat="1" applyFont="1" applyFill="1" applyBorder="1" applyAlignment="1">
      <alignment horizontal="center" vertical="top" wrapText="1"/>
    </xf>
    <xf numFmtId="0" fontId="5" fillId="0" borderId="0" xfId="60" applyFont="1" applyFill="1" applyAlignment="1" applyProtection="1">
      <alignment horizontal="left" vertical="top" wrapText="1"/>
    </xf>
    <xf numFmtId="0" fontId="18" fillId="0" borderId="17" xfId="63" applyFont="1" applyFill="1" applyBorder="1" applyAlignment="1">
      <alignment horizontal="left" vertical="center" wrapText="1" indent="1"/>
    </xf>
    <xf numFmtId="0" fontId="18" fillId="0" borderId="6" xfId="63" applyFont="1" applyFill="1" applyBorder="1" applyAlignment="1">
      <alignment horizontal="left" vertical="center" wrapText="1" indent="1"/>
    </xf>
    <xf numFmtId="0" fontId="18" fillId="0" borderId="15" xfId="63" applyFont="1" applyFill="1" applyBorder="1" applyAlignment="1">
      <alignment horizontal="left" vertical="center" wrapText="1" indent="1"/>
    </xf>
    <xf numFmtId="0" fontId="5" fillId="0" borderId="6" xfId="47" applyNumberFormat="1" applyFont="1" applyFill="1" applyBorder="1" applyAlignment="1">
      <alignment horizontal="center" vertical="center"/>
    </xf>
    <xf numFmtId="0" fontId="0" fillId="0" borderId="6" xfId="60" applyNumberFormat="1" applyFont="1" applyFill="1" applyBorder="1" applyAlignment="1" applyProtection="1">
      <alignment horizontal="left" vertical="top" wrapText="1"/>
    </xf>
    <xf numFmtId="0" fontId="5" fillId="0" borderId="24" xfId="60" applyNumberFormat="1" applyFont="1" applyFill="1" applyBorder="1" applyAlignment="1" applyProtection="1">
      <alignment horizontal="left" vertical="top" wrapText="1"/>
    </xf>
    <xf numFmtId="0" fontId="5" fillId="0" borderId="18" xfId="60" applyNumberFormat="1" applyFont="1" applyFill="1" applyBorder="1" applyAlignment="1" applyProtection="1">
      <alignment horizontal="left" vertical="top" wrapText="1"/>
    </xf>
    <xf numFmtId="49" fontId="0" fillId="0" borderId="0" xfId="46" applyFont="1" applyBorder="1" applyAlignment="1" applyProtection="1">
      <alignment horizontal="left" vertical="top" wrapText="1"/>
    </xf>
    <xf numFmtId="49" fontId="5" fillId="0" borderId="0" xfId="46" applyBorder="1" applyAlignment="1" applyProtection="1">
      <alignment horizontal="left" vertical="top" wrapText="1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49" fontId="0" fillId="0" borderId="0" xfId="46" applyFont="1" applyAlignment="1">
      <alignment horizontal="left" vertical="top" wrapText="1"/>
    </xf>
    <xf numFmtId="49" fontId="5" fillId="0" borderId="0" xfId="46" applyFont="1" applyAlignment="1">
      <alignment horizontal="left" vertical="top" wrapText="1"/>
    </xf>
    <xf numFmtId="0" fontId="18" fillId="0" borderId="7" xfId="63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5" fillId="15" borderId="23" xfId="0" applyFont="1" applyFill="1" applyBorder="1" applyAlignment="1" applyProtection="1">
      <alignment horizontal="left" vertical="center"/>
    </xf>
    <xf numFmtId="49" fontId="55" fillId="15" borderId="33" xfId="0" applyFont="1" applyFill="1" applyBorder="1" applyAlignment="1" applyProtection="1">
      <alignment horizontal="left" vertical="center"/>
    </xf>
    <xf numFmtId="0" fontId="38" fillId="0" borderId="24" xfId="60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horizontal="center" vertical="center" wrapText="1"/>
    </xf>
    <xf numFmtId="0" fontId="5" fillId="11" borderId="24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59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59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0" applyNumberFormat="1" applyFont="1" applyFill="1" applyBorder="1" applyAlignment="1" applyProtection="1">
      <alignment horizontal="center" vertical="center" wrapText="1"/>
    </xf>
    <xf numFmtId="49" fontId="0" fillId="0" borderId="24" xfId="60" applyNumberFormat="1" applyFont="1" applyFill="1" applyBorder="1" applyAlignment="1" applyProtection="1">
      <alignment horizontal="center" vertical="center" wrapText="1"/>
    </xf>
    <xf numFmtId="49" fontId="0" fillId="0" borderId="16" xfId="60" applyNumberFormat="1" applyFont="1" applyFill="1" applyBorder="1" applyAlignment="1" applyProtection="1">
      <alignment horizontal="center" vertical="center" wrapText="1"/>
    </xf>
    <xf numFmtId="49" fontId="0" fillId="0" borderId="18" xfId="60" applyNumberFormat="1" applyFont="1" applyFill="1" applyBorder="1" applyAlignment="1" applyProtection="1">
      <alignment horizontal="center" vertical="center" wrapText="1"/>
    </xf>
    <xf numFmtId="49" fontId="5" fillId="2" borderId="24" xfId="60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0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0" applyNumberFormat="1" applyFont="1" applyFill="1" applyBorder="1" applyAlignment="1" applyProtection="1">
      <alignment horizontal="center" vertical="center" wrapText="1"/>
    </xf>
    <xf numFmtId="3" fontId="5" fillId="0" borderId="6" xfId="60" applyNumberFormat="1" applyFont="1" applyFill="1" applyBorder="1" applyAlignment="1" applyProtection="1">
      <alignment horizontal="center" vertical="center" wrapText="1"/>
    </xf>
    <xf numFmtId="0" fontId="5" fillId="11" borderId="6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24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59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0" applyNumberFormat="1" applyFont="1" applyFill="1" applyBorder="1" applyAlignment="1" applyProtection="1">
      <alignment horizontal="center" vertical="center" wrapText="1"/>
    </xf>
    <xf numFmtId="14" fontId="47" fillId="10" borderId="6" xfId="59" applyNumberFormat="1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6" borderId="17" xfId="60" applyFont="1" applyFill="1" applyBorder="1" applyAlignment="1" applyProtection="1">
      <alignment horizontal="center" vertical="center" wrapText="1"/>
    </xf>
    <xf numFmtId="0" fontId="38" fillId="6" borderId="8" xfId="60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5" fillId="10" borderId="6" xfId="59" applyNumberFormat="1" applyFont="1" applyFill="1" applyBorder="1" applyAlignment="1" applyProtection="1">
      <alignment horizontal="left" vertical="center" wrapText="1" indent="1"/>
    </xf>
    <xf numFmtId="0" fontId="5" fillId="6" borderId="0" xfId="57" applyFont="1" applyFill="1" applyBorder="1" applyAlignment="1" applyProtection="1">
      <alignment horizontal="center" vertical="center" wrapText="1"/>
    </xf>
    <xf numFmtId="0" fontId="19" fillId="6" borderId="3" xfId="59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 2" xfId="32"/>
    <cellStyle name="Гиперссылка 4" xfId="33"/>
    <cellStyle name="Гиперссылка 5" xfId="34"/>
    <cellStyle name="Границы" xfId="35"/>
    <cellStyle name="Денежный" xfId="106" builtinId="4" hidden="1"/>
    <cellStyle name="Денежный [0]" xfId="107" builtinId="7" hidden="1"/>
    <cellStyle name="Заголовок" xfId="36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7"/>
    <cellStyle name="Значение" xfId="38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/>
    <cellStyle name="Обычный 12 2" xfId="39"/>
    <cellStyle name="Обычный 2" xfId="40"/>
    <cellStyle name="Обычный 2 10 2" xfId="41"/>
    <cellStyle name="Обычный 2 2" xfId="42"/>
    <cellStyle name="Обычный 2 4" xfId="43"/>
    <cellStyle name="Обычный 3" xfId="44"/>
    <cellStyle name="Обычный 3 3" xfId="45"/>
    <cellStyle name="Обычный 3 4" xfId="46"/>
    <cellStyle name="Обычный 5" xfId="47"/>
    <cellStyle name="Обычный_INVEST.WARM.PLAN.4.78(v0.1)" xfId="48"/>
    <cellStyle name="Обычный_JKH.OPEN.INFO.HVS(v3.5)_цены161210" xfId="49"/>
    <cellStyle name="Обычный_JKH.OPEN.INFO.PRICE.VO_v4.0(10.02.11)" xfId="50"/>
    <cellStyle name="Обычный_KRU.TARIFF.FACT-0.3" xfId="51"/>
    <cellStyle name="Обычный_KRU.TARIFF.TE.FACT(v0.5)_import_02.02 2" xfId="52"/>
    <cellStyle name="Обычный_MINENERGO.340.PRIL79(v0.1)" xfId="53"/>
    <cellStyle name="Обычный_PREDEL.JKH.2010(v1.3)" xfId="54"/>
    <cellStyle name="Обычный_PRIL1.ELECTR" xfId="55"/>
    <cellStyle name="Обычный_razrabotka_sablonov_po_WKU" xfId="56"/>
    <cellStyle name="Обычный_RESP.INFO" xfId="57"/>
    <cellStyle name="Обычный_SIMPLE_1_massive2" xfId="58"/>
    <cellStyle name="Обычный_ЖКУ_проект3" xfId="59"/>
    <cellStyle name="Обычный_Мониторинг инвестиций" xfId="60"/>
    <cellStyle name="Обычный_форма 1 водопровод для орг" xfId="61"/>
    <cellStyle name="Обычный_форма 1 водопровод для орг_CALC.KV.4.78(v1.0)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Процентный" xfId="108" builtinId="5" hidden="1"/>
    <cellStyle name="Связанная ячейка" xfId="74" builtinId="24" hidden="1"/>
    <cellStyle name="Текст предупреждения" xfId="76" builtinId="11" hidden="1"/>
    <cellStyle name="Финансовый" xfId="104" builtinId="3" hidden="1"/>
    <cellStyle name="Финансовый [0]" xfId="105" builtinId="6" hidden="1"/>
    <cellStyle name="Хороший" xfId="6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6</xdr:col>
      <xdr:colOff>0</xdr:colOff>
      <xdr:row>22</xdr:row>
      <xdr:rowOff>0</xdr:rowOff>
    </xdr:from>
    <xdr:ext cx="219075" cy="323850"/>
    <xdr:pic macro="[0]!modInfo.MainSheetHelp">
      <xdr:nvPicPr>
        <xdr:cNvPr id="11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21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20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26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32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3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38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3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44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50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5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56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62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6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68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74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80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86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92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9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98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1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04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7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10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3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16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9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142875</xdr:rowOff>
    </xdr:to>
    <xdr:grpSp>
      <xdr:nvGrpSpPr>
        <xdr:cNvPr id="122" name="shCalendar" hidden="1"/>
        <xdr:cNvGrpSpPr>
          <a:grpSpLocks/>
        </xdr:cNvGrpSpPr>
      </xdr:nvGrpSpPr>
      <xdr:grpSpPr bwMode="auto">
        <a:xfrm>
          <a:off x="8991600" y="330517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25" name="shCalendar" hidden="1"/>
        <xdr:cNvGrpSpPr>
          <a:grpSpLocks/>
        </xdr:cNvGrpSpPr>
      </xdr:nvGrpSpPr>
      <xdr:grpSpPr bwMode="auto">
        <a:xfrm>
          <a:off x="8991600" y="3305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111</xdr:row>
      <xdr:rowOff>0</xdr:rowOff>
    </xdr:from>
    <xdr:to>
      <xdr:col>6</xdr:col>
      <xdr:colOff>228600</xdr:colOff>
      <xdr:row>112</xdr:row>
      <xdr:rowOff>47625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324350" y="24060150"/>
          <a:ext cx="190500" cy="904875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113</xdr:row>
      <xdr:rowOff>0</xdr:rowOff>
    </xdr:from>
    <xdr:ext cx="190500" cy="190500"/>
    <xdr:grpSp>
      <xdr:nvGrpSpPr>
        <xdr:cNvPr id="5" name="shCalendar" hidden="1"/>
        <xdr:cNvGrpSpPr>
          <a:grpSpLocks/>
        </xdr:cNvGrpSpPr>
      </xdr:nvGrpSpPr>
      <xdr:grpSpPr bwMode="auto">
        <a:xfrm>
          <a:off x="4324350" y="257746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112</xdr:row>
      <xdr:rowOff>0</xdr:rowOff>
    </xdr:from>
    <xdr:to>
      <xdr:col>6</xdr:col>
      <xdr:colOff>228600</xdr:colOff>
      <xdr:row>112</xdr:row>
      <xdr:rowOff>190500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4324350" y="249174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114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4324350" y="260604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0" t="str">
        <f>"Код отчёта: " &amp; GetCode()</f>
        <v>Код отчёта: FAS.JKH.OPEN.INFO.ORG.WARM</v>
      </c>
      <c r="C2" s="510"/>
      <c r="D2" s="510"/>
      <c r="E2" s="510"/>
      <c r="F2" s="510"/>
      <c r="G2" s="510"/>
      <c r="V2" s="54"/>
    </row>
    <row r="3" spans="1:27" ht="18" customHeight="1">
      <c r="B3" s="511" t="str">
        <f>"Версия " &amp; GetVersion()</f>
        <v>Версия 1.1.1</v>
      </c>
      <c r="C3" s="511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2" t="s">
        <v>538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4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5" t="s">
        <v>517</v>
      </c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87"/>
    </row>
    <row r="8" spans="1:27" ht="15" customHeight="1">
      <c r="A8" s="54"/>
      <c r="B8" s="106"/>
      <c r="C8" s="105"/>
      <c r="D8" s="88"/>
      <c r="E8" s="515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87"/>
    </row>
    <row r="9" spans="1:27" ht="15" customHeight="1">
      <c r="A9" s="54"/>
      <c r="B9" s="106"/>
      <c r="C9" s="105"/>
      <c r="D9" s="88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87"/>
    </row>
    <row r="10" spans="1:27" ht="10.5" customHeight="1">
      <c r="A10" s="54"/>
      <c r="B10" s="106"/>
      <c r="C10" s="105"/>
      <c r="D10" s="88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87"/>
    </row>
    <row r="11" spans="1:27" ht="27" customHeight="1">
      <c r="A11" s="54"/>
      <c r="B11" s="106"/>
      <c r="C11" s="105"/>
      <c r="D11" s="88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87"/>
    </row>
    <row r="12" spans="1:27" ht="12" customHeight="1">
      <c r="A12" s="54"/>
      <c r="B12" s="106"/>
      <c r="C12" s="105"/>
      <c r="D12" s="88"/>
      <c r="E12" s="515"/>
      <c r="F12" s="515"/>
      <c r="G12" s="515"/>
      <c r="H12" s="515"/>
      <c r="I12" s="515"/>
      <c r="J12" s="515"/>
      <c r="K12" s="515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87"/>
    </row>
    <row r="13" spans="1:27" ht="38.25" customHeight="1">
      <c r="A13" s="54"/>
      <c r="B13" s="106"/>
      <c r="C13" s="105"/>
      <c r="D13" s="88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515"/>
      <c r="V13" s="515"/>
      <c r="W13" s="515"/>
      <c r="X13" s="515"/>
      <c r="Y13" s="101"/>
    </row>
    <row r="14" spans="1:27" ht="15" customHeight="1">
      <c r="A14" s="54"/>
      <c r="B14" s="106"/>
      <c r="C14" s="105"/>
      <c r="D14" s="88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87"/>
    </row>
    <row r="15" spans="1:27" ht="15">
      <c r="A15" s="54"/>
      <c r="B15" s="106"/>
      <c r="C15" s="105"/>
      <c r="D15" s="88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  <c r="W15" s="515"/>
      <c r="X15" s="515"/>
      <c r="Y15" s="87"/>
    </row>
    <row r="16" spans="1:27" ht="15">
      <c r="A16" s="54"/>
      <c r="B16" s="106"/>
      <c r="C16" s="105"/>
      <c r="D16" s="88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515"/>
      <c r="W16" s="515"/>
      <c r="X16" s="515"/>
      <c r="Y16" s="87"/>
    </row>
    <row r="17" spans="1:25" ht="15" customHeight="1">
      <c r="A17" s="54"/>
      <c r="B17" s="106"/>
      <c r="C17" s="105"/>
      <c r="D17" s="88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87"/>
    </row>
    <row r="18" spans="1:25" ht="15">
      <c r="A18" s="54"/>
      <c r="B18" s="106"/>
      <c r="C18" s="105"/>
      <c r="D18" s="88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87"/>
    </row>
    <row r="19" spans="1:25" ht="54" customHeight="1">
      <c r="A19" s="54"/>
      <c r="B19" s="106"/>
      <c r="C19" s="105"/>
      <c r="D19" s="94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5"/>
      <c r="V19" s="515"/>
      <c r="W19" s="515"/>
      <c r="X19" s="515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04" t="s">
        <v>183</v>
      </c>
      <c r="G21" s="505"/>
      <c r="H21" s="505"/>
      <c r="I21" s="505"/>
      <c r="J21" s="505"/>
      <c r="K21" s="505"/>
      <c r="L21" s="505"/>
      <c r="M21" s="505"/>
      <c r="N21" s="88"/>
      <c r="O21" s="99" t="s">
        <v>179</v>
      </c>
      <c r="P21" s="506" t="s">
        <v>180</v>
      </c>
      <c r="Q21" s="507"/>
      <c r="R21" s="507"/>
      <c r="S21" s="507"/>
      <c r="T21" s="507"/>
      <c r="U21" s="507"/>
      <c r="V21" s="507"/>
      <c r="W21" s="507"/>
      <c r="X21" s="507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04" t="s">
        <v>182</v>
      </c>
      <c r="G22" s="505"/>
      <c r="H22" s="505"/>
      <c r="I22" s="505"/>
      <c r="J22" s="505"/>
      <c r="K22" s="505"/>
      <c r="L22" s="505"/>
      <c r="M22" s="505"/>
      <c r="N22" s="88"/>
      <c r="O22" s="102" t="s">
        <v>179</v>
      </c>
      <c r="P22" s="506" t="s">
        <v>509</v>
      </c>
      <c r="Q22" s="507"/>
      <c r="R22" s="507"/>
      <c r="S22" s="507"/>
      <c r="T22" s="507"/>
      <c r="U22" s="507"/>
      <c r="V22" s="507"/>
      <c r="W22" s="507"/>
      <c r="X22" s="507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03"/>
      <c r="Q23" s="503"/>
      <c r="R23" s="503"/>
      <c r="S23" s="503"/>
      <c r="T23" s="503"/>
      <c r="U23" s="503"/>
      <c r="V23" s="503"/>
      <c r="W23" s="503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02" t="s">
        <v>382</v>
      </c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502"/>
      <c r="Q35" s="502"/>
      <c r="R35" s="502"/>
      <c r="S35" s="502"/>
      <c r="T35" s="502"/>
      <c r="U35" s="502"/>
      <c r="V35" s="502"/>
      <c r="W35" s="502"/>
      <c r="X35" s="502"/>
      <c r="Y35" s="87"/>
    </row>
    <row r="36" spans="1:25" ht="38.25" hidden="1" customHeight="1">
      <c r="A36" s="54"/>
      <c r="B36" s="106"/>
      <c r="C36" s="105"/>
      <c r="D36" s="89"/>
      <c r="E36" s="502"/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P36" s="502"/>
      <c r="Q36" s="502"/>
      <c r="R36" s="502"/>
      <c r="S36" s="502"/>
      <c r="T36" s="502"/>
      <c r="U36" s="502"/>
      <c r="V36" s="502"/>
      <c r="W36" s="502"/>
      <c r="X36" s="502"/>
      <c r="Y36" s="87"/>
    </row>
    <row r="37" spans="1:25" ht="9.75" hidden="1" customHeight="1">
      <c r="A37" s="54"/>
      <c r="B37" s="106"/>
      <c r="C37" s="105"/>
      <c r="D37" s="89"/>
      <c r="E37" s="502"/>
      <c r="F37" s="502"/>
      <c r="G37" s="502"/>
      <c r="H37" s="502"/>
      <c r="I37" s="502"/>
      <c r="J37" s="502"/>
      <c r="K37" s="502"/>
      <c r="L37" s="502"/>
      <c r="M37" s="502"/>
      <c r="N37" s="502"/>
      <c r="O37" s="502"/>
      <c r="P37" s="502"/>
      <c r="Q37" s="502"/>
      <c r="R37" s="502"/>
      <c r="S37" s="502"/>
      <c r="T37" s="502"/>
      <c r="U37" s="502"/>
      <c r="V37" s="502"/>
      <c r="W37" s="502"/>
      <c r="X37" s="502"/>
      <c r="Y37" s="87"/>
    </row>
    <row r="38" spans="1:25" ht="51" hidden="1" customHeight="1">
      <c r="A38" s="54"/>
      <c r="B38" s="106"/>
      <c r="C38" s="105"/>
      <c r="D38" s="89"/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P38" s="502"/>
      <c r="Q38" s="502"/>
      <c r="R38" s="502"/>
      <c r="S38" s="502"/>
      <c r="T38" s="502"/>
      <c r="U38" s="502"/>
      <c r="V38" s="502"/>
      <c r="W38" s="502"/>
      <c r="X38" s="502"/>
      <c r="Y38" s="87"/>
    </row>
    <row r="39" spans="1:25" ht="15" hidden="1" customHeight="1">
      <c r="A39" s="54"/>
      <c r="B39" s="106"/>
      <c r="C39" s="105"/>
      <c r="D39" s="89"/>
      <c r="E39" s="502"/>
      <c r="F39" s="502"/>
      <c r="G39" s="502"/>
      <c r="H39" s="502"/>
      <c r="I39" s="502"/>
      <c r="J39" s="502"/>
      <c r="K39" s="502"/>
      <c r="L39" s="502"/>
      <c r="M39" s="502"/>
      <c r="N39" s="502"/>
      <c r="O39" s="502"/>
      <c r="P39" s="502"/>
      <c r="Q39" s="502"/>
      <c r="R39" s="502"/>
      <c r="S39" s="502"/>
      <c r="T39" s="502"/>
      <c r="U39" s="502"/>
      <c r="V39" s="502"/>
      <c r="W39" s="502"/>
      <c r="X39" s="502"/>
      <c r="Y39" s="87"/>
    </row>
    <row r="40" spans="1:25" ht="12" hidden="1" customHeight="1">
      <c r="A40" s="54"/>
      <c r="B40" s="106"/>
      <c r="C40" s="105"/>
      <c r="D40" s="89"/>
      <c r="E40" s="508"/>
      <c r="F40" s="508"/>
      <c r="G40" s="508"/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8"/>
      <c r="X40" s="508"/>
      <c r="Y40" s="87"/>
    </row>
    <row r="41" spans="1:25" ht="15" hidden="1">
      <c r="A41" s="54"/>
      <c r="B41" s="106"/>
      <c r="C41" s="105"/>
      <c r="D41" s="89"/>
      <c r="E41" s="509"/>
      <c r="F41" s="509"/>
      <c r="G41" s="509"/>
      <c r="H41" s="509"/>
      <c r="I41" s="509"/>
      <c r="J41" s="509"/>
      <c r="K41" s="509"/>
      <c r="L41" s="509"/>
      <c r="M41" s="509"/>
      <c r="N41" s="509"/>
      <c r="O41" s="509"/>
      <c r="P41" s="509"/>
      <c r="Q41" s="509"/>
      <c r="R41" s="509"/>
      <c r="S41" s="509"/>
      <c r="T41" s="509"/>
      <c r="U41" s="509"/>
      <c r="V41" s="509"/>
      <c r="W41" s="509"/>
      <c r="X41" s="509"/>
      <c r="Y41" s="87"/>
    </row>
    <row r="42" spans="1:25" ht="15" hidden="1">
      <c r="A42" s="54"/>
      <c r="B42" s="106"/>
      <c r="C42" s="105"/>
      <c r="D42" s="8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9"/>
      <c r="V42" s="509"/>
      <c r="W42" s="509"/>
      <c r="X42" s="509"/>
      <c r="Y42" s="87"/>
    </row>
    <row r="43" spans="1:25" ht="8.25" hidden="1" customHeight="1">
      <c r="A43" s="54"/>
      <c r="B43" s="106"/>
      <c r="C43" s="105"/>
      <c r="D43" s="89"/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09"/>
      <c r="S43" s="509"/>
      <c r="T43" s="509"/>
      <c r="U43" s="509"/>
      <c r="V43" s="509"/>
      <c r="W43" s="509"/>
      <c r="X43" s="509"/>
      <c r="Y43" s="87"/>
    </row>
    <row r="44" spans="1:25" ht="27.75" hidden="1" customHeight="1">
      <c r="A44" s="54"/>
      <c r="B44" s="106"/>
      <c r="C44" s="105"/>
      <c r="D44" s="94"/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P44" s="509"/>
      <c r="Q44" s="509"/>
      <c r="R44" s="509"/>
      <c r="S44" s="509"/>
      <c r="T44" s="509"/>
      <c r="U44" s="509"/>
      <c r="V44" s="509"/>
      <c r="W44" s="509"/>
      <c r="X44" s="509"/>
      <c r="Y44" s="87"/>
    </row>
    <row r="45" spans="1:25" ht="15" hidden="1">
      <c r="A45" s="54"/>
      <c r="B45" s="106"/>
      <c r="C45" s="105"/>
      <c r="D45" s="94"/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P45" s="509"/>
      <c r="Q45" s="509"/>
      <c r="R45" s="509"/>
      <c r="S45" s="509"/>
      <c r="T45" s="509"/>
      <c r="U45" s="509"/>
      <c r="V45" s="509"/>
      <c r="W45" s="509"/>
      <c r="X45" s="509"/>
      <c r="Y45" s="87"/>
    </row>
    <row r="46" spans="1:25" ht="24" hidden="1" customHeight="1">
      <c r="A46" s="54"/>
      <c r="B46" s="106"/>
      <c r="C46" s="105"/>
      <c r="D46" s="89"/>
      <c r="E46" s="502" t="s">
        <v>178</v>
      </c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  <c r="R46" s="502"/>
      <c r="S46" s="502"/>
      <c r="T46" s="502"/>
      <c r="U46" s="502"/>
      <c r="V46" s="502"/>
      <c r="W46" s="502"/>
      <c r="X46" s="502"/>
      <c r="Y46" s="87"/>
    </row>
    <row r="47" spans="1:25" ht="37.5" hidden="1" customHeight="1">
      <c r="A47" s="54"/>
      <c r="B47" s="106"/>
      <c r="C47" s="105"/>
      <c r="D47" s="89"/>
      <c r="E47" s="502"/>
      <c r="F47" s="502"/>
      <c r="G47" s="502"/>
      <c r="H47" s="502"/>
      <c r="I47" s="502"/>
      <c r="J47" s="502"/>
      <c r="K47" s="502"/>
      <c r="L47" s="502"/>
      <c r="M47" s="502"/>
      <c r="N47" s="502"/>
      <c r="O47" s="502"/>
      <c r="P47" s="502"/>
      <c r="Q47" s="502"/>
      <c r="R47" s="502"/>
      <c r="S47" s="502"/>
      <c r="T47" s="502"/>
      <c r="U47" s="502"/>
      <c r="V47" s="502"/>
      <c r="W47" s="502"/>
      <c r="X47" s="502"/>
      <c r="Y47" s="87"/>
    </row>
    <row r="48" spans="1:25" ht="24" hidden="1" customHeight="1">
      <c r="A48" s="54"/>
      <c r="B48" s="106"/>
      <c r="C48" s="105"/>
      <c r="D48" s="89"/>
      <c r="E48" s="502"/>
      <c r="F48" s="502"/>
      <c r="G48" s="502"/>
      <c r="H48" s="502"/>
      <c r="I48" s="502"/>
      <c r="J48" s="502"/>
      <c r="K48" s="502"/>
      <c r="L48" s="502"/>
      <c r="M48" s="502"/>
      <c r="N48" s="502"/>
      <c r="O48" s="502"/>
      <c r="P48" s="502"/>
      <c r="Q48" s="502"/>
      <c r="R48" s="502"/>
      <c r="S48" s="502"/>
      <c r="T48" s="502"/>
      <c r="U48" s="502"/>
      <c r="V48" s="502"/>
      <c r="W48" s="502"/>
      <c r="X48" s="502"/>
      <c r="Y48" s="87"/>
    </row>
    <row r="49" spans="1:25" ht="51" hidden="1" customHeight="1">
      <c r="A49" s="54"/>
      <c r="B49" s="106"/>
      <c r="C49" s="105"/>
      <c r="D49" s="89"/>
      <c r="E49" s="502"/>
      <c r="F49" s="502"/>
      <c r="G49" s="502"/>
      <c r="H49" s="502"/>
      <c r="I49" s="502"/>
      <c r="J49" s="502"/>
      <c r="K49" s="502"/>
      <c r="L49" s="502"/>
      <c r="M49" s="502"/>
      <c r="N49" s="502"/>
      <c r="O49" s="502"/>
      <c r="P49" s="502"/>
      <c r="Q49" s="502"/>
      <c r="R49" s="502"/>
      <c r="S49" s="502"/>
      <c r="T49" s="502"/>
      <c r="U49" s="502"/>
      <c r="V49" s="502"/>
      <c r="W49" s="502"/>
      <c r="X49" s="502"/>
      <c r="Y49" s="87"/>
    </row>
    <row r="50" spans="1:25" ht="12" hidden="1" customHeight="1">
      <c r="A50" s="54"/>
      <c r="B50" s="106"/>
      <c r="C50" s="105"/>
      <c r="D50" s="89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2"/>
      <c r="T50" s="502"/>
      <c r="U50" s="502"/>
      <c r="V50" s="502"/>
      <c r="W50" s="502"/>
      <c r="X50" s="502"/>
      <c r="Y50" s="87"/>
    </row>
    <row r="51" spans="1:25" ht="9" hidden="1" customHeight="1">
      <c r="A51" s="54"/>
      <c r="B51" s="106"/>
      <c r="C51" s="105"/>
      <c r="D51" s="89"/>
      <c r="E51" s="502"/>
      <c r="F51" s="502"/>
      <c r="G51" s="502"/>
      <c r="H51" s="502"/>
      <c r="I51" s="502"/>
      <c r="J51" s="502"/>
      <c r="K51" s="502"/>
      <c r="L51" s="502"/>
      <c r="M51" s="502"/>
      <c r="N51" s="502"/>
      <c r="O51" s="502"/>
      <c r="P51" s="502"/>
      <c r="Q51" s="502"/>
      <c r="R51" s="502"/>
      <c r="S51" s="502"/>
      <c r="T51" s="502"/>
      <c r="U51" s="502"/>
      <c r="V51" s="502"/>
      <c r="W51" s="502"/>
      <c r="X51" s="502"/>
      <c r="Y51" s="87"/>
    </row>
    <row r="52" spans="1:25" ht="10.5" hidden="1" customHeight="1">
      <c r="A52" s="54"/>
      <c r="B52" s="106"/>
      <c r="C52" s="105"/>
      <c r="D52" s="89"/>
      <c r="E52" s="502"/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87"/>
    </row>
    <row r="53" spans="1:25" ht="10.5" hidden="1" customHeight="1">
      <c r="A53" s="54"/>
      <c r="B53" s="106"/>
      <c r="C53" s="105"/>
      <c r="D53" s="89"/>
      <c r="E53" s="502"/>
      <c r="F53" s="502"/>
      <c r="G53" s="502"/>
      <c r="H53" s="502"/>
      <c r="I53" s="502"/>
      <c r="J53" s="502"/>
      <c r="K53" s="502"/>
      <c r="L53" s="502"/>
      <c r="M53" s="502"/>
      <c r="N53" s="502"/>
      <c r="O53" s="502"/>
      <c r="P53" s="502"/>
      <c r="Q53" s="502"/>
      <c r="R53" s="502"/>
      <c r="S53" s="502"/>
      <c r="T53" s="502"/>
      <c r="U53" s="502"/>
      <c r="V53" s="502"/>
      <c r="W53" s="502"/>
      <c r="X53" s="502"/>
      <c r="Y53" s="87"/>
    </row>
    <row r="54" spans="1:25" ht="8.25" hidden="1" customHeight="1">
      <c r="A54" s="54"/>
      <c r="B54" s="106"/>
      <c r="C54" s="105"/>
      <c r="D54" s="89"/>
      <c r="E54" s="502"/>
      <c r="F54" s="502"/>
      <c r="G54" s="502"/>
      <c r="H54" s="502"/>
      <c r="I54" s="502"/>
      <c r="J54" s="502"/>
      <c r="K54" s="502"/>
      <c r="L54" s="502"/>
      <c r="M54" s="502"/>
      <c r="N54" s="502"/>
      <c r="O54" s="502"/>
      <c r="P54" s="502"/>
      <c r="Q54" s="502"/>
      <c r="R54" s="502"/>
      <c r="S54" s="502"/>
      <c r="T54" s="502"/>
      <c r="U54" s="502"/>
      <c r="V54" s="502"/>
      <c r="W54" s="502"/>
      <c r="X54" s="502"/>
      <c r="Y54" s="87"/>
    </row>
    <row r="55" spans="1:25" ht="21.75" hidden="1" customHeight="1">
      <c r="A55" s="54"/>
      <c r="B55" s="106"/>
      <c r="C55" s="105"/>
      <c r="D55" s="89"/>
      <c r="E55" s="502"/>
      <c r="F55" s="502"/>
      <c r="G55" s="502"/>
      <c r="H55" s="502"/>
      <c r="I55" s="502"/>
      <c r="J55" s="502"/>
      <c r="K55" s="502"/>
      <c r="L55" s="502"/>
      <c r="M55" s="502"/>
      <c r="N55" s="502"/>
      <c r="O55" s="502"/>
      <c r="P55" s="502"/>
      <c r="Q55" s="502"/>
      <c r="R55" s="502"/>
      <c r="S55" s="502"/>
      <c r="T55" s="502"/>
      <c r="U55" s="502"/>
      <c r="V55" s="502"/>
      <c r="W55" s="502"/>
      <c r="X55" s="502"/>
      <c r="Y55" s="87"/>
    </row>
    <row r="56" spans="1:25" ht="7.5" hidden="1" customHeight="1">
      <c r="A56" s="54"/>
      <c r="B56" s="106"/>
      <c r="C56" s="105"/>
      <c r="D56" s="94"/>
      <c r="E56" s="502"/>
      <c r="F56" s="502"/>
      <c r="G56" s="502"/>
      <c r="H56" s="502"/>
      <c r="I56" s="502"/>
      <c r="J56" s="502"/>
      <c r="K56" s="502"/>
      <c r="L56" s="502"/>
      <c r="M56" s="502"/>
      <c r="N56" s="502"/>
      <c r="O56" s="502"/>
      <c r="P56" s="502"/>
      <c r="Q56" s="502"/>
      <c r="R56" s="502"/>
      <c r="S56" s="502"/>
      <c r="T56" s="502"/>
      <c r="U56" s="502"/>
      <c r="V56" s="502"/>
      <c r="W56" s="502"/>
      <c r="X56" s="502"/>
      <c r="Y56" s="87"/>
    </row>
    <row r="57" spans="1:25" ht="15" hidden="1">
      <c r="A57" s="54"/>
      <c r="B57" s="106"/>
      <c r="C57" s="105"/>
      <c r="D57" s="94"/>
      <c r="E57" s="502"/>
      <c r="F57" s="502"/>
      <c r="G57" s="502"/>
      <c r="H57" s="502"/>
      <c r="I57" s="502"/>
      <c r="J57" s="502"/>
      <c r="K57" s="502"/>
      <c r="L57" s="502"/>
      <c r="M57" s="502"/>
      <c r="N57" s="502"/>
      <c r="O57" s="502"/>
      <c r="P57" s="502"/>
      <c r="Q57" s="502"/>
      <c r="R57" s="502"/>
      <c r="S57" s="502"/>
      <c r="T57" s="502"/>
      <c r="U57" s="502"/>
      <c r="V57" s="502"/>
      <c r="W57" s="502"/>
      <c r="X57" s="502"/>
      <c r="Y57" s="87"/>
    </row>
    <row r="58" spans="1:25" ht="15" hidden="1" customHeight="1">
      <c r="A58" s="54"/>
      <c r="B58" s="106"/>
      <c r="C58" s="105"/>
      <c r="D58" s="89"/>
      <c r="E58" s="522" t="s">
        <v>506</v>
      </c>
      <c r="F58" s="522"/>
      <c r="G58" s="522"/>
      <c r="H58" s="522"/>
      <c r="I58" s="522"/>
      <c r="J58" s="522"/>
      <c r="K58" s="522"/>
      <c r="L58" s="522"/>
      <c r="M58" s="522"/>
      <c r="N58" s="522"/>
      <c r="O58" s="522"/>
      <c r="P58" s="522"/>
      <c r="Q58" s="522"/>
      <c r="R58" s="522"/>
      <c r="S58" s="522"/>
      <c r="T58" s="522"/>
      <c r="U58" s="522"/>
      <c r="V58" s="452"/>
      <c r="W58" s="452"/>
      <c r="X58" s="452"/>
      <c r="Y58" s="87"/>
    </row>
    <row r="59" spans="1:25" ht="15" hidden="1" customHeight="1">
      <c r="A59" s="54"/>
      <c r="B59" s="106"/>
      <c r="C59" s="105"/>
      <c r="D59" s="89"/>
      <c r="E59" s="520"/>
      <c r="F59" s="520"/>
      <c r="G59" s="520"/>
      <c r="H59" s="525"/>
      <c r="I59" s="525"/>
      <c r="J59" s="525"/>
      <c r="K59" s="525"/>
      <c r="L59" s="525"/>
      <c r="M59" s="525"/>
      <c r="N59" s="525"/>
      <c r="O59" s="525"/>
      <c r="P59" s="525"/>
      <c r="Q59" s="525"/>
      <c r="R59" s="525"/>
      <c r="S59" s="525"/>
      <c r="T59" s="525"/>
      <c r="U59" s="525"/>
      <c r="V59" s="525"/>
      <c r="W59" s="525"/>
      <c r="X59" s="525"/>
      <c r="Y59" s="87"/>
    </row>
    <row r="60" spans="1:25" ht="15" hidden="1" customHeight="1">
      <c r="A60" s="54"/>
      <c r="B60" s="106"/>
      <c r="C60" s="105"/>
      <c r="D60" s="89"/>
      <c r="E60" s="520"/>
      <c r="F60" s="520"/>
      <c r="G60" s="520"/>
      <c r="H60" s="525"/>
      <c r="I60" s="525"/>
      <c r="J60" s="525"/>
      <c r="K60" s="525"/>
      <c r="L60" s="525"/>
      <c r="M60" s="525"/>
      <c r="N60" s="525"/>
      <c r="O60" s="525"/>
      <c r="P60" s="525"/>
      <c r="Q60" s="525"/>
      <c r="R60" s="525"/>
      <c r="S60" s="525"/>
      <c r="T60" s="525"/>
      <c r="U60" s="525"/>
      <c r="V60" s="525"/>
      <c r="W60" s="525"/>
      <c r="X60" s="525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7"/>
      <c r="I61" s="517"/>
      <c r="J61" s="517"/>
      <c r="K61" s="517"/>
      <c r="L61" s="517"/>
      <c r="M61" s="517"/>
      <c r="N61" s="517"/>
      <c r="O61" s="517"/>
      <c r="P61" s="517"/>
      <c r="Q61" s="517"/>
      <c r="R61" s="517"/>
      <c r="S61" s="517"/>
      <c r="T61" s="517"/>
      <c r="U61" s="517"/>
      <c r="V61" s="517"/>
      <c r="W61" s="517"/>
      <c r="X61" s="517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22" t="s">
        <v>507</v>
      </c>
      <c r="F70" s="522"/>
      <c r="G70" s="522"/>
      <c r="H70" s="522"/>
      <c r="I70" s="522"/>
      <c r="J70" s="522"/>
      <c r="K70" s="522"/>
      <c r="L70" s="522"/>
      <c r="M70" s="522"/>
      <c r="N70" s="522"/>
      <c r="O70" s="522"/>
      <c r="P70" s="522"/>
      <c r="Q70" s="522"/>
      <c r="R70" s="522"/>
      <c r="S70" s="522"/>
      <c r="T70" s="522"/>
      <c r="U70" s="452"/>
      <c r="V70" s="448"/>
      <c r="W70" s="448"/>
      <c r="X70" s="448"/>
      <c r="Y70" s="87"/>
    </row>
    <row r="71" spans="1:25" ht="15" hidden="1">
      <c r="A71" s="54"/>
      <c r="B71" s="106"/>
      <c r="C71" s="105"/>
      <c r="D71" s="89"/>
      <c r="E71" s="523" t="s">
        <v>508</v>
      </c>
      <c r="F71" s="523"/>
      <c r="G71" s="523"/>
      <c r="H71" s="523"/>
      <c r="I71" s="523"/>
      <c r="J71" s="523"/>
      <c r="K71" s="523"/>
      <c r="L71" s="523"/>
      <c r="M71" s="523"/>
      <c r="N71" s="523"/>
      <c r="O71" s="523"/>
      <c r="P71" s="523"/>
      <c r="Q71" s="523"/>
      <c r="R71" s="523"/>
      <c r="S71" s="523"/>
      <c r="T71" s="523"/>
      <c r="U71" s="449"/>
      <c r="V71" s="449"/>
      <c r="W71" s="449"/>
      <c r="X71" s="449"/>
      <c r="Y71" s="87"/>
    </row>
    <row r="72" spans="1:25" ht="15" hidden="1">
      <c r="A72" s="54"/>
      <c r="B72" s="106"/>
      <c r="C72" s="105"/>
      <c r="D72" s="89"/>
      <c r="E72" s="83"/>
      <c r="F72" s="446"/>
      <c r="G72" s="446"/>
      <c r="H72" s="446"/>
      <c r="I72" s="446"/>
      <c r="J72" s="446"/>
      <c r="K72" s="446"/>
      <c r="L72" s="446"/>
      <c r="M72" s="446"/>
      <c r="N72" s="446"/>
      <c r="O72" s="446"/>
      <c r="P72" s="446"/>
      <c r="Q72" s="446"/>
      <c r="R72" s="446"/>
      <c r="S72" s="446"/>
      <c r="T72" s="446"/>
      <c r="U72" s="446"/>
      <c r="V72" s="446"/>
      <c r="W72" s="446"/>
      <c r="X72" s="446"/>
      <c r="Y72" s="87"/>
    </row>
    <row r="73" spans="1:25" ht="15" hidden="1" customHeight="1">
      <c r="A73" s="54"/>
      <c r="B73" s="106"/>
      <c r="C73" s="105"/>
      <c r="D73" s="89"/>
      <c r="E73" s="83"/>
      <c r="F73" s="447"/>
      <c r="G73" s="447"/>
      <c r="H73" s="447"/>
      <c r="I73" s="447"/>
      <c r="J73" s="447"/>
      <c r="K73" s="447"/>
      <c r="L73" s="447"/>
      <c r="M73" s="447"/>
      <c r="N73" s="447"/>
      <c r="O73" s="447"/>
      <c r="P73" s="447"/>
      <c r="Q73" s="447"/>
      <c r="R73" s="447"/>
      <c r="S73" s="447"/>
      <c r="T73" s="447"/>
      <c r="U73" s="447"/>
      <c r="V73" s="447"/>
      <c r="W73" s="447"/>
      <c r="X73" s="447"/>
      <c r="Y73" s="87"/>
    </row>
    <row r="74" spans="1:25" ht="15" hidden="1">
      <c r="A74" s="54"/>
      <c r="B74" s="106"/>
      <c r="C74" s="105"/>
      <c r="D74" s="89"/>
      <c r="E74" s="83"/>
      <c r="F74" s="446"/>
      <c r="G74" s="446"/>
      <c r="H74" s="446"/>
      <c r="I74" s="446"/>
      <c r="J74" s="446"/>
      <c r="K74" s="446"/>
      <c r="L74" s="446"/>
      <c r="M74" s="446"/>
      <c r="N74" s="446"/>
      <c r="O74" s="446"/>
      <c r="P74" s="446"/>
      <c r="Q74" s="446"/>
      <c r="R74" s="446"/>
      <c r="S74" s="446"/>
      <c r="T74" s="446"/>
      <c r="U74" s="446"/>
      <c r="V74" s="446"/>
      <c r="W74" s="446"/>
      <c r="X74" s="446"/>
      <c r="Y74" s="87"/>
    </row>
    <row r="75" spans="1:25" ht="15" hidden="1" customHeight="1">
      <c r="A75" s="54"/>
      <c r="B75" s="106"/>
      <c r="C75" s="105"/>
      <c r="D75" s="89"/>
      <c r="E75" s="83"/>
      <c r="F75" s="447"/>
      <c r="G75" s="447"/>
      <c r="H75" s="447"/>
      <c r="I75" s="447"/>
      <c r="J75" s="447"/>
      <c r="K75" s="447"/>
      <c r="L75" s="447"/>
      <c r="M75" s="447"/>
      <c r="N75" s="447"/>
      <c r="O75" s="447"/>
      <c r="P75" s="447"/>
      <c r="Q75" s="447"/>
      <c r="R75" s="447"/>
      <c r="S75" s="447"/>
      <c r="T75" s="447"/>
      <c r="U75" s="447"/>
      <c r="V75" s="447"/>
      <c r="W75" s="447"/>
      <c r="X75" s="447"/>
      <c r="Y75" s="87"/>
    </row>
    <row r="76" spans="1:25" ht="8.1" hidden="1" customHeight="1">
      <c r="A76" s="54"/>
      <c r="B76" s="106"/>
      <c r="C76" s="105"/>
      <c r="D76" s="89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  <c r="T76" s="450"/>
      <c r="U76" s="450"/>
      <c r="V76" s="450"/>
      <c r="W76" s="450"/>
      <c r="X76" s="450"/>
      <c r="Y76" s="87"/>
    </row>
    <row r="77" spans="1:25" ht="15" hidden="1">
      <c r="A77" s="54"/>
      <c r="B77" s="106"/>
      <c r="C77" s="105"/>
      <c r="D77" s="89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87"/>
    </row>
    <row r="78" spans="1:25" ht="15" hidden="1">
      <c r="A78" s="54"/>
      <c r="B78" s="106"/>
      <c r="C78" s="105"/>
      <c r="D78" s="89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87"/>
    </row>
    <row r="79" spans="1:25" ht="15" hidden="1">
      <c r="A79" s="54"/>
      <c r="B79" s="106"/>
      <c r="C79" s="105"/>
      <c r="D79" s="89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451"/>
      <c r="T79" s="451"/>
      <c r="U79" s="451"/>
      <c r="V79" s="451"/>
      <c r="W79" s="451"/>
      <c r="X79" s="451"/>
      <c r="Y79" s="87"/>
    </row>
    <row r="80" spans="1:25" ht="15" hidden="1">
      <c r="A80" s="54"/>
      <c r="B80" s="106"/>
      <c r="C80" s="105"/>
      <c r="D80" s="89"/>
      <c r="E80" s="451"/>
      <c r="F80" s="451"/>
      <c r="G80" s="451"/>
      <c r="H80" s="451"/>
      <c r="I80" s="451"/>
      <c r="J80" s="451"/>
      <c r="K80" s="451"/>
      <c r="L80" s="451"/>
      <c r="M80" s="451"/>
      <c r="N80" s="451"/>
      <c r="O80" s="451"/>
      <c r="P80" s="451"/>
      <c r="Q80" s="451"/>
      <c r="R80" s="451"/>
      <c r="S80" s="451"/>
      <c r="T80" s="451"/>
      <c r="U80" s="451"/>
      <c r="V80" s="451"/>
      <c r="W80" s="451"/>
      <c r="X80" s="451"/>
      <c r="Y80" s="87"/>
    </row>
    <row r="81" spans="1:25" ht="15" hidden="1">
      <c r="A81" s="54"/>
      <c r="B81" s="106"/>
      <c r="C81" s="105"/>
      <c r="D81" s="89"/>
      <c r="E81" s="451"/>
      <c r="F81" s="451"/>
      <c r="G81" s="451"/>
      <c r="H81" s="451"/>
      <c r="I81" s="451"/>
      <c r="J81" s="451"/>
      <c r="K81" s="451"/>
      <c r="L81" s="451"/>
      <c r="M81" s="451"/>
      <c r="N81" s="451"/>
      <c r="O81" s="451"/>
      <c r="P81" s="451"/>
      <c r="Q81" s="451"/>
      <c r="R81" s="451"/>
      <c r="S81" s="451"/>
      <c r="T81" s="451"/>
      <c r="U81" s="451"/>
      <c r="V81" s="451"/>
      <c r="W81" s="451"/>
      <c r="X81" s="451"/>
      <c r="Y81" s="87"/>
    </row>
    <row r="82" spans="1:25" ht="15" hidden="1">
      <c r="A82" s="54"/>
      <c r="B82" s="106"/>
      <c r="C82" s="105"/>
      <c r="D82" s="89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87"/>
    </row>
    <row r="83" spans="1:25" ht="15" hidden="1">
      <c r="A83" s="54"/>
      <c r="B83" s="106"/>
      <c r="C83" s="105"/>
      <c r="D83" s="89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451"/>
      <c r="T83" s="451"/>
      <c r="U83" s="451"/>
      <c r="V83" s="451"/>
      <c r="W83" s="451"/>
      <c r="X83" s="451"/>
      <c r="Y83" s="87"/>
    </row>
    <row r="84" spans="1:25" ht="15" hidden="1">
      <c r="A84" s="54"/>
      <c r="B84" s="106"/>
      <c r="C84" s="105"/>
      <c r="D84" s="89"/>
      <c r="E84" s="452"/>
      <c r="F84" s="452"/>
      <c r="G84" s="452"/>
      <c r="H84" s="452"/>
      <c r="I84" s="452"/>
      <c r="J84" s="452"/>
      <c r="K84" s="452"/>
      <c r="L84" s="452"/>
      <c r="M84" s="452"/>
      <c r="N84" s="452"/>
      <c r="O84" s="452"/>
      <c r="P84" s="452"/>
      <c r="Q84" s="452"/>
      <c r="R84" s="452"/>
      <c r="S84" s="452"/>
      <c r="T84" s="452"/>
      <c r="U84" s="452"/>
      <c r="V84" s="452"/>
      <c r="W84" s="452"/>
      <c r="X84" s="452"/>
      <c r="Y84" s="87"/>
    </row>
    <row r="85" spans="1:25" ht="15" hidden="1">
      <c r="A85" s="54"/>
      <c r="B85" s="106"/>
      <c r="C85" s="105"/>
      <c r="D85" s="89"/>
      <c r="E85" s="453"/>
      <c r="F85" s="453"/>
      <c r="G85" s="453"/>
      <c r="H85" s="453"/>
      <c r="I85" s="453"/>
      <c r="J85" s="453"/>
      <c r="K85" s="453"/>
      <c r="L85" s="453"/>
      <c r="M85" s="453"/>
      <c r="N85" s="453"/>
      <c r="O85" s="453"/>
      <c r="P85" s="453"/>
      <c r="Q85" s="453"/>
      <c r="R85" s="453"/>
      <c r="S85" s="453"/>
      <c r="T85" s="453"/>
      <c r="U85" s="453"/>
      <c r="V85" s="453"/>
      <c r="W85" s="453"/>
      <c r="X85" s="453"/>
      <c r="Y85" s="87"/>
    </row>
    <row r="86" spans="1:25" ht="15" hidden="1">
      <c r="A86" s="54"/>
      <c r="B86" s="106"/>
      <c r="C86" s="105"/>
      <c r="D86" s="89"/>
      <c r="E86" s="517"/>
      <c r="F86" s="517"/>
      <c r="G86" s="517"/>
      <c r="H86" s="518"/>
      <c r="I86" s="519"/>
      <c r="J86" s="519"/>
      <c r="K86" s="519"/>
      <c r="L86" s="519"/>
      <c r="M86" s="519"/>
      <c r="N86" s="519"/>
      <c r="O86" s="519"/>
      <c r="P86" s="519"/>
      <c r="Q86" s="519"/>
      <c r="R86" s="519"/>
      <c r="S86" s="519"/>
      <c r="T86" s="519"/>
      <c r="U86" s="519"/>
      <c r="V86" s="519"/>
      <c r="W86" s="519"/>
      <c r="X86" s="519"/>
      <c r="Y86" s="87"/>
    </row>
    <row r="87" spans="1:25" ht="15" hidden="1" customHeight="1">
      <c r="A87" s="54"/>
      <c r="B87" s="106"/>
      <c r="C87" s="105"/>
      <c r="D87" s="89"/>
      <c r="E87" s="520"/>
      <c r="F87" s="520"/>
      <c r="G87" s="520"/>
      <c r="H87" s="521"/>
      <c r="I87" s="521"/>
      <c r="J87" s="521"/>
      <c r="K87" s="521"/>
      <c r="L87" s="521"/>
      <c r="M87" s="521"/>
      <c r="N87" s="521"/>
      <c r="O87" s="521"/>
      <c r="P87" s="521"/>
      <c r="Q87" s="521"/>
      <c r="R87" s="521"/>
      <c r="S87" s="521"/>
      <c r="T87" s="521"/>
      <c r="U87" s="521"/>
      <c r="V87" s="521"/>
      <c r="W87" s="521"/>
      <c r="X87" s="521"/>
      <c r="Y87" s="87"/>
    </row>
    <row r="88" spans="1:25" ht="15" hidden="1" customHeight="1">
      <c r="A88" s="54"/>
      <c r="B88" s="106"/>
      <c r="C88" s="105"/>
      <c r="D88" s="89"/>
      <c r="E88" s="520"/>
      <c r="F88" s="520"/>
      <c r="G88" s="520"/>
      <c r="H88" s="521"/>
      <c r="I88" s="521"/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1"/>
      <c r="X88" s="521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7"/>
      <c r="I89" s="517"/>
      <c r="J89" s="517"/>
      <c r="K89" s="517"/>
      <c r="L89" s="517"/>
      <c r="M89" s="517"/>
      <c r="N89" s="517"/>
      <c r="O89" s="517"/>
      <c r="P89" s="517"/>
      <c r="Q89" s="517"/>
      <c r="R89" s="517"/>
      <c r="S89" s="517"/>
      <c r="T89" s="517"/>
      <c r="U89" s="517"/>
      <c r="V89" s="517"/>
      <c r="W89" s="517"/>
      <c r="X89" s="517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24" t="s">
        <v>177</v>
      </c>
      <c r="F103" s="524"/>
      <c r="G103" s="524"/>
      <c r="H103" s="524"/>
      <c r="I103" s="524"/>
      <c r="J103" s="524"/>
      <c r="K103" s="524"/>
      <c r="L103" s="524"/>
      <c r="M103" s="524"/>
      <c r="N103" s="524"/>
      <c r="O103" s="524"/>
      <c r="P103" s="524"/>
      <c r="Q103" s="524"/>
      <c r="R103" s="524"/>
      <c r="S103" s="524"/>
      <c r="T103" s="524"/>
      <c r="U103" s="524"/>
      <c r="V103" s="524"/>
      <c r="W103" s="524"/>
      <c r="X103" s="524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6" t="s">
        <v>176</v>
      </c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6" t="s">
        <v>175</v>
      </c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 leftLabels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WARM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28" sqref="E28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3" customFormat="1" ht="6">
      <c r="C6" s="394"/>
      <c r="D6" s="392"/>
      <c r="E6" s="392"/>
    </row>
    <row r="7" spans="3:9" ht="18.95" customHeight="1">
      <c r="C7" s="68"/>
      <c r="D7" s="544" t="s">
        <v>460</v>
      </c>
      <c r="E7" s="546"/>
    </row>
    <row r="8" spans="3:9" s="393" customFormat="1" ht="6">
      <c r="C8" s="394"/>
      <c r="D8" s="392"/>
      <c r="E8" s="392"/>
    </row>
    <row r="9" spans="3:9" ht="15.95" customHeight="1">
      <c r="C9" s="68"/>
      <c r="D9" s="215" t="s">
        <v>32</v>
      </c>
      <c r="E9" s="191" t="s">
        <v>250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88">
        <v>0</v>
      </c>
      <c r="E11" s="289"/>
    </row>
    <row r="12" spans="3:9" ht="15" customHeight="1">
      <c r="C12" s="181"/>
      <c r="D12" s="182">
        <v>1</v>
      </c>
      <c r="E12" s="183" t="s">
        <v>1686</v>
      </c>
    </row>
    <row r="13" spans="3:9" ht="12" customHeight="1">
      <c r="C13" s="68"/>
      <c r="D13" s="290"/>
      <c r="E13" s="291" t="s">
        <v>113</v>
      </c>
    </row>
    <row r="14" spans="3:9" ht="3" customHeight="1"/>
    <row r="15" spans="3:9" ht="22.5" customHeight="1">
      <c r="C15" s="292"/>
      <c r="D15" s="578" t="s">
        <v>475</v>
      </c>
      <c r="E15" s="579"/>
      <c r="F15" s="293"/>
      <c r="G15" s="293"/>
      <c r="H15" s="293"/>
      <c r="I15" s="29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1" customFormat="1" ht="6"/>
    <row r="2" spans="2:5" ht="22.5">
      <c r="B2" s="580" t="s">
        <v>12</v>
      </c>
      <c r="C2" s="580"/>
      <c r="D2" s="580"/>
      <c r="E2" s="360"/>
    </row>
    <row r="3" spans="2:5" s="361" customFormat="1" ht="6"/>
    <row r="4" spans="2:5" ht="21.75" customHeight="1">
      <c r="B4" s="478" t="s">
        <v>30</v>
      </c>
      <c r="C4" s="478" t="s">
        <v>31</v>
      </c>
      <c r="D4" s="478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08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5"/>
    <col min="2" max="2" width="65.28515625" style="205" customWidth="1"/>
    <col min="3" max="3" width="41" style="205" customWidth="1"/>
    <col min="4" max="16384" width="9.140625" style="205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11"/>
  <sheetViews>
    <sheetView showGridLines="0" zoomScaleNormal="100" workbookViewId="0"/>
  </sheetViews>
  <sheetFormatPr defaultRowHeight="11.25"/>
  <cols>
    <col min="1" max="1" width="9.140625" style="205"/>
    <col min="2" max="2" width="65.28515625" style="205" customWidth="1"/>
    <col min="3" max="3" width="41" style="205" customWidth="1"/>
    <col min="4" max="16384" width="9.140625" style="205"/>
  </cols>
  <sheetData>
    <row r="1" spans="1:2">
      <c r="A1" s="205" t="s">
        <v>369</v>
      </c>
      <c r="B1" s="205" t="s">
        <v>370</v>
      </c>
    </row>
    <row r="2" spans="1:2">
      <c r="A2" s="205">
        <v>4190064</v>
      </c>
      <c r="B2" s="205" t="s">
        <v>1647</v>
      </c>
    </row>
    <row r="3" spans="1:2">
      <c r="A3" s="205">
        <v>4190065</v>
      </c>
      <c r="B3" s="205" t="s">
        <v>1648</v>
      </c>
    </row>
    <row r="4" spans="1:2">
      <c r="A4" s="205">
        <v>4190066</v>
      </c>
      <c r="B4" s="205" t="s">
        <v>1649</v>
      </c>
    </row>
    <row r="5" spans="1:2">
      <c r="A5" s="205">
        <v>4190067</v>
      </c>
      <c r="B5" s="205" t="s">
        <v>1650</v>
      </c>
    </row>
    <row r="6" spans="1:2">
      <c r="A6" s="205">
        <v>4190068</v>
      </c>
      <c r="B6" s="205" t="s">
        <v>1651</v>
      </c>
    </row>
    <row r="7" spans="1:2">
      <c r="A7" s="205">
        <v>4190069</v>
      </c>
      <c r="B7" s="205" t="s">
        <v>1652</v>
      </c>
    </row>
    <row r="8" spans="1:2">
      <c r="A8" s="205">
        <v>4190070</v>
      </c>
      <c r="B8" s="205" t="s">
        <v>1653</v>
      </c>
    </row>
    <row r="9" spans="1:2">
      <c r="A9" s="205">
        <v>4190071</v>
      </c>
      <c r="B9" s="205" t="s">
        <v>1654</v>
      </c>
    </row>
    <row r="10" spans="1:2">
      <c r="A10" s="205">
        <v>4190072</v>
      </c>
      <c r="B10" s="205" t="s">
        <v>1655</v>
      </c>
    </row>
    <row r="11" spans="1:2">
      <c r="A11" s="205">
        <v>4190073</v>
      </c>
      <c r="B11" s="205" t="s">
        <v>1656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1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40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364</v>
      </c>
    </row>
    <row r="3" spans="1:2">
      <c r="A3" t="s">
        <v>189</v>
      </c>
      <c r="B3" t="s">
        <v>510</v>
      </c>
    </row>
    <row r="4" spans="1:2">
      <c r="A4" t="s">
        <v>16</v>
      </c>
      <c r="B4" t="s">
        <v>205</v>
      </c>
    </row>
    <row r="5" spans="1:2">
      <c r="A5" t="s">
        <v>539</v>
      </c>
      <c r="B5" t="s">
        <v>373</v>
      </c>
    </row>
    <row r="6" spans="1:2">
      <c r="A6" t="s">
        <v>540</v>
      </c>
      <c r="B6" t="s">
        <v>374</v>
      </c>
    </row>
    <row r="7" spans="1:2">
      <c r="A7" t="s">
        <v>541</v>
      </c>
      <c r="B7" t="s">
        <v>365</v>
      </c>
    </row>
    <row r="8" spans="1:2">
      <c r="A8" t="s">
        <v>469</v>
      </c>
      <c r="B8" t="s">
        <v>201</v>
      </c>
    </row>
    <row r="9" spans="1:2">
      <c r="A9" t="s">
        <v>470</v>
      </c>
      <c r="B9" t="s">
        <v>191</v>
      </c>
    </row>
    <row r="10" spans="1:2">
      <c r="A10" t="s">
        <v>11</v>
      </c>
      <c r="B10" t="s">
        <v>192</v>
      </c>
    </row>
    <row r="11" spans="1:2">
      <c r="A11" t="s">
        <v>349</v>
      </c>
      <c r="B11" t="s">
        <v>471</v>
      </c>
    </row>
    <row r="12" spans="1:2">
      <c r="A12" t="s">
        <v>190</v>
      </c>
      <c r="B12" t="s">
        <v>468</v>
      </c>
    </row>
    <row r="13" spans="1:2">
      <c r="A13"/>
      <c r="B13" t="s">
        <v>511</v>
      </c>
    </row>
    <row r="14" spans="1:2">
      <c r="A14"/>
      <c r="B14" t="s">
        <v>193</v>
      </c>
    </row>
    <row r="15" spans="1:2">
      <c r="A15"/>
      <c r="B15" t="s">
        <v>211</v>
      </c>
    </row>
    <row r="16" spans="1:2">
      <c r="A16"/>
      <c r="B16" t="s">
        <v>472</v>
      </c>
    </row>
    <row r="17" spans="1:2">
      <c r="A17"/>
      <c r="B17" t="s">
        <v>194</v>
      </c>
    </row>
    <row r="18" spans="1:2">
      <c r="A18"/>
      <c r="B18" t="s">
        <v>195</v>
      </c>
    </row>
    <row r="19" spans="1:2">
      <c r="A19"/>
      <c r="B19" t="s">
        <v>196</v>
      </c>
    </row>
    <row r="20" spans="1:2">
      <c r="A20"/>
      <c r="B20" t="s">
        <v>197</v>
      </c>
    </row>
    <row r="21" spans="1:2">
      <c r="A21"/>
      <c r="B21" t="s">
        <v>198</v>
      </c>
    </row>
    <row r="22" spans="1:2">
      <c r="A22"/>
      <c r="B22" t="s">
        <v>199</v>
      </c>
    </row>
    <row r="23" spans="1:2">
      <c r="A23"/>
      <c r="B23" t="s">
        <v>200</v>
      </c>
    </row>
    <row r="24" spans="1:2">
      <c r="A24"/>
      <c r="B24" t="s">
        <v>202</v>
      </c>
    </row>
    <row r="25" spans="1:2">
      <c r="A25"/>
      <c r="B25" t="s">
        <v>203</v>
      </c>
    </row>
    <row r="26" spans="1:2">
      <c r="A26"/>
      <c r="B26" t="s">
        <v>204</v>
      </c>
    </row>
    <row r="27" spans="1:2">
      <c r="A27"/>
      <c r="B27" t="s">
        <v>206</v>
      </c>
    </row>
    <row r="28" spans="1:2">
      <c r="A28"/>
      <c r="B28" t="s">
        <v>207</v>
      </c>
    </row>
    <row r="29" spans="1:2">
      <c r="A29"/>
      <c r="B29" t="s">
        <v>473</v>
      </c>
    </row>
    <row r="30" spans="1:2">
      <c r="A30"/>
      <c r="B30" t="s">
        <v>347</v>
      </c>
    </row>
    <row r="31" spans="1:2">
      <c r="A31"/>
      <c r="B31" t="s">
        <v>208</v>
      </c>
    </row>
    <row r="32" spans="1:2">
      <c r="A32"/>
      <c r="B32" t="s">
        <v>209</v>
      </c>
    </row>
    <row r="33" spans="1:2">
      <c r="A33"/>
      <c r="B33" t="s">
        <v>210</v>
      </c>
    </row>
    <row r="34" spans="1:2">
      <c r="A34"/>
      <c r="B34" t="s">
        <v>212</v>
      </c>
    </row>
    <row r="35" spans="1:2">
      <c r="A35"/>
      <c r="B35" t="s">
        <v>213</v>
      </c>
    </row>
    <row r="36" spans="1:2">
      <c r="A36"/>
      <c r="B36" t="s">
        <v>214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9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4">
        <v>43970.537951388891</v>
      </c>
      <c r="B2" s="14" t="s">
        <v>579</v>
      </c>
      <c r="C2" s="14" t="s">
        <v>383</v>
      </c>
    </row>
    <row r="3" spans="1:4">
      <c r="A3" s="494">
        <v>43970.537962962961</v>
      </c>
      <c r="B3" s="14" t="s">
        <v>580</v>
      </c>
      <c r="C3" s="14" t="s">
        <v>383</v>
      </c>
    </row>
    <row r="4" spans="1:4" ht="22.5">
      <c r="A4" s="494">
        <v>43970.537962962961</v>
      </c>
      <c r="B4" s="14" t="s">
        <v>581</v>
      </c>
      <c r="C4" s="14" t="s">
        <v>383</v>
      </c>
    </row>
    <row r="5" spans="1:4">
      <c r="A5" s="494">
        <v>43970.537962962961</v>
      </c>
      <c r="B5" s="14" t="s">
        <v>582</v>
      </c>
      <c r="C5" s="14" t="s">
        <v>383</v>
      </c>
    </row>
    <row r="6" spans="1:4">
      <c r="A6" s="494">
        <v>43970.537974537037</v>
      </c>
      <c r="B6" s="14" t="s">
        <v>583</v>
      </c>
      <c r="C6" s="14" t="s">
        <v>383</v>
      </c>
    </row>
    <row r="7" spans="1:4" ht="22.5">
      <c r="A7" s="494">
        <v>43970.53800925926</v>
      </c>
      <c r="B7" s="14" t="s">
        <v>584</v>
      </c>
      <c r="C7" s="14" t="s">
        <v>383</v>
      </c>
    </row>
    <row r="8" spans="1:4" ht="22.5">
      <c r="A8" s="494">
        <v>43970.538043981483</v>
      </c>
      <c r="B8" s="14" t="s">
        <v>585</v>
      </c>
      <c r="C8" s="14" t="s">
        <v>383</v>
      </c>
    </row>
    <row r="9" spans="1:4">
      <c r="A9" s="494">
        <v>43970.538043981483</v>
      </c>
      <c r="B9" s="14" t="s">
        <v>586</v>
      </c>
      <c r="C9" s="14" t="s">
        <v>383</v>
      </c>
    </row>
    <row r="10" spans="1:4" ht="33.75">
      <c r="A10" s="494">
        <v>43970.538101851853</v>
      </c>
      <c r="B10" s="14" t="s">
        <v>587</v>
      </c>
      <c r="C10" s="14" t="s">
        <v>383</v>
      </c>
    </row>
    <row r="11" spans="1:4" ht="22.5">
      <c r="A11" s="494">
        <v>43970.538148148145</v>
      </c>
      <c r="B11" s="14" t="s">
        <v>589</v>
      </c>
      <c r="C11" s="14" t="s">
        <v>383</v>
      </c>
    </row>
    <row r="12" spans="1:4">
      <c r="A12" s="494">
        <v>43970.539641203701</v>
      </c>
      <c r="B12" s="14" t="s">
        <v>579</v>
      </c>
      <c r="C12" s="14" t="s">
        <v>383</v>
      </c>
    </row>
    <row r="13" spans="1:4">
      <c r="A13" s="494">
        <v>43970.539652777778</v>
      </c>
      <c r="B13" s="14" t="s">
        <v>590</v>
      </c>
      <c r="C13" s="14" t="s">
        <v>383</v>
      </c>
    </row>
    <row r="14" spans="1:4">
      <c r="A14" s="494">
        <v>43970.539780092593</v>
      </c>
      <c r="B14" s="14" t="s">
        <v>579</v>
      </c>
      <c r="C14" s="14" t="s">
        <v>383</v>
      </c>
    </row>
    <row r="15" spans="1:4">
      <c r="A15" s="494">
        <v>43970.53979166667</v>
      </c>
      <c r="B15" s="14" t="s">
        <v>590</v>
      </c>
      <c r="C15" s="14" t="s">
        <v>383</v>
      </c>
    </row>
    <row r="16" spans="1:4">
      <c r="A16" s="494">
        <v>43970.541226851848</v>
      </c>
      <c r="B16" s="14" t="s">
        <v>579</v>
      </c>
      <c r="C16" s="14" t="s">
        <v>383</v>
      </c>
    </row>
    <row r="17" spans="1:3">
      <c r="A17" s="494">
        <v>43970.541238425925</v>
      </c>
      <c r="B17" s="14" t="s">
        <v>590</v>
      </c>
      <c r="C17" s="14" t="s">
        <v>383</v>
      </c>
    </row>
    <row r="18" spans="1:3">
      <c r="A18" s="494">
        <v>43970.614444444444</v>
      </c>
      <c r="B18" s="14" t="s">
        <v>579</v>
      </c>
      <c r="C18" s="14" t="s">
        <v>383</v>
      </c>
    </row>
    <row r="19" spans="1:3">
      <c r="A19" s="494">
        <v>43970.61445601852</v>
      </c>
      <c r="B19" s="14" t="s">
        <v>590</v>
      </c>
      <c r="C19" s="14" t="s">
        <v>383</v>
      </c>
    </row>
    <row r="20" spans="1:3">
      <c r="A20" s="494">
        <v>43970.636250000003</v>
      </c>
      <c r="B20" s="14" t="s">
        <v>579</v>
      </c>
      <c r="C20" s="14" t="s">
        <v>383</v>
      </c>
    </row>
    <row r="21" spans="1:3">
      <c r="A21" s="494">
        <v>43970.636261574073</v>
      </c>
      <c r="B21" s="14" t="s">
        <v>590</v>
      </c>
      <c r="C21" s="14" t="s">
        <v>383</v>
      </c>
    </row>
    <row r="22" spans="1:3">
      <c r="A22" s="494">
        <v>43970.657673611109</v>
      </c>
      <c r="B22" s="14" t="s">
        <v>579</v>
      </c>
      <c r="C22" s="14" t="s">
        <v>383</v>
      </c>
    </row>
    <row r="23" spans="1:3">
      <c r="A23" s="494">
        <v>43970.657685185186</v>
      </c>
      <c r="B23" s="14" t="s">
        <v>590</v>
      </c>
      <c r="C23" s="14" t="s">
        <v>383</v>
      </c>
    </row>
    <row r="24" spans="1:3">
      <c r="A24" s="494">
        <v>43970.66746527778</v>
      </c>
      <c r="B24" s="14" t="s">
        <v>579</v>
      </c>
      <c r="C24" s="14" t="s">
        <v>383</v>
      </c>
    </row>
    <row r="25" spans="1:3">
      <c r="A25" s="494">
        <v>43970.66747685185</v>
      </c>
      <c r="B25" s="14" t="s">
        <v>590</v>
      </c>
      <c r="C25" s="14" t="s">
        <v>383</v>
      </c>
    </row>
    <row r="26" spans="1:3">
      <c r="A26" s="494">
        <v>43971.360613425924</v>
      </c>
      <c r="B26" s="14" t="s">
        <v>579</v>
      </c>
      <c r="C26" s="14" t="s">
        <v>383</v>
      </c>
    </row>
    <row r="27" spans="1:3">
      <c r="A27" s="494">
        <v>43971.360625000001</v>
      </c>
      <c r="B27" s="14" t="s">
        <v>590</v>
      </c>
      <c r="C27" s="14" t="s">
        <v>383</v>
      </c>
    </row>
    <row r="28" spans="1:3">
      <c r="A28" s="494">
        <v>44193.56</v>
      </c>
      <c r="B28" s="14" t="s">
        <v>579</v>
      </c>
      <c r="C28" s="14" t="s">
        <v>383</v>
      </c>
    </row>
    <row r="29" spans="1:3">
      <c r="A29" s="494">
        <v>44193.560011574074</v>
      </c>
      <c r="B29" s="14" t="s">
        <v>590</v>
      </c>
      <c r="C29" s="14" t="s">
        <v>383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5" width="9.140625" style="7"/>
    <col min="16" max="16" width="60.7109375" style="7" customWidth="1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45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566</v>
      </c>
      <c r="K1" s="56" t="s">
        <v>360</v>
      </c>
      <c r="L1" s="199" t="s">
        <v>361</v>
      </c>
      <c r="M1" s="56" t="s">
        <v>163</v>
      </c>
      <c r="N1" s="79" t="s">
        <v>223</v>
      </c>
      <c r="P1" s="298" t="s">
        <v>574</v>
      </c>
      <c r="Q1" s="298" t="s">
        <v>224</v>
      </c>
      <c r="R1" s="296" t="s">
        <v>237</v>
      </c>
      <c r="S1" s="133" t="s">
        <v>238</v>
      </c>
      <c r="U1" s="173" t="s">
        <v>286</v>
      </c>
      <c r="V1" s="173" t="s">
        <v>287</v>
      </c>
      <c r="X1" s="411" t="s">
        <v>337</v>
      </c>
      <c r="Y1" s="411" t="s">
        <v>340</v>
      </c>
      <c r="Z1" s="411" t="s">
        <v>341</v>
      </c>
      <c r="AB1" s="581" t="s">
        <v>482</v>
      </c>
      <c r="AC1" s="581"/>
      <c r="AE1" s="431" t="s">
        <v>493</v>
      </c>
      <c r="AF1" s="431" t="s">
        <v>501</v>
      </c>
      <c r="AG1" s="431" t="s">
        <v>492</v>
      </c>
      <c r="AH1" s="431" t="s">
        <v>502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565</v>
      </c>
      <c r="K2" s="82"/>
      <c r="L2" s="200">
        <v>55</v>
      </c>
      <c r="M2" s="56" t="s">
        <v>164</v>
      </c>
      <c r="N2" s="79" t="s">
        <v>222</v>
      </c>
      <c r="P2" s="482" t="s">
        <v>570</v>
      </c>
      <c r="Q2" s="299" t="s">
        <v>575</v>
      </c>
      <c r="R2" s="297" t="s">
        <v>230</v>
      </c>
      <c r="S2" s="58" t="s">
        <v>239</v>
      </c>
      <c r="U2" s="6" t="s">
        <v>288</v>
      </c>
      <c r="V2" s="174" t="s">
        <v>288</v>
      </c>
      <c r="X2" s="410" t="s">
        <v>338</v>
      </c>
      <c r="Y2" s="429" t="s">
        <v>342</v>
      </c>
      <c r="Z2" s="430" t="s">
        <v>343</v>
      </c>
      <c r="AB2" s="408" t="s">
        <v>469</v>
      </c>
      <c r="AC2" s="409" t="s">
        <v>483</v>
      </c>
      <c r="AE2" t="s">
        <v>1682</v>
      </c>
      <c r="AF2"/>
      <c r="AG2" t="s">
        <v>1647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339</v>
      </c>
      <c r="K3" s="82" t="s">
        <v>359</v>
      </c>
      <c r="L3" s="199" t="s">
        <v>363</v>
      </c>
      <c r="M3" s="56" t="s">
        <v>165</v>
      </c>
      <c r="N3" s="79" t="s">
        <v>220</v>
      </c>
      <c r="P3" s="482" t="s">
        <v>571</v>
      </c>
      <c r="Q3" s="299" t="s">
        <v>465</v>
      </c>
      <c r="R3" s="297" t="s">
        <v>231</v>
      </c>
      <c r="S3" s="58" t="s">
        <v>240</v>
      </c>
      <c r="U3" s="6" t="s">
        <v>289</v>
      </c>
      <c r="V3" s="174" t="s">
        <v>289</v>
      </c>
      <c r="X3" s="414" t="s">
        <v>339</v>
      </c>
      <c r="Y3" s="413" t="s">
        <v>344</v>
      </c>
      <c r="Z3" s="413" t="s">
        <v>344</v>
      </c>
      <c r="AB3" s="412" t="s">
        <v>539</v>
      </c>
      <c r="AC3" s="415" t="s">
        <v>542</v>
      </c>
      <c r="AE3" t="s">
        <v>1689</v>
      </c>
      <c r="AF3"/>
      <c r="AG3" t="s">
        <v>1647</v>
      </c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K4" s="82"/>
      <c r="L4" s="200">
        <v>112</v>
      </c>
      <c r="M4" s="56" t="s">
        <v>166</v>
      </c>
      <c r="N4" s="79" t="s">
        <v>221</v>
      </c>
      <c r="P4" s="482" t="s">
        <v>572</v>
      </c>
      <c r="R4" s="131" t="s">
        <v>232</v>
      </c>
      <c r="S4" s="58" t="s">
        <v>241</v>
      </c>
      <c r="U4" s="6" t="s">
        <v>290</v>
      </c>
      <c r="V4" s="174" t="s">
        <v>290</v>
      </c>
      <c r="AB4" s="412" t="s">
        <v>540</v>
      </c>
      <c r="AC4" s="415" t="s">
        <v>484</v>
      </c>
      <c r="AE4" t="s">
        <v>1690</v>
      </c>
      <c r="AF4"/>
      <c r="AG4" t="s">
        <v>1647</v>
      </c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219</v>
      </c>
      <c r="P5" s="482" t="s">
        <v>573</v>
      </c>
      <c r="R5" s="132" t="s">
        <v>233</v>
      </c>
      <c r="S5" s="58" t="s">
        <v>247</v>
      </c>
      <c r="U5" s="6" t="s">
        <v>291</v>
      </c>
      <c r="V5" s="174" t="s">
        <v>291</v>
      </c>
      <c r="AB5" s="412" t="s">
        <v>541</v>
      </c>
      <c r="AC5" s="415" t="s">
        <v>485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234</v>
      </c>
      <c r="S6" s="58" t="s">
        <v>248</v>
      </c>
      <c r="U6" s="6" t="s">
        <v>292</v>
      </c>
      <c r="V6" s="174" t="s">
        <v>292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235</v>
      </c>
      <c r="S7" s="58" t="s">
        <v>242</v>
      </c>
      <c r="U7" s="6" t="s">
        <v>293</v>
      </c>
      <c r="V7" s="174" t="s">
        <v>293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236</v>
      </c>
      <c r="S8" s="58" t="s">
        <v>243</v>
      </c>
      <c r="U8" s="6" t="s">
        <v>294</v>
      </c>
      <c r="V8" s="174" t="s">
        <v>294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244</v>
      </c>
      <c r="U9" s="6" t="s">
        <v>295</v>
      </c>
      <c r="V9" s="174" t="s">
        <v>295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245</v>
      </c>
      <c r="U10" s="6" t="s">
        <v>296</v>
      </c>
      <c r="V10" s="174" t="s">
        <v>296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5" t="s">
        <v>358</v>
      </c>
      <c r="S11" s="58" t="s">
        <v>246</v>
      </c>
      <c r="U11" s="6" t="s">
        <v>297</v>
      </c>
      <c r="V11" s="174" t="s">
        <v>297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5" t="s">
        <v>357</v>
      </c>
      <c r="U12" s="6" t="s">
        <v>144</v>
      </c>
      <c r="V12" s="174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5" t="s">
        <v>356</v>
      </c>
      <c r="U13" s="6" t="s">
        <v>145</v>
      </c>
      <c r="V13" s="174" t="s">
        <v>145</v>
      </c>
    </row>
    <row r="14" spans="1:34" ht="12.75">
      <c r="A14" s="8" t="s">
        <v>18</v>
      </c>
      <c r="I14" s="61" t="s">
        <v>147</v>
      </c>
      <c r="R14" s="195" t="s">
        <v>355</v>
      </c>
      <c r="U14" s="6" t="s">
        <v>146</v>
      </c>
      <c r="V14" s="174" t="s">
        <v>146</v>
      </c>
    </row>
    <row r="15" spans="1:34" ht="12.75">
      <c r="A15" s="471" t="s">
        <v>518</v>
      </c>
      <c r="I15" s="61" t="s">
        <v>148</v>
      </c>
      <c r="R15" s="195" t="s">
        <v>354</v>
      </c>
      <c r="U15" s="6" t="s">
        <v>147</v>
      </c>
      <c r="V15" s="174" t="s">
        <v>147</v>
      </c>
    </row>
    <row r="16" spans="1:34" ht="12.75">
      <c r="A16" s="8" t="s">
        <v>52</v>
      </c>
      <c r="I16" s="61" t="s">
        <v>149</v>
      </c>
      <c r="R16" s="195" t="s">
        <v>353</v>
      </c>
      <c r="U16" s="6" t="s">
        <v>148</v>
      </c>
      <c r="V16" s="174" t="s">
        <v>148</v>
      </c>
    </row>
    <row r="17" spans="1:22" ht="12.75">
      <c r="A17" s="8" t="s">
        <v>53</v>
      </c>
      <c r="I17" s="61" t="s">
        <v>150</v>
      </c>
      <c r="R17" s="195" t="s">
        <v>352</v>
      </c>
      <c r="U17" s="6" t="s">
        <v>149</v>
      </c>
      <c r="V17" s="174" t="s">
        <v>149</v>
      </c>
    </row>
    <row r="18" spans="1:22" ht="12.75">
      <c r="A18" s="8" t="s">
        <v>54</v>
      </c>
      <c r="I18" s="61" t="s">
        <v>151</v>
      </c>
      <c r="R18" s="195" t="s">
        <v>351</v>
      </c>
      <c r="U18" s="6" t="s">
        <v>150</v>
      </c>
      <c r="V18" s="174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4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4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4" t="s">
        <v>153</v>
      </c>
    </row>
    <row r="22" spans="1:22">
      <c r="A22" s="8" t="s">
        <v>58</v>
      </c>
      <c r="U22" s="6" t="s">
        <v>154</v>
      </c>
      <c r="V22" s="174" t="s">
        <v>154</v>
      </c>
    </row>
    <row r="23" spans="1:22">
      <c r="A23" s="8" t="s">
        <v>59</v>
      </c>
      <c r="U23" s="6" t="s">
        <v>298</v>
      </c>
      <c r="V23" s="174" t="s">
        <v>298</v>
      </c>
    </row>
    <row r="24" spans="1:22">
      <c r="A24" s="8" t="s">
        <v>60</v>
      </c>
      <c r="U24" s="6" t="s">
        <v>299</v>
      </c>
      <c r="V24" s="174" t="s">
        <v>299</v>
      </c>
    </row>
    <row r="25" spans="1:22">
      <c r="A25" s="8" t="s">
        <v>61</v>
      </c>
      <c r="U25" s="6" t="s">
        <v>300</v>
      </c>
      <c r="V25" s="174" t="s">
        <v>300</v>
      </c>
    </row>
    <row r="26" spans="1:22">
      <c r="A26" s="8" t="s">
        <v>62</v>
      </c>
      <c r="V26" s="174" t="s">
        <v>301</v>
      </c>
    </row>
    <row r="27" spans="1:22">
      <c r="A27" s="8" t="s">
        <v>63</v>
      </c>
      <c r="V27" s="174" t="s">
        <v>302</v>
      </c>
    </row>
    <row r="28" spans="1:22">
      <c r="A28" s="8" t="s">
        <v>64</v>
      </c>
      <c r="V28" s="174" t="s">
        <v>303</v>
      </c>
    </row>
    <row r="29" spans="1:22">
      <c r="A29" s="8" t="s">
        <v>65</v>
      </c>
      <c r="V29" s="174" t="s">
        <v>304</v>
      </c>
    </row>
    <row r="30" spans="1:22">
      <c r="A30" s="8" t="s">
        <v>66</v>
      </c>
      <c r="V30" s="174" t="s">
        <v>305</v>
      </c>
    </row>
    <row r="31" spans="1:22">
      <c r="A31" s="8" t="s">
        <v>67</v>
      </c>
      <c r="V31" s="174" t="s">
        <v>306</v>
      </c>
    </row>
    <row r="32" spans="1:22">
      <c r="A32" s="8" t="s">
        <v>68</v>
      </c>
      <c r="V32" s="174" t="s">
        <v>307</v>
      </c>
    </row>
    <row r="33" spans="1:22">
      <c r="A33" s="8" t="s">
        <v>69</v>
      </c>
      <c r="V33" s="174" t="s">
        <v>308</v>
      </c>
    </row>
    <row r="34" spans="1:22">
      <c r="A34" s="8" t="s">
        <v>70</v>
      </c>
      <c r="V34" s="174" t="s">
        <v>309</v>
      </c>
    </row>
    <row r="35" spans="1:22">
      <c r="A35" s="8" t="s">
        <v>71</v>
      </c>
      <c r="V35" s="174" t="s">
        <v>310</v>
      </c>
    </row>
    <row r="36" spans="1:22">
      <c r="A36" s="8" t="s">
        <v>35</v>
      </c>
      <c r="V36" s="174" t="s">
        <v>311</v>
      </c>
    </row>
    <row r="37" spans="1:22">
      <c r="A37" s="8" t="s">
        <v>36</v>
      </c>
      <c r="V37" s="174" t="s">
        <v>312</v>
      </c>
    </row>
    <row r="38" spans="1:22">
      <c r="A38" s="8" t="s">
        <v>37</v>
      </c>
      <c r="V38" s="174" t="s">
        <v>313</v>
      </c>
    </row>
    <row r="39" spans="1:22">
      <c r="A39" s="8" t="s">
        <v>38</v>
      </c>
      <c r="V39" s="174" t="s">
        <v>314</v>
      </c>
    </row>
    <row r="40" spans="1:22">
      <c r="A40" s="8" t="s">
        <v>39</v>
      </c>
      <c r="V40" s="174" t="s">
        <v>315</v>
      </c>
    </row>
    <row r="41" spans="1:22">
      <c r="A41" s="8" t="s">
        <v>40</v>
      </c>
      <c r="V41" s="174" t="s">
        <v>316</v>
      </c>
    </row>
    <row r="42" spans="1:22">
      <c r="A42" s="8" t="s">
        <v>72</v>
      </c>
      <c r="V42" s="174" t="s">
        <v>317</v>
      </c>
    </row>
    <row r="43" spans="1:22">
      <c r="A43" s="8" t="s">
        <v>73</v>
      </c>
      <c r="V43" s="174" t="s">
        <v>318</v>
      </c>
    </row>
    <row r="44" spans="1:22">
      <c r="A44" s="8" t="s">
        <v>74</v>
      </c>
      <c r="V44" s="174" t="s">
        <v>319</v>
      </c>
    </row>
    <row r="45" spans="1:22">
      <c r="A45" s="8" t="s">
        <v>75</v>
      </c>
      <c r="V45" s="174" t="s">
        <v>320</v>
      </c>
    </row>
    <row r="46" spans="1:22">
      <c r="A46" s="8" t="s">
        <v>76</v>
      </c>
      <c r="V46" s="174" t="s">
        <v>321</v>
      </c>
    </row>
    <row r="47" spans="1:22">
      <c r="A47" s="8" t="s">
        <v>97</v>
      </c>
      <c r="V47" s="174" t="s">
        <v>322</v>
      </c>
    </row>
    <row r="48" spans="1:22">
      <c r="A48" s="8" t="s">
        <v>98</v>
      </c>
      <c r="V48" s="174" t="s">
        <v>323</v>
      </c>
    </row>
    <row r="49" spans="1:22">
      <c r="A49" s="8" t="s">
        <v>99</v>
      </c>
      <c r="V49" s="174" t="s">
        <v>324</v>
      </c>
    </row>
    <row r="50" spans="1:22">
      <c r="A50" s="8" t="s">
        <v>77</v>
      </c>
      <c r="V50" s="174" t="s">
        <v>325</v>
      </c>
    </row>
    <row r="51" spans="1:22">
      <c r="A51" s="8" t="s">
        <v>78</v>
      </c>
      <c r="V51" s="174" t="s">
        <v>326</v>
      </c>
    </row>
    <row r="52" spans="1:22">
      <c r="A52" s="8" t="s">
        <v>79</v>
      </c>
      <c r="V52" s="174" t="s">
        <v>327</v>
      </c>
    </row>
    <row r="53" spans="1:22">
      <c r="A53" s="8" t="s">
        <v>80</v>
      </c>
      <c r="V53" s="174" t="s">
        <v>328</v>
      </c>
    </row>
    <row r="54" spans="1:22">
      <c r="A54" s="8" t="s">
        <v>81</v>
      </c>
      <c r="V54" s="174" t="s">
        <v>329</v>
      </c>
    </row>
    <row r="55" spans="1:22">
      <c r="A55" s="8" t="s">
        <v>82</v>
      </c>
      <c r="V55" s="174" t="s">
        <v>330</v>
      </c>
    </row>
    <row r="56" spans="1:22">
      <c r="A56" s="8" t="s">
        <v>83</v>
      </c>
      <c r="V56" s="174" t="s">
        <v>331</v>
      </c>
    </row>
    <row r="57" spans="1:22">
      <c r="A57" s="471" t="s">
        <v>519</v>
      </c>
      <c r="V57" s="174" t="s">
        <v>332</v>
      </c>
    </row>
    <row r="58" spans="1:22">
      <c r="A58" s="8" t="s">
        <v>84</v>
      </c>
      <c r="V58" s="174" t="s">
        <v>333</v>
      </c>
    </row>
    <row r="59" spans="1:22">
      <c r="A59" s="8" t="s">
        <v>85</v>
      </c>
      <c r="V59" s="174" t="s">
        <v>334</v>
      </c>
    </row>
    <row r="60" spans="1:22">
      <c r="A60" s="8" t="s">
        <v>86</v>
      </c>
      <c r="V60" s="174" t="s">
        <v>335</v>
      </c>
    </row>
    <row r="61" spans="1:22">
      <c r="A61" s="8" t="s">
        <v>87</v>
      </c>
      <c r="V61" s="174" t="s">
        <v>336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6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70"/>
  <sheetViews>
    <sheetView showGridLines="0" workbookViewId="0"/>
  </sheetViews>
  <sheetFormatPr defaultRowHeight="11.25"/>
  <cols>
    <col min="1" max="16384" width="9.140625" style="353"/>
  </cols>
  <sheetData>
    <row r="1" spans="1:1">
      <c r="A1" s="352">
        <f>IF('Форма 4.1.1'!$F$12="",1,0)</f>
        <v>0</v>
      </c>
    </row>
    <row r="2" spans="1:1">
      <c r="A2" s="352">
        <f>IF('Форма 4.1.1'!$F$15="",1,0)</f>
        <v>0</v>
      </c>
    </row>
    <row r="3" spans="1:1">
      <c r="A3" s="352">
        <f>IF('Форма 4.1.1'!$F$16="",1,0)</f>
        <v>0</v>
      </c>
    </row>
    <row r="4" spans="1:1">
      <c r="A4" s="352">
        <f>IF('Форма 4.1.1'!$F$17="",1,0)</f>
        <v>0</v>
      </c>
    </row>
    <row r="5" spans="1:1">
      <c r="A5" s="352">
        <f>IF('Форма 4.1.1'!$F$26="",1,0)</f>
        <v>0</v>
      </c>
    </row>
    <row r="6" spans="1:1">
      <c r="A6" s="352">
        <f>IF('Форма 4.1.1'!$F$27="",1,0)</f>
        <v>0</v>
      </c>
    </row>
    <row r="7" spans="1:1">
      <c r="A7" s="352">
        <f>IF('Форма 4.1.1'!$F$28="",1,0)</f>
        <v>0</v>
      </c>
    </row>
    <row r="8" spans="1:1">
      <c r="A8" s="352">
        <f>IF('Форма 4.1.1'!$F$29="",1,0)</f>
        <v>0</v>
      </c>
    </row>
    <row r="9" spans="1:1">
      <c r="A9" s="352">
        <f>IF('Форма 4.1.1'!$F$30="",1,0)</f>
        <v>0</v>
      </c>
    </row>
    <row r="10" spans="1:1">
      <c r="A10" s="352">
        <f>IF('Форма 4.1.1'!$F$31="",1,0)</f>
        <v>0</v>
      </c>
    </row>
    <row r="11" spans="1:1">
      <c r="A11" s="352">
        <f>IF('Форма 4.1.1'!$F$33="",1,0)</f>
        <v>0</v>
      </c>
    </row>
    <row r="12" spans="1:1">
      <c r="A12" s="352">
        <f>IF('Форма 4.1.1'!$F$34="",1,0)</f>
        <v>0</v>
      </c>
    </row>
    <row r="13" spans="1:1">
      <c r="A13" s="352">
        <f>IF('Форма 4.1.1'!$F$35="",1,0)</f>
        <v>0</v>
      </c>
    </row>
    <row r="14" spans="1:1">
      <c r="A14" s="352">
        <f>IF('Форма 4.1.1'!$F$36="",1,0)</f>
        <v>0</v>
      </c>
    </row>
    <row r="15" spans="1:1">
      <c r="A15" s="352">
        <f>IF('Форма 4.1.1'!$F$37="",1,0)</f>
        <v>0</v>
      </c>
    </row>
    <row r="16" spans="1:1">
      <c r="A16" s="352">
        <f>IF('Форма 4.1.1'!$F$39="",1,0)</f>
        <v>0</v>
      </c>
    </row>
    <row r="17" spans="1:1">
      <c r="A17" s="352">
        <f>IF('Форма 4.1.1'!$F$41="",1,0)</f>
        <v>0</v>
      </c>
    </row>
    <row r="18" spans="1:1">
      <c r="A18" s="352">
        <f>IF('Форма 4.1.1'!$F$42="",1,0)</f>
        <v>0</v>
      </c>
    </row>
    <row r="19" spans="1:1">
      <c r="A19" s="352">
        <f>IF('Форма 4.1.1'!$F$44="",1,0)</f>
        <v>0</v>
      </c>
    </row>
    <row r="20" spans="1:1">
      <c r="A20" s="352">
        <f>IF('Форма 4.1.1'!$F$45="",1,0)</f>
        <v>0</v>
      </c>
    </row>
    <row r="21" spans="1:1">
      <c r="A21" s="352">
        <f>IF('Форма 4.1.1'!$F$46="",1,0)</f>
        <v>0</v>
      </c>
    </row>
    <row r="22" spans="1:1">
      <c r="A22" s="352">
        <f>IF('Форма 4.1.1'!$F$47="",1,0)</f>
        <v>0</v>
      </c>
    </row>
    <row r="23" spans="1:1">
      <c r="A23" s="352">
        <f>IF('Форма 4.1.2'!$G$11="",1,0)</f>
        <v>0</v>
      </c>
    </row>
    <row r="24" spans="1:1">
      <c r="A24" s="352">
        <f>IF('Форма 4.1.2'!$H$11="",1,0)</f>
        <v>0</v>
      </c>
    </row>
    <row r="25" spans="1:1">
      <c r="A25" s="352">
        <f>IF('Форма 4.1.2'!$I$11="",1,0)</f>
        <v>0</v>
      </c>
    </row>
    <row r="26" spans="1:1">
      <c r="A26" s="352">
        <f>IF('Форма 4.1.2'!$J$11="",1,0)</f>
        <v>0</v>
      </c>
    </row>
    <row r="27" spans="1:1">
      <c r="A27" s="352">
        <f>IF('Форма 4.1.2'!$L$11="",1,0)</f>
        <v>0</v>
      </c>
    </row>
    <row r="28" spans="1:1">
      <c r="A28" s="352">
        <f>IF('Форма 4.1.2'!$M$11="",1,0)</f>
        <v>0</v>
      </c>
    </row>
    <row r="29" spans="1:1">
      <c r="A29" s="352">
        <f>IF('Форма 4.1.2'!$N$11="",1,0)</f>
        <v>0</v>
      </c>
    </row>
    <row r="30" spans="1:1">
      <c r="A30" s="352">
        <f>IF('Форма 4.1.2'!$O$11="",1,0)</f>
        <v>0</v>
      </c>
    </row>
    <row r="31" spans="1:1">
      <c r="A31" s="352">
        <f>IF('Форма 4.1.2'!$P$11="",1,0)</f>
        <v>0</v>
      </c>
    </row>
    <row r="32" spans="1:1">
      <c r="A32" s="352">
        <f>IF('Форма 4.1.2'!$Q$11="",1,0)</f>
        <v>0</v>
      </c>
    </row>
    <row r="33" spans="1:1">
      <c r="A33" s="352">
        <f>IF('Форма 4.1.2'!$F$11="",1,0)</f>
        <v>0</v>
      </c>
    </row>
    <row r="34" spans="1:1">
      <c r="A34" s="352">
        <f>IF('Форма 1.0.2'!$E$12="",1,0)</f>
        <v>1</v>
      </c>
    </row>
    <row r="35" spans="1:1">
      <c r="A35" s="352">
        <f>IF('Форма 1.0.2'!$F$12="",1,0)</f>
        <v>1</v>
      </c>
    </row>
    <row r="36" spans="1:1">
      <c r="A36" s="352">
        <f>IF('Форма 1.0.2'!$G$12="",1,0)</f>
        <v>1</v>
      </c>
    </row>
    <row r="37" spans="1:1">
      <c r="A37" s="352">
        <f>IF('Форма 1.0.2'!$H$12="",1,0)</f>
        <v>1</v>
      </c>
    </row>
    <row r="38" spans="1:1">
      <c r="A38" s="352">
        <f>IF('Форма 1.0.2'!$I$12="",1,0)</f>
        <v>1</v>
      </c>
    </row>
    <row r="39" spans="1:1">
      <c r="A39" s="352">
        <f>IF('Форма 1.0.2'!$J$12="",1,0)</f>
        <v>1</v>
      </c>
    </row>
    <row r="40" spans="1:1">
      <c r="A40" s="352">
        <f>IF('Сведения об изменении'!$E$12="",1,0)</f>
        <v>0</v>
      </c>
    </row>
    <row r="41" spans="1:1">
      <c r="A41" s="352">
        <f>IF('Форма 4.1.2'!$E$11="",1,0)</f>
        <v>0</v>
      </c>
    </row>
    <row r="42" spans="1:1">
      <c r="A42" s="352">
        <f>IF('Форма 4.1.3'!$J$11="",1,0)</f>
        <v>0</v>
      </c>
    </row>
    <row r="43" spans="1:1">
      <c r="A43" s="352">
        <f>IF('Форма 4.1.3'!$J$14="",1,0)</f>
        <v>0</v>
      </c>
    </row>
    <row r="44" spans="1:1">
      <c r="A44" s="352">
        <f>IF('Форма 4.1.2'!$E$12="",1,0)</f>
        <v>0</v>
      </c>
    </row>
    <row r="45" spans="1:1">
      <c r="A45" s="352">
        <f>IF('Форма 4.1.2'!$G$12="",1,0)</f>
        <v>0</v>
      </c>
    </row>
    <row r="46" spans="1:1">
      <c r="A46" s="352">
        <f>IF('Форма 4.1.2'!$H$12="",1,0)</f>
        <v>0</v>
      </c>
    </row>
    <row r="47" spans="1:1">
      <c r="A47" s="352">
        <f>IF('Форма 4.1.2'!$I$12="",1,0)</f>
        <v>0</v>
      </c>
    </row>
    <row r="48" spans="1:1">
      <c r="A48" s="352">
        <f>IF('Форма 4.1.2'!$J$12="",1,0)</f>
        <v>0</v>
      </c>
    </row>
    <row r="49" spans="1:1">
      <c r="A49" s="352">
        <f>IF('Форма 4.1.2'!$L$12="",1,0)</f>
        <v>0</v>
      </c>
    </row>
    <row r="50" spans="1:1">
      <c r="A50" s="352">
        <f>IF('Форма 4.1.2'!$M$12="",1,0)</f>
        <v>0</v>
      </c>
    </row>
    <row r="51" spans="1:1">
      <c r="A51" s="352">
        <f>IF('Форма 4.1.2'!$N$12="",1,0)</f>
        <v>0</v>
      </c>
    </row>
    <row r="52" spans="1:1">
      <c r="A52" s="352">
        <f>IF('Форма 4.1.2'!$O$12="",1,0)</f>
        <v>0</v>
      </c>
    </row>
    <row r="53" spans="1:1">
      <c r="A53" s="352">
        <f>IF('Форма 4.1.2'!$P$12="",1,0)</f>
        <v>0</v>
      </c>
    </row>
    <row r="54" spans="1:1">
      <c r="A54" s="352">
        <f>IF('Форма 4.1.2'!$Q$12="",1,0)</f>
        <v>0</v>
      </c>
    </row>
    <row r="55" spans="1:1">
      <c r="A55" s="352">
        <f>IF('Форма 4.1.2'!$F$12="",1,0)</f>
        <v>0</v>
      </c>
    </row>
    <row r="56" spans="1:1">
      <c r="A56" s="352">
        <f>IF('Форма 4.1.2'!$E$13="",1,0)</f>
        <v>0</v>
      </c>
    </row>
    <row r="57" spans="1:1">
      <c r="A57" s="352">
        <f>IF('Форма 4.1.2'!$G$13="",1,0)</f>
        <v>0</v>
      </c>
    </row>
    <row r="58" spans="1:1">
      <c r="A58" s="352">
        <f>IF('Форма 4.1.2'!$H$13="",1,0)</f>
        <v>0</v>
      </c>
    </row>
    <row r="59" spans="1:1">
      <c r="A59" s="352">
        <f>IF('Форма 4.1.2'!$I$13="",1,0)</f>
        <v>0</v>
      </c>
    </row>
    <row r="60" spans="1:1">
      <c r="A60" s="352">
        <f>IF('Форма 4.1.2'!$J$13="",1,0)</f>
        <v>0</v>
      </c>
    </row>
    <row r="61" spans="1:1">
      <c r="A61" s="352">
        <f>IF('Форма 4.1.2'!$L$13="",1,0)</f>
        <v>0</v>
      </c>
    </row>
    <row r="62" spans="1:1">
      <c r="A62" s="352">
        <f>IF('Форма 4.1.2'!$M$13="",1,0)</f>
        <v>0</v>
      </c>
    </row>
    <row r="63" spans="1:1">
      <c r="A63" s="352">
        <f>IF('Форма 4.1.2'!$N$13="",1,0)</f>
        <v>0</v>
      </c>
    </row>
    <row r="64" spans="1:1">
      <c r="A64" s="352">
        <f>IF('Форма 4.1.2'!$O$13="",1,0)</f>
        <v>0</v>
      </c>
    </row>
    <row r="65" spans="1:1">
      <c r="A65" s="352">
        <f>IF('Форма 4.1.2'!$P$13="",1,0)</f>
        <v>0</v>
      </c>
    </row>
    <row r="66" spans="1:1">
      <c r="A66" s="352">
        <f>IF('Форма 4.1.2'!$Q$13="",1,0)</f>
        <v>0</v>
      </c>
    </row>
    <row r="67" spans="1:1">
      <c r="A67" s="352">
        <f>IF('Форма 4.1.2'!$F$13="",1,0)</f>
        <v>0</v>
      </c>
    </row>
    <row r="68" spans="1:1">
      <c r="A68" s="352">
        <f>IF('Форма 1.0.1'!$K$8="",1,0)</f>
        <v>0</v>
      </c>
    </row>
    <row r="69" spans="1:1">
      <c r="A69" s="352">
        <f>IF('Форма 1.0.1'!$K$17="",1,0)</f>
        <v>0</v>
      </c>
    </row>
    <row r="70" spans="1:1">
      <c r="A70" s="352">
        <f>IF('Форма 1.0.1'!$K$26="",1,0)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>
    <tabColor indexed="47"/>
  </sheetPr>
  <dimension ref="A2:AC11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607"/>
      <c r="D4" s="558">
        <v>1</v>
      </c>
      <c r="E4" s="608"/>
      <c r="F4" s="367"/>
      <c r="G4" s="368">
        <v>0</v>
      </c>
      <c r="H4" s="369"/>
      <c r="I4" s="370"/>
      <c r="J4" s="371"/>
      <c r="K4" s="372"/>
      <c r="L4" s="373"/>
      <c r="M4" s="252"/>
      <c r="N4" s="252"/>
      <c r="O4" s="252"/>
      <c r="P4" s="467"/>
      <c r="Q4" s="467"/>
      <c r="R4" s="468"/>
      <c r="S4" s="252"/>
      <c r="T4" s="252"/>
      <c r="U4" s="252"/>
      <c r="V4" s="252"/>
    </row>
    <row r="5" spans="1:22" s="47" customFormat="1" ht="15" customHeight="1">
      <c r="C5" s="607"/>
      <c r="D5" s="558"/>
      <c r="E5" s="608"/>
      <c r="F5" s="241"/>
      <c r="G5" s="242"/>
      <c r="H5" s="217" t="s">
        <v>156</v>
      </c>
      <c r="I5" s="243"/>
      <c r="J5" s="243"/>
      <c r="K5" s="243"/>
      <c r="L5" s="375"/>
      <c r="M5" s="469"/>
      <c r="N5" s="252"/>
      <c r="O5" s="252"/>
      <c r="P5" s="252"/>
      <c r="Q5" s="252"/>
      <c r="R5" s="251"/>
      <c r="S5" s="252"/>
      <c r="T5" s="252"/>
      <c r="U5" s="252"/>
      <c r="V5" s="252"/>
    </row>
    <row r="7" spans="1:22" s="46" customFormat="1">
      <c r="A7" s="46" t="s">
        <v>184</v>
      </c>
    </row>
    <row r="9" spans="1:22" s="47" customFormat="1" ht="14.25">
      <c r="C9" s="64"/>
      <c r="D9" s="362">
        <v>1</v>
      </c>
      <c r="E9" s="374"/>
      <c r="F9" s="240"/>
      <c r="G9" s="362">
        <v>0</v>
      </c>
      <c r="H9" s="377"/>
      <c r="I9" s="378"/>
      <c r="J9" s="363"/>
      <c r="K9" s="250"/>
      <c r="L9" s="1"/>
      <c r="M9" s="252"/>
      <c r="N9" s="252"/>
      <c r="O9" s="252"/>
      <c r="P9" s="467">
        <f>mergeValue(E9)</f>
        <v>0</v>
      </c>
      <c r="Q9" s="467">
        <f>H9</f>
        <v>0</v>
      </c>
      <c r="R9" s="468">
        <f>I9</f>
        <v>0</v>
      </c>
      <c r="S9" s="252" t="str">
        <f>Q9&amp;" ("&amp;R9&amp;")"</f>
        <v>0 (0)</v>
      </c>
      <c r="T9" s="252"/>
      <c r="U9" s="252"/>
      <c r="V9" s="252"/>
    </row>
    <row r="12" spans="1:22" s="46" customFormat="1">
      <c r="A12" s="46" t="s">
        <v>111</v>
      </c>
    </row>
    <row r="14" spans="1:22" s="15" customFormat="1" ht="15" customHeight="1">
      <c r="C14" s="66"/>
      <c r="D14" s="182"/>
      <c r="E14" s="197"/>
    </row>
    <row r="17" spans="1:15" s="46" customFormat="1">
      <c r="A17" s="46" t="s">
        <v>117</v>
      </c>
    </row>
    <row r="18" spans="1:15" s="63" customFormat="1"/>
    <row r="20" spans="1:15" s="419" customFormat="1" ht="22.5">
      <c r="A20" s="107" t="s">
        <v>6</v>
      </c>
      <c r="B20" s="416" t="s">
        <v>376</v>
      </c>
      <c r="C20" s="417"/>
      <c r="D20" s="281" t="s">
        <v>33</v>
      </c>
      <c r="E20" s="418"/>
      <c r="F20" s="282"/>
      <c r="G20" s="282"/>
      <c r="H20" s="282"/>
      <c r="I20" s="118"/>
      <c r="J20" s="283"/>
      <c r="K20" s="422"/>
      <c r="M20" s="420" t="str">
        <f>IF(ISERROR(INDEX(kind_of_nameforms,MATCH(E20,kind_of_forms,0),1)),"",INDEX(kind_of_nameforms,MATCH(E20,kind_of_forms,0),1))</f>
        <v/>
      </c>
      <c r="N20" s="421"/>
    </row>
    <row r="25" spans="1:15" s="46" customFormat="1">
      <c r="A25" s="46" t="s">
        <v>185</v>
      </c>
      <c r="B25" s="46" t="s">
        <v>186</v>
      </c>
      <c r="C25" s="46" t="s">
        <v>187</v>
      </c>
    </row>
    <row r="27" spans="1:15" s="47" customFormat="1" ht="15" customHeight="1">
      <c r="C27" s="64"/>
      <c r="D27" s="558">
        <v>1</v>
      </c>
      <c r="E27" s="609"/>
      <c r="F27" s="117"/>
      <c r="G27" s="558"/>
      <c r="H27" s="605"/>
      <c r="I27" s="603"/>
      <c r="J27" s="604"/>
      <c r="K27" s="595"/>
      <c r="L27" s="114"/>
      <c r="M27" s="74"/>
      <c r="N27" s="127"/>
    </row>
    <row r="28" spans="1:15" s="47" customFormat="1" ht="15" customHeight="1">
      <c r="C28" s="64"/>
      <c r="D28" s="558"/>
      <c r="E28" s="609"/>
      <c r="F28" s="110"/>
      <c r="G28" s="558"/>
      <c r="H28" s="605"/>
      <c r="I28" s="603"/>
      <c r="J28" s="604"/>
      <c r="K28" s="596"/>
      <c r="L28" s="124"/>
      <c r="M28" s="588"/>
      <c r="N28" s="589"/>
    </row>
    <row r="29" spans="1:15" s="47" customFormat="1" ht="15" customHeight="1">
      <c r="C29" s="64"/>
      <c r="D29" s="558"/>
      <c r="E29" s="60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226</v>
      </c>
    </row>
    <row r="33" spans="1:16" s="47" customFormat="1" ht="15" customHeight="1">
      <c r="C33" s="64"/>
      <c r="D33" s="558">
        <v>1</v>
      </c>
      <c r="E33" s="600"/>
      <c r="F33" s="117"/>
      <c r="G33" s="558">
        <v>1</v>
      </c>
      <c r="H33" s="599"/>
      <c r="I33" s="591"/>
      <c r="J33" s="598"/>
      <c r="K33" s="114" t="s">
        <v>33</v>
      </c>
      <c r="L33" s="116"/>
      <c r="M33" s="130"/>
    </row>
    <row r="34" spans="1:16" s="47" customFormat="1" ht="15" customHeight="1">
      <c r="C34" s="64"/>
      <c r="D34" s="558"/>
      <c r="E34" s="601"/>
      <c r="F34" s="110"/>
      <c r="G34" s="558"/>
      <c r="H34" s="599"/>
      <c r="I34" s="591"/>
      <c r="J34" s="598"/>
      <c r="K34" s="111"/>
      <c r="L34" s="582" t="s">
        <v>229</v>
      </c>
      <c r="M34" s="583"/>
    </row>
    <row r="35" spans="1:16" s="47" customFormat="1" ht="15" customHeight="1">
      <c r="C35" s="64"/>
      <c r="D35" s="558"/>
      <c r="E35" s="602"/>
      <c r="F35" s="115"/>
      <c r="G35" s="111"/>
      <c r="H35" s="2" t="s">
        <v>228</v>
      </c>
      <c r="I35" s="112"/>
      <c r="J35" s="112"/>
      <c r="K35" s="112"/>
      <c r="L35" s="112"/>
      <c r="M35" s="113"/>
    </row>
    <row r="37" spans="1:16" s="46" customFormat="1">
      <c r="A37" s="46" t="s">
        <v>226</v>
      </c>
      <c r="B37" s="46" t="s">
        <v>226</v>
      </c>
      <c r="C37" s="46" t="s">
        <v>226</v>
      </c>
    </row>
    <row r="39" spans="1:16" s="47" customFormat="1" ht="23.25" customHeight="1">
      <c r="C39" s="64"/>
      <c r="D39" s="558">
        <v>1</v>
      </c>
      <c r="E39" s="600"/>
      <c r="F39" s="117"/>
      <c r="G39" s="558">
        <v>1</v>
      </c>
      <c r="H39" s="586"/>
      <c r="I39" s="591"/>
      <c r="J39" s="597"/>
      <c r="K39" s="172" t="str">
        <f>L39&amp;".1"</f>
        <v>1.1</v>
      </c>
      <c r="L39" s="592" t="s">
        <v>33</v>
      </c>
      <c r="M39" s="170" t="s">
        <v>227</v>
      </c>
      <c r="N39" s="187"/>
      <c r="O39" s="169"/>
    </row>
    <row r="40" spans="1:16" s="47" customFormat="1" ht="23.25" customHeight="1">
      <c r="C40" s="64"/>
      <c r="D40" s="558"/>
      <c r="E40" s="601"/>
      <c r="F40" s="117"/>
      <c r="G40" s="558"/>
      <c r="H40" s="590"/>
      <c r="I40" s="591"/>
      <c r="J40" s="597"/>
      <c r="K40" s="172" t="str">
        <f>L39&amp;".2"</f>
        <v>1.2</v>
      </c>
      <c r="L40" s="593"/>
      <c r="M40" s="165" t="s">
        <v>284</v>
      </c>
      <c r="N40" s="188"/>
      <c r="O40" s="169"/>
      <c r="P40" s="65"/>
    </row>
    <row r="41" spans="1:16" s="47" customFormat="1" ht="23.25" customHeight="1">
      <c r="C41" s="64"/>
      <c r="D41" s="558"/>
      <c r="E41" s="601"/>
      <c r="F41" s="117"/>
      <c r="G41" s="558"/>
      <c r="H41" s="590"/>
      <c r="I41" s="591"/>
      <c r="J41" s="597"/>
      <c r="K41" s="172" t="str">
        <f>L39&amp;".3"</f>
        <v>1.3</v>
      </c>
      <c r="L41" s="593"/>
      <c r="M41" s="165" t="s">
        <v>283</v>
      </c>
      <c r="N41" s="188"/>
      <c r="O41" s="169"/>
      <c r="P41" s="65"/>
    </row>
    <row r="42" spans="1:16" s="47" customFormat="1" ht="23.25" customHeight="1">
      <c r="C42" s="64"/>
      <c r="D42" s="558"/>
      <c r="E42" s="601"/>
      <c r="F42" s="117"/>
      <c r="G42" s="558"/>
      <c r="H42" s="590"/>
      <c r="I42" s="591"/>
      <c r="J42" s="597"/>
      <c r="K42" s="172" t="str">
        <f>L39&amp;".4"</f>
        <v>1.4</v>
      </c>
      <c r="L42" s="593"/>
      <c r="M42" s="165" t="s">
        <v>277</v>
      </c>
      <c r="N42" s="189"/>
      <c r="O42" s="169"/>
      <c r="P42" s="65"/>
    </row>
    <row r="43" spans="1:16" s="47" customFormat="1" ht="23.25" customHeight="1">
      <c r="C43" s="64"/>
      <c r="D43" s="558"/>
      <c r="E43" s="601"/>
      <c r="F43" s="117"/>
      <c r="G43" s="558"/>
      <c r="H43" s="590"/>
      <c r="I43" s="591"/>
      <c r="J43" s="597"/>
      <c r="K43" s="172" t="str">
        <f>L39&amp;".5"</f>
        <v>1.5</v>
      </c>
      <c r="L43" s="593"/>
      <c r="M43" s="167" t="s">
        <v>278</v>
      </c>
      <c r="N43" s="188"/>
      <c r="O43" s="169"/>
      <c r="P43" s="65"/>
    </row>
    <row r="44" spans="1:16" s="47" customFormat="1" ht="23.25" customHeight="1">
      <c r="C44" s="64"/>
      <c r="D44" s="558"/>
      <c r="E44" s="601"/>
      <c r="F44" s="117"/>
      <c r="G44" s="558"/>
      <c r="H44" s="590"/>
      <c r="I44" s="591"/>
      <c r="J44" s="597"/>
      <c r="K44" s="172" t="str">
        <f>L39&amp;".6"</f>
        <v>1.6</v>
      </c>
      <c r="L44" s="593"/>
      <c r="M44" s="168" t="s">
        <v>279</v>
      </c>
      <c r="N44" s="190"/>
      <c r="O44" s="169"/>
      <c r="P44" s="65"/>
    </row>
    <row r="45" spans="1:16" s="47" customFormat="1" ht="23.25" customHeight="1">
      <c r="C45" s="64"/>
      <c r="D45" s="558"/>
      <c r="E45" s="601"/>
      <c r="F45" s="117"/>
      <c r="G45" s="558"/>
      <c r="H45" s="590"/>
      <c r="I45" s="591"/>
      <c r="J45" s="597"/>
      <c r="K45" s="172" t="str">
        <f>L39&amp;".7"</f>
        <v>1.7</v>
      </c>
      <c r="L45" s="593"/>
      <c r="M45" s="167" t="s">
        <v>252</v>
      </c>
      <c r="N45" s="188"/>
      <c r="O45" s="169"/>
      <c r="P45" s="65"/>
    </row>
    <row r="46" spans="1:16" s="47" customFormat="1" ht="23.25" customHeight="1">
      <c r="C46" s="64"/>
      <c r="D46" s="558"/>
      <c r="E46" s="601"/>
      <c r="F46" s="117"/>
      <c r="G46" s="558"/>
      <c r="H46" s="590"/>
      <c r="I46" s="591"/>
      <c r="J46" s="597"/>
      <c r="K46" s="172" t="str">
        <f>L39&amp;".8"</f>
        <v>1.8</v>
      </c>
      <c r="L46" s="593"/>
      <c r="M46" s="165" t="s">
        <v>280</v>
      </c>
      <c r="N46" s="189"/>
      <c r="O46" s="169"/>
      <c r="P46" s="65"/>
    </row>
    <row r="47" spans="1:16" s="47" customFormat="1" ht="23.25" customHeight="1">
      <c r="C47" s="64"/>
      <c r="D47" s="558"/>
      <c r="E47" s="601"/>
      <c r="F47" s="117"/>
      <c r="G47" s="558"/>
      <c r="H47" s="590"/>
      <c r="I47" s="591"/>
      <c r="J47" s="597"/>
      <c r="K47" s="172" t="str">
        <f>L39&amp;".9"</f>
        <v>1.9</v>
      </c>
      <c r="L47" s="593"/>
      <c r="M47" s="167" t="s">
        <v>281</v>
      </c>
      <c r="N47" s="188"/>
      <c r="O47" s="169"/>
      <c r="P47" s="65"/>
    </row>
    <row r="48" spans="1:16" s="47" customFormat="1" ht="23.25" customHeight="1">
      <c r="C48" s="64"/>
      <c r="D48" s="558"/>
      <c r="E48" s="601"/>
      <c r="F48" s="117"/>
      <c r="G48" s="558"/>
      <c r="H48" s="590"/>
      <c r="I48" s="591"/>
      <c r="J48" s="597"/>
      <c r="K48" s="172" t="str">
        <f>L39&amp;".10"</f>
        <v>1.10</v>
      </c>
      <c r="L48" s="593"/>
      <c r="M48" s="165" t="s">
        <v>253</v>
      </c>
      <c r="N48" s="189"/>
      <c r="O48" s="169"/>
      <c r="P48" s="65"/>
    </row>
    <row r="49" spans="1:25" s="47" customFormat="1" ht="23.25" customHeight="1">
      <c r="C49" s="64"/>
      <c r="D49" s="558"/>
      <c r="E49" s="601"/>
      <c r="F49" s="117"/>
      <c r="G49" s="558"/>
      <c r="H49" s="590"/>
      <c r="I49" s="591"/>
      <c r="J49" s="597"/>
      <c r="K49" s="172" t="str">
        <f>L39&amp;".11"</f>
        <v>1.11</v>
      </c>
      <c r="L49" s="593"/>
      <c r="M49" s="167" t="s">
        <v>281</v>
      </c>
      <c r="N49" s="188"/>
      <c r="O49" s="169"/>
      <c r="P49" s="65"/>
    </row>
    <row r="50" spans="1:25" s="47" customFormat="1" ht="23.25" customHeight="1">
      <c r="C50" s="64"/>
      <c r="D50" s="558"/>
      <c r="E50" s="601"/>
      <c r="F50" s="117"/>
      <c r="G50" s="558"/>
      <c r="H50" s="590"/>
      <c r="I50" s="591"/>
      <c r="J50" s="597"/>
      <c r="K50" s="172" t="str">
        <f>L39&amp;".12"</f>
        <v>1.12</v>
      </c>
      <c r="L50" s="594"/>
      <c r="M50" s="165" t="s">
        <v>282</v>
      </c>
      <c r="N50" s="189"/>
      <c r="O50" s="169"/>
      <c r="P50" s="65"/>
    </row>
    <row r="51" spans="1:25" s="47" customFormat="1" ht="15" customHeight="1">
      <c r="C51" s="64"/>
      <c r="D51" s="558"/>
      <c r="E51" s="601"/>
      <c r="F51" s="110"/>
      <c r="G51" s="558"/>
      <c r="H51" s="587"/>
      <c r="I51" s="591"/>
      <c r="J51" s="598"/>
      <c r="K51" s="166"/>
      <c r="L51" s="171"/>
      <c r="M51" s="582" t="s">
        <v>285</v>
      </c>
      <c r="N51" s="582"/>
      <c r="O51" s="583"/>
    </row>
    <row r="52" spans="1:25" s="47" customFormat="1" ht="15" customHeight="1">
      <c r="C52" s="64"/>
      <c r="D52" s="558"/>
      <c r="E52" s="602"/>
      <c r="F52" s="115"/>
      <c r="G52" s="111"/>
      <c r="H52" s="2" t="s">
        <v>228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348</v>
      </c>
    </row>
    <row r="56" spans="1:25" s="15" customFormat="1" ht="15" customHeight="1">
      <c r="C56" s="66"/>
      <c r="D56" s="182"/>
      <c r="E56" s="183"/>
    </row>
    <row r="58" spans="1:25" s="46" customFormat="1">
      <c r="A58" s="46" t="s">
        <v>226</v>
      </c>
      <c r="B58" s="46" t="s">
        <v>226</v>
      </c>
      <c r="C58" s="46" t="s">
        <v>226</v>
      </c>
    </row>
    <row r="60" spans="1:25" s="47" customFormat="1" ht="14.25">
      <c r="C60" s="64"/>
      <c r="D60" s="558">
        <v>1</v>
      </c>
      <c r="E60" s="586"/>
      <c r="F60" s="584"/>
      <c r="G60" s="606">
        <v>1</v>
      </c>
      <c r="H60" s="586"/>
      <c r="I60" s="591"/>
      <c r="J60" s="597"/>
      <c r="K60" s="172"/>
      <c r="L60" s="114" t="s">
        <v>33</v>
      </c>
      <c r="M60" s="192"/>
      <c r="N60" s="184"/>
      <c r="O60" s="184"/>
      <c r="P60" s="185"/>
      <c r="Q60" s="186"/>
      <c r="R60" s="175"/>
      <c r="S60" s="186"/>
      <c r="T60" s="185"/>
      <c r="U60" s="186"/>
      <c r="V60" s="185"/>
      <c r="W60" s="186"/>
      <c r="X60" s="185"/>
      <c r="Y60" s="169"/>
    </row>
    <row r="61" spans="1:25" s="47" customFormat="1" ht="15" customHeight="1">
      <c r="C61" s="64"/>
      <c r="D61" s="558"/>
      <c r="E61" s="590"/>
      <c r="F61" s="585"/>
      <c r="G61" s="606"/>
      <c r="H61" s="587"/>
      <c r="I61" s="591"/>
      <c r="J61" s="598"/>
      <c r="K61" s="166"/>
      <c r="L61" s="171"/>
      <c r="M61" s="582" t="s">
        <v>285</v>
      </c>
      <c r="N61" s="582"/>
      <c r="O61" s="582"/>
      <c r="P61" s="582"/>
      <c r="Q61" s="582"/>
      <c r="R61" s="582"/>
      <c r="S61" s="582"/>
      <c r="T61" s="582"/>
      <c r="U61" s="582"/>
      <c r="V61" s="582"/>
      <c r="W61" s="582"/>
      <c r="X61" s="582"/>
      <c r="Y61" s="583"/>
    </row>
    <row r="62" spans="1:25" s="47" customFormat="1" ht="15" customHeight="1">
      <c r="C62" s="64"/>
      <c r="D62" s="558"/>
      <c r="E62" s="587"/>
      <c r="F62" s="194"/>
      <c r="G62" s="193"/>
      <c r="H62" s="2" t="s">
        <v>228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9" s="47" customFormat="1" ht="22.5">
      <c r="C65" s="64"/>
      <c r="D65" s="114"/>
      <c r="E65" s="350"/>
      <c r="F65" s="475"/>
      <c r="G65" s="495"/>
      <c r="H65" s="495"/>
      <c r="I65" s="189"/>
      <c r="J65" s="407"/>
      <c r="K65" s="480"/>
      <c r="L65" s="407"/>
      <c r="M65" s="189"/>
      <c r="N65" s="407"/>
      <c r="O65" s="189"/>
      <c r="P65" s="407"/>
      <c r="Q65" s="189"/>
      <c r="R65" s="481" t="str">
        <f>IF(E65="","n",IF(ISERROR(MATCH(E65,List05_CS_Copy,0)),"n","y"))</f>
        <v>n</v>
      </c>
      <c r="S65" s="247"/>
      <c r="T65" s="252"/>
      <c r="U65" s="252"/>
      <c r="V65" s="252"/>
      <c r="W65" s="252"/>
      <c r="X65" s="252"/>
      <c r="Y65" s="252"/>
      <c r="Z65" s="466" t="str">
        <f>IF(E65="","n",IF(ISERROR(MATCH(E65,List05_CS_Copy,0)),"n","y"))</f>
        <v>n</v>
      </c>
      <c r="AA65" s="466" t="str">
        <f>IF(F65="","n",IF(ISERROR(MATCH(F65,List05_VD_Copy,0)),"n","y"))</f>
        <v>n</v>
      </c>
      <c r="AB65" s="252"/>
      <c r="AC65" s="252"/>
    </row>
    <row r="68" spans="1:29" s="46" customFormat="1">
      <c r="A68" s="46" t="s">
        <v>367</v>
      </c>
    </row>
    <row r="70" spans="1:29" s="135" customFormat="1" ht="22.5">
      <c r="A70" s="226"/>
      <c r="B70" s="137"/>
      <c r="C70" s="347"/>
      <c r="D70" s="177"/>
      <c r="E70" s="442"/>
      <c r="F70" s="486"/>
      <c r="G70" s="488"/>
      <c r="H70" s="222"/>
    </row>
    <row r="72" spans="1:29" s="46" customFormat="1">
      <c r="A72" s="46" t="s">
        <v>185</v>
      </c>
    </row>
    <row r="74" spans="1:29" s="135" customFormat="1" ht="22.5">
      <c r="A74" s="137"/>
      <c r="B74" s="137"/>
      <c r="C74" s="137"/>
      <c r="D74" s="177"/>
      <c r="E74" s="176"/>
      <c r="F74" s="487"/>
      <c r="G74" s="488"/>
      <c r="H74" s="222"/>
    </row>
    <row r="77" spans="1:29" s="46" customFormat="1">
      <c r="A77" s="46" t="s">
        <v>474</v>
      </c>
    </row>
    <row r="79" spans="1:29" s="15" customFormat="1" ht="15" customHeight="1">
      <c r="C79" s="181"/>
      <c r="D79" s="182">
        <v>1</v>
      </c>
      <c r="E79" s="183"/>
    </row>
    <row r="83" spans="1:23" s="46" customFormat="1" ht="17.100000000000001" customHeight="1">
      <c r="A83" s="46" t="s">
        <v>476</v>
      </c>
    </row>
    <row r="84" spans="1:23" ht="17.100000000000001" customHeight="1"/>
    <row r="85" spans="1:23" s="396" customFormat="1" ht="90">
      <c r="A85" s="564">
        <v>1</v>
      </c>
      <c r="B85" s="395"/>
      <c r="C85" s="395"/>
      <c r="D85" s="395"/>
      <c r="E85" s="564"/>
      <c r="F85" s="395"/>
      <c r="G85" s="395"/>
      <c r="I85" s="261" t="str">
        <f>"2."&amp;mergeValue(A85)</f>
        <v>2.1</v>
      </c>
      <c r="J85" s="262" t="s">
        <v>448</v>
      </c>
      <c r="K85" s="418"/>
      <c r="L85" s="406" t="s">
        <v>534</v>
      </c>
      <c r="M85" s="397"/>
      <c r="N85" s="254" t="str">
        <f>IF(K85="","",K85)</f>
        <v/>
      </c>
      <c r="O85" s="254"/>
      <c r="P85" s="254"/>
      <c r="Q85" s="254"/>
      <c r="R85" s="470"/>
      <c r="S85" s="254" t="s">
        <v>497</v>
      </c>
      <c r="T85" s="395"/>
      <c r="U85" s="395"/>
      <c r="V85" s="395"/>
      <c r="W85" s="395"/>
    </row>
    <row r="86" spans="1:23" s="396" customFormat="1" ht="45">
      <c r="A86" s="564"/>
      <c r="B86" s="395"/>
      <c r="C86" s="395"/>
      <c r="D86" s="395"/>
      <c r="E86" s="564"/>
      <c r="F86" s="395"/>
      <c r="G86" s="395"/>
      <c r="I86" s="261" t="str">
        <f>"3."&amp;mergeValue(A86)</f>
        <v>3.1</v>
      </c>
      <c r="J86" s="262" t="s">
        <v>449</v>
      </c>
      <c r="K86" s="496" t="str">
        <f>IF(ISERROR(INDEX(List02_VDCol,MATCH(K85,List02_CSCol,0))),"наименование отсутствует",INDEX(List02_VDCol,MATCH(K85,List02_CSCol,0)))</f>
        <v>наименование отсутствует</v>
      </c>
      <c r="L86" s="406" t="s">
        <v>481</v>
      </c>
      <c r="M86" s="397"/>
      <c r="N86" s="254"/>
      <c r="O86" s="254" t="str">
        <f>IF(K86="","",K86)</f>
        <v>наименование отсутствует</v>
      </c>
      <c r="P86" s="254"/>
      <c r="Q86" s="254"/>
      <c r="R86" s="470"/>
      <c r="S86" s="254" t="s">
        <v>498</v>
      </c>
      <c r="T86" s="395"/>
      <c r="U86" s="395"/>
      <c r="V86" s="395"/>
      <c r="W86" s="395"/>
    </row>
    <row r="87" spans="1:23" s="396" customFormat="1" ht="33.75">
      <c r="A87" s="564"/>
      <c r="B87" s="564">
        <v>1</v>
      </c>
      <c r="C87" s="395"/>
      <c r="D87" s="395"/>
      <c r="E87" s="564"/>
      <c r="F87" s="564"/>
      <c r="G87" s="395"/>
      <c r="I87" s="261" t="str">
        <f>"4."&amp;mergeValue(A87)</f>
        <v>4.1</v>
      </c>
      <c r="J87" s="262" t="s">
        <v>450</v>
      </c>
      <c r="K87" s="122" t="s">
        <v>389</v>
      </c>
      <c r="L87" s="263"/>
      <c r="M87" s="397"/>
      <c r="N87" s="254"/>
      <c r="O87" s="254"/>
      <c r="P87" s="254"/>
      <c r="Q87" s="254"/>
      <c r="R87" s="470"/>
      <c r="S87" s="254"/>
      <c r="T87" s="395"/>
      <c r="U87" s="395"/>
      <c r="V87" s="395"/>
      <c r="W87" s="395"/>
    </row>
    <row r="88" spans="1:23" s="396" customFormat="1" ht="22.5">
      <c r="A88" s="564"/>
      <c r="B88" s="564"/>
      <c r="C88" s="405"/>
      <c r="D88" s="405"/>
      <c r="E88" s="564"/>
      <c r="F88" s="564"/>
      <c r="G88" s="405"/>
      <c r="I88" s="261" t="str">
        <f>"4."&amp;mergeValue(A88) &amp;"."&amp;mergeValue(B87)</f>
        <v>4.1.1</v>
      </c>
      <c r="J88" s="476" t="s">
        <v>524</v>
      </c>
      <c r="K88" s="246" t="str">
        <f>IF(region_name="","",region_name)</f>
        <v>Тюменская область</v>
      </c>
      <c r="L88" s="263" t="s">
        <v>387</v>
      </c>
      <c r="M88" s="397"/>
      <c r="N88" s="254"/>
      <c r="O88" s="254"/>
      <c r="P88" s="254"/>
      <c r="Q88" s="254"/>
      <c r="R88" s="470"/>
      <c r="S88" s="254"/>
      <c r="T88" s="395"/>
      <c r="U88" s="395"/>
      <c r="V88" s="395"/>
      <c r="W88" s="395"/>
    </row>
    <row r="89" spans="1:23" s="396" customFormat="1" ht="45">
      <c r="A89" s="564"/>
      <c r="B89" s="564"/>
      <c r="C89" s="564">
        <v>1</v>
      </c>
      <c r="D89" s="405"/>
      <c r="E89" s="564"/>
      <c r="F89" s="564"/>
      <c r="G89" s="564"/>
      <c r="I89" s="261" t="str">
        <f>"4."&amp;mergeValue(A89) &amp;"."&amp;mergeValue(B89)&amp;"."&amp;mergeValue(C89)</f>
        <v>4.1.1.1</v>
      </c>
      <c r="J89" s="265" t="s">
        <v>451</v>
      </c>
      <c r="K89" s="440"/>
      <c r="L89" s="406" t="s">
        <v>452</v>
      </c>
      <c r="M89" s="397"/>
      <c r="N89" s="254"/>
      <c r="O89" s="254"/>
      <c r="P89" s="254" t="str">
        <f>IF(K89="","",K89)</f>
        <v/>
      </c>
      <c r="Q89" s="254"/>
      <c r="R89" s="470"/>
      <c r="S89" s="254" t="s">
        <v>499</v>
      </c>
      <c r="T89" s="395"/>
      <c r="U89" s="395"/>
      <c r="V89" s="395"/>
      <c r="W89" s="395"/>
    </row>
    <row r="90" spans="1:23" s="396" customFormat="1" ht="22.5">
      <c r="A90" s="564"/>
      <c r="B90" s="564"/>
      <c r="C90" s="564"/>
      <c r="D90" s="405">
        <v>1</v>
      </c>
      <c r="E90" s="564"/>
      <c r="F90" s="564"/>
      <c r="G90" s="564"/>
      <c r="I90" s="261" t="str">
        <f>"4."&amp;mergeValue(A90) &amp;"."&amp;mergeValue(B90)&amp;"."&amp;mergeValue(C90)&amp;"."&amp;mergeValue(D90)</f>
        <v>4.1.1.1.1</v>
      </c>
      <c r="J90" s="266" t="s">
        <v>453</v>
      </c>
      <c r="K90" s="440"/>
      <c r="L90" s="572" t="s">
        <v>535</v>
      </c>
      <c r="M90" s="397"/>
      <c r="N90" s="254"/>
      <c r="O90" s="254"/>
      <c r="P90" s="254"/>
      <c r="Q90" s="254" t="str">
        <f>IF(K90="","",K90)</f>
        <v/>
      </c>
      <c r="R90" s="470"/>
      <c r="S90" s="254" t="s">
        <v>500</v>
      </c>
      <c r="T90" s="395"/>
      <c r="U90" s="395"/>
      <c r="V90" s="395"/>
      <c r="W90" s="395"/>
    </row>
    <row r="91" spans="1:23" s="396" customFormat="1" ht="18.75">
      <c r="A91" s="564"/>
      <c r="B91" s="564"/>
      <c r="C91" s="564"/>
      <c r="D91" s="405"/>
      <c r="E91" s="564"/>
      <c r="F91" s="564"/>
      <c r="G91" s="564"/>
      <c r="I91" s="398"/>
      <c r="J91" s="444" t="s">
        <v>156</v>
      </c>
      <c r="K91" s="399"/>
      <c r="L91" s="573"/>
      <c r="M91" s="397"/>
      <c r="N91" s="254"/>
      <c r="O91" s="254"/>
      <c r="P91" s="254"/>
      <c r="Q91" s="254"/>
      <c r="R91" s="470"/>
      <c r="S91" s="254"/>
      <c r="T91" s="395"/>
      <c r="U91" s="395"/>
      <c r="V91" s="395"/>
      <c r="W91" s="395"/>
    </row>
    <row r="92" spans="1:23" s="396" customFormat="1" ht="18.75">
      <c r="A92" s="564"/>
      <c r="B92" s="564"/>
      <c r="C92" s="405"/>
      <c r="D92" s="405"/>
      <c r="E92" s="564"/>
      <c r="F92" s="564"/>
      <c r="G92" s="405"/>
      <c r="I92" s="267"/>
      <c r="J92" s="445" t="s">
        <v>159</v>
      </c>
      <c r="K92" s="268"/>
      <c r="L92" s="269"/>
      <c r="M92" s="397"/>
      <c r="N92" s="254"/>
      <c r="O92" s="254"/>
      <c r="P92" s="254"/>
      <c r="Q92" s="254"/>
      <c r="R92" s="470"/>
      <c r="S92" s="254"/>
      <c r="T92" s="395"/>
      <c r="U92" s="395"/>
      <c r="V92" s="395"/>
      <c r="W92" s="395"/>
    </row>
    <row r="93" spans="1:23" s="396" customFormat="1" ht="18.75">
      <c r="A93" s="564"/>
      <c r="B93" s="395"/>
      <c r="C93" s="395"/>
      <c r="D93" s="395"/>
      <c r="E93" s="564"/>
      <c r="F93" s="395"/>
      <c r="G93" s="395"/>
      <c r="I93" s="267"/>
      <c r="J93" s="400" t="s">
        <v>454</v>
      </c>
      <c r="K93" s="268"/>
      <c r="L93" s="269"/>
      <c r="M93" s="397"/>
      <c r="N93" s="254"/>
      <c r="O93" s="254"/>
      <c r="P93" s="254"/>
      <c r="Q93" s="254"/>
      <c r="R93" s="470"/>
      <c r="S93" s="254"/>
      <c r="T93" s="395"/>
      <c r="U93" s="395"/>
      <c r="V93" s="395"/>
      <c r="W93" s="395"/>
    </row>
    <row r="94" spans="1:23" s="396" customFormat="1" ht="18.75">
      <c r="A94" s="395"/>
      <c r="B94" s="395"/>
      <c r="C94" s="395"/>
      <c r="D94" s="395"/>
      <c r="E94" s="395"/>
      <c r="F94" s="395"/>
      <c r="G94" s="395"/>
      <c r="I94" s="267"/>
      <c r="J94" s="225" t="s">
        <v>467</v>
      </c>
      <c r="K94" s="268"/>
      <c r="L94" s="269"/>
      <c r="M94" s="397"/>
      <c r="N94" s="254"/>
      <c r="O94" s="254"/>
      <c r="P94" s="254"/>
      <c r="Q94" s="254"/>
      <c r="R94" s="470"/>
      <c r="S94" s="254"/>
      <c r="T94" s="395"/>
      <c r="U94" s="395"/>
      <c r="V94" s="395"/>
      <c r="W94" s="395"/>
    </row>
    <row r="98" spans="1:8" s="46" customFormat="1" ht="17.100000000000001" customHeight="1">
      <c r="A98" s="46" t="s">
        <v>494</v>
      </c>
    </row>
    <row r="100" spans="1:8">
      <c r="C100" s="418"/>
    </row>
    <row r="101" spans="1:8" ht="45">
      <c r="C101" s="246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8" s="46" customFormat="1" ht="17.100000000000001" customHeight="1">
      <c r="A103" s="46" t="s">
        <v>495</v>
      </c>
    </row>
    <row r="105" spans="1:8" ht="67.5">
      <c r="C105" s="246" t="str">
        <f>IF(first_sys="","наименование отсутствует",first_sys)</f>
        <v>Велижанские водоочистные сооружения</v>
      </c>
    </row>
    <row r="106" spans="1:8">
      <c r="C106" s="418"/>
    </row>
    <row r="109" spans="1:8" s="46" customFormat="1" ht="17.100000000000001" customHeight="1">
      <c r="A109" s="46" t="s">
        <v>186</v>
      </c>
    </row>
    <row r="110" spans="1:8" s="441" customFormat="1"/>
    <row r="111" spans="1:8" s="135" customFormat="1" ht="67.5">
      <c r="A111" s="610">
        <v>1</v>
      </c>
      <c r="B111" s="137"/>
      <c r="C111" s="539"/>
      <c r="D111" s="489" t="str">
        <f>"2.7."&amp;A111</f>
        <v>2.7.1</v>
      </c>
      <c r="E111" s="176" t="s">
        <v>544</v>
      </c>
      <c r="F111" s="220" t="s">
        <v>389</v>
      </c>
      <c r="G111" s="219" t="s">
        <v>576</v>
      </c>
      <c r="H111" s="222"/>
    </row>
    <row r="112" spans="1:8" s="135" customFormat="1" ht="67.5">
      <c r="A112" s="610"/>
      <c r="B112" s="137"/>
      <c r="C112" s="539"/>
      <c r="D112" s="489" t="str">
        <f>"2.7."&amp;A111&amp;".1"</f>
        <v>2.7.1.1</v>
      </c>
      <c r="E112" s="165" t="s">
        <v>545</v>
      </c>
      <c r="F112" s="349" t="s">
        <v>376</v>
      </c>
      <c r="G112" s="216"/>
      <c r="H112" s="222"/>
    </row>
    <row r="113" spans="1:8" s="135" customFormat="1" ht="67.5">
      <c r="A113" s="610"/>
      <c r="B113" s="137"/>
      <c r="C113" s="539"/>
      <c r="D113" s="489" t="str">
        <f>"2.7."&amp;A111&amp;".2"</f>
        <v>2.7.1.2</v>
      </c>
      <c r="E113" s="165" t="s">
        <v>546</v>
      </c>
      <c r="F113" s="350" t="s">
        <v>376</v>
      </c>
      <c r="G113" s="219" t="s">
        <v>547</v>
      </c>
      <c r="H113" s="222"/>
    </row>
    <row r="114" spans="1:8" s="135" customFormat="1" ht="22.5">
      <c r="A114" s="610"/>
      <c r="B114" s="137"/>
      <c r="C114" s="539"/>
      <c r="D114" s="489" t="str">
        <f>"2.7."&amp;A111&amp;".3"</f>
        <v>2.7.1.3</v>
      </c>
      <c r="E114" s="165" t="s">
        <v>548</v>
      </c>
      <c r="F114" s="349" t="s">
        <v>376</v>
      </c>
      <c r="G114" s="216"/>
      <c r="H114" s="222"/>
    </row>
    <row r="115" spans="1:8" s="135" customFormat="1" ht="56.25">
      <c r="A115" s="610"/>
      <c r="B115" s="137"/>
      <c r="C115" s="539"/>
      <c r="D115" s="489" t="str">
        <f>"2.7."&amp;A111&amp;".4"</f>
        <v>2.7.1.4</v>
      </c>
      <c r="E115" s="165" t="s">
        <v>549</v>
      </c>
      <c r="F115" s="349" t="s">
        <v>376</v>
      </c>
      <c r="G115" s="219" t="s">
        <v>550</v>
      </c>
      <c r="H115" s="222"/>
    </row>
  </sheetData>
  <dataConsolidate/>
  <mergeCells count="43">
    <mergeCell ref="D60:D62"/>
    <mergeCell ref="D39:D52"/>
    <mergeCell ref="D33:D35"/>
    <mergeCell ref="A111:A115"/>
    <mergeCell ref="C111:C115"/>
    <mergeCell ref="L90:L91"/>
    <mergeCell ref="E85:E93"/>
    <mergeCell ref="F87:F92"/>
    <mergeCell ref="G89:G91"/>
    <mergeCell ref="A85:A93"/>
    <mergeCell ref="C89:C91"/>
    <mergeCell ref="B87:B92"/>
    <mergeCell ref="C4:C5"/>
    <mergeCell ref="E4:E5"/>
    <mergeCell ref="D4:D5"/>
    <mergeCell ref="D27:D29"/>
    <mergeCell ref="E27:E29"/>
    <mergeCell ref="E33:E35"/>
    <mergeCell ref="E60:E62"/>
    <mergeCell ref="I27:I28"/>
    <mergeCell ref="J27:J28"/>
    <mergeCell ref="I33:I34"/>
    <mergeCell ref="E39:E52"/>
    <mergeCell ref="G27:G28"/>
    <mergeCell ref="H27:H28"/>
    <mergeCell ref="J60:J61"/>
    <mergeCell ref="G60:G61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I60:I61"/>
    <mergeCell ref="G33:G34"/>
  </mergeCells>
  <phoneticPr fontId="8" type="noConversion"/>
  <dataValidations count="20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70 L33:M33 M39:N39 O39:O50 E56 Y60 M60 K27:K28 F74 E79 L92:L94 E65 F112 F114:F115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I65 M65 O65 Q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 P65 J65 L65 N6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 K85">
      <formula1>kind_of_CS_on_sheet_filter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K65">
      <formula1>kind_of_unit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13"/>
    <dataValidation type="decimal" allowBlank="1" showErrorMessage="1" errorTitle="Ошибка" error="Допускается ввод только неотрицательных чисел!" sqref="G65:H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1"/>
  <sheetViews>
    <sheetView showGridLines="0" zoomScaleNormal="100" workbookViewId="0"/>
  </sheetViews>
  <sheetFormatPr defaultRowHeight="11.25"/>
  <cols>
    <col min="1" max="1" width="9.140625" style="441"/>
  </cols>
  <sheetData>
    <row r="1" spans="1:4">
      <c r="A1" s="441" t="s">
        <v>1055</v>
      </c>
      <c r="B1" t="s">
        <v>157</v>
      </c>
      <c r="C1" t="s">
        <v>158</v>
      </c>
      <c r="D1" t="s">
        <v>1646</v>
      </c>
    </row>
    <row r="2" spans="1:4">
      <c r="A2" s="441">
        <v>1</v>
      </c>
      <c r="B2" t="s">
        <v>1056</v>
      </c>
      <c r="C2" t="s">
        <v>1056</v>
      </c>
      <c r="D2" t="s">
        <v>1057</v>
      </c>
    </row>
    <row r="3" spans="1:4">
      <c r="A3" s="441">
        <v>2</v>
      </c>
      <c r="B3" t="s">
        <v>1056</v>
      </c>
      <c r="C3" t="s">
        <v>1058</v>
      </c>
      <c r="D3" t="s">
        <v>1059</v>
      </c>
    </row>
    <row r="4" spans="1:4">
      <c r="A4" s="441">
        <v>3</v>
      </c>
      <c r="B4" t="s">
        <v>1056</v>
      </c>
      <c r="C4" t="s">
        <v>1060</v>
      </c>
      <c r="D4" t="s">
        <v>1061</v>
      </c>
    </row>
    <row r="5" spans="1:4">
      <c r="A5" s="441">
        <v>4</v>
      </c>
      <c r="B5" t="s">
        <v>1056</v>
      </c>
      <c r="C5" t="s">
        <v>1062</v>
      </c>
      <c r="D5" t="s">
        <v>1063</v>
      </c>
    </row>
    <row r="6" spans="1:4">
      <c r="A6" s="441">
        <v>5</v>
      </c>
      <c r="B6" t="s">
        <v>1056</v>
      </c>
      <c r="C6" t="s">
        <v>1064</v>
      </c>
      <c r="D6" t="s">
        <v>1065</v>
      </c>
    </row>
    <row r="7" spans="1:4">
      <c r="A7" s="441">
        <v>6</v>
      </c>
      <c r="B7" t="s">
        <v>1056</v>
      </c>
      <c r="C7" t="s">
        <v>1066</v>
      </c>
      <c r="D7" t="s">
        <v>1067</v>
      </c>
    </row>
    <row r="8" spans="1:4">
      <c r="A8" s="441">
        <v>7</v>
      </c>
      <c r="B8" t="s">
        <v>1056</v>
      </c>
      <c r="C8" t="s">
        <v>1068</v>
      </c>
      <c r="D8" t="s">
        <v>1069</v>
      </c>
    </row>
    <row r="9" spans="1:4">
      <c r="A9" s="441">
        <v>8</v>
      </c>
      <c r="B9" t="s">
        <v>1056</v>
      </c>
      <c r="C9" t="s">
        <v>1070</v>
      </c>
      <c r="D9" t="s">
        <v>1071</v>
      </c>
    </row>
    <row r="10" spans="1:4">
      <c r="A10" s="441">
        <v>9</v>
      </c>
      <c r="B10" t="s">
        <v>1056</v>
      </c>
      <c r="C10" t="s">
        <v>1072</v>
      </c>
      <c r="D10" t="s">
        <v>1073</v>
      </c>
    </row>
    <row r="11" spans="1:4">
      <c r="A11" s="441">
        <v>10</v>
      </c>
      <c r="B11" t="s">
        <v>1056</v>
      </c>
      <c r="C11" t="s">
        <v>1074</v>
      </c>
      <c r="D11" t="s">
        <v>1075</v>
      </c>
    </row>
    <row r="12" spans="1:4">
      <c r="A12" s="441">
        <v>11</v>
      </c>
      <c r="B12" t="s">
        <v>1056</v>
      </c>
      <c r="C12" t="s">
        <v>1076</v>
      </c>
      <c r="D12" t="s">
        <v>1077</v>
      </c>
    </row>
    <row r="13" spans="1:4">
      <c r="A13" s="441">
        <v>12</v>
      </c>
      <c r="B13" t="s">
        <v>1056</v>
      </c>
      <c r="C13" t="s">
        <v>1078</v>
      </c>
      <c r="D13" t="s">
        <v>1079</v>
      </c>
    </row>
    <row r="14" spans="1:4">
      <c r="A14" s="441">
        <v>13</v>
      </c>
      <c r="B14" t="s">
        <v>1080</v>
      </c>
      <c r="C14" t="s">
        <v>1080</v>
      </c>
      <c r="D14" t="s">
        <v>1081</v>
      </c>
    </row>
    <row r="15" spans="1:4">
      <c r="A15" s="441">
        <v>14</v>
      </c>
      <c r="B15" t="s">
        <v>1080</v>
      </c>
      <c r="C15" t="s">
        <v>1082</v>
      </c>
      <c r="D15" t="s">
        <v>1083</v>
      </c>
    </row>
    <row r="16" spans="1:4">
      <c r="A16" s="441">
        <v>15</v>
      </c>
      <c r="B16" t="s">
        <v>1080</v>
      </c>
      <c r="C16" t="s">
        <v>1084</v>
      </c>
      <c r="D16" t="s">
        <v>1085</v>
      </c>
    </row>
    <row r="17" spans="1:4">
      <c r="A17" s="441">
        <v>16</v>
      </c>
      <c r="B17" t="s">
        <v>1080</v>
      </c>
      <c r="C17" t="s">
        <v>1086</v>
      </c>
      <c r="D17" t="s">
        <v>1087</v>
      </c>
    </row>
    <row r="18" spans="1:4">
      <c r="A18" s="441">
        <v>17</v>
      </c>
      <c r="B18" t="s">
        <v>1080</v>
      </c>
      <c r="C18" t="s">
        <v>1088</v>
      </c>
      <c r="D18" t="s">
        <v>1089</v>
      </c>
    </row>
    <row r="19" spans="1:4">
      <c r="A19" s="441">
        <v>18</v>
      </c>
      <c r="B19" t="s">
        <v>1080</v>
      </c>
      <c r="C19" t="s">
        <v>1090</v>
      </c>
      <c r="D19" t="s">
        <v>1091</v>
      </c>
    </row>
    <row r="20" spans="1:4">
      <c r="A20" s="441">
        <v>19</v>
      </c>
      <c r="B20" t="s">
        <v>1080</v>
      </c>
      <c r="C20" t="s">
        <v>1092</v>
      </c>
      <c r="D20" t="s">
        <v>1093</v>
      </c>
    </row>
    <row r="21" spans="1:4">
      <c r="A21" s="441">
        <v>20</v>
      </c>
      <c r="B21" t="s">
        <v>1080</v>
      </c>
      <c r="C21" t="s">
        <v>1094</v>
      </c>
      <c r="D21" t="s">
        <v>1095</v>
      </c>
    </row>
    <row r="22" spans="1:4">
      <c r="A22" s="441">
        <v>21</v>
      </c>
      <c r="B22" t="s">
        <v>1080</v>
      </c>
      <c r="C22" t="s">
        <v>1096</v>
      </c>
      <c r="D22" t="s">
        <v>1097</v>
      </c>
    </row>
    <row r="23" spans="1:4">
      <c r="A23" s="441">
        <v>22</v>
      </c>
      <c r="B23" t="s">
        <v>1080</v>
      </c>
      <c r="C23" t="s">
        <v>1098</v>
      </c>
      <c r="D23" t="s">
        <v>1099</v>
      </c>
    </row>
    <row r="24" spans="1:4">
      <c r="A24" s="441">
        <v>23</v>
      </c>
      <c r="B24" t="s">
        <v>1100</v>
      </c>
      <c r="C24" t="s">
        <v>1100</v>
      </c>
      <c r="D24" t="s">
        <v>1101</v>
      </c>
    </row>
    <row r="25" spans="1:4">
      <c r="A25" s="441">
        <v>24</v>
      </c>
      <c r="B25" t="s">
        <v>1100</v>
      </c>
      <c r="C25" t="s">
        <v>1102</v>
      </c>
      <c r="D25" t="s">
        <v>1103</v>
      </c>
    </row>
    <row r="26" spans="1:4">
      <c r="A26" s="441">
        <v>25</v>
      </c>
      <c r="B26" t="s">
        <v>1100</v>
      </c>
      <c r="C26" t="s">
        <v>1104</v>
      </c>
      <c r="D26" t="s">
        <v>1105</v>
      </c>
    </row>
    <row r="27" spans="1:4">
      <c r="A27" s="441">
        <v>26</v>
      </c>
      <c r="B27" t="s">
        <v>1100</v>
      </c>
      <c r="C27" t="s">
        <v>1106</v>
      </c>
      <c r="D27" t="s">
        <v>1107</v>
      </c>
    </row>
    <row r="28" spans="1:4">
      <c r="A28" s="441">
        <v>27</v>
      </c>
      <c r="B28" t="s">
        <v>1100</v>
      </c>
      <c r="C28" t="s">
        <v>1108</v>
      </c>
      <c r="D28" t="s">
        <v>1109</v>
      </c>
    </row>
    <row r="29" spans="1:4">
      <c r="A29" s="441">
        <v>28</v>
      </c>
      <c r="B29" t="s">
        <v>1100</v>
      </c>
      <c r="C29" t="s">
        <v>1110</v>
      </c>
      <c r="D29" t="s">
        <v>1111</v>
      </c>
    </row>
    <row r="30" spans="1:4">
      <c r="A30" s="441">
        <v>29</v>
      </c>
      <c r="B30" t="s">
        <v>1100</v>
      </c>
      <c r="C30" t="s">
        <v>1112</v>
      </c>
      <c r="D30" t="s">
        <v>1113</v>
      </c>
    </row>
    <row r="31" spans="1:4">
      <c r="A31" s="441">
        <v>30</v>
      </c>
      <c r="B31" t="s">
        <v>1100</v>
      </c>
      <c r="C31" t="s">
        <v>1114</v>
      </c>
      <c r="D31" t="s">
        <v>1115</v>
      </c>
    </row>
    <row r="32" spans="1:4">
      <c r="A32" s="441">
        <v>31</v>
      </c>
      <c r="B32" t="s">
        <v>1100</v>
      </c>
      <c r="C32" t="s">
        <v>1116</v>
      </c>
      <c r="D32" t="s">
        <v>1117</v>
      </c>
    </row>
    <row r="33" spans="1:4">
      <c r="A33" s="441">
        <v>32</v>
      </c>
      <c r="B33" t="s">
        <v>1100</v>
      </c>
      <c r="C33" t="s">
        <v>1118</v>
      </c>
      <c r="D33" t="s">
        <v>1119</v>
      </c>
    </row>
    <row r="34" spans="1:4">
      <c r="A34" s="441">
        <v>33</v>
      </c>
      <c r="B34" t="s">
        <v>1100</v>
      </c>
      <c r="C34" t="s">
        <v>1120</v>
      </c>
      <c r="D34" t="s">
        <v>1121</v>
      </c>
    </row>
    <row r="35" spans="1:4">
      <c r="A35" s="441">
        <v>34</v>
      </c>
      <c r="B35" t="s">
        <v>1100</v>
      </c>
      <c r="C35" t="s">
        <v>1122</v>
      </c>
      <c r="D35" t="s">
        <v>1123</v>
      </c>
    </row>
    <row r="36" spans="1:4">
      <c r="A36" s="441">
        <v>35</v>
      </c>
      <c r="B36" t="s">
        <v>1124</v>
      </c>
      <c r="C36" t="s">
        <v>1124</v>
      </c>
      <c r="D36" t="s">
        <v>1125</v>
      </c>
    </row>
    <row r="37" spans="1:4">
      <c r="A37" s="441">
        <v>36</v>
      </c>
      <c r="B37" t="s">
        <v>1124</v>
      </c>
      <c r="C37" t="s">
        <v>1126</v>
      </c>
      <c r="D37" t="s">
        <v>1127</v>
      </c>
    </row>
    <row r="38" spans="1:4">
      <c r="A38" s="441">
        <v>37</v>
      </c>
      <c r="B38" t="s">
        <v>1124</v>
      </c>
      <c r="C38" t="s">
        <v>1128</v>
      </c>
      <c r="D38" t="s">
        <v>1129</v>
      </c>
    </row>
    <row r="39" spans="1:4">
      <c r="A39" s="441">
        <v>38</v>
      </c>
      <c r="B39" t="s">
        <v>1124</v>
      </c>
      <c r="C39" t="s">
        <v>1130</v>
      </c>
      <c r="D39" t="s">
        <v>1131</v>
      </c>
    </row>
    <row r="40" spans="1:4">
      <c r="A40" s="441">
        <v>39</v>
      </c>
      <c r="B40" t="s">
        <v>1124</v>
      </c>
      <c r="C40" t="s">
        <v>1132</v>
      </c>
      <c r="D40" t="s">
        <v>1133</v>
      </c>
    </row>
    <row r="41" spans="1:4">
      <c r="A41" s="441">
        <v>40</v>
      </c>
      <c r="B41" t="s">
        <v>1124</v>
      </c>
      <c r="C41" t="s">
        <v>1134</v>
      </c>
      <c r="D41" t="s">
        <v>1135</v>
      </c>
    </row>
    <row r="42" spans="1:4">
      <c r="A42" s="441">
        <v>41</v>
      </c>
      <c r="B42" t="s">
        <v>1124</v>
      </c>
      <c r="C42" t="s">
        <v>1136</v>
      </c>
      <c r="D42" t="s">
        <v>1137</v>
      </c>
    </row>
    <row r="43" spans="1:4">
      <c r="A43" s="441">
        <v>42</v>
      </c>
      <c r="B43" t="s">
        <v>1124</v>
      </c>
      <c r="C43" t="s">
        <v>1138</v>
      </c>
      <c r="D43" t="s">
        <v>1139</v>
      </c>
    </row>
    <row r="44" spans="1:4">
      <c r="A44" s="441">
        <v>43</v>
      </c>
      <c r="B44" t="s">
        <v>1124</v>
      </c>
      <c r="C44" t="s">
        <v>1140</v>
      </c>
      <c r="D44" t="s">
        <v>1141</v>
      </c>
    </row>
    <row r="45" spans="1:4">
      <c r="A45" s="441">
        <v>44</v>
      </c>
      <c r="B45" t="s">
        <v>1124</v>
      </c>
      <c r="C45" t="s">
        <v>1142</v>
      </c>
      <c r="D45" t="s">
        <v>1143</v>
      </c>
    </row>
    <row r="46" spans="1:4">
      <c r="A46" s="441">
        <v>45</v>
      </c>
      <c r="B46" t="s">
        <v>1144</v>
      </c>
      <c r="C46" t="s">
        <v>1146</v>
      </c>
      <c r="D46" t="s">
        <v>1147</v>
      </c>
    </row>
    <row r="47" spans="1:4">
      <c r="A47" s="441">
        <v>46</v>
      </c>
      <c r="B47" t="s">
        <v>1144</v>
      </c>
      <c r="C47" t="s">
        <v>1148</v>
      </c>
      <c r="D47" t="s">
        <v>1149</v>
      </c>
    </row>
    <row r="48" spans="1:4">
      <c r="A48" s="441">
        <v>47</v>
      </c>
      <c r="B48" t="s">
        <v>1144</v>
      </c>
      <c r="C48" t="s">
        <v>1144</v>
      </c>
      <c r="D48" t="s">
        <v>1145</v>
      </c>
    </row>
    <row r="49" spans="1:4">
      <c r="A49" s="441">
        <v>48</v>
      </c>
      <c r="B49" t="s">
        <v>1144</v>
      </c>
      <c r="C49" t="s">
        <v>1150</v>
      </c>
      <c r="D49" t="s">
        <v>1151</v>
      </c>
    </row>
    <row r="50" spans="1:4">
      <c r="A50" s="441">
        <v>49</v>
      </c>
      <c r="B50" t="s">
        <v>1144</v>
      </c>
      <c r="C50" t="s">
        <v>1152</v>
      </c>
      <c r="D50" t="s">
        <v>1153</v>
      </c>
    </row>
    <row r="51" spans="1:4">
      <c r="A51" s="441">
        <v>50</v>
      </c>
      <c r="B51" t="s">
        <v>1144</v>
      </c>
      <c r="C51" t="s">
        <v>1154</v>
      </c>
      <c r="D51" t="s">
        <v>1155</v>
      </c>
    </row>
    <row r="52" spans="1:4">
      <c r="A52" s="441">
        <v>51</v>
      </c>
      <c r="B52" t="s">
        <v>1144</v>
      </c>
      <c r="C52" t="s">
        <v>1156</v>
      </c>
      <c r="D52" t="s">
        <v>1157</v>
      </c>
    </row>
    <row r="53" spans="1:4">
      <c r="A53" s="441">
        <v>52</v>
      </c>
      <c r="B53" t="s">
        <v>1144</v>
      </c>
      <c r="C53" t="s">
        <v>1158</v>
      </c>
      <c r="D53" t="s">
        <v>1159</v>
      </c>
    </row>
    <row r="54" spans="1:4">
      <c r="A54" s="441">
        <v>53</v>
      </c>
      <c r="B54" t="s">
        <v>1144</v>
      </c>
      <c r="C54" t="s">
        <v>1160</v>
      </c>
      <c r="D54" t="s">
        <v>1161</v>
      </c>
    </row>
    <row r="55" spans="1:4">
      <c r="A55" s="441">
        <v>54</v>
      </c>
      <c r="B55" t="s">
        <v>1144</v>
      </c>
      <c r="C55" t="s">
        <v>1162</v>
      </c>
      <c r="D55" t="s">
        <v>1163</v>
      </c>
    </row>
    <row r="56" spans="1:4">
      <c r="A56" s="441">
        <v>55</v>
      </c>
      <c r="B56" t="s">
        <v>1144</v>
      </c>
      <c r="C56" t="s">
        <v>1164</v>
      </c>
      <c r="D56" t="s">
        <v>1165</v>
      </c>
    </row>
    <row r="57" spans="1:4">
      <c r="A57" s="441">
        <v>56</v>
      </c>
      <c r="B57" t="s">
        <v>1144</v>
      </c>
      <c r="C57" t="s">
        <v>1166</v>
      </c>
      <c r="D57" t="s">
        <v>1167</v>
      </c>
    </row>
    <row r="58" spans="1:4">
      <c r="A58" s="441">
        <v>57</v>
      </c>
      <c r="B58" t="s">
        <v>1144</v>
      </c>
      <c r="C58" t="s">
        <v>1168</v>
      </c>
      <c r="D58" t="s">
        <v>1169</v>
      </c>
    </row>
    <row r="59" spans="1:4">
      <c r="A59" s="441">
        <v>58</v>
      </c>
      <c r="B59" t="s">
        <v>1144</v>
      </c>
      <c r="C59" t="s">
        <v>1170</v>
      </c>
      <c r="D59" t="s">
        <v>1171</v>
      </c>
    </row>
    <row r="60" spans="1:4">
      <c r="A60" s="441">
        <v>59</v>
      </c>
      <c r="B60" t="s">
        <v>1144</v>
      </c>
      <c r="C60" t="s">
        <v>1172</v>
      </c>
      <c r="D60" t="s">
        <v>1173</v>
      </c>
    </row>
    <row r="61" spans="1:4">
      <c r="A61" s="441">
        <v>60</v>
      </c>
      <c r="B61" t="s">
        <v>1144</v>
      </c>
      <c r="C61" t="s">
        <v>1174</v>
      </c>
      <c r="D61" t="s">
        <v>1175</v>
      </c>
    </row>
    <row r="62" spans="1:4">
      <c r="A62" s="441">
        <v>61</v>
      </c>
      <c r="B62" t="s">
        <v>1144</v>
      </c>
      <c r="C62" t="s">
        <v>1176</v>
      </c>
      <c r="D62" t="s">
        <v>1177</v>
      </c>
    </row>
    <row r="63" spans="1:4">
      <c r="A63" s="441">
        <v>62</v>
      </c>
      <c r="B63" t="s">
        <v>1144</v>
      </c>
      <c r="C63" t="s">
        <v>1178</v>
      </c>
      <c r="D63" t="s">
        <v>1179</v>
      </c>
    </row>
    <row r="64" spans="1:4">
      <c r="A64" s="441">
        <v>63</v>
      </c>
      <c r="B64" t="s">
        <v>1144</v>
      </c>
      <c r="C64" t="s">
        <v>1180</v>
      </c>
      <c r="D64" t="s">
        <v>1181</v>
      </c>
    </row>
    <row r="65" spans="1:4">
      <c r="A65" s="441">
        <v>64</v>
      </c>
      <c r="B65" t="s">
        <v>1144</v>
      </c>
      <c r="C65" t="s">
        <v>1182</v>
      </c>
      <c r="D65" t="s">
        <v>1183</v>
      </c>
    </row>
    <row r="66" spans="1:4">
      <c r="A66" s="441">
        <v>65</v>
      </c>
      <c r="B66" t="s">
        <v>1184</v>
      </c>
      <c r="C66" t="s">
        <v>1186</v>
      </c>
      <c r="D66" t="s">
        <v>1187</v>
      </c>
    </row>
    <row r="67" spans="1:4">
      <c r="A67" s="441">
        <v>66</v>
      </c>
      <c r="B67" t="s">
        <v>1184</v>
      </c>
      <c r="C67" t="s">
        <v>1188</v>
      </c>
      <c r="D67" t="s">
        <v>1189</v>
      </c>
    </row>
    <row r="68" spans="1:4">
      <c r="A68" s="441">
        <v>67</v>
      </c>
      <c r="B68" t="s">
        <v>1184</v>
      </c>
      <c r="C68" t="s">
        <v>1184</v>
      </c>
      <c r="D68" t="s">
        <v>1185</v>
      </c>
    </row>
    <row r="69" spans="1:4">
      <c r="A69" s="441">
        <v>68</v>
      </c>
      <c r="B69" t="s">
        <v>1184</v>
      </c>
      <c r="C69" t="s">
        <v>1190</v>
      </c>
      <c r="D69" t="s">
        <v>1191</v>
      </c>
    </row>
    <row r="70" spans="1:4">
      <c r="A70" s="441">
        <v>69</v>
      </c>
      <c r="B70" t="s">
        <v>1184</v>
      </c>
      <c r="C70" t="s">
        <v>1192</v>
      </c>
      <c r="D70" t="s">
        <v>1193</v>
      </c>
    </row>
    <row r="71" spans="1:4">
      <c r="A71" s="441">
        <v>70</v>
      </c>
      <c r="B71" t="s">
        <v>1184</v>
      </c>
      <c r="C71" t="s">
        <v>1194</v>
      </c>
      <c r="D71" t="s">
        <v>1195</v>
      </c>
    </row>
    <row r="72" spans="1:4">
      <c r="A72" s="441">
        <v>71</v>
      </c>
      <c r="B72" t="s">
        <v>1184</v>
      </c>
      <c r="C72" t="s">
        <v>1196</v>
      </c>
      <c r="D72" t="s">
        <v>1197</v>
      </c>
    </row>
    <row r="73" spans="1:4">
      <c r="A73" s="441">
        <v>72</v>
      </c>
      <c r="B73" t="s">
        <v>1184</v>
      </c>
      <c r="C73" t="s">
        <v>1198</v>
      </c>
      <c r="D73" t="s">
        <v>1199</v>
      </c>
    </row>
    <row r="74" spans="1:4">
      <c r="A74" s="441">
        <v>73</v>
      </c>
      <c r="B74" t="s">
        <v>1184</v>
      </c>
      <c r="C74" t="s">
        <v>1200</v>
      </c>
      <c r="D74" t="s">
        <v>1201</v>
      </c>
    </row>
    <row r="75" spans="1:4">
      <c r="A75" s="441">
        <v>74</v>
      </c>
      <c r="B75" t="s">
        <v>1184</v>
      </c>
      <c r="C75" t="s">
        <v>1202</v>
      </c>
      <c r="D75" t="s">
        <v>1203</v>
      </c>
    </row>
    <row r="76" spans="1:4">
      <c r="A76" s="441">
        <v>75</v>
      </c>
      <c r="B76" t="s">
        <v>1184</v>
      </c>
      <c r="C76" t="s">
        <v>1204</v>
      </c>
      <c r="D76" t="s">
        <v>1205</v>
      </c>
    </row>
    <row r="77" spans="1:4">
      <c r="A77" s="441">
        <v>76</v>
      </c>
      <c r="B77" t="s">
        <v>1184</v>
      </c>
      <c r="C77" t="s">
        <v>1206</v>
      </c>
      <c r="D77" t="s">
        <v>1207</v>
      </c>
    </row>
    <row r="78" spans="1:4">
      <c r="A78" s="441">
        <v>77</v>
      </c>
      <c r="B78" t="s">
        <v>1184</v>
      </c>
      <c r="C78" t="s">
        <v>1208</v>
      </c>
      <c r="D78" t="s">
        <v>1209</v>
      </c>
    </row>
    <row r="79" spans="1:4">
      <c r="A79" s="441">
        <v>78</v>
      </c>
      <c r="B79" t="s">
        <v>1184</v>
      </c>
      <c r="C79" t="s">
        <v>1210</v>
      </c>
      <c r="D79" t="s">
        <v>1211</v>
      </c>
    </row>
    <row r="80" spans="1:4">
      <c r="A80" s="441">
        <v>79</v>
      </c>
      <c r="B80" t="s">
        <v>1184</v>
      </c>
      <c r="C80" t="s">
        <v>1212</v>
      </c>
      <c r="D80" t="s">
        <v>1213</v>
      </c>
    </row>
    <row r="81" spans="1:4">
      <c r="A81" s="441">
        <v>80</v>
      </c>
      <c r="B81" t="s">
        <v>1214</v>
      </c>
      <c r="C81" t="s">
        <v>1214</v>
      </c>
      <c r="D81" t="s">
        <v>1215</v>
      </c>
    </row>
    <row r="82" spans="1:4">
      <c r="A82" s="441">
        <v>81</v>
      </c>
      <c r="B82" t="s">
        <v>1216</v>
      </c>
      <c r="C82" t="s">
        <v>1216</v>
      </c>
      <c r="D82" t="s">
        <v>1217</v>
      </c>
    </row>
    <row r="83" spans="1:4">
      <c r="A83" s="441">
        <v>82</v>
      </c>
      <c r="B83" t="s">
        <v>1218</v>
      </c>
      <c r="C83" t="s">
        <v>1220</v>
      </c>
      <c r="D83" t="s">
        <v>1221</v>
      </c>
    </row>
    <row r="84" spans="1:4">
      <c r="A84" s="441">
        <v>83</v>
      </c>
      <c r="B84" t="s">
        <v>1218</v>
      </c>
      <c r="C84" t="s">
        <v>1222</v>
      </c>
      <c r="D84" t="s">
        <v>1223</v>
      </c>
    </row>
    <row r="85" spans="1:4">
      <c r="A85" s="441">
        <v>84</v>
      </c>
      <c r="B85" t="s">
        <v>1218</v>
      </c>
      <c r="C85" t="s">
        <v>1224</v>
      </c>
      <c r="D85" t="s">
        <v>1225</v>
      </c>
    </row>
    <row r="86" spans="1:4">
      <c r="A86" s="441">
        <v>85</v>
      </c>
      <c r="B86" t="s">
        <v>1218</v>
      </c>
      <c r="C86" t="s">
        <v>1226</v>
      </c>
      <c r="D86" t="s">
        <v>1227</v>
      </c>
    </row>
    <row r="87" spans="1:4">
      <c r="A87" s="441">
        <v>86</v>
      </c>
      <c r="B87" t="s">
        <v>1218</v>
      </c>
      <c r="C87" t="s">
        <v>1228</v>
      </c>
      <c r="D87" t="s">
        <v>1229</v>
      </c>
    </row>
    <row r="88" spans="1:4">
      <c r="A88" s="441">
        <v>87</v>
      </c>
      <c r="B88" t="s">
        <v>1218</v>
      </c>
      <c r="C88" t="s">
        <v>1230</v>
      </c>
      <c r="D88" t="s">
        <v>1231</v>
      </c>
    </row>
    <row r="89" spans="1:4">
      <c r="A89" s="441">
        <v>88</v>
      </c>
      <c r="B89" t="s">
        <v>1218</v>
      </c>
      <c r="C89" t="s">
        <v>1218</v>
      </c>
      <c r="D89" t="s">
        <v>1219</v>
      </c>
    </row>
    <row r="90" spans="1:4">
      <c r="A90" s="441">
        <v>89</v>
      </c>
      <c r="B90" t="s">
        <v>1218</v>
      </c>
      <c r="C90" t="s">
        <v>1232</v>
      </c>
      <c r="D90" t="s">
        <v>1233</v>
      </c>
    </row>
    <row r="91" spans="1:4">
      <c r="A91" s="441">
        <v>90</v>
      </c>
      <c r="B91" t="s">
        <v>1218</v>
      </c>
      <c r="C91" t="s">
        <v>1234</v>
      </c>
      <c r="D91" t="s">
        <v>1235</v>
      </c>
    </row>
    <row r="92" spans="1:4">
      <c r="A92" s="441">
        <v>91</v>
      </c>
      <c r="B92" t="s">
        <v>1218</v>
      </c>
      <c r="C92" t="s">
        <v>1236</v>
      </c>
      <c r="D92" t="s">
        <v>1237</v>
      </c>
    </row>
    <row r="93" spans="1:4">
      <c r="A93" s="441">
        <v>92</v>
      </c>
      <c r="B93" t="s">
        <v>1218</v>
      </c>
      <c r="C93" t="s">
        <v>1238</v>
      </c>
      <c r="D93" t="s">
        <v>1239</v>
      </c>
    </row>
    <row r="94" spans="1:4">
      <c r="A94" s="441">
        <v>93</v>
      </c>
      <c r="B94" t="s">
        <v>1218</v>
      </c>
      <c r="C94" t="s">
        <v>1240</v>
      </c>
      <c r="D94" t="s">
        <v>1241</v>
      </c>
    </row>
    <row r="95" spans="1:4">
      <c r="A95" s="441">
        <v>94</v>
      </c>
      <c r="B95" t="s">
        <v>1218</v>
      </c>
      <c r="C95" t="s">
        <v>1242</v>
      </c>
      <c r="D95" t="s">
        <v>1243</v>
      </c>
    </row>
    <row r="96" spans="1:4">
      <c r="A96" s="441">
        <v>95</v>
      </c>
      <c r="B96" t="s">
        <v>1218</v>
      </c>
      <c r="C96" t="s">
        <v>1244</v>
      </c>
      <c r="D96" t="s">
        <v>1245</v>
      </c>
    </row>
    <row r="97" spans="1:4">
      <c r="A97" s="441">
        <v>96</v>
      </c>
      <c r="B97" t="s">
        <v>1218</v>
      </c>
      <c r="C97" t="s">
        <v>1246</v>
      </c>
      <c r="D97" t="s">
        <v>1247</v>
      </c>
    </row>
    <row r="98" spans="1:4">
      <c r="A98" s="441">
        <v>97</v>
      </c>
      <c r="B98" t="s">
        <v>1218</v>
      </c>
      <c r="C98" t="s">
        <v>1248</v>
      </c>
      <c r="D98" t="s">
        <v>1249</v>
      </c>
    </row>
    <row r="99" spans="1:4">
      <c r="A99" s="441">
        <v>98</v>
      </c>
      <c r="B99" t="s">
        <v>1218</v>
      </c>
      <c r="C99" t="s">
        <v>1250</v>
      </c>
      <c r="D99" t="s">
        <v>1251</v>
      </c>
    </row>
    <row r="100" spans="1:4">
      <c r="A100" s="441">
        <v>99</v>
      </c>
      <c r="B100" t="s">
        <v>1252</v>
      </c>
      <c r="C100" t="s">
        <v>1254</v>
      </c>
      <c r="D100" t="s">
        <v>1255</v>
      </c>
    </row>
    <row r="101" spans="1:4">
      <c r="A101" s="441">
        <v>100</v>
      </c>
      <c r="B101" t="s">
        <v>1252</v>
      </c>
      <c r="C101" t="s">
        <v>1256</v>
      </c>
      <c r="D101" t="s">
        <v>1257</v>
      </c>
    </row>
    <row r="102" spans="1:4">
      <c r="A102" s="441">
        <v>101</v>
      </c>
      <c r="B102" t="s">
        <v>1252</v>
      </c>
      <c r="C102" t="s">
        <v>1258</v>
      </c>
      <c r="D102" t="s">
        <v>1259</v>
      </c>
    </row>
    <row r="103" spans="1:4">
      <c r="A103" s="441">
        <v>102</v>
      </c>
      <c r="B103" t="s">
        <v>1252</v>
      </c>
      <c r="C103" t="s">
        <v>1260</v>
      </c>
      <c r="D103" t="s">
        <v>1261</v>
      </c>
    </row>
    <row r="104" spans="1:4">
      <c r="A104" s="441">
        <v>103</v>
      </c>
      <c r="B104" t="s">
        <v>1252</v>
      </c>
      <c r="C104" t="s">
        <v>1262</v>
      </c>
      <c r="D104" t="s">
        <v>1263</v>
      </c>
    </row>
    <row r="105" spans="1:4">
      <c r="A105" s="441">
        <v>104</v>
      </c>
      <c r="B105" t="s">
        <v>1252</v>
      </c>
      <c r="C105" t="s">
        <v>1264</v>
      </c>
      <c r="D105" t="s">
        <v>1265</v>
      </c>
    </row>
    <row r="106" spans="1:4">
      <c r="A106" s="441">
        <v>105</v>
      </c>
      <c r="B106" t="s">
        <v>1252</v>
      </c>
      <c r="C106" t="s">
        <v>1252</v>
      </c>
      <c r="D106" t="s">
        <v>1253</v>
      </c>
    </row>
    <row r="107" spans="1:4">
      <c r="A107" s="441">
        <v>106</v>
      </c>
      <c r="B107" t="s">
        <v>1252</v>
      </c>
      <c r="C107" t="s">
        <v>1266</v>
      </c>
      <c r="D107" t="s">
        <v>1267</v>
      </c>
    </row>
    <row r="108" spans="1:4">
      <c r="A108" s="441">
        <v>107</v>
      </c>
      <c r="B108" t="s">
        <v>1252</v>
      </c>
      <c r="C108" t="s">
        <v>1268</v>
      </c>
      <c r="D108" t="s">
        <v>1269</v>
      </c>
    </row>
    <row r="109" spans="1:4">
      <c r="A109" s="441">
        <v>108</v>
      </c>
      <c r="B109" t="s">
        <v>1252</v>
      </c>
      <c r="C109" t="s">
        <v>1270</v>
      </c>
      <c r="D109" t="s">
        <v>1271</v>
      </c>
    </row>
    <row r="110" spans="1:4">
      <c r="A110" s="441">
        <v>109</v>
      </c>
      <c r="B110" t="s">
        <v>1252</v>
      </c>
      <c r="C110" t="s">
        <v>1272</v>
      </c>
      <c r="D110" t="s">
        <v>1273</v>
      </c>
    </row>
    <row r="111" spans="1:4">
      <c r="A111" s="441">
        <v>110</v>
      </c>
      <c r="B111" t="s">
        <v>1252</v>
      </c>
      <c r="C111" t="s">
        <v>1274</v>
      </c>
      <c r="D111" t="s">
        <v>1275</v>
      </c>
    </row>
    <row r="112" spans="1:4">
      <c r="A112" s="441">
        <v>111</v>
      </c>
      <c r="B112" t="s">
        <v>1252</v>
      </c>
      <c r="C112" t="s">
        <v>1276</v>
      </c>
      <c r="D112" t="s">
        <v>1277</v>
      </c>
    </row>
    <row r="113" spans="1:4">
      <c r="A113" s="441">
        <v>112</v>
      </c>
      <c r="B113" t="s">
        <v>1252</v>
      </c>
      <c r="C113" t="s">
        <v>1278</v>
      </c>
      <c r="D113" t="s">
        <v>1279</v>
      </c>
    </row>
    <row r="114" spans="1:4">
      <c r="A114" s="441">
        <v>113</v>
      </c>
      <c r="B114" t="s">
        <v>1252</v>
      </c>
      <c r="C114" t="s">
        <v>1280</v>
      </c>
      <c r="D114" t="s">
        <v>1281</v>
      </c>
    </row>
    <row r="115" spans="1:4">
      <c r="A115" s="441">
        <v>114</v>
      </c>
      <c r="B115" t="s">
        <v>1252</v>
      </c>
      <c r="C115" t="s">
        <v>1282</v>
      </c>
      <c r="D115" t="s">
        <v>1283</v>
      </c>
    </row>
    <row r="116" spans="1:4">
      <c r="A116" s="441">
        <v>115</v>
      </c>
      <c r="B116" t="s">
        <v>1252</v>
      </c>
      <c r="C116" t="s">
        <v>1284</v>
      </c>
      <c r="D116" t="s">
        <v>1285</v>
      </c>
    </row>
    <row r="117" spans="1:4">
      <c r="A117" s="441">
        <v>116</v>
      </c>
      <c r="B117" t="s">
        <v>1252</v>
      </c>
      <c r="C117" t="s">
        <v>1286</v>
      </c>
      <c r="D117" t="s">
        <v>1287</v>
      </c>
    </row>
    <row r="118" spans="1:4">
      <c r="A118" s="441">
        <v>117</v>
      </c>
      <c r="B118" t="s">
        <v>1252</v>
      </c>
      <c r="C118" t="s">
        <v>1288</v>
      </c>
      <c r="D118" t="s">
        <v>1289</v>
      </c>
    </row>
    <row r="119" spans="1:4">
      <c r="A119" s="441">
        <v>118</v>
      </c>
      <c r="B119" t="s">
        <v>1252</v>
      </c>
      <c r="C119" t="s">
        <v>1290</v>
      </c>
      <c r="D119" t="s">
        <v>1291</v>
      </c>
    </row>
    <row r="120" spans="1:4">
      <c r="A120" s="441">
        <v>119</v>
      </c>
      <c r="B120" t="s">
        <v>1252</v>
      </c>
      <c r="C120" t="s">
        <v>1292</v>
      </c>
      <c r="D120" t="s">
        <v>1293</v>
      </c>
    </row>
    <row r="121" spans="1:4">
      <c r="A121" s="441">
        <v>120</v>
      </c>
      <c r="B121" t="s">
        <v>1252</v>
      </c>
      <c r="C121" t="s">
        <v>1294</v>
      </c>
      <c r="D121" t="s">
        <v>1295</v>
      </c>
    </row>
    <row r="122" spans="1:4">
      <c r="A122" s="441">
        <v>121</v>
      </c>
      <c r="B122" t="s">
        <v>1252</v>
      </c>
      <c r="C122" t="s">
        <v>1296</v>
      </c>
      <c r="D122" t="s">
        <v>1297</v>
      </c>
    </row>
    <row r="123" spans="1:4">
      <c r="A123" s="441">
        <v>122</v>
      </c>
      <c r="B123" t="s">
        <v>1298</v>
      </c>
      <c r="C123" t="s">
        <v>1300</v>
      </c>
      <c r="D123" t="s">
        <v>1301</v>
      </c>
    </row>
    <row r="124" spans="1:4">
      <c r="A124" s="441">
        <v>123</v>
      </c>
      <c r="B124" t="s">
        <v>1298</v>
      </c>
      <c r="C124" t="s">
        <v>1302</v>
      </c>
      <c r="D124" t="s">
        <v>1303</v>
      </c>
    </row>
    <row r="125" spans="1:4">
      <c r="A125" s="441">
        <v>124</v>
      </c>
      <c r="B125" t="s">
        <v>1298</v>
      </c>
      <c r="C125" t="s">
        <v>1304</v>
      </c>
      <c r="D125" t="s">
        <v>1305</v>
      </c>
    </row>
    <row r="126" spans="1:4">
      <c r="A126" s="441">
        <v>125</v>
      </c>
      <c r="B126" t="s">
        <v>1298</v>
      </c>
      <c r="C126" t="s">
        <v>1306</v>
      </c>
      <c r="D126" t="s">
        <v>1307</v>
      </c>
    </row>
    <row r="127" spans="1:4">
      <c r="A127" s="441">
        <v>126</v>
      </c>
      <c r="B127" t="s">
        <v>1298</v>
      </c>
      <c r="C127" t="s">
        <v>1308</v>
      </c>
      <c r="D127" t="s">
        <v>1309</v>
      </c>
    </row>
    <row r="128" spans="1:4">
      <c r="A128" s="441">
        <v>127</v>
      </c>
      <c r="B128" t="s">
        <v>1298</v>
      </c>
      <c r="C128" t="s">
        <v>1310</v>
      </c>
      <c r="D128" t="s">
        <v>1311</v>
      </c>
    </row>
    <row r="129" spans="1:4">
      <c r="A129" s="441">
        <v>128</v>
      </c>
      <c r="B129" t="s">
        <v>1298</v>
      </c>
      <c r="C129" t="s">
        <v>1298</v>
      </c>
      <c r="D129" t="s">
        <v>1299</v>
      </c>
    </row>
    <row r="130" spans="1:4">
      <c r="A130" s="441">
        <v>129</v>
      </c>
      <c r="B130" t="s">
        <v>1298</v>
      </c>
      <c r="C130" t="s">
        <v>1156</v>
      </c>
      <c r="D130" t="s">
        <v>1312</v>
      </c>
    </row>
    <row r="131" spans="1:4">
      <c r="A131" s="441">
        <v>130</v>
      </c>
      <c r="B131" t="s">
        <v>1298</v>
      </c>
      <c r="C131" t="s">
        <v>1313</v>
      </c>
      <c r="D131" t="s">
        <v>1314</v>
      </c>
    </row>
    <row r="132" spans="1:4">
      <c r="A132" s="441">
        <v>131</v>
      </c>
      <c r="B132" t="s">
        <v>1298</v>
      </c>
      <c r="C132" t="s">
        <v>1315</v>
      </c>
      <c r="D132" t="s">
        <v>1316</v>
      </c>
    </row>
    <row r="133" spans="1:4">
      <c r="A133" s="441">
        <v>132</v>
      </c>
      <c r="B133" t="s">
        <v>1298</v>
      </c>
      <c r="C133" t="s">
        <v>1317</v>
      </c>
      <c r="D133" t="s">
        <v>1318</v>
      </c>
    </row>
    <row r="134" spans="1:4">
      <c r="A134" s="441">
        <v>133</v>
      </c>
      <c r="B134" t="s">
        <v>1298</v>
      </c>
      <c r="C134" t="s">
        <v>1319</v>
      </c>
      <c r="D134" t="s">
        <v>1320</v>
      </c>
    </row>
    <row r="135" spans="1:4">
      <c r="A135" s="441">
        <v>134</v>
      </c>
      <c r="B135" t="s">
        <v>1298</v>
      </c>
      <c r="C135" t="s">
        <v>1321</v>
      </c>
      <c r="D135" t="s">
        <v>1322</v>
      </c>
    </row>
    <row r="136" spans="1:4">
      <c r="A136" s="441">
        <v>135</v>
      </c>
      <c r="B136" t="s">
        <v>1298</v>
      </c>
      <c r="C136" t="s">
        <v>1323</v>
      </c>
      <c r="D136" t="s">
        <v>1324</v>
      </c>
    </row>
    <row r="137" spans="1:4">
      <c r="A137" s="441">
        <v>136</v>
      </c>
      <c r="B137" t="s">
        <v>1325</v>
      </c>
      <c r="C137" t="s">
        <v>1327</v>
      </c>
      <c r="D137" t="s">
        <v>1328</v>
      </c>
    </row>
    <row r="138" spans="1:4">
      <c r="A138" s="441">
        <v>137</v>
      </c>
      <c r="B138" t="s">
        <v>1325</v>
      </c>
      <c r="C138" t="s">
        <v>1329</v>
      </c>
      <c r="D138" t="s">
        <v>1330</v>
      </c>
    </row>
    <row r="139" spans="1:4">
      <c r="A139" s="441">
        <v>138</v>
      </c>
      <c r="B139" t="s">
        <v>1325</v>
      </c>
      <c r="C139" t="s">
        <v>1331</v>
      </c>
      <c r="D139" t="s">
        <v>1332</v>
      </c>
    </row>
    <row r="140" spans="1:4">
      <c r="A140" s="441">
        <v>139</v>
      </c>
      <c r="B140" t="s">
        <v>1325</v>
      </c>
      <c r="C140" t="s">
        <v>1333</v>
      </c>
      <c r="D140" t="s">
        <v>1334</v>
      </c>
    </row>
    <row r="141" spans="1:4">
      <c r="A141" s="441">
        <v>140</v>
      </c>
      <c r="B141" t="s">
        <v>1325</v>
      </c>
      <c r="C141" t="s">
        <v>1335</v>
      </c>
      <c r="D141" t="s">
        <v>1336</v>
      </c>
    </row>
    <row r="142" spans="1:4">
      <c r="A142" s="441">
        <v>141</v>
      </c>
      <c r="B142" t="s">
        <v>1325</v>
      </c>
      <c r="C142" t="s">
        <v>1337</v>
      </c>
      <c r="D142" t="s">
        <v>1338</v>
      </c>
    </row>
    <row r="143" spans="1:4">
      <c r="A143" s="441">
        <v>142</v>
      </c>
      <c r="B143" t="s">
        <v>1325</v>
      </c>
      <c r="C143" t="s">
        <v>1339</v>
      </c>
      <c r="D143" t="s">
        <v>1340</v>
      </c>
    </row>
    <row r="144" spans="1:4">
      <c r="A144" s="441">
        <v>143</v>
      </c>
      <c r="B144" t="s">
        <v>1325</v>
      </c>
      <c r="C144" t="s">
        <v>1341</v>
      </c>
      <c r="D144" t="s">
        <v>1342</v>
      </c>
    </row>
    <row r="145" spans="1:4">
      <c r="A145" s="441">
        <v>144</v>
      </c>
      <c r="B145" t="s">
        <v>1325</v>
      </c>
      <c r="C145" t="s">
        <v>1343</v>
      </c>
      <c r="D145" t="s">
        <v>1344</v>
      </c>
    </row>
    <row r="146" spans="1:4">
      <c r="A146" s="441">
        <v>145</v>
      </c>
      <c r="B146" t="s">
        <v>1325</v>
      </c>
      <c r="C146" t="s">
        <v>1325</v>
      </c>
      <c r="D146" t="s">
        <v>1326</v>
      </c>
    </row>
    <row r="147" spans="1:4">
      <c r="A147" s="441">
        <v>146</v>
      </c>
      <c r="B147" t="s">
        <v>1325</v>
      </c>
      <c r="C147" t="s">
        <v>1345</v>
      </c>
      <c r="D147" t="s">
        <v>1346</v>
      </c>
    </row>
    <row r="148" spans="1:4">
      <c r="A148" s="441">
        <v>147</v>
      </c>
      <c r="B148" t="s">
        <v>1325</v>
      </c>
      <c r="C148" t="s">
        <v>1347</v>
      </c>
      <c r="D148" t="s">
        <v>1348</v>
      </c>
    </row>
    <row r="149" spans="1:4">
      <c r="A149" s="441">
        <v>148</v>
      </c>
      <c r="B149" t="s">
        <v>1325</v>
      </c>
      <c r="C149" t="s">
        <v>1349</v>
      </c>
      <c r="D149" t="s">
        <v>1350</v>
      </c>
    </row>
    <row r="150" spans="1:4">
      <c r="A150" s="441">
        <v>149</v>
      </c>
      <c r="B150" t="s">
        <v>1325</v>
      </c>
      <c r="C150" t="s">
        <v>1351</v>
      </c>
      <c r="D150" t="s">
        <v>1352</v>
      </c>
    </row>
    <row r="151" spans="1:4">
      <c r="A151" s="441">
        <v>150</v>
      </c>
      <c r="B151" t="s">
        <v>1325</v>
      </c>
      <c r="C151" t="s">
        <v>1353</v>
      </c>
      <c r="D151" t="s">
        <v>1354</v>
      </c>
    </row>
    <row r="152" spans="1:4">
      <c r="A152" s="441">
        <v>151</v>
      </c>
      <c r="B152" t="s">
        <v>1325</v>
      </c>
      <c r="C152" t="s">
        <v>1355</v>
      </c>
      <c r="D152" t="s">
        <v>1356</v>
      </c>
    </row>
    <row r="153" spans="1:4">
      <c r="A153" s="441">
        <v>152</v>
      </c>
      <c r="B153" t="s">
        <v>1325</v>
      </c>
      <c r="C153" t="s">
        <v>1357</v>
      </c>
      <c r="D153" t="s">
        <v>1358</v>
      </c>
    </row>
    <row r="154" spans="1:4">
      <c r="A154" s="441">
        <v>153</v>
      </c>
      <c r="B154" t="s">
        <v>1325</v>
      </c>
      <c r="C154" t="s">
        <v>1359</v>
      </c>
      <c r="D154" t="s">
        <v>1360</v>
      </c>
    </row>
    <row r="155" spans="1:4">
      <c r="A155" s="441">
        <v>154</v>
      </c>
      <c r="B155" t="s">
        <v>1361</v>
      </c>
      <c r="C155" t="s">
        <v>1363</v>
      </c>
      <c r="D155" t="s">
        <v>1364</v>
      </c>
    </row>
    <row r="156" spans="1:4">
      <c r="A156" s="441">
        <v>155</v>
      </c>
      <c r="B156" t="s">
        <v>1361</v>
      </c>
      <c r="C156" t="s">
        <v>1365</v>
      </c>
      <c r="D156" t="s">
        <v>1366</v>
      </c>
    </row>
    <row r="157" spans="1:4">
      <c r="A157" s="441">
        <v>156</v>
      </c>
      <c r="B157" t="s">
        <v>1361</v>
      </c>
      <c r="C157" t="s">
        <v>1367</v>
      </c>
      <c r="D157" t="s">
        <v>1368</v>
      </c>
    </row>
    <row r="158" spans="1:4">
      <c r="A158" s="441">
        <v>157</v>
      </c>
      <c r="B158" t="s">
        <v>1361</v>
      </c>
      <c r="C158" t="s">
        <v>1134</v>
      </c>
      <c r="D158" t="s">
        <v>1369</v>
      </c>
    </row>
    <row r="159" spans="1:4">
      <c r="A159" s="441">
        <v>158</v>
      </c>
      <c r="B159" t="s">
        <v>1361</v>
      </c>
      <c r="C159" t="s">
        <v>1361</v>
      </c>
      <c r="D159" t="s">
        <v>1362</v>
      </c>
    </row>
    <row r="160" spans="1:4">
      <c r="A160" s="441">
        <v>159</v>
      </c>
      <c r="B160" t="s">
        <v>1361</v>
      </c>
      <c r="C160" t="s">
        <v>1370</v>
      </c>
      <c r="D160" t="s">
        <v>1371</v>
      </c>
    </row>
    <row r="161" spans="1:4">
      <c r="A161" s="441">
        <v>160</v>
      </c>
      <c r="B161" t="s">
        <v>1361</v>
      </c>
      <c r="C161" t="s">
        <v>1372</v>
      </c>
      <c r="D161" t="s">
        <v>1373</v>
      </c>
    </row>
    <row r="162" spans="1:4">
      <c r="A162" s="441">
        <v>161</v>
      </c>
      <c r="B162" t="s">
        <v>1361</v>
      </c>
      <c r="C162" t="s">
        <v>1374</v>
      </c>
      <c r="D162" t="s">
        <v>1375</v>
      </c>
    </row>
    <row r="163" spans="1:4">
      <c r="A163" s="441">
        <v>162</v>
      </c>
      <c r="B163" t="s">
        <v>1361</v>
      </c>
      <c r="C163" t="s">
        <v>1376</v>
      </c>
      <c r="D163" t="s">
        <v>1377</v>
      </c>
    </row>
    <row r="164" spans="1:4">
      <c r="A164" s="441">
        <v>163</v>
      </c>
      <c r="B164" t="s">
        <v>1378</v>
      </c>
      <c r="C164" t="s">
        <v>1380</v>
      </c>
      <c r="D164" t="s">
        <v>1381</v>
      </c>
    </row>
    <row r="165" spans="1:4">
      <c r="A165" s="441">
        <v>164</v>
      </c>
      <c r="B165" t="s">
        <v>1378</v>
      </c>
      <c r="C165" t="s">
        <v>1382</v>
      </c>
      <c r="D165" t="s">
        <v>1383</v>
      </c>
    </row>
    <row r="166" spans="1:4">
      <c r="A166" s="441">
        <v>165</v>
      </c>
      <c r="B166" t="s">
        <v>1378</v>
      </c>
      <c r="C166" t="s">
        <v>1068</v>
      </c>
      <c r="D166" t="s">
        <v>1384</v>
      </c>
    </row>
    <row r="167" spans="1:4">
      <c r="A167" s="441">
        <v>166</v>
      </c>
      <c r="B167" t="s">
        <v>1378</v>
      </c>
      <c r="C167" t="s">
        <v>1385</v>
      </c>
      <c r="D167" t="s">
        <v>1386</v>
      </c>
    </row>
    <row r="168" spans="1:4">
      <c r="A168" s="441">
        <v>167</v>
      </c>
      <c r="B168" t="s">
        <v>1378</v>
      </c>
      <c r="C168" t="s">
        <v>1387</v>
      </c>
      <c r="D168" t="s">
        <v>1388</v>
      </c>
    </row>
    <row r="169" spans="1:4">
      <c r="A169" s="441">
        <v>168</v>
      </c>
      <c r="B169" t="s">
        <v>1378</v>
      </c>
      <c r="C169" t="s">
        <v>1389</v>
      </c>
      <c r="D169" t="s">
        <v>1390</v>
      </c>
    </row>
    <row r="170" spans="1:4">
      <c r="A170" s="441">
        <v>169</v>
      </c>
      <c r="B170" t="s">
        <v>1378</v>
      </c>
      <c r="C170" t="s">
        <v>1391</v>
      </c>
      <c r="D170" t="s">
        <v>1392</v>
      </c>
    </row>
    <row r="171" spans="1:4">
      <c r="A171" s="441">
        <v>170</v>
      </c>
      <c r="B171" t="s">
        <v>1378</v>
      </c>
      <c r="C171" t="s">
        <v>1378</v>
      </c>
      <c r="D171" t="s">
        <v>1379</v>
      </c>
    </row>
    <row r="172" spans="1:4">
      <c r="A172" s="441">
        <v>171</v>
      </c>
      <c r="B172" t="s">
        <v>1378</v>
      </c>
      <c r="C172" t="s">
        <v>1393</v>
      </c>
      <c r="D172" t="s">
        <v>1394</v>
      </c>
    </row>
    <row r="173" spans="1:4">
      <c r="A173" s="441">
        <v>172</v>
      </c>
      <c r="B173" t="s">
        <v>1378</v>
      </c>
      <c r="C173" t="s">
        <v>1395</v>
      </c>
      <c r="D173" t="s">
        <v>1396</v>
      </c>
    </row>
    <row r="174" spans="1:4">
      <c r="A174" s="441">
        <v>173</v>
      </c>
      <c r="B174" t="s">
        <v>1378</v>
      </c>
      <c r="C174" t="s">
        <v>1397</v>
      </c>
      <c r="D174" t="s">
        <v>1398</v>
      </c>
    </row>
    <row r="175" spans="1:4">
      <c r="A175" s="441">
        <v>174</v>
      </c>
      <c r="B175" t="s">
        <v>1399</v>
      </c>
      <c r="C175" t="s">
        <v>1380</v>
      </c>
      <c r="D175" t="s">
        <v>1401</v>
      </c>
    </row>
    <row r="176" spans="1:4">
      <c r="A176" s="441">
        <v>175</v>
      </c>
      <c r="B176" t="s">
        <v>1399</v>
      </c>
      <c r="C176" t="s">
        <v>1402</v>
      </c>
      <c r="D176" t="s">
        <v>1403</v>
      </c>
    </row>
    <row r="177" spans="1:4">
      <c r="A177" s="441">
        <v>176</v>
      </c>
      <c r="B177" t="s">
        <v>1399</v>
      </c>
      <c r="C177" t="s">
        <v>1404</v>
      </c>
      <c r="D177" t="s">
        <v>1405</v>
      </c>
    </row>
    <row r="178" spans="1:4">
      <c r="A178" s="441">
        <v>177</v>
      </c>
      <c r="B178" t="s">
        <v>1399</v>
      </c>
      <c r="C178" t="s">
        <v>1406</v>
      </c>
      <c r="D178" t="s">
        <v>1407</v>
      </c>
    </row>
    <row r="179" spans="1:4">
      <c r="A179" s="441">
        <v>178</v>
      </c>
      <c r="B179" t="s">
        <v>1399</v>
      </c>
      <c r="C179" t="s">
        <v>1408</v>
      </c>
      <c r="D179" t="s">
        <v>1409</v>
      </c>
    </row>
    <row r="180" spans="1:4">
      <c r="A180" s="441">
        <v>179</v>
      </c>
      <c r="B180" t="s">
        <v>1399</v>
      </c>
      <c r="C180" t="s">
        <v>1410</v>
      </c>
      <c r="D180" t="s">
        <v>1411</v>
      </c>
    </row>
    <row r="181" spans="1:4">
      <c r="A181" s="441">
        <v>180</v>
      </c>
      <c r="B181" t="s">
        <v>1399</v>
      </c>
      <c r="C181" t="s">
        <v>1399</v>
      </c>
      <c r="D181" t="s">
        <v>1400</v>
      </c>
    </row>
    <row r="182" spans="1:4">
      <c r="A182" s="441">
        <v>181</v>
      </c>
      <c r="B182" t="s">
        <v>1399</v>
      </c>
      <c r="C182" t="s">
        <v>1412</v>
      </c>
      <c r="D182" t="s">
        <v>1413</v>
      </c>
    </row>
    <row r="183" spans="1:4">
      <c r="A183" s="441">
        <v>182</v>
      </c>
      <c r="B183" t="s">
        <v>1414</v>
      </c>
      <c r="C183" t="s">
        <v>1416</v>
      </c>
      <c r="D183" t="s">
        <v>1417</v>
      </c>
    </row>
    <row r="184" spans="1:4">
      <c r="A184" s="441">
        <v>183</v>
      </c>
      <c r="B184" t="s">
        <v>1414</v>
      </c>
      <c r="C184" t="s">
        <v>1418</v>
      </c>
      <c r="D184" t="s">
        <v>1419</v>
      </c>
    </row>
    <row r="185" spans="1:4">
      <c r="A185" s="441">
        <v>184</v>
      </c>
      <c r="B185" t="s">
        <v>1414</v>
      </c>
      <c r="C185" t="s">
        <v>1420</v>
      </c>
      <c r="D185" t="s">
        <v>1421</v>
      </c>
    </row>
    <row r="186" spans="1:4">
      <c r="A186" s="441">
        <v>185</v>
      </c>
      <c r="B186" t="s">
        <v>1414</v>
      </c>
      <c r="C186" t="s">
        <v>1422</v>
      </c>
      <c r="D186" t="s">
        <v>1423</v>
      </c>
    </row>
    <row r="187" spans="1:4">
      <c r="A187" s="441">
        <v>186</v>
      </c>
      <c r="B187" t="s">
        <v>1414</v>
      </c>
      <c r="C187" t="s">
        <v>1424</v>
      </c>
      <c r="D187" t="s">
        <v>1425</v>
      </c>
    </row>
    <row r="188" spans="1:4">
      <c r="A188" s="441">
        <v>187</v>
      </c>
      <c r="B188" t="s">
        <v>1414</v>
      </c>
      <c r="C188" t="s">
        <v>1426</v>
      </c>
      <c r="D188" t="s">
        <v>1427</v>
      </c>
    </row>
    <row r="189" spans="1:4">
      <c r="A189" s="441">
        <v>188</v>
      </c>
      <c r="B189" t="s">
        <v>1414</v>
      </c>
      <c r="C189" t="s">
        <v>1428</v>
      </c>
      <c r="D189" t="s">
        <v>1429</v>
      </c>
    </row>
    <row r="190" spans="1:4">
      <c r="A190" s="441">
        <v>189</v>
      </c>
      <c r="B190" t="s">
        <v>1414</v>
      </c>
      <c r="C190" t="s">
        <v>1430</v>
      </c>
      <c r="D190" t="s">
        <v>1431</v>
      </c>
    </row>
    <row r="191" spans="1:4">
      <c r="A191" s="441">
        <v>190</v>
      </c>
      <c r="B191" t="s">
        <v>1414</v>
      </c>
      <c r="C191" t="s">
        <v>1192</v>
      </c>
      <c r="D191" t="s">
        <v>1432</v>
      </c>
    </row>
    <row r="192" spans="1:4">
      <c r="A192" s="441">
        <v>191</v>
      </c>
      <c r="B192" t="s">
        <v>1414</v>
      </c>
      <c r="C192" t="s">
        <v>1433</v>
      </c>
      <c r="D192" t="s">
        <v>1434</v>
      </c>
    </row>
    <row r="193" spans="1:4">
      <c r="A193" s="441">
        <v>192</v>
      </c>
      <c r="B193" t="s">
        <v>1414</v>
      </c>
      <c r="C193" t="s">
        <v>1435</v>
      </c>
      <c r="D193" t="s">
        <v>1436</v>
      </c>
    </row>
    <row r="194" spans="1:4">
      <c r="A194" s="441">
        <v>193</v>
      </c>
      <c r="B194" t="s">
        <v>1414</v>
      </c>
      <c r="C194" t="s">
        <v>1437</v>
      </c>
      <c r="D194" t="s">
        <v>1438</v>
      </c>
    </row>
    <row r="195" spans="1:4">
      <c r="A195" s="441">
        <v>194</v>
      </c>
      <c r="B195" t="s">
        <v>1414</v>
      </c>
      <c r="C195" t="s">
        <v>1439</v>
      </c>
      <c r="D195" t="s">
        <v>1440</v>
      </c>
    </row>
    <row r="196" spans="1:4">
      <c r="A196" s="441">
        <v>195</v>
      </c>
      <c r="B196" t="s">
        <v>1414</v>
      </c>
      <c r="C196" t="s">
        <v>1441</v>
      </c>
      <c r="D196" t="s">
        <v>1442</v>
      </c>
    </row>
    <row r="197" spans="1:4">
      <c r="A197" s="441">
        <v>196</v>
      </c>
      <c r="B197" t="s">
        <v>1414</v>
      </c>
      <c r="C197" t="s">
        <v>1443</v>
      </c>
      <c r="D197" t="s">
        <v>1444</v>
      </c>
    </row>
    <row r="198" spans="1:4">
      <c r="A198" s="441">
        <v>197</v>
      </c>
      <c r="B198" t="s">
        <v>1414</v>
      </c>
      <c r="C198" t="s">
        <v>1445</v>
      </c>
      <c r="D198" t="s">
        <v>1446</v>
      </c>
    </row>
    <row r="199" spans="1:4">
      <c r="A199" s="441">
        <v>198</v>
      </c>
      <c r="B199" t="s">
        <v>1414</v>
      </c>
      <c r="C199" t="s">
        <v>1447</v>
      </c>
      <c r="D199" t="s">
        <v>1448</v>
      </c>
    </row>
    <row r="200" spans="1:4">
      <c r="A200" s="441">
        <v>199</v>
      </c>
      <c r="B200" t="s">
        <v>1414</v>
      </c>
      <c r="C200" t="s">
        <v>1449</v>
      </c>
      <c r="D200" t="s">
        <v>1450</v>
      </c>
    </row>
    <row r="201" spans="1:4">
      <c r="A201" s="441">
        <v>200</v>
      </c>
      <c r="B201" t="s">
        <v>1414</v>
      </c>
      <c r="C201" t="s">
        <v>1451</v>
      </c>
      <c r="D201" t="s">
        <v>1452</v>
      </c>
    </row>
    <row r="202" spans="1:4">
      <c r="A202" s="441">
        <v>201</v>
      </c>
      <c r="B202" t="s">
        <v>1414</v>
      </c>
      <c r="C202" t="s">
        <v>1453</v>
      </c>
      <c r="D202" t="s">
        <v>1454</v>
      </c>
    </row>
    <row r="203" spans="1:4">
      <c r="A203" s="441">
        <v>202</v>
      </c>
      <c r="B203" t="s">
        <v>1414</v>
      </c>
      <c r="C203" t="s">
        <v>1414</v>
      </c>
      <c r="D203" t="s">
        <v>1415</v>
      </c>
    </row>
    <row r="204" spans="1:4">
      <c r="A204" s="441">
        <v>203</v>
      </c>
      <c r="B204" t="s">
        <v>1414</v>
      </c>
      <c r="C204" t="s">
        <v>1455</v>
      </c>
      <c r="D204" t="s">
        <v>1456</v>
      </c>
    </row>
    <row r="205" spans="1:4">
      <c r="A205" s="441">
        <v>204</v>
      </c>
      <c r="B205" t="s">
        <v>1414</v>
      </c>
      <c r="C205" t="s">
        <v>1457</v>
      </c>
      <c r="D205" t="s">
        <v>1458</v>
      </c>
    </row>
    <row r="206" spans="1:4">
      <c r="A206" s="441">
        <v>205</v>
      </c>
      <c r="B206" t="s">
        <v>1459</v>
      </c>
      <c r="C206" t="s">
        <v>1461</v>
      </c>
      <c r="D206" t="s">
        <v>1462</v>
      </c>
    </row>
    <row r="207" spans="1:4">
      <c r="A207" s="441">
        <v>206</v>
      </c>
      <c r="B207" t="s">
        <v>1459</v>
      </c>
      <c r="C207" t="s">
        <v>1463</v>
      </c>
      <c r="D207" t="s">
        <v>1464</v>
      </c>
    </row>
    <row r="208" spans="1:4">
      <c r="A208" s="441">
        <v>207</v>
      </c>
      <c r="B208" t="s">
        <v>1459</v>
      </c>
      <c r="C208" t="s">
        <v>1465</v>
      </c>
      <c r="D208" t="s">
        <v>1466</v>
      </c>
    </row>
    <row r="209" spans="1:4">
      <c r="A209" s="441">
        <v>208</v>
      </c>
      <c r="B209" t="s">
        <v>1459</v>
      </c>
      <c r="C209" t="s">
        <v>1467</v>
      </c>
      <c r="D209" t="s">
        <v>1468</v>
      </c>
    </row>
    <row r="210" spans="1:4">
      <c r="A210" s="441">
        <v>209</v>
      </c>
      <c r="B210" t="s">
        <v>1459</v>
      </c>
      <c r="C210" t="s">
        <v>1469</v>
      </c>
      <c r="D210" t="s">
        <v>1470</v>
      </c>
    </row>
    <row r="211" spans="1:4">
      <c r="A211" s="441">
        <v>210</v>
      </c>
      <c r="B211" t="s">
        <v>1459</v>
      </c>
      <c r="C211" t="s">
        <v>1471</v>
      </c>
      <c r="D211" t="s">
        <v>1472</v>
      </c>
    </row>
    <row r="212" spans="1:4">
      <c r="A212" s="441">
        <v>211</v>
      </c>
      <c r="B212" t="s">
        <v>1459</v>
      </c>
      <c r="C212" t="s">
        <v>1473</v>
      </c>
      <c r="D212" t="s">
        <v>1474</v>
      </c>
    </row>
    <row r="213" spans="1:4">
      <c r="A213" s="441">
        <v>212</v>
      </c>
      <c r="B213" t="s">
        <v>1459</v>
      </c>
      <c r="C213" t="s">
        <v>1475</v>
      </c>
      <c r="D213" t="s">
        <v>1476</v>
      </c>
    </row>
    <row r="214" spans="1:4">
      <c r="A214" s="441">
        <v>213</v>
      </c>
      <c r="B214" t="s">
        <v>1459</v>
      </c>
      <c r="C214" t="s">
        <v>1477</v>
      </c>
      <c r="D214" t="s">
        <v>1478</v>
      </c>
    </row>
    <row r="215" spans="1:4">
      <c r="A215" s="441">
        <v>214</v>
      </c>
      <c r="B215" t="s">
        <v>1459</v>
      </c>
      <c r="C215" t="s">
        <v>1479</v>
      </c>
      <c r="D215" t="s">
        <v>1480</v>
      </c>
    </row>
    <row r="216" spans="1:4">
      <c r="A216" s="441">
        <v>215</v>
      </c>
      <c r="B216" t="s">
        <v>1459</v>
      </c>
      <c r="C216" t="s">
        <v>1481</v>
      </c>
      <c r="D216" t="s">
        <v>1482</v>
      </c>
    </row>
    <row r="217" spans="1:4">
      <c r="A217" s="441">
        <v>216</v>
      </c>
      <c r="B217" t="s">
        <v>1459</v>
      </c>
      <c r="C217" t="s">
        <v>1483</v>
      </c>
      <c r="D217" t="s">
        <v>1484</v>
      </c>
    </row>
    <row r="218" spans="1:4">
      <c r="A218" s="441">
        <v>217</v>
      </c>
      <c r="B218" t="s">
        <v>1459</v>
      </c>
      <c r="C218" t="s">
        <v>1485</v>
      </c>
      <c r="D218" t="s">
        <v>1486</v>
      </c>
    </row>
    <row r="219" spans="1:4">
      <c r="A219" s="441">
        <v>218</v>
      </c>
      <c r="B219" t="s">
        <v>1459</v>
      </c>
      <c r="C219" t="s">
        <v>1487</v>
      </c>
      <c r="D219" t="s">
        <v>1488</v>
      </c>
    </row>
    <row r="220" spans="1:4">
      <c r="A220" s="441">
        <v>219</v>
      </c>
      <c r="B220" t="s">
        <v>1459</v>
      </c>
      <c r="C220" t="s">
        <v>1489</v>
      </c>
      <c r="D220" t="s">
        <v>1490</v>
      </c>
    </row>
    <row r="221" spans="1:4">
      <c r="A221" s="441">
        <v>220</v>
      </c>
      <c r="B221" t="s">
        <v>1459</v>
      </c>
      <c r="C221" t="s">
        <v>1491</v>
      </c>
      <c r="D221" t="s">
        <v>1492</v>
      </c>
    </row>
    <row r="222" spans="1:4">
      <c r="A222" s="441">
        <v>221</v>
      </c>
      <c r="B222" t="s">
        <v>1459</v>
      </c>
      <c r="C222" t="s">
        <v>1459</v>
      </c>
      <c r="D222" t="s">
        <v>1460</v>
      </c>
    </row>
    <row r="223" spans="1:4">
      <c r="A223" s="441">
        <v>222</v>
      </c>
      <c r="B223" t="s">
        <v>1459</v>
      </c>
      <c r="C223" t="s">
        <v>1493</v>
      </c>
      <c r="D223" t="s">
        <v>1494</v>
      </c>
    </row>
    <row r="224" spans="1:4">
      <c r="A224" s="441">
        <v>223</v>
      </c>
      <c r="B224" t="s">
        <v>1459</v>
      </c>
      <c r="C224" t="s">
        <v>1495</v>
      </c>
      <c r="D224" t="s">
        <v>1496</v>
      </c>
    </row>
    <row r="225" spans="1:4">
      <c r="A225" s="441">
        <v>224</v>
      </c>
      <c r="B225" t="s">
        <v>1459</v>
      </c>
      <c r="C225" t="s">
        <v>1497</v>
      </c>
      <c r="D225" t="s">
        <v>1498</v>
      </c>
    </row>
    <row r="226" spans="1:4">
      <c r="A226" s="441">
        <v>225</v>
      </c>
      <c r="B226" t="s">
        <v>1459</v>
      </c>
      <c r="C226" t="s">
        <v>1499</v>
      </c>
      <c r="D226" t="s">
        <v>1500</v>
      </c>
    </row>
    <row r="227" spans="1:4">
      <c r="A227" s="441">
        <v>226</v>
      </c>
      <c r="B227" t="s">
        <v>1501</v>
      </c>
      <c r="C227" t="s">
        <v>1503</v>
      </c>
      <c r="D227" t="s">
        <v>1504</v>
      </c>
    </row>
    <row r="228" spans="1:4">
      <c r="A228" s="441">
        <v>227</v>
      </c>
      <c r="B228" t="s">
        <v>1501</v>
      </c>
      <c r="C228" t="s">
        <v>1505</v>
      </c>
      <c r="D228" t="s">
        <v>1506</v>
      </c>
    </row>
    <row r="229" spans="1:4">
      <c r="A229" s="441">
        <v>228</v>
      </c>
      <c r="B229" t="s">
        <v>1501</v>
      </c>
      <c r="C229" t="s">
        <v>1507</v>
      </c>
      <c r="D229" t="s">
        <v>1508</v>
      </c>
    </row>
    <row r="230" spans="1:4">
      <c r="A230" s="441">
        <v>229</v>
      </c>
      <c r="B230" t="s">
        <v>1501</v>
      </c>
      <c r="C230" t="s">
        <v>1084</v>
      </c>
      <c r="D230" t="s">
        <v>1509</v>
      </c>
    </row>
    <row r="231" spans="1:4">
      <c r="A231" s="441">
        <v>230</v>
      </c>
      <c r="B231" t="s">
        <v>1501</v>
      </c>
      <c r="C231" t="s">
        <v>1510</v>
      </c>
      <c r="D231" t="s">
        <v>1511</v>
      </c>
    </row>
    <row r="232" spans="1:4">
      <c r="A232" s="441">
        <v>231</v>
      </c>
      <c r="B232" t="s">
        <v>1501</v>
      </c>
      <c r="C232" t="s">
        <v>1512</v>
      </c>
      <c r="D232" t="s">
        <v>1513</v>
      </c>
    </row>
    <row r="233" spans="1:4">
      <c r="A233" s="441">
        <v>232</v>
      </c>
      <c r="B233" t="s">
        <v>1501</v>
      </c>
      <c r="C233" t="s">
        <v>1514</v>
      </c>
      <c r="D233" t="s">
        <v>1515</v>
      </c>
    </row>
    <row r="234" spans="1:4">
      <c r="A234" s="441">
        <v>233</v>
      </c>
      <c r="B234" t="s">
        <v>1501</v>
      </c>
      <c r="C234" t="s">
        <v>1516</v>
      </c>
      <c r="D234" t="s">
        <v>1517</v>
      </c>
    </row>
    <row r="235" spans="1:4">
      <c r="A235" s="441">
        <v>234</v>
      </c>
      <c r="B235" t="s">
        <v>1501</v>
      </c>
      <c r="C235" t="s">
        <v>1518</v>
      </c>
      <c r="D235" t="s">
        <v>1519</v>
      </c>
    </row>
    <row r="236" spans="1:4">
      <c r="A236" s="441">
        <v>235</v>
      </c>
      <c r="B236" t="s">
        <v>1501</v>
      </c>
      <c r="C236" t="s">
        <v>1520</v>
      </c>
      <c r="D236" t="s">
        <v>1521</v>
      </c>
    </row>
    <row r="237" spans="1:4">
      <c r="A237" s="441">
        <v>236</v>
      </c>
      <c r="B237" t="s">
        <v>1501</v>
      </c>
      <c r="C237" t="s">
        <v>1501</v>
      </c>
      <c r="D237" t="s">
        <v>1502</v>
      </c>
    </row>
    <row r="238" spans="1:4">
      <c r="A238" s="441">
        <v>237</v>
      </c>
      <c r="B238" t="s">
        <v>1501</v>
      </c>
      <c r="C238" t="s">
        <v>1522</v>
      </c>
      <c r="D238" t="s">
        <v>1523</v>
      </c>
    </row>
    <row r="239" spans="1:4">
      <c r="A239" s="441">
        <v>238</v>
      </c>
      <c r="B239" t="s">
        <v>1501</v>
      </c>
      <c r="C239" t="s">
        <v>1524</v>
      </c>
      <c r="D239" t="s">
        <v>1525</v>
      </c>
    </row>
    <row r="240" spans="1:4">
      <c r="A240" s="441">
        <v>239</v>
      </c>
      <c r="B240" t="s">
        <v>1501</v>
      </c>
      <c r="C240" t="s">
        <v>1526</v>
      </c>
      <c r="D240" t="s">
        <v>1527</v>
      </c>
    </row>
    <row r="241" spans="1:4">
      <c r="A241" s="441">
        <v>240</v>
      </c>
      <c r="B241" t="s">
        <v>1528</v>
      </c>
      <c r="C241" t="s">
        <v>1530</v>
      </c>
      <c r="D241" t="s">
        <v>1531</v>
      </c>
    </row>
    <row r="242" spans="1:4">
      <c r="A242" s="441">
        <v>241</v>
      </c>
      <c r="B242" t="s">
        <v>1528</v>
      </c>
      <c r="C242" t="s">
        <v>1532</v>
      </c>
      <c r="D242" t="s">
        <v>1533</v>
      </c>
    </row>
    <row r="243" spans="1:4">
      <c r="A243" s="441">
        <v>242</v>
      </c>
      <c r="B243" t="s">
        <v>1528</v>
      </c>
      <c r="C243" t="s">
        <v>1534</v>
      </c>
      <c r="D243" t="s">
        <v>1535</v>
      </c>
    </row>
    <row r="244" spans="1:4">
      <c r="A244" s="441">
        <v>243</v>
      </c>
      <c r="B244" t="s">
        <v>1528</v>
      </c>
      <c r="C244" t="s">
        <v>1536</v>
      </c>
      <c r="D244" t="s">
        <v>1537</v>
      </c>
    </row>
    <row r="245" spans="1:4">
      <c r="A245" s="441">
        <v>244</v>
      </c>
      <c r="B245" t="s">
        <v>1528</v>
      </c>
      <c r="C245" t="s">
        <v>1538</v>
      </c>
      <c r="D245" t="s">
        <v>1539</v>
      </c>
    </row>
    <row r="246" spans="1:4">
      <c r="A246" s="441">
        <v>245</v>
      </c>
      <c r="B246" t="s">
        <v>1528</v>
      </c>
      <c r="C246" t="s">
        <v>1540</v>
      </c>
      <c r="D246" t="s">
        <v>1541</v>
      </c>
    </row>
    <row r="247" spans="1:4">
      <c r="A247" s="441">
        <v>246</v>
      </c>
      <c r="B247" t="s">
        <v>1528</v>
      </c>
      <c r="C247" t="s">
        <v>1542</v>
      </c>
      <c r="D247" t="s">
        <v>1543</v>
      </c>
    </row>
    <row r="248" spans="1:4">
      <c r="A248" s="441">
        <v>247</v>
      </c>
      <c r="B248" t="s">
        <v>1528</v>
      </c>
      <c r="C248" t="s">
        <v>1544</v>
      </c>
      <c r="D248" t="s">
        <v>1545</v>
      </c>
    </row>
    <row r="249" spans="1:4">
      <c r="A249" s="441">
        <v>248</v>
      </c>
      <c r="B249" t="s">
        <v>1528</v>
      </c>
      <c r="C249" t="s">
        <v>1546</v>
      </c>
      <c r="D249" t="s">
        <v>1547</v>
      </c>
    </row>
    <row r="250" spans="1:4">
      <c r="A250" s="441">
        <v>249</v>
      </c>
      <c r="B250" t="s">
        <v>1528</v>
      </c>
      <c r="C250" t="s">
        <v>1548</v>
      </c>
      <c r="D250" t="s">
        <v>1549</v>
      </c>
    </row>
    <row r="251" spans="1:4">
      <c r="A251" s="441">
        <v>250</v>
      </c>
      <c r="B251" t="s">
        <v>1528</v>
      </c>
      <c r="C251" t="s">
        <v>1550</v>
      </c>
      <c r="D251" t="s">
        <v>1551</v>
      </c>
    </row>
    <row r="252" spans="1:4">
      <c r="A252" s="441">
        <v>251</v>
      </c>
      <c r="B252" t="s">
        <v>1528</v>
      </c>
      <c r="C252" t="s">
        <v>1552</v>
      </c>
      <c r="D252" t="s">
        <v>1553</v>
      </c>
    </row>
    <row r="253" spans="1:4">
      <c r="A253" s="441">
        <v>252</v>
      </c>
      <c r="B253" t="s">
        <v>1528</v>
      </c>
      <c r="C253" t="s">
        <v>1528</v>
      </c>
      <c r="D253" t="s">
        <v>1529</v>
      </c>
    </row>
    <row r="254" spans="1:4">
      <c r="A254" s="441">
        <v>253</v>
      </c>
      <c r="B254" t="s">
        <v>1528</v>
      </c>
      <c r="C254" t="s">
        <v>1554</v>
      </c>
      <c r="D254" t="s">
        <v>1555</v>
      </c>
    </row>
    <row r="255" spans="1:4">
      <c r="A255" s="441">
        <v>254</v>
      </c>
      <c r="B255" t="s">
        <v>1528</v>
      </c>
      <c r="C255" t="s">
        <v>1556</v>
      </c>
      <c r="D255" t="s">
        <v>1557</v>
      </c>
    </row>
    <row r="256" spans="1:4">
      <c r="A256" s="441">
        <v>255</v>
      </c>
      <c r="B256" t="s">
        <v>1558</v>
      </c>
      <c r="C256" t="s">
        <v>1560</v>
      </c>
      <c r="D256" t="s">
        <v>1561</v>
      </c>
    </row>
    <row r="257" spans="1:4">
      <c r="A257" s="441">
        <v>256</v>
      </c>
      <c r="B257" t="s">
        <v>1558</v>
      </c>
      <c r="C257" t="s">
        <v>1562</v>
      </c>
      <c r="D257" t="s">
        <v>1563</v>
      </c>
    </row>
    <row r="258" spans="1:4">
      <c r="A258" s="441">
        <v>257</v>
      </c>
      <c r="B258" t="s">
        <v>1558</v>
      </c>
      <c r="C258" t="s">
        <v>1564</v>
      </c>
      <c r="D258" t="s">
        <v>1565</v>
      </c>
    </row>
    <row r="259" spans="1:4">
      <c r="A259" s="441">
        <v>258</v>
      </c>
      <c r="B259" t="s">
        <v>1558</v>
      </c>
      <c r="C259" t="s">
        <v>1566</v>
      </c>
      <c r="D259" t="s">
        <v>1567</v>
      </c>
    </row>
    <row r="260" spans="1:4">
      <c r="A260" s="441">
        <v>259</v>
      </c>
      <c r="B260" t="s">
        <v>1558</v>
      </c>
      <c r="C260" t="s">
        <v>1568</v>
      </c>
      <c r="D260" t="s">
        <v>1569</v>
      </c>
    </row>
    <row r="261" spans="1:4">
      <c r="A261" s="441">
        <v>260</v>
      </c>
      <c r="B261" t="s">
        <v>1558</v>
      </c>
      <c r="C261" t="s">
        <v>1570</v>
      </c>
      <c r="D261" t="s">
        <v>1571</v>
      </c>
    </row>
    <row r="262" spans="1:4">
      <c r="A262" s="441">
        <v>261</v>
      </c>
      <c r="B262" t="s">
        <v>1558</v>
      </c>
      <c r="C262" t="s">
        <v>1572</v>
      </c>
      <c r="D262" t="s">
        <v>1573</v>
      </c>
    </row>
    <row r="263" spans="1:4">
      <c r="A263" s="441">
        <v>262</v>
      </c>
      <c r="B263" t="s">
        <v>1558</v>
      </c>
      <c r="C263" t="s">
        <v>1574</v>
      </c>
      <c r="D263" t="s">
        <v>1575</v>
      </c>
    </row>
    <row r="264" spans="1:4">
      <c r="A264" s="441">
        <v>263</v>
      </c>
      <c r="B264" t="s">
        <v>1558</v>
      </c>
      <c r="C264" t="s">
        <v>1576</v>
      </c>
      <c r="D264" t="s">
        <v>1577</v>
      </c>
    </row>
    <row r="265" spans="1:4">
      <c r="A265" s="441">
        <v>264</v>
      </c>
      <c r="B265" t="s">
        <v>1558</v>
      </c>
      <c r="C265" t="s">
        <v>1558</v>
      </c>
      <c r="D265" t="s">
        <v>1559</v>
      </c>
    </row>
    <row r="266" spans="1:4">
      <c r="A266" s="441">
        <v>265</v>
      </c>
      <c r="B266" t="s">
        <v>1558</v>
      </c>
      <c r="C266" t="s">
        <v>1578</v>
      </c>
      <c r="D266" t="s">
        <v>1579</v>
      </c>
    </row>
    <row r="267" spans="1:4">
      <c r="A267" s="441">
        <v>266</v>
      </c>
      <c r="B267" t="s">
        <v>1580</v>
      </c>
      <c r="C267" t="s">
        <v>1582</v>
      </c>
      <c r="D267" t="s">
        <v>1583</v>
      </c>
    </row>
    <row r="268" spans="1:4">
      <c r="A268" s="441">
        <v>267</v>
      </c>
      <c r="B268" t="s">
        <v>1580</v>
      </c>
      <c r="C268" t="s">
        <v>1584</v>
      </c>
      <c r="D268" t="s">
        <v>1585</v>
      </c>
    </row>
    <row r="269" spans="1:4">
      <c r="A269" s="441">
        <v>268</v>
      </c>
      <c r="B269" t="s">
        <v>1580</v>
      </c>
      <c r="C269" t="s">
        <v>1586</v>
      </c>
      <c r="D269" t="s">
        <v>1587</v>
      </c>
    </row>
    <row r="270" spans="1:4">
      <c r="A270" s="441">
        <v>269</v>
      </c>
      <c r="B270" t="s">
        <v>1580</v>
      </c>
      <c r="C270" t="s">
        <v>1588</v>
      </c>
      <c r="D270" t="s">
        <v>1589</v>
      </c>
    </row>
    <row r="271" spans="1:4">
      <c r="A271" s="441">
        <v>270</v>
      </c>
      <c r="B271" t="s">
        <v>1580</v>
      </c>
      <c r="C271" t="s">
        <v>1084</v>
      </c>
      <c r="D271" t="s">
        <v>1590</v>
      </c>
    </row>
    <row r="272" spans="1:4">
      <c r="A272" s="441">
        <v>271</v>
      </c>
      <c r="B272" t="s">
        <v>1580</v>
      </c>
      <c r="C272" t="s">
        <v>1591</v>
      </c>
      <c r="D272" t="s">
        <v>1592</v>
      </c>
    </row>
    <row r="273" spans="1:4">
      <c r="A273" s="441">
        <v>272</v>
      </c>
      <c r="B273" t="s">
        <v>1580</v>
      </c>
      <c r="C273" t="s">
        <v>1593</v>
      </c>
      <c r="D273" t="s">
        <v>1594</v>
      </c>
    </row>
    <row r="274" spans="1:4">
      <c r="A274" s="441">
        <v>273</v>
      </c>
      <c r="B274" t="s">
        <v>1580</v>
      </c>
      <c r="C274" t="s">
        <v>1595</v>
      </c>
      <c r="D274" t="s">
        <v>1596</v>
      </c>
    </row>
    <row r="275" spans="1:4">
      <c r="A275" s="441">
        <v>274</v>
      </c>
      <c r="B275" t="s">
        <v>1580</v>
      </c>
      <c r="C275" t="s">
        <v>1597</v>
      </c>
      <c r="D275" t="s">
        <v>1598</v>
      </c>
    </row>
    <row r="276" spans="1:4">
      <c r="A276" s="441">
        <v>275</v>
      </c>
      <c r="B276" t="s">
        <v>1580</v>
      </c>
      <c r="C276" t="s">
        <v>1599</v>
      </c>
      <c r="D276" t="s">
        <v>1600</v>
      </c>
    </row>
    <row r="277" spans="1:4">
      <c r="A277" s="441">
        <v>276</v>
      </c>
      <c r="B277" t="s">
        <v>1580</v>
      </c>
      <c r="C277" t="s">
        <v>1601</v>
      </c>
      <c r="D277" t="s">
        <v>1602</v>
      </c>
    </row>
    <row r="278" spans="1:4">
      <c r="A278" s="441">
        <v>277</v>
      </c>
      <c r="B278" t="s">
        <v>1580</v>
      </c>
      <c r="C278" t="s">
        <v>1603</v>
      </c>
      <c r="D278" t="s">
        <v>1604</v>
      </c>
    </row>
    <row r="279" spans="1:4">
      <c r="A279" s="441">
        <v>278</v>
      </c>
      <c r="B279" t="s">
        <v>1580</v>
      </c>
      <c r="C279" t="s">
        <v>1605</v>
      </c>
      <c r="D279" t="s">
        <v>1606</v>
      </c>
    </row>
    <row r="280" spans="1:4">
      <c r="A280" s="441">
        <v>279</v>
      </c>
      <c r="B280" t="s">
        <v>1580</v>
      </c>
      <c r="C280" t="s">
        <v>1607</v>
      </c>
      <c r="D280" t="s">
        <v>1608</v>
      </c>
    </row>
    <row r="281" spans="1:4">
      <c r="A281" s="441">
        <v>280</v>
      </c>
      <c r="B281" t="s">
        <v>1580</v>
      </c>
      <c r="C281" t="s">
        <v>1609</v>
      </c>
      <c r="D281" t="s">
        <v>1610</v>
      </c>
    </row>
    <row r="282" spans="1:4">
      <c r="A282" s="441">
        <v>281</v>
      </c>
      <c r="B282" t="s">
        <v>1580</v>
      </c>
      <c r="C282" t="s">
        <v>1580</v>
      </c>
      <c r="D282" t="s">
        <v>1581</v>
      </c>
    </row>
    <row r="283" spans="1:4">
      <c r="A283" s="441">
        <v>282</v>
      </c>
      <c r="B283" t="s">
        <v>1611</v>
      </c>
      <c r="C283" t="s">
        <v>1613</v>
      </c>
      <c r="D283" t="s">
        <v>1614</v>
      </c>
    </row>
    <row r="284" spans="1:4">
      <c r="A284" s="441">
        <v>283</v>
      </c>
      <c r="B284" t="s">
        <v>1611</v>
      </c>
      <c r="C284" t="s">
        <v>1615</v>
      </c>
      <c r="D284" t="s">
        <v>1616</v>
      </c>
    </row>
    <row r="285" spans="1:4">
      <c r="A285" s="441">
        <v>284</v>
      </c>
      <c r="B285" t="s">
        <v>1611</v>
      </c>
      <c r="C285" t="s">
        <v>1152</v>
      </c>
      <c r="D285" t="s">
        <v>1617</v>
      </c>
    </row>
    <row r="286" spans="1:4">
      <c r="A286" s="441">
        <v>285</v>
      </c>
      <c r="B286" t="s">
        <v>1611</v>
      </c>
      <c r="C286" t="s">
        <v>1618</v>
      </c>
      <c r="D286" t="s">
        <v>1619</v>
      </c>
    </row>
    <row r="287" spans="1:4">
      <c r="A287" s="441">
        <v>286</v>
      </c>
      <c r="B287" t="s">
        <v>1611</v>
      </c>
      <c r="C287" t="s">
        <v>1620</v>
      </c>
      <c r="D287" t="s">
        <v>1621</v>
      </c>
    </row>
    <row r="288" spans="1:4">
      <c r="A288" s="441">
        <v>287</v>
      </c>
      <c r="B288" t="s">
        <v>1611</v>
      </c>
      <c r="C288" t="s">
        <v>1622</v>
      </c>
      <c r="D288" t="s">
        <v>1623</v>
      </c>
    </row>
    <row r="289" spans="1:4">
      <c r="A289" s="441">
        <v>288</v>
      </c>
      <c r="B289" t="s">
        <v>1611</v>
      </c>
      <c r="C289" t="s">
        <v>1624</v>
      </c>
      <c r="D289" t="s">
        <v>1625</v>
      </c>
    </row>
    <row r="290" spans="1:4">
      <c r="A290" s="441">
        <v>289</v>
      </c>
      <c r="B290" t="s">
        <v>1611</v>
      </c>
      <c r="C290" t="s">
        <v>1626</v>
      </c>
      <c r="D290" t="s">
        <v>1627</v>
      </c>
    </row>
    <row r="291" spans="1:4">
      <c r="A291" s="441">
        <v>290</v>
      </c>
      <c r="B291" t="s">
        <v>1611</v>
      </c>
      <c r="C291" t="s">
        <v>1410</v>
      </c>
      <c r="D291" t="s">
        <v>1628</v>
      </c>
    </row>
    <row r="292" spans="1:4">
      <c r="A292" s="441">
        <v>291</v>
      </c>
      <c r="B292" t="s">
        <v>1611</v>
      </c>
      <c r="C292" t="s">
        <v>1412</v>
      </c>
      <c r="D292" t="s">
        <v>1629</v>
      </c>
    </row>
    <row r="293" spans="1:4">
      <c r="A293" s="441">
        <v>292</v>
      </c>
      <c r="B293" t="s">
        <v>1611</v>
      </c>
      <c r="C293" t="s">
        <v>1630</v>
      </c>
      <c r="D293" t="s">
        <v>1631</v>
      </c>
    </row>
    <row r="294" spans="1:4">
      <c r="A294" s="441">
        <v>293</v>
      </c>
      <c r="B294" t="s">
        <v>1611</v>
      </c>
      <c r="C294" t="s">
        <v>1632</v>
      </c>
      <c r="D294" t="s">
        <v>1633</v>
      </c>
    </row>
    <row r="295" spans="1:4">
      <c r="A295" s="441">
        <v>294</v>
      </c>
      <c r="B295" t="s">
        <v>1611</v>
      </c>
      <c r="C295" t="s">
        <v>1634</v>
      </c>
      <c r="D295" t="s">
        <v>1635</v>
      </c>
    </row>
    <row r="296" spans="1:4">
      <c r="A296" s="441">
        <v>295</v>
      </c>
      <c r="B296" t="s">
        <v>1611</v>
      </c>
      <c r="C296" t="s">
        <v>1611</v>
      </c>
      <c r="D296" t="s">
        <v>1612</v>
      </c>
    </row>
    <row r="297" spans="1:4">
      <c r="A297" s="441">
        <v>296</v>
      </c>
      <c r="B297" t="s">
        <v>1611</v>
      </c>
      <c r="C297" t="s">
        <v>1636</v>
      </c>
      <c r="D297" t="s">
        <v>1637</v>
      </c>
    </row>
    <row r="298" spans="1:4">
      <c r="A298" s="441">
        <v>297</v>
      </c>
      <c r="B298" t="s">
        <v>1638</v>
      </c>
      <c r="C298" t="s">
        <v>1638</v>
      </c>
      <c r="D298" t="s">
        <v>1639</v>
      </c>
    </row>
    <row r="299" spans="1:4">
      <c r="A299" s="441">
        <v>298</v>
      </c>
      <c r="B299" t="s">
        <v>1640</v>
      </c>
      <c r="C299" t="s">
        <v>1640</v>
      </c>
      <c r="D299" t="s">
        <v>1641</v>
      </c>
    </row>
    <row r="300" spans="1:4">
      <c r="A300" s="441">
        <v>299</v>
      </c>
      <c r="B300" t="s">
        <v>1642</v>
      </c>
      <c r="C300" t="s">
        <v>1642</v>
      </c>
      <c r="D300" t="s">
        <v>1643</v>
      </c>
    </row>
    <row r="301" spans="1:4">
      <c r="A301" s="441">
        <v>300</v>
      </c>
      <c r="B301" t="s">
        <v>1644</v>
      </c>
      <c r="C301" t="s">
        <v>1644</v>
      </c>
      <c r="D301" t="s">
        <v>1645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3"/>
  </cols>
  <sheetData>
    <row r="1" spans="1:4">
      <c r="A1" s="353" t="s">
        <v>1055</v>
      </c>
      <c r="B1" s="353" t="s">
        <v>157</v>
      </c>
      <c r="C1" s="353" t="s">
        <v>158</v>
      </c>
      <c r="D1" s="353" t="s">
        <v>141</v>
      </c>
    </row>
    <row r="2" spans="1:4">
      <c r="A2" s="353" t="s">
        <v>33</v>
      </c>
      <c r="B2" s="353" t="s">
        <v>1325</v>
      </c>
      <c r="C2" s="353" t="s">
        <v>1325</v>
      </c>
      <c r="D2" s="353" t="s">
        <v>1326</v>
      </c>
    </row>
    <row r="3" spans="1:4">
      <c r="A3" s="353" t="s">
        <v>5</v>
      </c>
      <c r="B3" s="353" t="s">
        <v>1642</v>
      </c>
      <c r="C3" s="353" t="s">
        <v>1642</v>
      </c>
      <c r="D3" s="353" t="s">
        <v>1643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188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215</v>
      </c>
      <c r="D7" s="54" t="s">
        <v>218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217</v>
      </c>
    </row>
    <row r="11" spans="2:4" ht="45">
      <c r="B11" s="70" t="s">
        <v>216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09" t="s">
        <v>377</v>
      </c>
    </row>
    <row r="2" spans="1:3">
      <c r="A2" s="210" t="s">
        <v>378</v>
      </c>
    </row>
    <row r="3" spans="1:3">
      <c r="A3" s="209" t="s">
        <v>379</v>
      </c>
      <c r="B3" s="211"/>
      <c r="C3" s="211"/>
    </row>
    <row r="4" spans="1:3">
      <c r="A4" s="212" t="s">
        <v>380</v>
      </c>
      <c r="B4" s="210" t="s">
        <v>381</v>
      </c>
      <c r="C4" s="210" t="s">
        <v>19</v>
      </c>
    </row>
    <row r="5" spans="1:3">
      <c r="A5" s="212" t="s">
        <v>520</v>
      </c>
      <c r="B5" s="210" t="s">
        <v>521</v>
      </c>
      <c r="C5" s="210" t="s">
        <v>522</v>
      </c>
    </row>
    <row r="6" spans="1:3" ht="12">
      <c r="A6" s="472" t="s">
        <v>1657</v>
      </c>
      <c r="B6" s="473" t="s">
        <v>523</v>
      </c>
      <c r="C6" s="473" t="s">
        <v>522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J62"/>
  <sheetViews>
    <sheetView showGridLines="0" tabSelected="1" topLeftCell="D4" zoomScaleNormal="100" workbookViewId="0">
      <selection activeCell="N41" sqref="N4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1.1.1</v>
      </c>
    </row>
    <row r="5" spans="1:9" ht="22.5">
      <c r="D5" s="32"/>
      <c r="E5" s="526" t="s">
        <v>538</v>
      </c>
      <c r="F5" s="526"/>
      <c r="G5" s="310"/>
    </row>
    <row r="6" spans="1:9" s="318" customFormat="1" ht="6">
      <c r="A6" s="327"/>
      <c r="B6" s="315"/>
      <c r="C6" s="316"/>
      <c r="D6" s="317"/>
      <c r="E6" s="326"/>
      <c r="F6" s="328"/>
      <c r="G6" s="329"/>
      <c r="I6" s="320"/>
    </row>
    <row r="7" spans="1:9" ht="22.5">
      <c r="D7" s="32"/>
      <c r="E7" s="33" t="s">
        <v>8</v>
      </c>
      <c r="F7" s="332" t="s">
        <v>105</v>
      </c>
      <c r="G7" s="310"/>
    </row>
    <row r="8" spans="1:9" s="318" customFormat="1" ht="6" hidden="1">
      <c r="A8" s="324"/>
      <c r="B8" s="315"/>
      <c r="C8" s="316"/>
      <c r="D8" s="325"/>
      <c r="E8" s="326"/>
      <c r="F8" s="333"/>
      <c r="G8" s="319"/>
      <c r="I8" s="320"/>
    </row>
    <row r="9" spans="1:9" s="385" customFormat="1" ht="6" hidden="1">
      <c r="A9" s="379"/>
      <c r="B9" s="380"/>
      <c r="C9" s="381"/>
      <c r="D9" s="382"/>
      <c r="E9" s="387"/>
      <c r="F9" s="388"/>
      <c r="G9" s="382"/>
      <c r="I9" s="386"/>
    </row>
    <row r="10" spans="1:9" s="318" customFormat="1" ht="6" hidden="1">
      <c r="A10" s="324"/>
      <c r="B10" s="315"/>
      <c r="C10" s="316"/>
      <c r="D10" s="325"/>
      <c r="E10" s="326"/>
      <c r="F10" s="333"/>
      <c r="G10" s="319"/>
      <c r="I10" s="320"/>
    </row>
    <row r="11" spans="1:9" s="385" customFormat="1" ht="6" hidden="1">
      <c r="A11" s="379"/>
      <c r="B11" s="380"/>
      <c r="C11" s="381"/>
      <c r="D11" s="382"/>
      <c r="E11" s="383"/>
      <c r="F11" s="384"/>
      <c r="G11" s="382"/>
      <c r="I11" s="386"/>
    </row>
    <row r="12" spans="1:9" s="318" customFormat="1" ht="6">
      <c r="A12" s="324"/>
      <c r="B12" s="315"/>
      <c r="C12" s="316"/>
      <c r="D12" s="325"/>
      <c r="E12" s="326"/>
      <c r="F12" s="333"/>
      <c r="G12" s="319"/>
      <c r="I12" s="320"/>
    </row>
    <row r="13" spans="1:9" ht="22.5">
      <c r="A13" s="34"/>
      <c r="D13" s="35"/>
      <c r="E13" s="50" t="s">
        <v>462</v>
      </c>
      <c r="F13" s="334" t="s">
        <v>27</v>
      </c>
      <c r="G13" s="312"/>
    </row>
    <row r="14" spans="1:9" s="318" customFormat="1" ht="6">
      <c r="A14" s="324"/>
      <c r="B14" s="315"/>
      <c r="C14" s="316"/>
      <c r="D14" s="325"/>
      <c r="E14" s="326"/>
      <c r="F14" s="333"/>
      <c r="G14" s="319"/>
      <c r="I14" s="320"/>
    </row>
    <row r="15" spans="1:9" ht="22.5">
      <c r="A15" s="34"/>
      <c r="D15" s="35"/>
      <c r="E15" s="71" t="s">
        <v>463</v>
      </c>
      <c r="F15" s="474" t="s">
        <v>1692</v>
      </c>
      <c r="G15" s="312"/>
    </row>
    <row r="16" spans="1:9" s="318" customFormat="1" ht="6">
      <c r="A16" s="324"/>
      <c r="B16" s="315"/>
      <c r="C16" s="316"/>
      <c r="D16" s="325"/>
      <c r="E16" s="326"/>
      <c r="F16" s="333"/>
      <c r="G16" s="319"/>
      <c r="I16" s="320"/>
    </row>
    <row r="17" spans="1:9" ht="22.5">
      <c r="A17" s="34"/>
      <c r="D17" s="35"/>
      <c r="E17" s="71" t="s">
        <v>464</v>
      </c>
      <c r="F17" s="335" t="s">
        <v>575</v>
      </c>
      <c r="G17" s="312"/>
    </row>
    <row r="18" spans="1:9" s="318" customFormat="1" ht="6">
      <c r="A18" s="324"/>
      <c r="B18" s="315"/>
      <c r="C18" s="316"/>
      <c r="D18" s="325"/>
      <c r="E18" s="326"/>
      <c r="F18" s="333"/>
      <c r="G18" s="319"/>
      <c r="I18" s="320"/>
    </row>
    <row r="19" spans="1:9" ht="22.5">
      <c r="A19" s="34"/>
      <c r="D19" s="35"/>
      <c r="E19" s="71" t="s">
        <v>577</v>
      </c>
      <c r="F19" s="334" t="s">
        <v>26</v>
      </c>
      <c r="G19" s="312"/>
    </row>
    <row r="20" spans="1:9" s="318" customFormat="1" ht="6" hidden="1">
      <c r="A20" s="324"/>
      <c r="B20" s="315"/>
      <c r="C20" s="316"/>
      <c r="D20" s="325"/>
      <c r="E20" s="326"/>
      <c r="F20" s="333"/>
      <c r="G20" s="319"/>
      <c r="I20" s="320"/>
    </row>
    <row r="21" spans="1:9" ht="22.5">
      <c r="A21" s="34"/>
      <c r="D21" s="35"/>
      <c r="E21" s="71" t="s">
        <v>225</v>
      </c>
      <c r="F21" s="474" t="s">
        <v>591</v>
      </c>
      <c r="G21" s="312"/>
    </row>
    <row r="22" spans="1:9" s="306" customFormat="1" ht="5.25" hidden="1">
      <c r="A22" s="300"/>
      <c r="B22" s="301"/>
      <c r="C22" s="302"/>
      <c r="D22" s="303"/>
      <c r="E22" s="304"/>
      <c r="F22" s="336"/>
      <c r="G22" s="305"/>
      <c r="I22" s="307"/>
    </row>
    <row r="23" spans="1:9" hidden="1"/>
    <row r="24" spans="1:9" s="306" customFormat="1" ht="5.25">
      <c r="A24" s="300"/>
      <c r="B24" s="301"/>
      <c r="C24" s="302"/>
      <c r="D24" s="303"/>
      <c r="E24" s="304"/>
      <c r="F24" s="337"/>
      <c r="G24" s="305"/>
      <c r="I24" s="307"/>
    </row>
    <row r="25" spans="1:9" s="306" customFormat="1" ht="5.25" hidden="1">
      <c r="A25" s="300"/>
      <c r="B25" s="301"/>
      <c r="C25" s="302"/>
      <c r="D25" s="303"/>
      <c r="E25" s="304"/>
      <c r="F25" s="338"/>
      <c r="G25" s="305"/>
      <c r="I25" s="307"/>
    </row>
    <row r="26" spans="1:9" s="306" customFormat="1" ht="5.25" hidden="1">
      <c r="A26" s="300"/>
      <c r="B26" s="301"/>
      <c r="C26" s="302"/>
      <c r="D26" s="303"/>
      <c r="E26" s="304"/>
      <c r="F26" s="339"/>
      <c r="G26" s="305"/>
      <c r="I26" s="307"/>
    </row>
    <row r="27" spans="1:9" s="306" customFormat="1" ht="5.25" hidden="1">
      <c r="A27" s="300"/>
      <c r="B27" s="301"/>
      <c r="C27" s="302"/>
      <c r="D27" s="303"/>
      <c r="E27" s="304"/>
      <c r="F27" s="338"/>
      <c r="G27" s="305"/>
      <c r="I27" s="307"/>
    </row>
    <row r="28" spans="1:9" s="306" customFormat="1" ht="5.25" hidden="1">
      <c r="A28" s="300"/>
      <c r="B28" s="301"/>
      <c r="C28" s="302"/>
      <c r="D28" s="303"/>
      <c r="E28" s="304"/>
      <c r="F28" s="340"/>
      <c r="G28" s="305"/>
      <c r="I28" s="307"/>
    </row>
    <row r="29" spans="1:9" s="306" customFormat="1" ht="5.25" hidden="1">
      <c r="A29" s="308"/>
      <c r="B29" s="301"/>
      <c r="C29" s="302"/>
      <c r="D29" s="309"/>
      <c r="E29" s="304"/>
      <c r="F29" s="339"/>
      <c r="G29" s="305"/>
      <c r="I29" s="307"/>
    </row>
    <row r="30" spans="1:9" s="306" customFormat="1" ht="5.25" hidden="1">
      <c r="A30" s="308"/>
      <c r="B30" s="301"/>
      <c r="C30" s="302"/>
      <c r="D30" s="309"/>
      <c r="E30" s="304"/>
      <c r="F30" s="339"/>
      <c r="G30" s="309"/>
      <c r="I30" s="307"/>
    </row>
    <row r="31" spans="1:9" s="318" customFormat="1" ht="6" hidden="1">
      <c r="A31" s="324"/>
      <c r="B31" s="315"/>
      <c r="C31" s="316"/>
      <c r="D31" s="325"/>
      <c r="E31" s="326"/>
      <c r="F31" s="333"/>
      <c r="G31" s="319"/>
      <c r="I31" s="320"/>
    </row>
    <row r="32" spans="1:9" ht="22.5">
      <c r="D32" s="32"/>
      <c r="E32" s="50" t="s">
        <v>110</v>
      </c>
      <c r="F32" s="334" t="s">
        <v>27</v>
      </c>
      <c r="G32" s="311"/>
    </row>
    <row r="33" spans="1:10" ht="30" customHeight="1">
      <c r="C33" s="38"/>
      <c r="D33" s="35"/>
      <c r="E33" s="40"/>
      <c r="F33" s="341"/>
      <c r="G33" s="37"/>
    </row>
    <row r="34" spans="1:10" ht="22.5">
      <c r="C34" s="38"/>
      <c r="D34" s="39"/>
      <c r="E34" s="72" t="s">
        <v>466</v>
      </c>
      <c r="F34" s="342" t="s">
        <v>951</v>
      </c>
      <c r="G34" s="313"/>
      <c r="J34" s="45"/>
    </row>
    <row r="35" spans="1:10" ht="22.5" hidden="1">
      <c r="C35" s="38"/>
      <c r="D35" s="39"/>
      <c r="E35" s="72" t="s">
        <v>135</v>
      </c>
      <c r="F35" s="343"/>
      <c r="G35" s="313"/>
      <c r="J35" s="45"/>
    </row>
    <row r="36" spans="1:10" ht="22.5">
      <c r="C36" s="38"/>
      <c r="D36" s="39"/>
      <c r="E36" s="40" t="s">
        <v>9</v>
      </c>
      <c r="F36" s="342" t="s">
        <v>952</v>
      </c>
      <c r="G36" s="313"/>
      <c r="J36" s="45"/>
    </row>
    <row r="37" spans="1:10" ht="22.5">
      <c r="C37" s="38"/>
      <c r="D37" s="39"/>
      <c r="E37" s="40" t="s">
        <v>10</v>
      </c>
      <c r="F37" s="342" t="s">
        <v>604</v>
      </c>
      <c r="G37" s="313"/>
      <c r="H37" s="41"/>
      <c r="J37" s="45"/>
    </row>
    <row r="38" spans="1:10" s="318" customFormat="1" ht="6">
      <c r="A38" s="324"/>
      <c r="B38" s="315"/>
      <c r="C38" s="316"/>
      <c r="D38" s="325"/>
      <c r="E38" s="326"/>
      <c r="F38" s="333"/>
      <c r="G38" s="319"/>
      <c r="I38" s="320"/>
    </row>
    <row r="39" spans="1:10" ht="22.5">
      <c r="A39" s="34"/>
      <c r="D39" s="35"/>
      <c r="E39" s="71" t="s">
        <v>569</v>
      </c>
      <c r="F39" s="483" t="s">
        <v>570</v>
      </c>
      <c r="G39" s="312"/>
    </row>
    <row r="40" spans="1:10" s="318" customFormat="1" ht="6">
      <c r="A40" s="324"/>
      <c r="B40" s="315"/>
      <c r="C40" s="316"/>
      <c r="D40" s="325"/>
      <c r="E40" s="326"/>
      <c r="F40" s="333"/>
      <c r="G40" s="319"/>
      <c r="I40" s="320"/>
    </row>
    <row r="41" spans="1:10" ht="22.5">
      <c r="D41" s="32"/>
      <c r="E41" s="50" t="s">
        <v>350</v>
      </c>
      <c r="F41" s="335" t="s">
        <v>136</v>
      </c>
      <c r="G41" s="311"/>
    </row>
    <row r="42" spans="1:10" s="306" customFormat="1" ht="5.25" hidden="1">
      <c r="A42" s="300"/>
      <c r="B42" s="301"/>
      <c r="C42" s="302"/>
      <c r="D42" s="303"/>
      <c r="E42" s="304"/>
      <c r="F42" s="338"/>
      <c r="G42" s="305"/>
      <c r="I42" s="307"/>
    </row>
    <row r="43" spans="1:10" s="306" customFormat="1" ht="5.25" hidden="1">
      <c r="A43" s="300"/>
      <c r="B43" s="301"/>
      <c r="C43" s="302"/>
      <c r="D43" s="303"/>
      <c r="E43" s="304"/>
      <c r="F43" s="338"/>
      <c r="G43" s="305"/>
      <c r="I43" s="307"/>
    </row>
    <row r="44" spans="1:10" s="306" customFormat="1" ht="5.25" hidden="1">
      <c r="A44" s="330"/>
      <c r="B44" s="301"/>
      <c r="C44" s="302"/>
      <c r="D44" s="309"/>
      <c r="F44" s="340"/>
      <c r="G44" s="305"/>
      <c r="I44" s="307"/>
    </row>
    <row r="45" spans="1:10" s="318" customFormat="1" ht="6">
      <c r="A45" s="314"/>
      <c r="B45" s="321"/>
      <c r="C45" s="316"/>
      <c r="D45" s="322"/>
      <c r="E45" s="323"/>
      <c r="F45" s="344"/>
      <c r="G45" s="319"/>
      <c r="I45" s="320"/>
    </row>
    <row r="46" spans="1:10" ht="22.5">
      <c r="A46" s="42"/>
      <c r="B46" s="43"/>
      <c r="D46" s="44"/>
      <c r="E46" s="52" t="s">
        <v>461</v>
      </c>
      <c r="F46" s="390" t="str">
        <f>IF(mail_post="","",mail_post)</f>
        <v>625007 г.Тюмень, ул.30 лет Победы, 31</v>
      </c>
      <c r="G46" s="312"/>
    </row>
    <row r="47" spans="1:10" ht="19.5" hidden="1">
      <c r="D47" s="32"/>
      <c r="E47" s="33"/>
      <c r="F47" s="345"/>
      <c r="G47" s="27"/>
    </row>
    <row r="48" spans="1:10" s="318" customFormat="1" ht="6">
      <c r="A48" s="314"/>
      <c r="B48" s="315"/>
      <c r="C48" s="316"/>
      <c r="D48" s="317"/>
      <c r="F48" s="346"/>
      <c r="G48" s="319"/>
      <c r="I48" s="320"/>
    </row>
    <row r="49" spans="1:9" ht="22.5">
      <c r="A49" s="42"/>
      <c r="B49" s="43"/>
      <c r="D49" s="44"/>
      <c r="E49" s="52" t="s">
        <v>368</v>
      </c>
      <c r="F49" s="389" t="str">
        <f>ruk_f &amp; " " &amp; ruk_i &amp; " " &amp; ruk_o</f>
        <v>Максимов Андрей Анатольевич</v>
      </c>
      <c r="G49" s="312"/>
    </row>
    <row r="50" spans="1:9" s="385" customFormat="1" ht="6" hidden="1">
      <c r="A50" s="454"/>
      <c r="B50" s="455"/>
      <c r="C50" s="381"/>
      <c r="D50" s="456"/>
      <c r="E50" s="457"/>
      <c r="F50" s="458"/>
      <c r="G50" s="459"/>
      <c r="I50" s="386"/>
    </row>
    <row r="51" spans="1:9" ht="19.5" hidden="1">
      <c r="A51" s="42"/>
      <c r="B51" s="43"/>
      <c r="D51" s="44"/>
      <c r="E51" s="52"/>
      <c r="F51" s="295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5"/>
      <c r="G54" s="36"/>
    </row>
    <row r="55" spans="1:9" ht="19.5" hidden="1">
      <c r="A55" s="42"/>
      <c r="B55" s="43"/>
      <c r="D55" s="44"/>
      <c r="E55" s="52"/>
      <c r="F55" s="295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0" t="s">
        <v>512</v>
      </c>
      <c r="G58" s="464"/>
    </row>
    <row r="59" spans="1:9" ht="27">
      <c r="A59" s="42"/>
      <c r="B59" s="43"/>
      <c r="D59" s="44"/>
      <c r="E59" s="461" t="s">
        <v>513</v>
      </c>
      <c r="F59" s="462" t="s">
        <v>1658</v>
      </c>
      <c r="G59" s="464"/>
    </row>
    <row r="60" spans="1:9" ht="27">
      <c r="A60" s="42"/>
      <c r="B60" s="43"/>
      <c r="D60" s="44"/>
      <c r="E60" s="461" t="s">
        <v>514</v>
      </c>
      <c r="F60" s="462" t="s">
        <v>1659</v>
      </c>
      <c r="G60" s="464"/>
    </row>
    <row r="61" spans="1:9" ht="27">
      <c r="A61" s="42"/>
      <c r="B61" s="43"/>
      <c r="D61" s="44"/>
      <c r="E61" s="461" t="s">
        <v>515</v>
      </c>
      <c r="F61" s="462" t="s">
        <v>1660</v>
      </c>
      <c r="G61" s="464"/>
    </row>
    <row r="62" spans="1:9" ht="27">
      <c r="E62" s="463" t="s">
        <v>516</v>
      </c>
      <c r="F62" s="462" t="s">
        <v>1661</v>
      </c>
      <c r="G62" s="465"/>
    </row>
  </sheetData>
  <sheetProtection password="FA9C" sheet="1" objects="1" scenarios="1" formatColumns="0" formatRows="0"/>
  <dataConsolidate leftLabels="1"/>
  <mergeCells count="1">
    <mergeCell ref="E5:F5"/>
  </mergeCells>
  <phoneticPr fontId="8" type="noConversion"/>
  <dataValidations xWindow="446" yWindow="425" count="7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  <dataValidation type="list" allowBlank="1" showInputMessage="1" showErrorMessage="1" errorTitle="Ошибка" error="Выберите значение из списка" prompt="Выберите значение из списка" sqref="F39">
      <formula1>kind_of_org_type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40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1055</v>
      </c>
      <c r="B1" s="6" t="s">
        <v>592</v>
      </c>
      <c r="C1" s="6" t="s">
        <v>593</v>
      </c>
      <c r="D1" s="6" t="s">
        <v>594</v>
      </c>
      <c r="E1" s="6" t="s">
        <v>595</v>
      </c>
      <c r="F1" s="6" t="s">
        <v>596</v>
      </c>
      <c r="G1" s="6" t="s">
        <v>597</v>
      </c>
      <c r="H1" s="6" t="s">
        <v>598</v>
      </c>
      <c r="I1" s="6" t="s">
        <v>599</v>
      </c>
    </row>
    <row r="2" spans="1:10">
      <c r="A2" s="6">
        <v>1</v>
      </c>
      <c r="B2" s="6" t="s">
        <v>600</v>
      </c>
      <c r="C2" s="6" t="s">
        <v>105</v>
      </c>
      <c r="D2" s="6" t="s">
        <v>601</v>
      </c>
      <c r="E2" s="6" t="s">
        <v>602</v>
      </c>
      <c r="F2" s="6" t="s">
        <v>603</v>
      </c>
      <c r="G2" s="6" t="s">
        <v>604</v>
      </c>
      <c r="H2" s="6" t="s">
        <v>376</v>
      </c>
      <c r="I2" s="6" t="s">
        <v>376</v>
      </c>
      <c r="J2" s="6" t="s">
        <v>221</v>
      </c>
    </row>
    <row r="3" spans="1:10">
      <c r="A3" s="6">
        <v>2</v>
      </c>
      <c r="B3" s="6" t="s">
        <v>600</v>
      </c>
      <c r="C3" s="6" t="s">
        <v>105</v>
      </c>
      <c r="D3" s="6" t="s">
        <v>605</v>
      </c>
      <c r="E3" s="6" t="s">
        <v>606</v>
      </c>
      <c r="F3" s="6" t="s">
        <v>607</v>
      </c>
      <c r="G3" s="6" t="s">
        <v>608</v>
      </c>
      <c r="H3" s="6" t="s">
        <v>609</v>
      </c>
      <c r="I3" s="6" t="s">
        <v>376</v>
      </c>
      <c r="J3" s="6" t="s">
        <v>221</v>
      </c>
    </row>
    <row r="4" spans="1:10">
      <c r="A4" s="6">
        <v>3</v>
      </c>
      <c r="B4" s="6" t="s">
        <v>600</v>
      </c>
      <c r="C4" s="6" t="s">
        <v>105</v>
      </c>
      <c r="D4" s="6" t="s">
        <v>610</v>
      </c>
      <c r="E4" s="6" t="s">
        <v>611</v>
      </c>
      <c r="F4" s="6" t="s">
        <v>612</v>
      </c>
      <c r="G4" s="6" t="s">
        <v>613</v>
      </c>
      <c r="H4" s="6" t="s">
        <v>376</v>
      </c>
      <c r="I4" s="6" t="s">
        <v>614</v>
      </c>
      <c r="J4" s="6" t="s">
        <v>221</v>
      </c>
    </row>
    <row r="5" spans="1:10">
      <c r="A5" s="6">
        <v>4</v>
      </c>
      <c r="B5" s="6" t="s">
        <v>600</v>
      </c>
      <c r="C5" s="6" t="s">
        <v>105</v>
      </c>
      <c r="D5" s="6" t="s">
        <v>615</v>
      </c>
      <c r="E5" s="6" t="s">
        <v>616</v>
      </c>
      <c r="F5" s="6" t="s">
        <v>617</v>
      </c>
      <c r="G5" s="6" t="s">
        <v>618</v>
      </c>
      <c r="H5" s="6" t="s">
        <v>376</v>
      </c>
      <c r="I5" s="6" t="s">
        <v>376</v>
      </c>
      <c r="J5" s="6" t="s">
        <v>221</v>
      </c>
    </row>
    <row r="6" spans="1:10">
      <c r="A6" s="6">
        <v>5</v>
      </c>
      <c r="B6" s="6" t="s">
        <v>600</v>
      </c>
      <c r="C6" s="6" t="s">
        <v>105</v>
      </c>
      <c r="D6" s="6" t="s">
        <v>619</v>
      </c>
      <c r="E6" s="6" t="s">
        <v>620</v>
      </c>
      <c r="F6" s="6" t="s">
        <v>621</v>
      </c>
      <c r="G6" s="6" t="s">
        <v>622</v>
      </c>
      <c r="H6" s="6" t="s">
        <v>376</v>
      </c>
      <c r="I6" s="6" t="s">
        <v>376</v>
      </c>
      <c r="J6" s="6" t="s">
        <v>221</v>
      </c>
    </row>
    <row r="7" spans="1:10">
      <c r="A7" s="6">
        <v>6</v>
      </c>
      <c r="B7" s="6" t="s">
        <v>600</v>
      </c>
      <c r="C7" s="6" t="s">
        <v>105</v>
      </c>
      <c r="D7" s="6" t="s">
        <v>623</v>
      </c>
      <c r="E7" s="6" t="s">
        <v>624</v>
      </c>
      <c r="F7" s="6" t="s">
        <v>625</v>
      </c>
      <c r="G7" s="6" t="s">
        <v>604</v>
      </c>
      <c r="H7" s="6" t="s">
        <v>376</v>
      </c>
      <c r="I7" s="6" t="s">
        <v>376</v>
      </c>
      <c r="J7" s="6" t="s">
        <v>221</v>
      </c>
    </row>
    <row r="8" spans="1:10">
      <c r="A8" s="6">
        <v>7</v>
      </c>
      <c r="B8" s="6" t="s">
        <v>600</v>
      </c>
      <c r="C8" s="6" t="s">
        <v>105</v>
      </c>
      <c r="D8" s="6" t="s">
        <v>626</v>
      </c>
      <c r="E8" s="6" t="s">
        <v>627</v>
      </c>
      <c r="F8" s="6" t="s">
        <v>628</v>
      </c>
      <c r="G8" s="6" t="s">
        <v>618</v>
      </c>
      <c r="H8" s="6" t="s">
        <v>376</v>
      </c>
      <c r="I8" s="6" t="s">
        <v>376</v>
      </c>
      <c r="J8" s="6" t="s">
        <v>221</v>
      </c>
    </row>
    <row r="9" spans="1:10">
      <c r="A9" s="6">
        <v>8</v>
      </c>
      <c r="B9" s="6" t="s">
        <v>600</v>
      </c>
      <c r="C9" s="6" t="s">
        <v>105</v>
      </c>
      <c r="D9" s="6" t="s">
        <v>629</v>
      </c>
      <c r="E9" s="6" t="s">
        <v>630</v>
      </c>
      <c r="F9" s="6" t="s">
        <v>631</v>
      </c>
      <c r="G9" s="6" t="s">
        <v>604</v>
      </c>
      <c r="H9" s="6" t="s">
        <v>376</v>
      </c>
      <c r="I9" s="6" t="s">
        <v>376</v>
      </c>
      <c r="J9" s="6" t="s">
        <v>221</v>
      </c>
    </row>
    <row r="10" spans="1:10">
      <c r="A10" s="6">
        <v>9</v>
      </c>
      <c r="B10" s="6" t="s">
        <v>600</v>
      </c>
      <c r="C10" s="6" t="s">
        <v>105</v>
      </c>
      <c r="D10" s="6" t="s">
        <v>632</v>
      </c>
      <c r="E10" s="6" t="s">
        <v>633</v>
      </c>
      <c r="F10" s="6" t="s">
        <v>634</v>
      </c>
      <c r="G10" s="6" t="s">
        <v>604</v>
      </c>
      <c r="H10" s="6" t="s">
        <v>376</v>
      </c>
      <c r="I10" s="6" t="s">
        <v>376</v>
      </c>
      <c r="J10" s="6" t="s">
        <v>221</v>
      </c>
    </row>
    <row r="11" spans="1:10">
      <c r="A11" s="6">
        <v>10</v>
      </c>
      <c r="B11" s="6" t="s">
        <v>600</v>
      </c>
      <c r="C11" s="6" t="s">
        <v>105</v>
      </c>
      <c r="D11" s="6" t="s">
        <v>635</v>
      </c>
      <c r="E11" s="6" t="s">
        <v>636</v>
      </c>
      <c r="F11" s="6" t="s">
        <v>637</v>
      </c>
      <c r="G11" s="6" t="s">
        <v>604</v>
      </c>
      <c r="H11" s="6" t="s">
        <v>638</v>
      </c>
      <c r="I11" s="6" t="s">
        <v>376</v>
      </c>
      <c r="J11" s="6" t="s">
        <v>221</v>
      </c>
    </row>
    <row r="12" spans="1:10">
      <c r="A12" s="6">
        <v>11</v>
      </c>
      <c r="B12" s="6" t="s">
        <v>600</v>
      </c>
      <c r="C12" s="6" t="s">
        <v>105</v>
      </c>
      <c r="D12" s="6" t="s">
        <v>639</v>
      </c>
      <c r="E12" s="6" t="s">
        <v>640</v>
      </c>
      <c r="F12" s="6" t="s">
        <v>641</v>
      </c>
      <c r="G12" s="6" t="s">
        <v>604</v>
      </c>
      <c r="H12" s="6" t="s">
        <v>376</v>
      </c>
      <c r="I12" s="6" t="s">
        <v>376</v>
      </c>
      <c r="J12" s="6" t="s">
        <v>221</v>
      </c>
    </row>
    <row r="13" spans="1:10">
      <c r="A13" s="6">
        <v>12</v>
      </c>
      <c r="B13" s="6" t="s">
        <v>600</v>
      </c>
      <c r="C13" s="6" t="s">
        <v>105</v>
      </c>
      <c r="D13" s="6" t="s">
        <v>642</v>
      </c>
      <c r="E13" s="6" t="s">
        <v>643</v>
      </c>
      <c r="F13" s="6" t="s">
        <v>644</v>
      </c>
      <c r="G13" s="6" t="s">
        <v>604</v>
      </c>
      <c r="H13" s="6" t="s">
        <v>376</v>
      </c>
      <c r="I13" s="6" t="s">
        <v>376</v>
      </c>
      <c r="J13" s="6" t="s">
        <v>221</v>
      </c>
    </row>
    <row r="14" spans="1:10">
      <c r="A14" s="6">
        <v>13</v>
      </c>
      <c r="B14" s="6" t="s">
        <v>600</v>
      </c>
      <c r="C14" s="6" t="s">
        <v>105</v>
      </c>
      <c r="D14" s="6" t="s">
        <v>645</v>
      </c>
      <c r="E14" s="6" t="s">
        <v>646</v>
      </c>
      <c r="F14" s="6" t="s">
        <v>647</v>
      </c>
      <c r="G14" s="6" t="s">
        <v>648</v>
      </c>
      <c r="H14" s="6" t="s">
        <v>649</v>
      </c>
      <c r="I14" s="6" t="s">
        <v>376</v>
      </c>
      <c r="J14" s="6" t="s">
        <v>221</v>
      </c>
    </row>
    <row r="15" spans="1:10">
      <c r="A15" s="6">
        <v>14</v>
      </c>
      <c r="B15" s="6" t="s">
        <v>600</v>
      </c>
      <c r="C15" s="6" t="s">
        <v>105</v>
      </c>
      <c r="D15" s="6" t="s">
        <v>650</v>
      </c>
      <c r="E15" s="6" t="s">
        <v>651</v>
      </c>
      <c r="F15" s="6" t="s">
        <v>652</v>
      </c>
      <c r="G15" s="6" t="s">
        <v>653</v>
      </c>
      <c r="H15" s="6" t="s">
        <v>376</v>
      </c>
      <c r="I15" s="6" t="s">
        <v>376</v>
      </c>
      <c r="J15" s="6" t="s">
        <v>221</v>
      </c>
    </row>
    <row r="16" spans="1:10">
      <c r="A16" s="6">
        <v>15</v>
      </c>
      <c r="B16" s="6" t="s">
        <v>600</v>
      </c>
      <c r="C16" s="6" t="s">
        <v>105</v>
      </c>
      <c r="D16" s="6" t="s">
        <v>654</v>
      </c>
      <c r="E16" s="6" t="s">
        <v>655</v>
      </c>
      <c r="F16" s="6" t="s">
        <v>656</v>
      </c>
      <c r="G16" s="6" t="s">
        <v>618</v>
      </c>
      <c r="H16" s="6" t="s">
        <v>657</v>
      </c>
      <c r="I16" s="6" t="s">
        <v>376</v>
      </c>
      <c r="J16" s="6" t="s">
        <v>221</v>
      </c>
    </row>
    <row r="17" spans="1:10">
      <c r="A17" s="6">
        <v>16</v>
      </c>
      <c r="B17" s="6" t="s">
        <v>600</v>
      </c>
      <c r="C17" s="6" t="s">
        <v>105</v>
      </c>
      <c r="D17" s="6" t="s">
        <v>658</v>
      </c>
      <c r="E17" s="6" t="s">
        <v>659</v>
      </c>
      <c r="F17" s="6" t="s">
        <v>660</v>
      </c>
      <c r="G17" s="6" t="s">
        <v>661</v>
      </c>
      <c r="H17" s="6" t="s">
        <v>376</v>
      </c>
      <c r="I17" s="6" t="s">
        <v>376</v>
      </c>
      <c r="J17" s="6" t="s">
        <v>221</v>
      </c>
    </row>
    <row r="18" spans="1:10">
      <c r="A18" s="6">
        <v>17</v>
      </c>
      <c r="B18" s="6" t="s">
        <v>600</v>
      </c>
      <c r="C18" s="6" t="s">
        <v>105</v>
      </c>
      <c r="D18" s="6" t="s">
        <v>662</v>
      </c>
      <c r="E18" s="6" t="s">
        <v>663</v>
      </c>
      <c r="F18" s="6" t="s">
        <v>664</v>
      </c>
      <c r="G18" s="6" t="s">
        <v>665</v>
      </c>
      <c r="H18" s="6" t="s">
        <v>376</v>
      </c>
      <c r="I18" s="6" t="s">
        <v>376</v>
      </c>
      <c r="J18" s="6" t="s">
        <v>221</v>
      </c>
    </row>
    <row r="19" spans="1:10">
      <c r="A19" s="6">
        <v>18</v>
      </c>
      <c r="B19" s="6" t="s">
        <v>600</v>
      </c>
      <c r="C19" s="6" t="s">
        <v>105</v>
      </c>
      <c r="D19" s="6" t="s">
        <v>666</v>
      </c>
      <c r="E19" s="6" t="s">
        <v>667</v>
      </c>
      <c r="F19" s="6" t="s">
        <v>668</v>
      </c>
      <c r="G19" s="6" t="s">
        <v>618</v>
      </c>
      <c r="H19" s="6" t="s">
        <v>669</v>
      </c>
      <c r="I19" s="6" t="s">
        <v>376</v>
      </c>
      <c r="J19" s="6" t="s">
        <v>221</v>
      </c>
    </row>
    <row r="20" spans="1:10">
      <c r="A20" s="6">
        <v>19</v>
      </c>
      <c r="B20" s="6" t="s">
        <v>600</v>
      </c>
      <c r="C20" s="6" t="s">
        <v>105</v>
      </c>
      <c r="D20" s="6" t="s">
        <v>1049</v>
      </c>
      <c r="E20" s="6" t="s">
        <v>1693</v>
      </c>
      <c r="F20" s="6" t="s">
        <v>1050</v>
      </c>
      <c r="G20" s="6" t="s">
        <v>608</v>
      </c>
      <c r="H20" s="6" t="s">
        <v>376</v>
      </c>
      <c r="I20" s="6" t="s">
        <v>376</v>
      </c>
      <c r="J20" s="6" t="s">
        <v>221</v>
      </c>
    </row>
    <row r="21" spans="1:10">
      <c r="A21" s="6">
        <v>20</v>
      </c>
      <c r="B21" s="6" t="s">
        <v>600</v>
      </c>
      <c r="C21" s="6" t="s">
        <v>105</v>
      </c>
      <c r="D21" s="6" t="s">
        <v>670</v>
      </c>
      <c r="E21" s="6" t="s">
        <v>671</v>
      </c>
      <c r="F21" s="6" t="s">
        <v>672</v>
      </c>
      <c r="G21" s="6" t="s">
        <v>673</v>
      </c>
      <c r="H21" s="6" t="s">
        <v>376</v>
      </c>
      <c r="I21" s="6" t="s">
        <v>376</v>
      </c>
      <c r="J21" s="6" t="s">
        <v>221</v>
      </c>
    </row>
    <row r="22" spans="1:10">
      <c r="A22" s="6">
        <v>21</v>
      </c>
      <c r="B22" s="6" t="s">
        <v>600</v>
      </c>
      <c r="C22" s="6" t="s">
        <v>105</v>
      </c>
      <c r="D22" s="6" t="s">
        <v>674</v>
      </c>
      <c r="E22" s="6" t="s">
        <v>675</v>
      </c>
      <c r="F22" s="6" t="s">
        <v>676</v>
      </c>
      <c r="G22" s="6" t="s">
        <v>665</v>
      </c>
      <c r="H22" s="6" t="s">
        <v>376</v>
      </c>
      <c r="I22" s="6" t="s">
        <v>376</v>
      </c>
      <c r="J22" s="6" t="s">
        <v>221</v>
      </c>
    </row>
    <row r="23" spans="1:10">
      <c r="A23" s="6">
        <v>22</v>
      </c>
      <c r="B23" s="6" t="s">
        <v>600</v>
      </c>
      <c r="C23" s="6" t="s">
        <v>105</v>
      </c>
      <c r="D23" s="6" t="s">
        <v>677</v>
      </c>
      <c r="E23" s="6" t="s">
        <v>678</v>
      </c>
      <c r="F23" s="6" t="s">
        <v>679</v>
      </c>
      <c r="G23" s="6" t="s">
        <v>680</v>
      </c>
      <c r="H23" s="6" t="s">
        <v>376</v>
      </c>
      <c r="I23" s="6" t="s">
        <v>681</v>
      </c>
      <c r="J23" s="6" t="s">
        <v>221</v>
      </c>
    </row>
    <row r="24" spans="1:10">
      <c r="A24" s="6">
        <v>23</v>
      </c>
      <c r="B24" s="6" t="s">
        <v>600</v>
      </c>
      <c r="C24" s="6" t="s">
        <v>105</v>
      </c>
      <c r="D24" s="6" t="s">
        <v>682</v>
      </c>
      <c r="E24" s="6" t="s">
        <v>683</v>
      </c>
      <c r="F24" s="6" t="s">
        <v>684</v>
      </c>
      <c r="G24" s="6" t="s">
        <v>604</v>
      </c>
      <c r="H24" s="6" t="s">
        <v>376</v>
      </c>
      <c r="I24" s="6" t="s">
        <v>376</v>
      </c>
      <c r="J24" s="6" t="s">
        <v>221</v>
      </c>
    </row>
    <row r="25" spans="1:10">
      <c r="A25" s="6">
        <v>24</v>
      </c>
      <c r="B25" s="6" t="s">
        <v>600</v>
      </c>
      <c r="C25" s="6" t="s">
        <v>105</v>
      </c>
      <c r="D25" s="6" t="s">
        <v>685</v>
      </c>
      <c r="E25" s="6" t="s">
        <v>686</v>
      </c>
      <c r="F25" s="6" t="s">
        <v>687</v>
      </c>
      <c r="G25" s="6" t="s">
        <v>604</v>
      </c>
      <c r="H25" s="6" t="s">
        <v>376</v>
      </c>
      <c r="I25" s="6" t="s">
        <v>376</v>
      </c>
      <c r="J25" s="6" t="s">
        <v>221</v>
      </c>
    </row>
    <row r="26" spans="1:10">
      <c r="A26" s="6">
        <v>25</v>
      </c>
      <c r="B26" s="6" t="s">
        <v>600</v>
      </c>
      <c r="C26" s="6" t="s">
        <v>105</v>
      </c>
      <c r="D26" s="6" t="s">
        <v>689</v>
      </c>
      <c r="E26" s="6" t="s">
        <v>690</v>
      </c>
      <c r="F26" s="6" t="s">
        <v>691</v>
      </c>
      <c r="G26" s="6" t="s">
        <v>604</v>
      </c>
      <c r="H26" s="6" t="s">
        <v>692</v>
      </c>
      <c r="I26" s="6" t="s">
        <v>376</v>
      </c>
      <c r="J26" s="6" t="s">
        <v>221</v>
      </c>
    </row>
    <row r="27" spans="1:10">
      <c r="A27" s="6">
        <v>26</v>
      </c>
      <c r="B27" s="6" t="s">
        <v>600</v>
      </c>
      <c r="C27" s="6" t="s">
        <v>105</v>
      </c>
      <c r="D27" s="6" t="s">
        <v>693</v>
      </c>
      <c r="E27" s="6" t="s">
        <v>694</v>
      </c>
      <c r="F27" s="6" t="s">
        <v>695</v>
      </c>
      <c r="G27" s="6" t="s">
        <v>344</v>
      </c>
      <c r="H27" s="6" t="s">
        <v>376</v>
      </c>
      <c r="I27" s="6" t="s">
        <v>376</v>
      </c>
      <c r="J27" s="6" t="s">
        <v>221</v>
      </c>
    </row>
    <row r="28" spans="1:10">
      <c r="A28" s="6">
        <v>27</v>
      </c>
      <c r="B28" s="6" t="s">
        <v>600</v>
      </c>
      <c r="C28" s="6" t="s">
        <v>105</v>
      </c>
      <c r="D28" s="6" t="s">
        <v>696</v>
      </c>
      <c r="E28" s="6" t="s">
        <v>697</v>
      </c>
      <c r="F28" s="6" t="s">
        <v>698</v>
      </c>
      <c r="G28" s="6" t="s">
        <v>344</v>
      </c>
      <c r="H28" s="6" t="s">
        <v>376</v>
      </c>
      <c r="I28" s="6" t="s">
        <v>376</v>
      </c>
      <c r="J28" s="6" t="s">
        <v>221</v>
      </c>
    </row>
    <row r="29" spans="1:10">
      <c r="A29" s="6">
        <v>28</v>
      </c>
      <c r="B29" s="6" t="s">
        <v>600</v>
      </c>
      <c r="C29" s="6" t="s">
        <v>105</v>
      </c>
      <c r="D29" s="6" t="s">
        <v>699</v>
      </c>
      <c r="E29" s="6" t="s">
        <v>700</v>
      </c>
      <c r="F29" s="6" t="s">
        <v>701</v>
      </c>
      <c r="G29" s="6" t="s">
        <v>702</v>
      </c>
      <c r="H29" s="6" t="s">
        <v>376</v>
      </c>
      <c r="I29" s="6" t="s">
        <v>376</v>
      </c>
      <c r="J29" s="6" t="s">
        <v>221</v>
      </c>
    </row>
    <row r="30" spans="1:10">
      <c r="A30" s="6">
        <v>29</v>
      </c>
      <c r="B30" s="6" t="s">
        <v>600</v>
      </c>
      <c r="C30" s="6" t="s">
        <v>105</v>
      </c>
      <c r="D30" s="6" t="s">
        <v>703</v>
      </c>
      <c r="E30" s="6" t="s">
        <v>704</v>
      </c>
      <c r="F30" s="6" t="s">
        <v>705</v>
      </c>
      <c r="G30" s="6" t="s">
        <v>618</v>
      </c>
      <c r="H30" s="6" t="s">
        <v>376</v>
      </c>
      <c r="I30" s="6" t="s">
        <v>376</v>
      </c>
      <c r="J30" s="6" t="s">
        <v>221</v>
      </c>
    </row>
    <row r="31" spans="1:10">
      <c r="A31" s="6">
        <v>30</v>
      </c>
      <c r="B31" s="6" t="s">
        <v>600</v>
      </c>
      <c r="C31" s="6" t="s">
        <v>105</v>
      </c>
      <c r="D31" s="6" t="s">
        <v>706</v>
      </c>
      <c r="E31" s="6" t="s">
        <v>707</v>
      </c>
      <c r="F31" s="6" t="s">
        <v>708</v>
      </c>
      <c r="G31" s="6" t="s">
        <v>709</v>
      </c>
      <c r="H31" s="6" t="s">
        <v>376</v>
      </c>
      <c r="I31" s="6" t="s">
        <v>376</v>
      </c>
      <c r="J31" s="6" t="s">
        <v>221</v>
      </c>
    </row>
    <row r="32" spans="1:10">
      <c r="A32" s="6">
        <v>31</v>
      </c>
      <c r="B32" s="6" t="s">
        <v>600</v>
      </c>
      <c r="C32" s="6" t="s">
        <v>105</v>
      </c>
      <c r="D32" s="6" t="s">
        <v>710</v>
      </c>
      <c r="E32" s="6" t="s">
        <v>711</v>
      </c>
      <c r="F32" s="6" t="s">
        <v>712</v>
      </c>
      <c r="G32" s="6" t="s">
        <v>709</v>
      </c>
      <c r="H32" s="6" t="s">
        <v>376</v>
      </c>
      <c r="I32" s="6" t="s">
        <v>376</v>
      </c>
      <c r="J32" s="6" t="s">
        <v>221</v>
      </c>
    </row>
    <row r="33" spans="1:10">
      <c r="A33" s="6">
        <v>32</v>
      </c>
      <c r="B33" s="6" t="s">
        <v>600</v>
      </c>
      <c r="C33" s="6" t="s">
        <v>105</v>
      </c>
      <c r="D33" s="6" t="s">
        <v>713</v>
      </c>
      <c r="E33" s="6" t="s">
        <v>714</v>
      </c>
      <c r="F33" s="6" t="s">
        <v>715</v>
      </c>
      <c r="G33" s="6" t="s">
        <v>709</v>
      </c>
      <c r="H33" s="6" t="s">
        <v>376</v>
      </c>
      <c r="I33" s="6" t="s">
        <v>376</v>
      </c>
      <c r="J33" s="6" t="s">
        <v>221</v>
      </c>
    </row>
    <row r="34" spans="1:10">
      <c r="A34" s="6">
        <v>33</v>
      </c>
      <c r="B34" s="6" t="s">
        <v>600</v>
      </c>
      <c r="C34" s="6" t="s">
        <v>105</v>
      </c>
      <c r="D34" s="6" t="s">
        <v>716</v>
      </c>
      <c r="E34" s="6" t="s">
        <v>717</v>
      </c>
      <c r="F34" s="6" t="s">
        <v>718</v>
      </c>
      <c r="G34" s="6" t="s">
        <v>709</v>
      </c>
      <c r="H34" s="6" t="s">
        <v>376</v>
      </c>
      <c r="I34" s="6" t="s">
        <v>376</v>
      </c>
      <c r="J34" s="6" t="s">
        <v>221</v>
      </c>
    </row>
    <row r="35" spans="1:10">
      <c r="A35" s="6">
        <v>34</v>
      </c>
      <c r="B35" s="6" t="s">
        <v>600</v>
      </c>
      <c r="C35" s="6" t="s">
        <v>105</v>
      </c>
      <c r="D35" s="6" t="s">
        <v>720</v>
      </c>
      <c r="E35" s="6" t="s">
        <v>721</v>
      </c>
      <c r="F35" s="6" t="s">
        <v>722</v>
      </c>
      <c r="G35" s="6" t="s">
        <v>665</v>
      </c>
      <c r="H35" s="6" t="s">
        <v>376</v>
      </c>
      <c r="I35" s="6" t="s">
        <v>376</v>
      </c>
      <c r="J35" s="6" t="s">
        <v>221</v>
      </c>
    </row>
    <row r="36" spans="1:10">
      <c r="A36" s="6">
        <v>35</v>
      </c>
      <c r="B36" s="6" t="s">
        <v>600</v>
      </c>
      <c r="C36" s="6" t="s">
        <v>105</v>
      </c>
      <c r="D36" s="6" t="s">
        <v>724</v>
      </c>
      <c r="E36" s="6" t="s">
        <v>725</v>
      </c>
      <c r="F36" s="6" t="s">
        <v>726</v>
      </c>
      <c r="G36" s="6" t="s">
        <v>719</v>
      </c>
      <c r="H36" s="6" t="s">
        <v>376</v>
      </c>
      <c r="I36" s="6" t="s">
        <v>376</v>
      </c>
      <c r="J36" s="6" t="s">
        <v>221</v>
      </c>
    </row>
    <row r="37" spans="1:10">
      <c r="A37" s="6">
        <v>36</v>
      </c>
      <c r="B37" s="6" t="s">
        <v>600</v>
      </c>
      <c r="C37" s="6" t="s">
        <v>105</v>
      </c>
      <c r="D37" s="6" t="s">
        <v>727</v>
      </c>
      <c r="E37" s="6" t="s">
        <v>728</v>
      </c>
      <c r="F37" s="6" t="s">
        <v>729</v>
      </c>
      <c r="G37" s="6" t="s">
        <v>665</v>
      </c>
      <c r="H37" s="6" t="s">
        <v>376</v>
      </c>
      <c r="I37" s="6" t="s">
        <v>376</v>
      </c>
      <c r="J37" s="6" t="s">
        <v>221</v>
      </c>
    </row>
    <row r="38" spans="1:10">
      <c r="A38" s="6">
        <v>37</v>
      </c>
      <c r="B38" s="6" t="s">
        <v>600</v>
      </c>
      <c r="C38" s="6" t="s">
        <v>105</v>
      </c>
      <c r="D38" s="6" t="s">
        <v>730</v>
      </c>
      <c r="E38" s="6" t="s">
        <v>731</v>
      </c>
      <c r="F38" s="6" t="s">
        <v>732</v>
      </c>
      <c r="G38" s="6" t="s">
        <v>618</v>
      </c>
      <c r="H38" s="6" t="s">
        <v>376</v>
      </c>
      <c r="I38" s="6" t="s">
        <v>376</v>
      </c>
      <c r="J38" s="6" t="s">
        <v>221</v>
      </c>
    </row>
    <row r="39" spans="1:10">
      <c r="A39" s="6">
        <v>38</v>
      </c>
      <c r="B39" s="6" t="s">
        <v>600</v>
      </c>
      <c r="C39" s="6" t="s">
        <v>105</v>
      </c>
      <c r="D39" s="6" t="s">
        <v>733</v>
      </c>
      <c r="E39" s="6" t="s">
        <v>734</v>
      </c>
      <c r="F39" s="6" t="s">
        <v>735</v>
      </c>
      <c r="G39" s="6" t="s">
        <v>723</v>
      </c>
      <c r="H39" s="6" t="s">
        <v>376</v>
      </c>
      <c r="I39" s="6" t="s">
        <v>736</v>
      </c>
      <c r="J39" s="6" t="s">
        <v>221</v>
      </c>
    </row>
    <row r="40" spans="1:10">
      <c r="A40" s="6">
        <v>39</v>
      </c>
      <c r="B40" s="6" t="s">
        <v>600</v>
      </c>
      <c r="C40" s="6" t="s">
        <v>105</v>
      </c>
      <c r="D40" s="6" t="s">
        <v>737</v>
      </c>
      <c r="E40" s="6" t="s">
        <v>738</v>
      </c>
      <c r="F40" s="6" t="s">
        <v>739</v>
      </c>
      <c r="G40" s="6" t="s">
        <v>618</v>
      </c>
      <c r="H40" s="6" t="s">
        <v>376</v>
      </c>
      <c r="I40" s="6" t="s">
        <v>376</v>
      </c>
      <c r="J40" s="6" t="s">
        <v>221</v>
      </c>
    </row>
    <row r="41" spans="1:10">
      <c r="A41" s="6">
        <v>40</v>
      </c>
      <c r="B41" s="6" t="s">
        <v>600</v>
      </c>
      <c r="C41" s="6" t="s">
        <v>105</v>
      </c>
      <c r="D41" s="6" t="s">
        <v>740</v>
      </c>
      <c r="E41" s="6" t="s">
        <v>741</v>
      </c>
      <c r="F41" s="6" t="s">
        <v>742</v>
      </c>
      <c r="G41" s="6" t="s">
        <v>709</v>
      </c>
      <c r="H41" s="6" t="s">
        <v>376</v>
      </c>
      <c r="I41" s="6" t="s">
        <v>376</v>
      </c>
      <c r="J41" s="6" t="s">
        <v>221</v>
      </c>
    </row>
    <row r="42" spans="1:10">
      <c r="A42" s="6">
        <v>41</v>
      </c>
      <c r="B42" s="6" t="s">
        <v>600</v>
      </c>
      <c r="C42" s="6" t="s">
        <v>105</v>
      </c>
      <c r="D42" s="6" t="s">
        <v>743</v>
      </c>
      <c r="E42" s="6" t="s">
        <v>744</v>
      </c>
      <c r="F42" s="6" t="s">
        <v>745</v>
      </c>
      <c r="G42" s="6" t="s">
        <v>618</v>
      </c>
      <c r="H42" s="6" t="s">
        <v>746</v>
      </c>
      <c r="I42" s="6" t="s">
        <v>376</v>
      </c>
      <c r="J42" s="6" t="s">
        <v>221</v>
      </c>
    </row>
    <row r="43" spans="1:10">
      <c r="A43" s="6">
        <v>42</v>
      </c>
      <c r="B43" s="6" t="s">
        <v>600</v>
      </c>
      <c r="C43" s="6" t="s">
        <v>105</v>
      </c>
      <c r="D43" s="6" t="s">
        <v>747</v>
      </c>
      <c r="E43" s="6" t="s">
        <v>748</v>
      </c>
      <c r="F43" s="6" t="s">
        <v>749</v>
      </c>
      <c r="G43" s="6" t="s">
        <v>673</v>
      </c>
      <c r="H43" s="6" t="s">
        <v>376</v>
      </c>
      <c r="I43" s="6" t="s">
        <v>376</v>
      </c>
      <c r="J43" s="6" t="s">
        <v>221</v>
      </c>
    </row>
    <row r="44" spans="1:10">
      <c r="A44" s="6">
        <v>43</v>
      </c>
      <c r="B44" s="6" t="s">
        <v>600</v>
      </c>
      <c r="C44" s="6" t="s">
        <v>105</v>
      </c>
      <c r="D44" s="6" t="s">
        <v>750</v>
      </c>
      <c r="E44" s="6" t="s">
        <v>751</v>
      </c>
      <c r="F44" s="6" t="s">
        <v>752</v>
      </c>
      <c r="G44" s="6" t="s">
        <v>661</v>
      </c>
      <c r="H44" s="6" t="s">
        <v>376</v>
      </c>
      <c r="I44" s="6" t="s">
        <v>376</v>
      </c>
      <c r="J44" s="6" t="s">
        <v>221</v>
      </c>
    </row>
    <row r="45" spans="1:10">
      <c r="A45" s="6">
        <v>44</v>
      </c>
      <c r="B45" s="6" t="s">
        <v>600</v>
      </c>
      <c r="C45" s="6" t="s">
        <v>105</v>
      </c>
      <c r="D45" s="6" t="s">
        <v>753</v>
      </c>
      <c r="E45" s="6" t="s">
        <v>754</v>
      </c>
      <c r="F45" s="6" t="s">
        <v>755</v>
      </c>
      <c r="G45" s="6" t="s">
        <v>618</v>
      </c>
      <c r="H45" s="6" t="s">
        <v>376</v>
      </c>
      <c r="I45" s="6" t="s">
        <v>376</v>
      </c>
      <c r="J45" s="6" t="s">
        <v>221</v>
      </c>
    </row>
    <row r="46" spans="1:10">
      <c r="A46" s="6">
        <v>45</v>
      </c>
      <c r="B46" s="6" t="s">
        <v>600</v>
      </c>
      <c r="C46" s="6" t="s">
        <v>105</v>
      </c>
      <c r="D46" s="6" t="s">
        <v>756</v>
      </c>
      <c r="E46" s="6" t="s">
        <v>757</v>
      </c>
      <c r="F46" s="6" t="s">
        <v>758</v>
      </c>
      <c r="G46" s="6" t="s">
        <v>665</v>
      </c>
      <c r="H46" s="6" t="s">
        <v>376</v>
      </c>
      <c r="I46" s="6" t="s">
        <v>376</v>
      </c>
      <c r="J46" s="6" t="s">
        <v>221</v>
      </c>
    </row>
    <row r="47" spans="1:10">
      <c r="A47" s="6">
        <v>46</v>
      </c>
      <c r="B47" s="6" t="s">
        <v>600</v>
      </c>
      <c r="C47" s="6" t="s">
        <v>105</v>
      </c>
      <c r="D47" s="6" t="s">
        <v>759</v>
      </c>
      <c r="E47" s="6" t="s">
        <v>760</v>
      </c>
      <c r="F47" s="6" t="s">
        <v>761</v>
      </c>
      <c r="G47" s="6" t="s">
        <v>709</v>
      </c>
      <c r="H47" s="6" t="s">
        <v>376</v>
      </c>
      <c r="I47" s="6" t="s">
        <v>376</v>
      </c>
      <c r="J47" s="6" t="s">
        <v>221</v>
      </c>
    </row>
    <row r="48" spans="1:10">
      <c r="A48" s="6">
        <v>47</v>
      </c>
      <c r="B48" s="6" t="s">
        <v>600</v>
      </c>
      <c r="C48" s="6" t="s">
        <v>105</v>
      </c>
      <c r="D48" s="6" t="s">
        <v>762</v>
      </c>
      <c r="E48" s="6" t="s">
        <v>763</v>
      </c>
      <c r="F48" s="6" t="s">
        <v>764</v>
      </c>
      <c r="G48" s="6" t="s">
        <v>673</v>
      </c>
      <c r="H48" s="6" t="s">
        <v>376</v>
      </c>
      <c r="I48" s="6" t="s">
        <v>376</v>
      </c>
      <c r="J48" s="6" t="s">
        <v>221</v>
      </c>
    </row>
    <row r="49" spans="1:10">
      <c r="A49" s="6">
        <v>48</v>
      </c>
      <c r="B49" s="6" t="s">
        <v>600</v>
      </c>
      <c r="C49" s="6" t="s">
        <v>105</v>
      </c>
      <c r="D49" s="6" t="s">
        <v>765</v>
      </c>
      <c r="E49" s="6" t="s">
        <v>766</v>
      </c>
      <c r="F49" s="6" t="s">
        <v>767</v>
      </c>
      <c r="G49" s="6" t="s">
        <v>768</v>
      </c>
      <c r="H49" s="6" t="s">
        <v>376</v>
      </c>
      <c r="I49" s="6" t="s">
        <v>376</v>
      </c>
      <c r="J49" s="6" t="s">
        <v>221</v>
      </c>
    </row>
    <row r="50" spans="1:10">
      <c r="A50" s="6">
        <v>49</v>
      </c>
      <c r="B50" s="6" t="s">
        <v>600</v>
      </c>
      <c r="C50" s="6" t="s">
        <v>105</v>
      </c>
      <c r="D50" s="6" t="s">
        <v>769</v>
      </c>
      <c r="E50" s="6" t="s">
        <v>770</v>
      </c>
      <c r="F50" s="6" t="s">
        <v>771</v>
      </c>
      <c r="G50" s="6" t="s">
        <v>709</v>
      </c>
      <c r="H50" s="6" t="s">
        <v>376</v>
      </c>
      <c r="I50" s="6" t="s">
        <v>376</v>
      </c>
      <c r="J50" s="6" t="s">
        <v>221</v>
      </c>
    </row>
    <row r="51" spans="1:10">
      <c r="A51" s="6">
        <v>50</v>
      </c>
      <c r="B51" s="6" t="s">
        <v>600</v>
      </c>
      <c r="C51" s="6" t="s">
        <v>105</v>
      </c>
      <c r="D51" s="6" t="s">
        <v>772</v>
      </c>
      <c r="E51" s="6" t="s">
        <v>773</v>
      </c>
      <c r="F51" s="6" t="s">
        <v>774</v>
      </c>
      <c r="G51" s="6" t="s">
        <v>665</v>
      </c>
      <c r="H51" s="6" t="s">
        <v>376</v>
      </c>
      <c r="I51" s="6" t="s">
        <v>376</v>
      </c>
      <c r="J51" s="6" t="s">
        <v>221</v>
      </c>
    </row>
    <row r="52" spans="1:10">
      <c r="A52" s="6">
        <v>51</v>
      </c>
      <c r="B52" s="6" t="s">
        <v>600</v>
      </c>
      <c r="C52" s="6" t="s">
        <v>105</v>
      </c>
      <c r="D52" s="6" t="s">
        <v>775</v>
      </c>
      <c r="E52" s="6" t="s">
        <v>776</v>
      </c>
      <c r="F52" s="6" t="s">
        <v>777</v>
      </c>
      <c r="G52" s="6" t="s">
        <v>618</v>
      </c>
      <c r="H52" s="6" t="s">
        <v>376</v>
      </c>
      <c r="I52" s="6" t="s">
        <v>376</v>
      </c>
      <c r="J52" s="6" t="s">
        <v>221</v>
      </c>
    </row>
    <row r="53" spans="1:10">
      <c r="A53" s="6">
        <v>52</v>
      </c>
      <c r="B53" s="6" t="s">
        <v>600</v>
      </c>
      <c r="C53" s="6" t="s">
        <v>105</v>
      </c>
      <c r="D53" s="6" t="s">
        <v>778</v>
      </c>
      <c r="E53" s="6" t="s">
        <v>779</v>
      </c>
      <c r="F53" s="6" t="s">
        <v>780</v>
      </c>
      <c r="G53" s="6" t="s">
        <v>618</v>
      </c>
      <c r="H53" s="6" t="s">
        <v>376</v>
      </c>
      <c r="I53" s="6" t="s">
        <v>376</v>
      </c>
      <c r="J53" s="6" t="s">
        <v>221</v>
      </c>
    </row>
    <row r="54" spans="1:10">
      <c r="A54" s="6">
        <v>53</v>
      </c>
      <c r="B54" s="6" t="s">
        <v>600</v>
      </c>
      <c r="C54" s="6" t="s">
        <v>105</v>
      </c>
      <c r="D54" s="6" t="s">
        <v>781</v>
      </c>
      <c r="E54" s="6" t="s">
        <v>782</v>
      </c>
      <c r="F54" s="6" t="s">
        <v>783</v>
      </c>
      <c r="G54" s="6" t="s">
        <v>661</v>
      </c>
      <c r="H54" s="6" t="s">
        <v>376</v>
      </c>
      <c r="I54" s="6" t="s">
        <v>376</v>
      </c>
      <c r="J54" s="6" t="s">
        <v>221</v>
      </c>
    </row>
    <row r="55" spans="1:10">
      <c r="A55" s="6">
        <v>54</v>
      </c>
      <c r="B55" s="6" t="s">
        <v>600</v>
      </c>
      <c r="C55" s="6" t="s">
        <v>105</v>
      </c>
      <c r="D55" s="6" t="s">
        <v>784</v>
      </c>
      <c r="E55" s="6" t="s">
        <v>785</v>
      </c>
      <c r="F55" s="6" t="s">
        <v>786</v>
      </c>
      <c r="G55" s="6" t="s">
        <v>709</v>
      </c>
      <c r="H55" s="6" t="s">
        <v>376</v>
      </c>
      <c r="I55" s="6" t="s">
        <v>376</v>
      </c>
      <c r="J55" s="6" t="s">
        <v>221</v>
      </c>
    </row>
    <row r="56" spans="1:10">
      <c r="A56" s="6">
        <v>55</v>
      </c>
      <c r="B56" s="6" t="s">
        <v>600</v>
      </c>
      <c r="C56" s="6" t="s">
        <v>105</v>
      </c>
      <c r="D56" s="6" t="s">
        <v>787</v>
      </c>
      <c r="E56" s="6" t="s">
        <v>788</v>
      </c>
      <c r="F56" s="6" t="s">
        <v>789</v>
      </c>
      <c r="G56" s="6" t="s">
        <v>618</v>
      </c>
      <c r="H56" s="6" t="s">
        <v>376</v>
      </c>
      <c r="I56" s="6" t="s">
        <v>376</v>
      </c>
      <c r="J56" s="6" t="s">
        <v>221</v>
      </c>
    </row>
    <row r="57" spans="1:10">
      <c r="A57" s="6">
        <v>56</v>
      </c>
      <c r="B57" s="6" t="s">
        <v>600</v>
      </c>
      <c r="C57" s="6" t="s">
        <v>105</v>
      </c>
      <c r="D57" s="6" t="s">
        <v>790</v>
      </c>
      <c r="E57" s="6" t="s">
        <v>791</v>
      </c>
      <c r="F57" s="6" t="s">
        <v>792</v>
      </c>
      <c r="G57" s="6" t="s">
        <v>709</v>
      </c>
      <c r="H57" s="6" t="s">
        <v>376</v>
      </c>
      <c r="I57" s="6" t="s">
        <v>376</v>
      </c>
      <c r="J57" s="6" t="s">
        <v>221</v>
      </c>
    </row>
    <row r="58" spans="1:10">
      <c r="A58" s="6">
        <v>57</v>
      </c>
      <c r="B58" s="6" t="s">
        <v>600</v>
      </c>
      <c r="C58" s="6" t="s">
        <v>105</v>
      </c>
      <c r="D58" s="6" t="s">
        <v>793</v>
      </c>
      <c r="E58" s="6" t="s">
        <v>794</v>
      </c>
      <c r="F58" s="6" t="s">
        <v>795</v>
      </c>
      <c r="G58" s="6" t="s">
        <v>604</v>
      </c>
      <c r="H58" s="6" t="s">
        <v>376</v>
      </c>
      <c r="I58" s="6" t="s">
        <v>376</v>
      </c>
      <c r="J58" s="6" t="s">
        <v>221</v>
      </c>
    </row>
    <row r="59" spans="1:10">
      <c r="A59" s="6">
        <v>58</v>
      </c>
      <c r="B59" s="6" t="s">
        <v>600</v>
      </c>
      <c r="C59" s="6" t="s">
        <v>105</v>
      </c>
      <c r="D59" s="6" t="s">
        <v>796</v>
      </c>
      <c r="E59" s="6" t="s">
        <v>797</v>
      </c>
      <c r="F59" s="6" t="s">
        <v>798</v>
      </c>
      <c r="G59" s="6" t="s">
        <v>799</v>
      </c>
      <c r="H59" s="6" t="s">
        <v>376</v>
      </c>
      <c r="I59" s="6" t="s">
        <v>376</v>
      </c>
      <c r="J59" s="6" t="s">
        <v>221</v>
      </c>
    </row>
    <row r="60" spans="1:10">
      <c r="A60" s="6">
        <v>59</v>
      </c>
      <c r="B60" s="6" t="s">
        <v>600</v>
      </c>
      <c r="C60" s="6" t="s">
        <v>105</v>
      </c>
      <c r="D60" s="6" t="s">
        <v>800</v>
      </c>
      <c r="E60" s="6" t="s">
        <v>801</v>
      </c>
      <c r="F60" s="6" t="s">
        <v>802</v>
      </c>
      <c r="G60" s="6" t="s">
        <v>604</v>
      </c>
      <c r="H60" s="6" t="s">
        <v>376</v>
      </c>
      <c r="I60" s="6" t="s">
        <v>376</v>
      </c>
      <c r="J60" s="6" t="s">
        <v>221</v>
      </c>
    </row>
    <row r="61" spans="1:10">
      <c r="A61" s="6">
        <v>60</v>
      </c>
      <c r="B61" s="6" t="s">
        <v>600</v>
      </c>
      <c r="C61" s="6" t="s">
        <v>105</v>
      </c>
      <c r="D61" s="6" t="s">
        <v>803</v>
      </c>
      <c r="E61" s="6" t="s">
        <v>804</v>
      </c>
      <c r="F61" s="6" t="s">
        <v>805</v>
      </c>
      <c r="G61" s="6" t="s">
        <v>604</v>
      </c>
      <c r="H61" s="6" t="s">
        <v>376</v>
      </c>
      <c r="I61" s="6" t="s">
        <v>376</v>
      </c>
      <c r="J61" s="6" t="s">
        <v>221</v>
      </c>
    </row>
    <row r="62" spans="1:10">
      <c r="A62" s="6">
        <v>61</v>
      </c>
      <c r="B62" s="6" t="s">
        <v>600</v>
      </c>
      <c r="C62" s="6" t="s">
        <v>105</v>
      </c>
      <c r="D62" s="6" t="s">
        <v>806</v>
      </c>
      <c r="E62" s="6" t="s">
        <v>807</v>
      </c>
      <c r="F62" s="6" t="s">
        <v>808</v>
      </c>
      <c r="G62" s="6" t="s">
        <v>604</v>
      </c>
      <c r="H62" s="6" t="s">
        <v>376</v>
      </c>
      <c r="I62" s="6" t="s">
        <v>376</v>
      </c>
      <c r="J62" s="6" t="s">
        <v>221</v>
      </c>
    </row>
    <row r="63" spans="1:10">
      <c r="A63" s="6">
        <v>62</v>
      </c>
      <c r="B63" s="6" t="s">
        <v>600</v>
      </c>
      <c r="C63" s="6" t="s">
        <v>105</v>
      </c>
      <c r="D63" s="6" t="s">
        <v>809</v>
      </c>
      <c r="E63" s="6" t="s">
        <v>810</v>
      </c>
      <c r="F63" s="6" t="s">
        <v>811</v>
      </c>
      <c r="G63" s="6" t="s">
        <v>661</v>
      </c>
      <c r="H63" s="6" t="s">
        <v>376</v>
      </c>
      <c r="I63" s="6" t="s">
        <v>376</v>
      </c>
      <c r="J63" s="6" t="s">
        <v>221</v>
      </c>
    </row>
    <row r="64" spans="1:10">
      <c r="A64" s="6">
        <v>63</v>
      </c>
      <c r="B64" s="6" t="s">
        <v>600</v>
      </c>
      <c r="C64" s="6" t="s">
        <v>105</v>
      </c>
      <c r="D64" s="6" t="s">
        <v>812</v>
      </c>
      <c r="E64" s="6" t="s">
        <v>813</v>
      </c>
      <c r="F64" s="6" t="s">
        <v>814</v>
      </c>
      <c r="G64" s="6" t="s">
        <v>673</v>
      </c>
      <c r="H64" s="6" t="s">
        <v>376</v>
      </c>
      <c r="I64" s="6" t="s">
        <v>376</v>
      </c>
      <c r="J64" s="6" t="s">
        <v>221</v>
      </c>
    </row>
    <row r="65" spans="1:10">
      <c r="A65" s="6">
        <v>64</v>
      </c>
      <c r="B65" s="6" t="s">
        <v>600</v>
      </c>
      <c r="C65" s="6" t="s">
        <v>105</v>
      </c>
      <c r="D65" s="6" t="s">
        <v>815</v>
      </c>
      <c r="E65" s="6" t="s">
        <v>816</v>
      </c>
      <c r="F65" s="6" t="s">
        <v>817</v>
      </c>
      <c r="G65" s="6" t="s">
        <v>604</v>
      </c>
      <c r="H65" s="6" t="s">
        <v>376</v>
      </c>
      <c r="I65" s="6" t="s">
        <v>376</v>
      </c>
      <c r="J65" s="6" t="s">
        <v>221</v>
      </c>
    </row>
    <row r="66" spans="1:10">
      <c r="A66" s="6">
        <v>65</v>
      </c>
      <c r="B66" s="6" t="s">
        <v>600</v>
      </c>
      <c r="C66" s="6" t="s">
        <v>105</v>
      </c>
      <c r="D66" s="6" t="s">
        <v>818</v>
      </c>
      <c r="E66" s="6" t="s">
        <v>819</v>
      </c>
      <c r="F66" s="6" t="s">
        <v>820</v>
      </c>
      <c r="G66" s="6" t="s">
        <v>665</v>
      </c>
      <c r="H66" s="6" t="s">
        <v>376</v>
      </c>
      <c r="I66" s="6" t="s">
        <v>376</v>
      </c>
      <c r="J66" s="6" t="s">
        <v>221</v>
      </c>
    </row>
    <row r="67" spans="1:10">
      <c r="A67" s="6">
        <v>66</v>
      </c>
      <c r="B67" s="6" t="s">
        <v>600</v>
      </c>
      <c r="C67" s="6" t="s">
        <v>105</v>
      </c>
      <c r="D67" s="6" t="s">
        <v>821</v>
      </c>
      <c r="E67" s="6" t="s">
        <v>822</v>
      </c>
      <c r="F67" s="6" t="s">
        <v>823</v>
      </c>
      <c r="G67" s="6" t="s">
        <v>824</v>
      </c>
      <c r="H67" s="6" t="s">
        <v>376</v>
      </c>
      <c r="I67" s="6" t="s">
        <v>376</v>
      </c>
      <c r="J67" s="6" t="s">
        <v>221</v>
      </c>
    </row>
    <row r="68" spans="1:10">
      <c r="A68" s="6">
        <v>67</v>
      </c>
      <c r="B68" s="6" t="s">
        <v>600</v>
      </c>
      <c r="C68" s="6" t="s">
        <v>105</v>
      </c>
      <c r="D68" s="6" t="s">
        <v>825</v>
      </c>
      <c r="E68" s="6" t="s">
        <v>826</v>
      </c>
      <c r="F68" s="6" t="s">
        <v>827</v>
      </c>
      <c r="G68" s="6" t="s">
        <v>723</v>
      </c>
      <c r="H68" s="6" t="s">
        <v>376</v>
      </c>
      <c r="I68" s="6" t="s">
        <v>376</v>
      </c>
      <c r="J68" s="6" t="s">
        <v>221</v>
      </c>
    </row>
    <row r="69" spans="1:10">
      <c r="A69" s="6">
        <v>68</v>
      </c>
      <c r="B69" s="6" t="s">
        <v>600</v>
      </c>
      <c r="C69" s="6" t="s">
        <v>105</v>
      </c>
      <c r="D69" s="6" t="s">
        <v>828</v>
      </c>
      <c r="E69" s="6" t="s">
        <v>829</v>
      </c>
      <c r="F69" s="6" t="s">
        <v>830</v>
      </c>
      <c r="G69" s="6" t="s">
        <v>673</v>
      </c>
      <c r="H69" s="6" t="s">
        <v>376</v>
      </c>
      <c r="I69" s="6" t="s">
        <v>376</v>
      </c>
      <c r="J69" s="6" t="s">
        <v>221</v>
      </c>
    </row>
    <row r="70" spans="1:10">
      <c r="A70" s="6">
        <v>69</v>
      </c>
      <c r="B70" s="6" t="s">
        <v>600</v>
      </c>
      <c r="C70" s="6" t="s">
        <v>105</v>
      </c>
      <c r="D70" s="6" t="s">
        <v>831</v>
      </c>
      <c r="E70" s="6" t="s">
        <v>832</v>
      </c>
      <c r="F70" s="6" t="s">
        <v>745</v>
      </c>
      <c r="G70" s="6" t="s">
        <v>618</v>
      </c>
      <c r="H70" s="6" t="s">
        <v>833</v>
      </c>
      <c r="I70" s="6" t="s">
        <v>834</v>
      </c>
      <c r="J70" s="6" t="s">
        <v>221</v>
      </c>
    </row>
    <row r="71" spans="1:10">
      <c r="A71" s="6">
        <v>70</v>
      </c>
      <c r="B71" s="6" t="s">
        <v>600</v>
      </c>
      <c r="C71" s="6" t="s">
        <v>105</v>
      </c>
      <c r="D71" s="6" t="s">
        <v>835</v>
      </c>
      <c r="E71" s="6" t="s">
        <v>836</v>
      </c>
      <c r="F71" s="6" t="s">
        <v>837</v>
      </c>
      <c r="G71" s="6" t="s">
        <v>665</v>
      </c>
      <c r="H71" s="6" t="s">
        <v>376</v>
      </c>
      <c r="I71" s="6" t="s">
        <v>376</v>
      </c>
      <c r="J71" s="6" t="s">
        <v>221</v>
      </c>
    </row>
    <row r="72" spans="1:10">
      <c r="A72" s="6">
        <v>71</v>
      </c>
      <c r="B72" s="6" t="s">
        <v>600</v>
      </c>
      <c r="C72" s="6" t="s">
        <v>105</v>
      </c>
      <c r="D72" s="6" t="s">
        <v>1694</v>
      </c>
      <c r="E72" s="6" t="s">
        <v>1695</v>
      </c>
      <c r="F72" s="6" t="s">
        <v>1696</v>
      </c>
      <c r="G72" s="6" t="s">
        <v>709</v>
      </c>
      <c r="H72" s="6" t="s">
        <v>376</v>
      </c>
      <c r="I72" s="6" t="s">
        <v>376</v>
      </c>
      <c r="J72" s="6" t="s">
        <v>221</v>
      </c>
    </row>
    <row r="73" spans="1:10">
      <c r="A73" s="6">
        <v>72</v>
      </c>
      <c r="B73" s="6" t="s">
        <v>600</v>
      </c>
      <c r="C73" s="6" t="s">
        <v>105</v>
      </c>
      <c r="D73" s="6" t="s">
        <v>838</v>
      </c>
      <c r="E73" s="6" t="s">
        <v>839</v>
      </c>
      <c r="F73" s="6" t="s">
        <v>840</v>
      </c>
      <c r="G73" s="6" t="s">
        <v>618</v>
      </c>
      <c r="H73" s="6" t="s">
        <v>376</v>
      </c>
      <c r="I73" s="6" t="s">
        <v>376</v>
      </c>
      <c r="J73" s="6" t="s">
        <v>221</v>
      </c>
    </row>
    <row r="74" spans="1:10">
      <c r="A74" s="6">
        <v>73</v>
      </c>
      <c r="B74" s="6" t="s">
        <v>600</v>
      </c>
      <c r="C74" s="6" t="s">
        <v>105</v>
      </c>
      <c r="D74" s="6" t="s">
        <v>841</v>
      </c>
      <c r="E74" s="6" t="s">
        <v>842</v>
      </c>
      <c r="F74" s="6" t="s">
        <v>843</v>
      </c>
      <c r="G74" s="6" t="s">
        <v>844</v>
      </c>
      <c r="H74" s="6" t="s">
        <v>376</v>
      </c>
      <c r="I74" s="6" t="s">
        <v>376</v>
      </c>
      <c r="J74" s="6" t="s">
        <v>221</v>
      </c>
    </row>
    <row r="75" spans="1:10">
      <c r="A75" s="6">
        <v>74</v>
      </c>
      <c r="B75" s="6" t="s">
        <v>600</v>
      </c>
      <c r="C75" s="6" t="s">
        <v>105</v>
      </c>
      <c r="D75" s="6" t="s">
        <v>845</v>
      </c>
      <c r="E75" s="6" t="s">
        <v>846</v>
      </c>
      <c r="F75" s="6" t="s">
        <v>847</v>
      </c>
      <c r="G75" s="6" t="s">
        <v>848</v>
      </c>
      <c r="H75" s="6" t="s">
        <v>638</v>
      </c>
      <c r="I75" s="6" t="s">
        <v>376</v>
      </c>
      <c r="J75" s="6" t="s">
        <v>221</v>
      </c>
    </row>
    <row r="76" spans="1:10">
      <c r="A76" s="6">
        <v>75</v>
      </c>
      <c r="B76" s="6" t="s">
        <v>600</v>
      </c>
      <c r="C76" s="6" t="s">
        <v>105</v>
      </c>
      <c r="D76" s="6" t="s">
        <v>849</v>
      </c>
      <c r="E76" s="6" t="s">
        <v>850</v>
      </c>
      <c r="F76" s="6" t="s">
        <v>851</v>
      </c>
      <c r="G76" s="6" t="s">
        <v>618</v>
      </c>
      <c r="H76" s="6" t="s">
        <v>852</v>
      </c>
      <c r="I76" s="6" t="s">
        <v>376</v>
      </c>
      <c r="J76" s="6" t="s">
        <v>221</v>
      </c>
    </row>
    <row r="77" spans="1:10">
      <c r="A77" s="6">
        <v>76</v>
      </c>
      <c r="B77" s="6" t="s">
        <v>600</v>
      </c>
      <c r="C77" s="6" t="s">
        <v>105</v>
      </c>
      <c r="D77" s="6" t="s">
        <v>853</v>
      </c>
      <c r="E77" s="6" t="s">
        <v>854</v>
      </c>
      <c r="F77" s="6" t="s">
        <v>855</v>
      </c>
      <c r="G77" s="6" t="s">
        <v>673</v>
      </c>
      <c r="H77" s="6" t="s">
        <v>376</v>
      </c>
      <c r="I77" s="6" t="s">
        <v>376</v>
      </c>
      <c r="J77" s="6" t="s">
        <v>221</v>
      </c>
    </row>
    <row r="78" spans="1:10">
      <c r="A78" s="6">
        <v>77</v>
      </c>
      <c r="B78" s="6" t="s">
        <v>600</v>
      </c>
      <c r="C78" s="6" t="s">
        <v>105</v>
      </c>
      <c r="D78" s="6" t="s">
        <v>856</v>
      </c>
      <c r="E78" s="6" t="s">
        <v>857</v>
      </c>
      <c r="F78" s="6" t="s">
        <v>858</v>
      </c>
      <c r="G78" s="6" t="s">
        <v>618</v>
      </c>
      <c r="H78" s="6" t="s">
        <v>376</v>
      </c>
      <c r="I78" s="6" t="s">
        <v>376</v>
      </c>
      <c r="J78" s="6" t="s">
        <v>221</v>
      </c>
    </row>
    <row r="79" spans="1:10">
      <c r="A79" s="6">
        <v>78</v>
      </c>
      <c r="B79" s="6" t="s">
        <v>600</v>
      </c>
      <c r="C79" s="6" t="s">
        <v>105</v>
      </c>
      <c r="D79" s="6" t="s">
        <v>859</v>
      </c>
      <c r="E79" s="6" t="s">
        <v>860</v>
      </c>
      <c r="F79" s="6" t="s">
        <v>861</v>
      </c>
      <c r="G79" s="6" t="s">
        <v>618</v>
      </c>
      <c r="H79" s="6" t="s">
        <v>376</v>
      </c>
      <c r="I79" s="6" t="s">
        <v>376</v>
      </c>
      <c r="J79" s="6" t="s">
        <v>221</v>
      </c>
    </row>
    <row r="80" spans="1:10">
      <c r="A80" s="6">
        <v>79</v>
      </c>
      <c r="B80" s="6" t="s">
        <v>600</v>
      </c>
      <c r="C80" s="6" t="s">
        <v>105</v>
      </c>
      <c r="D80" s="6" t="s">
        <v>862</v>
      </c>
      <c r="E80" s="6" t="s">
        <v>863</v>
      </c>
      <c r="F80" s="6" t="s">
        <v>864</v>
      </c>
      <c r="G80" s="6" t="s">
        <v>688</v>
      </c>
      <c r="H80" s="6" t="s">
        <v>376</v>
      </c>
      <c r="I80" s="6" t="s">
        <v>376</v>
      </c>
      <c r="J80" s="6" t="s">
        <v>221</v>
      </c>
    </row>
    <row r="81" spans="1:10">
      <c r="A81" s="6">
        <v>80</v>
      </c>
      <c r="B81" s="6" t="s">
        <v>600</v>
      </c>
      <c r="C81" s="6" t="s">
        <v>105</v>
      </c>
      <c r="D81" s="6" t="s">
        <v>865</v>
      </c>
      <c r="E81" s="6" t="s">
        <v>866</v>
      </c>
      <c r="F81" s="6" t="s">
        <v>867</v>
      </c>
      <c r="G81" s="6" t="s">
        <v>648</v>
      </c>
      <c r="H81" s="6" t="s">
        <v>868</v>
      </c>
      <c r="I81" s="6" t="s">
        <v>376</v>
      </c>
      <c r="J81" s="6" t="s">
        <v>221</v>
      </c>
    </row>
    <row r="82" spans="1:10">
      <c r="A82" s="6">
        <v>81</v>
      </c>
      <c r="B82" s="6" t="s">
        <v>600</v>
      </c>
      <c r="C82" s="6" t="s">
        <v>105</v>
      </c>
      <c r="D82" s="6" t="s">
        <v>869</v>
      </c>
      <c r="E82" s="6" t="s">
        <v>870</v>
      </c>
      <c r="F82" s="6" t="s">
        <v>871</v>
      </c>
      <c r="G82" s="6" t="s">
        <v>618</v>
      </c>
      <c r="H82" s="6" t="s">
        <v>376</v>
      </c>
      <c r="I82" s="6" t="s">
        <v>872</v>
      </c>
      <c r="J82" s="6" t="s">
        <v>221</v>
      </c>
    </row>
    <row r="83" spans="1:10">
      <c r="A83" s="6">
        <v>82</v>
      </c>
      <c r="B83" s="6" t="s">
        <v>600</v>
      </c>
      <c r="C83" s="6" t="s">
        <v>105</v>
      </c>
      <c r="D83" s="6" t="s">
        <v>873</v>
      </c>
      <c r="E83" s="6" t="s">
        <v>874</v>
      </c>
      <c r="F83" s="6" t="s">
        <v>875</v>
      </c>
      <c r="G83" s="6" t="s">
        <v>604</v>
      </c>
      <c r="H83" s="6" t="s">
        <v>876</v>
      </c>
      <c r="I83" s="6" t="s">
        <v>376</v>
      </c>
      <c r="J83" s="6" t="s">
        <v>221</v>
      </c>
    </row>
    <row r="84" spans="1:10">
      <c r="A84" s="6">
        <v>83</v>
      </c>
      <c r="B84" s="6" t="s">
        <v>600</v>
      </c>
      <c r="C84" s="6" t="s">
        <v>105</v>
      </c>
      <c r="D84" s="6" t="s">
        <v>877</v>
      </c>
      <c r="E84" s="6" t="s">
        <v>878</v>
      </c>
      <c r="F84" s="6" t="s">
        <v>879</v>
      </c>
      <c r="G84" s="6" t="s">
        <v>673</v>
      </c>
      <c r="H84" s="6" t="s">
        <v>376</v>
      </c>
      <c r="I84" s="6" t="s">
        <v>376</v>
      </c>
      <c r="J84" s="6" t="s">
        <v>221</v>
      </c>
    </row>
    <row r="85" spans="1:10">
      <c r="A85" s="6">
        <v>84</v>
      </c>
      <c r="B85" s="6" t="s">
        <v>600</v>
      </c>
      <c r="C85" s="6" t="s">
        <v>105</v>
      </c>
      <c r="D85" s="6" t="s">
        <v>880</v>
      </c>
      <c r="E85" s="6" t="s">
        <v>878</v>
      </c>
      <c r="F85" s="6" t="s">
        <v>881</v>
      </c>
      <c r="G85" s="6" t="s">
        <v>604</v>
      </c>
      <c r="H85" s="6" t="s">
        <v>376</v>
      </c>
      <c r="I85" s="6" t="s">
        <v>376</v>
      </c>
      <c r="J85" s="6" t="s">
        <v>221</v>
      </c>
    </row>
    <row r="86" spans="1:10">
      <c r="A86" s="6">
        <v>85</v>
      </c>
      <c r="B86" s="6" t="s">
        <v>600</v>
      </c>
      <c r="C86" s="6" t="s">
        <v>105</v>
      </c>
      <c r="D86" s="6" t="s">
        <v>882</v>
      </c>
      <c r="E86" s="6" t="s">
        <v>883</v>
      </c>
      <c r="F86" s="6" t="s">
        <v>884</v>
      </c>
      <c r="G86" s="6" t="s">
        <v>709</v>
      </c>
      <c r="H86" s="6" t="s">
        <v>376</v>
      </c>
      <c r="I86" s="6" t="s">
        <v>376</v>
      </c>
      <c r="J86" s="6" t="s">
        <v>221</v>
      </c>
    </row>
    <row r="87" spans="1:10">
      <c r="A87" s="6">
        <v>86</v>
      </c>
      <c r="B87" s="6" t="s">
        <v>600</v>
      </c>
      <c r="C87" s="6" t="s">
        <v>105</v>
      </c>
      <c r="D87" s="6" t="s">
        <v>885</v>
      </c>
      <c r="E87" s="6" t="s">
        <v>886</v>
      </c>
      <c r="F87" s="6" t="s">
        <v>887</v>
      </c>
      <c r="G87" s="6" t="s">
        <v>604</v>
      </c>
      <c r="H87" s="6" t="s">
        <v>376</v>
      </c>
      <c r="I87" s="6" t="s">
        <v>376</v>
      </c>
      <c r="J87" s="6" t="s">
        <v>221</v>
      </c>
    </row>
    <row r="88" spans="1:10">
      <c r="A88" s="6">
        <v>87</v>
      </c>
      <c r="B88" s="6" t="s">
        <v>600</v>
      </c>
      <c r="C88" s="6" t="s">
        <v>105</v>
      </c>
      <c r="D88" s="6" t="s">
        <v>888</v>
      </c>
      <c r="E88" s="6" t="s">
        <v>889</v>
      </c>
      <c r="F88" s="6" t="s">
        <v>890</v>
      </c>
      <c r="G88" s="6" t="s">
        <v>618</v>
      </c>
      <c r="H88" s="6" t="s">
        <v>376</v>
      </c>
      <c r="I88" s="6" t="s">
        <v>376</v>
      </c>
      <c r="J88" s="6" t="s">
        <v>221</v>
      </c>
    </row>
    <row r="89" spans="1:10">
      <c r="A89" s="6">
        <v>88</v>
      </c>
      <c r="B89" s="6" t="s">
        <v>600</v>
      </c>
      <c r="C89" s="6" t="s">
        <v>105</v>
      </c>
      <c r="D89" s="6" t="s">
        <v>891</v>
      </c>
      <c r="E89" s="6" t="s">
        <v>892</v>
      </c>
      <c r="F89" s="6" t="s">
        <v>893</v>
      </c>
      <c r="G89" s="6" t="s">
        <v>673</v>
      </c>
      <c r="H89" s="6" t="s">
        <v>376</v>
      </c>
      <c r="I89" s="6" t="s">
        <v>376</v>
      </c>
      <c r="J89" s="6" t="s">
        <v>221</v>
      </c>
    </row>
    <row r="90" spans="1:10">
      <c r="A90" s="6">
        <v>89</v>
      </c>
      <c r="B90" s="6" t="s">
        <v>600</v>
      </c>
      <c r="C90" s="6" t="s">
        <v>105</v>
      </c>
      <c r="D90" s="6" t="s">
        <v>894</v>
      </c>
      <c r="E90" s="6" t="s">
        <v>895</v>
      </c>
      <c r="F90" s="6" t="s">
        <v>896</v>
      </c>
      <c r="G90" s="6" t="s">
        <v>661</v>
      </c>
      <c r="H90" s="6" t="s">
        <v>376</v>
      </c>
      <c r="I90" s="6" t="s">
        <v>376</v>
      </c>
      <c r="J90" s="6" t="s">
        <v>221</v>
      </c>
    </row>
    <row r="91" spans="1:10">
      <c r="A91" s="6">
        <v>90</v>
      </c>
      <c r="B91" s="6" t="s">
        <v>600</v>
      </c>
      <c r="C91" s="6" t="s">
        <v>105</v>
      </c>
      <c r="D91" s="6" t="s">
        <v>897</v>
      </c>
      <c r="E91" s="6" t="s">
        <v>898</v>
      </c>
      <c r="F91" s="6" t="s">
        <v>899</v>
      </c>
      <c r="G91" s="6" t="s">
        <v>604</v>
      </c>
      <c r="H91" s="6" t="s">
        <v>900</v>
      </c>
      <c r="I91" s="6" t="s">
        <v>376</v>
      </c>
      <c r="J91" s="6" t="s">
        <v>221</v>
      </c>
    </row>
    <row r="92" spans="1:10">
      <c r="A92" s="6">
        <v>91</v>
      </c>
      <c r="B92" s="6" t="s">
        <v>600</v>
      </c>
      <c r="C92" s="6" t="s">
        <v>105</v>
      </c>
      <c r="D92" s="6" t="s">
        <v>901</v>
      </c>
      <c r="E92" s="6" t="s">
        <v>902</v>
      </c>
      <c r="F92" s="6" t="s">
        <v>903</v>
      </c>
      <c r="G92" s="6" t="s">
        <v>661</v>
      </c>
      <c r="H92" s="6" t="s">
        <v>376</v>
      </c>
      <c r="I92" s="6" t="s">
        <v>376</v>
      </c>
      <c r="J92" s="6" t="s">
        <v>221</v>
      </c>
    </row>
    <row r="93" spans="1:10">
      <c r="A93" s="6">
        <v>92</v>
      </c>
      <c r="B93" s="6" t="s">
        <v>600</v>
      </c>
      <c r="C93" s="6" t="s">
        <v>105</v>
      </c>
      <c r="D93" s="6" t="s">
        <v>904</v>
      </c>
      <c r="E93" s="6" t="s">
        <v>905</v>
      </c>
      <c r="F93" s="6" t="s">
        <v>906</v>
      </c>
      <c r="G93" s="6" t="s">
        <v>673</v>
      </c>
      <c r="H93" s="6" t="s">
        <v>376</v>
      </c>
      <c r="I93" s="6" t="s">
        <v>376</v>
      </c>
      <c r="J93" s="6" t="s">
        <v>221</v>
      </c>
    </row>
    <row r="94" spans="1:10">
      <c r="A94" s="6">
        <v>93</v>
      </c>
      <c r="B94" s="6" t="s">
        <v>600</v>
      </c>
      <c r="C94" s="6" t="s">
        <v>105</v>
      </c>
      <c r="D94" s="6" t="s">
        <v>907</v>
      </c>
      <c r="E94" s="6" t="s">
        <v>908</v>
      </c>
      <c r="F94" s="6" t="s">
        <v>909</v>
      </c>
      <c r="G94" s="6" t="s">
        <v>604</v>
      </c>
      <c r="H94" s="6" t="s">
        <v>376</v>
      </c>
      <c r="I94" s="6" t="s">
        <v>376</v>
      </c>
      <c r="J94" s="6" t="s">
        <v>221</v>
      </c>
    </row>
    <row r="95" spans="1:10">
      <c r="A95" s="6">
        <v>94</v>
      </c>
      <c r="B95" s="6" t="s">
        <v>600</v>
      </c>
      <c r="C95" s="6" t="s">
        <v>105</v>
      </c>
      <c r="D95" s="6" t="s">
        <v>910</v>
      </c>
      <c r="E95" s="6" t="s">
        <v>911</v>
      </c>
      <c r="F95" s="6" t="s">
        <v>912</v>
      </c>
      <c r="G95" s="6" t="s">
        <v>604</v>
      </c>
      <c r="H95" s="6" t="s">
        <v>376</v>
      </c>
      <c r="I95" s="6" t="s">
        <v>376</v>
      </c>
      <c r="J95" s="6" t="s">
        <v>221</v>
      </c>
    </row>
    <row r="96" spans="1:10">
      <c r="A96" s="6">
        <v>95</v>
      </c>
      <c r="B96" s="6" t="s">
        <v>600</v>
      </c>
      <c r="C96" s="6" t="s">
        <v>105</v>
      </c>
      <c r="D96" s="6" t="s">
        <v>913</v>
      </c>
      <c r="E96" s="6" t="s">
        <v>914</v>
      </c>
      <c r="F96" s="6" t="s">
        <v>915</v>
      </c>
      <c r="G96" s="6" t="s">
        <v>604</v>
      </c>
      <c r="H96" s="6" t="s">
        <v>376</v>
      </c>
      <c r="I96" s="6" t="s">
        <v>376</v>
      </c>
      <c r="J96" s="6" t="s">
        <v>221</v>
      </c>
    </row>
    <row r="97" spans="1:10">
      <c r="A97" s="6">
        <v>96</v>
      </c>
      <c r="B97" s="6" t="s">
        <v>600</v>
      </c>
      <c r="C97" s="6" t="s">
        <v>105</v>
      </c>
      <c r="D97" s="6" t="s">
        <v>1697</v>
      </c>
      <c r="E97" s="6" t="s">
        <v>1698</v>
      </c>
      <c r="F97" s="6" t="s">
        <v>1699</v>
      </c>
      <c r="G97" s="6" t="s">
        <v>604</v>
      </c>
      <c r="H97" s="6" t="s">
        <v>1700</v>
      </c>
      <c r="I97" s="6" t="s">
        <v>376</v>
      </c>
      <c r="J97" s="6" t="s">
        <v>221</v>
      </c>
    </row>
    <row r="98" spans="1:10">
      <c r="A98" s="6">
        <v>97</v>
      </c>
      <c r="B98" s="6" t="s">
        <v>600</v>
      </c>
      <c r="C98" s="6" t="s">
        <v>105</v>
      </c>
      <c r="D98" s="6" t="s">
        <v>1701</v>
      </c>
      <c r="E98" s="6" t="s">
        <v>1702</v>
      </c>
      <c r="F98" s="6" t="s">
        <v>1703</v>
      </c>
      <c r="G98" s="6" t="s">
        <v>604</v>
      </c>
      <c r="H98" s="6" t="s">
        <v>1704</v>
      </c>
      <c r="I98" s="6" t="s">
        <v>376</v>
      </c>
      <c r="J98" s="6" t="s">
        <v>221</v>
      </c>
    </row>
    <row r="99" spans="1:10">
      <c r="A99" s="6">
        <v>98</v>
      </c>
      <c r="B99" s="6" t="s">
        <v>600</v>
      </c>
      <c r="C99" s="6" t="s">
        <v>105</v>
      </c>
      <c r="D99" s="6" t="s">
        <v>916</v>
      </c>
      <c r="E99" s="6" t="s">
        <v>917</v>
      </c>
      <c r="F99" s="6" t="s">
        <v>918</v>
      </c>
      <c r="G99" s="6" t="s">
        <v>604</v>
      </c>
      <c r="H99" s="6" t="s">
        <v>376</v>
      </c>
      <c r="I99" s="6" t="s">
        <v>376</v>
      </c>
      <c r="J99" s="6" t="s">
        <v>221</v>
      </c>
    </row>
    <row r="100" spans="1:10">
      <c r="A100" s="6">
        <v>99</v>
      </c>
      <c r="B100" s="6" t="s">
        <v>600</v>
      </c>
      <c r="C100" s="6" t="s">
        <v>105</v>
      </c>
      <c r="D100" s="6" t="s">
        <v>919</v>
      </c>
      <c r="E100" s="6" t="s">
        <v>920</v>
      </c>
      <c r="F100" s="6" t="s">
        <v>921</v>
      </c>
      <c r="G100" s="6" t="s">
        <v>618</v>
      </c>
      <c r="H100" s="6" t="s">
        <v>922</v>
      </c>
      <c r="I100" s="6" t="s">
        <v>376</v>
      </c>
      <c r="J100" s="6" t="s">
        <v>221</v>
      </c>
    </row>
    <row r="101" spans="1:10">
      <c r="A101" s="6">
        <v>100</v>
      </c>
      <c r="B101" s="6" t="s">
        <v>600</v>
      </c>
      <c r="C101" s="6" t="s">
        <v>105</v>
      </c>
      <c r="D101" s="6" t="s">
        <v>923</v>
      </c>
      <c r="E101" s="6" t="s">
        <v>924</v>
      </c>
      <c r="F101" s="6" t="s">
        <v>925</v>
      </c>
      <c r="G101" s="6" t="s">
        <v>665</v>
      </c>
      <c r="H101" s="6" t="s">
        <v>376</v>
      </c>
      <c r="I101" s="6" t="s">
        <v>376</v>
      </c>
      <c r="J101" s="6" t="s">
        <v>221</v>
      </c>
    </row>
    <row r="102" spans="1:10">
      <c r="A102" s="6">
        <v>101</v>
      </c>
      <c r="B102" s="6" t="s">
        <v>600</v>
      </c>
      <c r="C102" s="6" t="s">
        <v>105</v>
      </c>
      <c r="D102" s="6" t="s">
        <v>926</v>
      </c>
      <c r="E102" s="6" t="s">
        <v>927</v>
      </c>
      <c r="F102" s="6" t="s">
        <v>928</v>
      </c>
      <c r="G102" s="6" t="s">
        <v>844</v>
      </c>
      <c r="H102" s="6" t="s">
        <v>376</v>
      </c>
      <c r="I102" s="6" t="s">
        <v>376</v>
      </c>
      <c r="J102" s="6" t="s">
        <v>221</v>
      </c>
    </row>
    <row r="103" spans="1:10">
      <c r="A103" s="6">
        <v>102</v>
      </c>
      <c r="B103" s="6" t="s">
        <v>600</v>
      </c>
      <c r="C103" s="6" t="s">
        <v>105</v>
      </c>
      <c r="D103" s="6" t="s">
        <v>929</v>
      </c>
      <c r="E103" s="6" t="s">
        <v>930</v>
      </c>
      <c r="F103" s="6" t="s">
        <v>931</v>
      </c>
      <c r="G103" s="6" t="s">
        <v>709</v>
      </c>
      <c r="H103" s="6" t="s">
        <v>376</v>
      </c>
      <c r="I103" s="6" t="s">
        <v>376</v>
      </c>
      <c r="J103" s="6" t="s">
        <v>221</v>
      </c>
    </row>
    <row r="104" spans="1:10">
      <c r="A104" s="6">
        <v>103</v>
      </c>
      <c r="B104" s="6" t="s">
        <v>600</v>
      </c>
      <c r="C104" s="6" t="s">
        <v>105</v>
      </c>
      <c r="D104" s="6" t="s">
        <v>932</v>
      </c>
      <c r="E104" s="6" t="s">
        <v>933</v>
      </c>
      <c r="F104" s="6" t="s">
        <v>934</v>
      </c>
      <c r="G104" s="6" t="s">
        <v>661</v>
      </c>
      <c r="H104" s="6" t="s">
        <v>376</v>
      </c>
      <c r="I104" s="6" t="s">
        <v>376</v>
      </c>
      <c r="J104" s="6" t="s">
        <v>221</v>
      </c>
    </row>
    <row r="105" spans="1:10">
      <c r="A105" s="6">
        <v>104</v>
      </c>
      <c r="B105" s="6" t="s">
        <v>600</v>
      </c>
      <c r="C105" s="6" t="s">
        <v>105</v>
      </c>
      <c r="D105" s="6" t="s">
        <v>935</v>
      </c>
      <c r="E105" s="6" t="s">
        <v>936</v>
      </c>
      <c r="F105" s="6" t="s">
        <v>937</v>
      </c>
      <c r="G105" s="6" t="s">
        <v>604</v>
      </c>
      <c r="H105" s="6" t="s">
        <v>376</v>
      </c>
      <c r="I105" s="6" t="s">
        <v>376</v>
      </c>
      <c r="J105" s="6" t="s">
        <v>221</v>
      </c>
    </row>
    <row r="106" spans="1:10">
      <c r="A106" s="6">
        <v>105</v>
      </c>
      <c r="B106" s="6" t="s">
        <v>600</v>
      </c>
      <c r="C106" s="6" t="s">
        <v>105</v>
      </c>
      <c r="D106" s="6" t="s">
        <v>938</v>
      </c>
      <c r="E106" s="6" t="s">
        <v>939</v>
      </c>
      <c r="F106" s="6" t="s">
        <v>940</v>
      </c>
      <c r="G106" s="6" t="s">
        <v>604</v>
      </c>
      <c r="H106" s="6" t="s">
        <v>376</v>
      </c>
      <c r="I106" s="6" t="s">
        <v>376</v>
      </c>
      <c r="J106" s="6" t="s">
        <v>221</v>
      </c>
    </row>
    <row r="107" spans="1:10">
      <c r="A107" s="6">
        <v>106</v>
      </c>
      <c r="B107" s="6" t="s">
        <v>600</v>
      </c>
      <c r="C107" s="6" t="s">
        <v>105</v>
      </c>
      <c r="D107" s="6" t="s">
        <v>941</v>
      </c>
      <c r="E107" s="6" t="s">
        <v>942</v>
      </c>
      <c r="F107" s="6" t="s">
        <v>943</v>
      </c>
      <c r="G107" s="6" t="s">
        <v>604</v>
      </c>
      <c r="H107" s="6" t="s">
        <v>376</v>
      </c>
      <c r="I107" s="6" t="s">
        <v>376</v>
      </c>
      <c r="J107" s="6" t="s">
        <v>221</v>
      </c>
    </row>
    <row r="108" spans="1:10">
      <c r="A108" s="6">
        <v>107</v>
      </c>
      <c r="B108" s="6" t="s">
        <v>600</v>
      </c>
      <c r="C108" s="6" t="s">
        <v>105</v>
      </c>
      <c r="D108" s="6" t="s">
        <v>944</v>
      </c>
      <c r="E108" s="6" t="s">
        <v>945</v>
      </c>
      <c r="F108" s="6" t="s">
        <v>946</v>
      </c>
      <c r="G108" s="6" t="s">
        <v>604</v>
      </c>
      <c r="H108" s="6" t="s">
        <v>376</v>
      </c>
      <c r="I108" s="6" t="s">
        <v>376</v>
      </c>
      <c r="J108" s="6" t="s">
        <v>221</v>
      </c>
    </row>
    <row r="109" spans="1:10">
      <c r="A109" s="6">
        <v>108</v>
      </c>
      <c r="B109" s="6" t="s">
        <v>600</v>
      </c>
      <c r="C109" s="6" t="s">
        <v>105</v>
      </c>
      <c r="D109" s="6" t="s">
        <v>947</v>
      </c>
      <c r="E109" s="6" t="s">
        <v>948</v>
      </c>
      <c r="F109" s="6" t="s">
        <v>949</v>
      </c>
      <c r="G109" s="6" t="s">
        <v>709</v>
      </c>
      <c r="H109" s="6" t="s">
        <v>376</v>
      </c>
      <c r="I109" s="6" t="s">
        <v>376</v>
      </c>
      <c r="J109" s="6" t="s">
        <v>221</v>
      </c>
    </row>
    <row r="110" spans="1:10">
      <c r="A110" s="6">
        <v>109</v>
      </c>
      <c r="B110" s="6" t="s">
        <v>600</v>
      </c>
      <c r="C110" s="6" t="s">
        <v>105</v>
      </c>
      <c r="D110" s="6" t="s">
        <v>950</v>
      </c>
      <c r="E110" s="6" t="s">
        <v>951</v>
      </c>
      <c r="F110" s="6" t="s">
        <v>952</v>
      </c>
      <c r="G110" s="6" t="s">
        <v>604</v>
      </c>
      <c r="H110" s="6" t="s">
        <v>376</v>
      </c>
      <c r="I110" s="6" t="s">
        <v>376</v>
      </c>
      <c r="J110" s="6" t="s">
        <v>221</v>
      </c>
    </row>
    <row r="111" spans="1:10">
      <c r="A111" s="6">
        <v>110</v>
      </c>
      <c r="B111" s="6" t="s">
        <v>600</v>
      </c>
      <c r="C111" s="6" t="s">
        <v>105</v>
      </c>
      <c r="D111" s="6" t="s">
        <v>953</v>
      </c>
      <c r="E111" s="6" t="s">
        <v>954</v>
      </c>
      <c r="F111" s="6" t="s">
        <v>955</v>
      </c>
      <c r="G111" s="6" t="s">
        <v>673</v>
      </c>
      <c r="H111" s="6" t="s">
        <v>376</v>
      </c>
      <c r="I111" s="6" t="s">
        <v>376</v>
      </c>
      <c r="J111" s="6" t="s">
        <v>221</v>
      </c>
    </row>
    <row r="112" spans="1:10">
      <c r="A112" s="6">
        <v>111</v>
      </c>
      <c r="B112" s="6" t="s">
        <v>600</v>
      </c>
      <c r="C112" s="6" t="s">
        <v>105</v>
      </c>
      <c r="D112" s="6" t="s">
        <v>956</v>
      </c>
      <c r="E112" s="6" t="s">
        <v>957</v>
      </c>
      <c r="F112" s="6" t="s">
        <v>958</v>
      </c>
      <c r="G112" s="6" t="s">
        <v>604</v>
      </c>
      <c r="H112" s="6" t="s">
        <v>376</v>
      </c>
      <c r="I112" s="6" t="s">
        <v>376</v>
      </c>
      <c r="J112" s="6" t="s">
        <v>221</v>
      </c>
    </row>
    <row r="113" spans="1:10">
      <c r="A113" s="6">
        <v>112</v>
      </c>
      <c r="B113" s="6" t="s">
        <v>600</v>
      </c>
      <c r="C113" s="6" t="s">
        <v>105</v>
      </c>
      <c r="D113" s="6" t="s">
        <v>959</v>
      </c>
      <c r="E113" s="6" t="s">
        <v>960</v>
      </c>
      <c r="F113" s="6" t="s">
        <v>961</v>
      </c>
      <c r="G113" s="6" t="s">
        <v>604</v>
      </c>
      <c r="H113" s="6" t="s">
        <v>376</v>
      </c>
      <c r="I113" s="6" t="s">
        <v>376</v>
      </c>
      <c r="J113" s="6" t="s">
        <v>221</v>
      </c>
    </row>
    <row r="114" spans="1:10">
      <c r="A114" s="6">
        <v>113</v>
      </c>
      <c r="B114" s="6" t="s">
        <v>600</v>
      </c>
      <c r="C114" s="6" t="s">
        <v>105</v>
      </c>
      <c r="D114" s="6" t="s">
        <v>962</v>
      </c>
      <c r="E114" s="6" t="s">
        <v>963</v>
      </c>
      <c r="F114" s="6" t="s">
        <v>964</v>
      </c>
      <c r="G114" s="6" t="s">
        <v>604</v>
      </c>
      <c r="H114" s="6" t="s">
        <v>376</v>
      </c>
      <c r="I114" s="6" t="s">
        <v>376</v>
      </c>
      <c r="J114" s="6" t="s">
        <v>221</v>
      </c>
    </row>
    <row r="115" spans="1:10">
      <c r="A115" s="6">
        <v>114</v>
      </c>
      <c r="B115" s="6" t="s">
        <v>600</v>
      </c>
      <c r="C115" s="6" t="s">
        <v>105</v>
      </c>
      <c r="D115" s="6" t="s">
        <v>965</v>
      </c>
      <c r="E115" s="6" t="s">
        <v>966</v>
      </c>
      <c r="F115" s="6" t="s">
        <v>967</v>
      </c>
      <c r="G115" s="6" t="s">
        <v>604</v>
      </c>
      <c r="H115" s="6" t="s">
        <v>968</v>
      </c>
      <c r="I115" s="6" t="s">
        <v>376</v>
      </c>
      <c r="J115" s="6" t="s">
        <v>221</v>
      </c>
    </row>
    <row r="116" spans="1:10">
      <c r="A116" s="6">
        <v>115</v>
      </c>
      <c r="B116" s="6" t="s">
        <v>600</v>
      </c>
      <c r="C116" s="6" t="s">
        <v>105</v>
      </c>
      <c r="D116" s="6" t="s">
        <v>969</v>
      </c>
      <c r="E116" s="6" t="s">
        <v>970</v>
      </c>
      <c r="F116" s="6" t="s">
        <v>971</v>
      </c>
      <c r="G116" s="6" t="s">
        <v>604</v>
      </c>
      <c r="H116" s="6" t="s">
        <v>376</v>
      </c>
      <c r="I116" s="6" t="s">
        <v>376</v>
      </c>
      <c r="J116" s="6" t="s">
        <v>221</v>
      </c>
    </row>
    <row r="117" spans="1:10">
      <c r="A117" s="6">
        <v>116</v>
      </c>
      <c r="B117" s="6" t="s">
        <v>600</v>
      </c>
      <c r="C117" s="6" t="s">
        <v>105</v>
      </c>
      <c r="D117" s="6" t="s">
        <v>972</v>
      </c>
      <c r="E117" s="6" t="s">
        <v>973</v>
      </c>
      <c r="F117" s="6" t="s">
        <v>974</v>
      </c>
      <c r="G117" s="6" t="s">
        <v>618</v>
      </c>
      <c r="H117" s="6" t="s">
        <v>376</v>
      </c>
      <c r="I117" s="6" t="s">
        <v>376</v>
      </c>
      <c r="J117" s="6" t="s">
        <v>221</v>
      </c>
    </row>
    <row r="118" spans="1:10">
      <c r="A118" s="6">
        <v>117</v>
      </c>
      <c r="B118" s="6" t="s">
        <v>600</v>
      </c>
      <c r="C118" s="6" t="s">
        <v>105</v>
      </c>
      <c r="D118" s="6" t="s">
        <v>975</v>
      </c>
      <c r="E118" s="6" t="s">
        <v>976</v>
      </c>
      <c r="F118" s="6" t="s">
        <v>977</v>
      </c>
      <c r="G118" s="6" t="s">
        <v>978</v>
      </c>
      <c r="H118" s="6" t="s">
        <v>979</v>
      </c>
      <c r="I118" s="6" t="s">
        <v>376</v>
      </c>
      <c r="J118" s="6" t="s">
        <v>221</v>
      </c>
    </row>
    <row r="119" spans="1:10">
      <c r="A119" s="6">
        <v>118</v>
      </c>
      <c r="B119" s="6" t="s">
        <v>600</v>
      </c>
      <c r="C119" s="6" t="s">
        <v>105</v>
      </c>
      <c r="D119" s="6" t="s">
        <v>1705</v>
      </c>
      <c r="E119" s="6" t="s">
        <v>1706</v>
      </c>
      <c r="F119" s="6" t="s">
        <v>1707</v>
      </c>
      <c r="G119" s="6" t="s">
        <v>604</v>
      </c>
      <c r="H119" s="6" t="s">
        <v>376</v>
      </c>
      <c r="I119" s="6" t="s">
        <v>376</v>
      </c>
      <c r="J119" s="6" t="s">
        <v>221</v>
      </c>
    </row>
    <row r="120" spans="1:10">
      <c r="A120" s="6">
        <v>119</v>
      </c>
      <c r="B120" s="6" t="s">
        <v>600</v>
      </c>
      <c r="C120" s="6" t="s">
        <v>105</v>
      </c>
      <c r="D120" s="6" t="s">
        <v>980</v>
      </c>
      <c r="E120" s="6" t="s">
        <v>981</v>
      </c>
      <c r="F120" s="6" t="s">
        <v>982</v>
      </c>
      <c r="G120" s="6" t="s">
        <v>661</v>
      </c>
      <c r="H120" s="6" t="s">
        <v>376</v>
      </c>
      <c r="I120" s="6" t="s">
        <v>376</v>
      </c>
      <c r="J120" s="6" t="s">
        <v>221</v>
      </c>
    </row>
    <row r="121" spans="1:10">
      <c r="A121" s="6">
        <v>120</v>
      </c>
      <c r="B121" s="6" t="s">
        <v>600</v>
      </c>
      <c r="C121" s="6" t="s">
        <v>105</v>
      </c>
      <c r="D121" s="6" t="s">
        <v>983</v>
      </c>
      <c r="E121" s="6" t="s">
        <v>984</v>
      </c>
      <c r="F121" s="6" t="s">
        <v>985</v>
      </c>
      <c r="G121" s="6" t="s">
        <v>665</v>
      </c>
      <c r="H121" s="6" t="s">
        <v>376</v>
      </c>
      <c r="I121" s="6" t="s">
        <v>376</v>
      </c>
      <c r="J121" s="6" t="s">
        <v>221</v>
      </c>
    </row>
    <row r="122" spans="1:10">
      <c r="A122" s="6">
        <v>121</v>
      </c>
      <c r="B122" s="6" t="s">
        <v>600</v>
      </c>
      <c r="C122" s="6" t="s">
        <v>105</v>
      </c>
      <c r="D122" s="6" t="s">
        <v>986</v>
      </c>
      <c r="E122" s="6" t="s">
        <v>987</v>
      </c>
      <c r="F122" s="6" t="s">
        <v>988</v>
      </c>
      <c r="G122" s="6" t="s">
        <v>608</v>
      </c>
      <c r="H122" s="6" t="s">
        <v>989</v>
      </c>
      <c r="I122" s="6" t="s">
        <v>376</v>
      </c>
      <c r="J122" s="6" t="s">
        <v>221</v>
      </c>
    </row>
    <row r="123" spans="1:10">
      <c r="A123" s="6">
        <v>122</v>
      </c>
      <c r="B123" s="6" t="s">
        <v>600</v>
      </c>
      <c r="C123" s="6" t="s">
        <v>105</v>
      </c>
      <c r="D123" s="6" t="s">
        <v>990</v>
      </c>
      <c r="E123" s="6" t="s">
        <v>991</v>
      </c>
      <c r="F123" s="6" t="s">
        <v>992</v>
      </c>
      <c r="G123" s="6" t="s">
        <v>604</v>
      </c>
      <c r="H123" s="6" t="s">
        <v>376</v>
      </c>
      <c r="I123" s="6" t="s">
        <v>376</v>
      </c>
      <c r="J123" s="6" t="s">
        <v>221</v>
      </c>
    </row>
    <row r="124" spans="1:10">
      <c r="A124" s="6">
        <v>123</v>
      </c>
      <c r="B124" s="6" t="s">
        <v>600</v>
      </c>
      <c r="C124" s="6" t="s">
        <v>105</v>
      </c>
      <c r="D124" s="6" t="s">
        <v>993</v>
      </c>
      <c r="E124" s="6" t="s">
        <v>994</v>
      </c>
      <c r="F124" s="6" t="s">
        <v>995</v>
      </c>
      <c r="G124" s="6" t="s">
        <v>618</v>
      </c>
      <c r="H124" s="6" t="s">
        <v>376</v>
      </c>
      <c r="I124" s="6" t="s">
        <v>376</v>
      </c>
      <c r="J124" s="6" t="s">
        <v>221</v>
      </c>
    </row>
    <row r="125" spans="1:10">
      <c r="A125" s="6">
        <v>124</v>
      </c>
      <c r="B125" s="6" t="s">
        <v>600</v>
      </c>
      <c r="C125" s="6" t="s">
        <v>105</v>
      </c>
      <c r="D125" s="6" t="s">
        <v>996</v>
      </c>
      <c r="E125" s="6" t="s">
        <v>997</v>
      </c>
      <c r="F125" s="6" t="s">
        <v>998</v>
      </c>
      <c r="G125" s="6" t="s">
        <v>999</v>
      </c>
      <c r="H125" s="6" t="s">
        <v>1000</v>
      </c>
      <c r="I125" s="6" t="s">
        <v>376</v>
      </c>
      <c r="J125" s="6" t="s">
        <v>221</v>
      </c>
    </row>
    <row r="126" spans="1:10">
      <c r="A126" s="6">
        <v>125</v>
      </c>
      <c r="B126" s="6" t="s">
        <v>600</v>
      </c>
      <c r="C126" s="6" t="s">
        <v>105</v>
      </c>
      <c r="D126" s="6" t="s">
        <v>1001</v>
      </c>
      <c r="E126" s="6" t="s">
        <v>1002</v>
      </c>
      <c r="F126" s="6" t="s">
        <v>1003</v>
      </c>
      <c r="G126" s="6" t="s">
        <v>604</v>
      </c>
      <c r="H126" s="6" t="s">
        <v>376</v>
      </c>
      <c r="I126" s="6" t="s">
        <v>376</v>
      </c>
      <c r="J126" s="6" t="s">
        <v>221</v>
      </c>
    </row>
    <row r="127" spans="1:10">
      <c r="A127" s="6">
        <v>126</v>
      </c>
      <c r="B127" s="6" t="s">
        <v>600</v>
      </c>
      <c r="C127" s="6" t="s">
        <v>105</v>
      </c>
      <c r="D127" s="6" t="s">
        <v>1004</v>
      </c>
      <c r="E127" s="6" t="s">
        <v>1005</v>
      </c>
      <c r="F127" s="6" t="s">
        <v>1006</v>
      </c>
      <c r="G127" s="6" t="s">
        <v>604</v>
      </c>
      <c r="H127" s="6" t="s">
        <v>376</v>
      </c>
      <c r="I127" s="6" t="s">
        <v>376</v>
      </c>
      <c r="J127" s="6" t="s">
        <v>221</v>
      </c>
    </row>
    <row r="128" spans="1:10">
      <c r="A128" s="6">
        <v>127</v>
      </c>
      <c r="B128" s="6" t="s">
        <v>600</v>
      </c>
      <c r="C128" s="6" t="s">
        <v>105</v>
      </c>
      <c r="D128" s="6" t="s">
        <v>1007</v>
      </c>
      <c r="E128" s="6" t="s">
        <v>1008</v>
      </c>
      <c r="F128" s="6" t="s">
        <v>1009</v>
      </c>
      <c r="G128" s="6" t="s">
        <v>604</v>
      </c>
      <c r="H128" s="6" t="s">
        <v>376</v>
      </c>
      <c r="I128" s="6" t="s">
        <v>376</v>
      </c>
      <c r="J128" s="6" t="s">
        <v>221</v>
      </c>
    </row>
    <row r="129" spans="1:10">
      <c r="A129" s="6">
        <v>128</v>
      </c>
      <c r="B129" s="6" t="s">
        <v>600</v>
      </c>
      <c r="C129" s="6" t="s">
        <v>105</v>
      </c>
      <c r="D129" s="6" t="s">
        <v>1010</v>
      </c>
      <c r="E129" s="6" t="s">
        <v>1011</v>
      </c>
      <c r="F129" s="6" t="s">
        <v>1012</v>
      </c>
      <c r="G129" s="6" t="s">
        <v>1013</v>
      </c>
      <c r="H129" s="6" t="s">
        <v>376</v>
      </c>
      <c r="I129" s="6" t="s">
        <v>376</v>
      </c>
      <c r="J129" s="6" t="s">
        <v>221</v>
      </c>
    </row>
    <row r="130" spans="1:10">
      <c r="A130" s="6">
        <v>129</v>
      </c>
      <c r="B130" s="6" t="s">
        <v>600</v>
      </c>
      <c r="C130" s="6" t="s">
        <v>105</v>
      </c>
      <c r="D130" s="6" t="s">
        <v>1014</v>
      </c>
      <c r="E130" s="6" t="s">
        <v>1015</v>
      </c>
      <c r="F130" s="6" t="s">
        <v>1016</v>
      </c>
      <c r="G130" s="6" t="s">
        <v>1017</v>
      </c>
      <c r="H130" s="6" t="s">
        <v>376</v>
      </c>
      <c r="I130" s="6" t="s">
        <v>1018</v>
      </c>
      <c r="J130" s="6" t="s">
        <v>221</v>
      </c>
    </row>
    <row r="131" spans="1:10">
      <c r="A131" s="6">
        <v>130</v>
      </c>
      <c r="B131" s="6" t="s">
        <v>600</v>
      </c>
      <c r="C131" s="6" t="s">
        <v>105</v>
      </c>
      <c r="D131" s="6" t="s">
        <v>1019</v>
      </c>
      <c r="E131" s="6" t="s">
        <v>1020</v>
      </c>
      <c r="F131" s="6" t="s">
        <v>1021</v>
      </c>
      <c r="G131" s="6" t="s">
        <v>661</v>
      </c>
      <c r="H131" s="6" t="s">
        <v>376</v>
      </c>
      <c r="I131" s="6" t="s">
        <v>376</v>
      </c>
      <c r="J131" s="6" t="s">
        <v>221</v>
      </c>
    </row>
    <row r="132" spans="1:10">
      <c r="A132" s="6">
        <v>131</v>
      </c>
      <c r="B132" s="6" t="s">
        <v>600</v>
      </c>
      <c r="C132" s="6" t="s">
        <v>105</v>
      </c>
      <c r="D132" s="6" t="s">
        <v>1022</v>
      </c>
      <c r="E132" s="6" t="s">
        <v>1023</v>
      </c>
      <c r="F132" s="6" t="s">
        <v>1024</v>
      </c>
      <c r="G132" s="6" t="s">
        <v>604</v>
      </c>
      <c r="H132" s="6" t="s">
        <v>1025</v>
      </c>
      <c r="I132" s="6" t="s">
        <v>376</v>
      </c>
      <c r="J132" s="6" t="s">
        <v>221</v>
      </c>
    </row>
    <row r="133" spans="1:10">
      <c r="A133" s="6">
        <v>132</v>
      </c>
      <c r="B133" s="6" t="s">
        <v>600</v>
      </c>
      <c r="C133" s="6" t="s">
        <v>105</v>
      </c>
      <c r="D133" s="6" t="s">
        <v>1026</v>
      </c>
      <c r="E133" s="6" t="s">
        <v>1027</v>
      </c>
      <c r="F133" s="6" t="s">
        <v>1028</v>
      </c>
      <c r="G133" s="6" t="s">
        <v>1029</v>
      </c>
      <c r="H133" s="6" t="s">
        <v>376</v>
      </c>
      <c r="I133" s="6" t="s">
        <v>376</v>
      </c>
      <c r="J133" s="6" t="s">
        <v>221</v>
      </c>
    </row>
    <row r="134" spans="1:10">
      <c r="A134" s="6">
        <v>133</v>
      </c>
      <c r="B134" s="6" t="s">
        <v>600</v>
      </c>
      <c r="C134" s="6" t="s">
        <v>105</v>
      </c>
      <c r="D134" s="6" t="s">
        <v>1030</v>
      </c>
      <c r="E134" s="6" t="s">
        <v>1031</v>
      </c>
      <c r="F134" s="6" t="s">
        <v>1028</v>
      </c>
      <c r="G134" s="6" t="s">
        <v>1032</v>
      </c>
      <c r="H134" s="6" t="s">
        <v>376</v>
      </c>
      <c r="I134" s="6" t="s">
        <v>376</v>
      </c>
      <c r="J134" s="6" t="s">
        <v>221</v>
      </c>
    </row>
    <row r="135" spans="1:10">
      <c r="A135" s="6">
        <v>134</v>
      </c>
      <c r="B135" s="6" t="s">
        <v>600</v>
      </c>
      <c r="C135" s="6" t="s">
        <v>105</v>
      </c>
      <c r="D135" s="6" t="s">
        <v>1033</v>
      </c>
      <c r="E135" s="6" t="s">
        <v>1034</v>
      </c>
      <c r="F135" s="6" t="s">
        <v>1035</v>
      </c>
      <c r="G135" s="6" t="s">
        <v>604</v>
      </c>
      <c r="H135" s="6" t="s">
        <v>376</v>
      </c>
      <c r="I135" s="6" t="s">
        <v>376</v>
      </c>
      <c r="J135" s="6" t="s">
        <v>221</v>
      </c>
    </row>
    <row r="136" spans="1:10">
      <c r="A136" s="6">
        <v>135</v>
      </c>
      <c r="B136" s="6" t="s">
        <v>600</v>
      </c>
      <c r="C136" s="6" t="s">
        <v>105</v>
      </c>
      <c r="D136" s="6" t="s">
        <v>1036</v>
      </c>
      <c r="E136" s="6" t="s">
        <v>1037</v>
      </c>
      <c r="F136" s="6" t="s">
        <v>1038</v>
      </c>
      <c r="G136" s="6" t="s">
        <v>1039</v>
      </c>
      <c r="H136" s="6" t="s">
        <v>376</v>
      </c>
      <c r="I136" s="6" t="s">
        <v>376</v>
      </c>
      <c r="J136" s="6" t="s">
        <v>221</v>
      </c>
    </row>
    <row r="137" spans="1:10">
      <c r="A137" s="6">
        <v>136</v>
      </c>
      <c r="B137" s="6" t="s">
        <v>600</v>
      </c>
      <c r="C137" s="6" t="s">
        <v>105</v>
      </c>
      <c r="D137" s="6" t="s">
        <v>1040</v>
      </c>
      <c r="E137" s="6" t="s">
        <v>1041</v>
      </c>
      <c r="F137" s="6" t="s">
        <v>1042</v>
      </c>
      <c r="G137" s="6" t="s">
        <v>665</v>
      </c>
      <c r="H137" s="6" t="s">
        <v>376</v>
      </c>
      <c r="I137" s="6" t="s">
        <v>376</v>
      </c>
      <c r="J137" s="6" t="s">
        <v>221</v>
      </c>
    </row>
    <row r="138" spans="1:10">
      <c r="A138" s="6">
        <v>137</v>
      </c>
      <c r="B138" s="6" t="s">
        <v>600</v>
      </c>
      <c r="C138" s="6" t="s">
        <v>105</v>
      </c>
      <c r="D138" s="6" t="s">
        <v>1043</v>
      </c>
      <c r="E138" s="6" t="s">
        <v>1044</v>
      </c>
      <c r="F138" s="6" t="s">
        <v>1038</v>
      </c>
      <c r="G138" s="6" t="s">
        <v>1045</v>
      </c>
      <c r="H138" s="6" t="s">
        <v>376</v>
      </c>
      <c r="I138" s="6" t="s">
        <v>376</v>
      </c>
      <c r="J138" s="6" t="s">
        <v>221</v>
      </c>
    </row>
    <row r="139" spans="1:10">
      <c r="A139" s="6">
        <v>138</v>
      </c>
      <c r="B139" s="6" t="s">
        <v>600</v>
      </c>
      <c r="C139" s="6" t="s">
        <v>105</v>
      </c>
      <c r="D139" s="6" t="s">
        <v>1046</v>
      </c>
      <c r="E139" s="6" t="s">
        <v>1047</v>
      </c>
      <c r="F139" s="6" t="s">
        <v>1048</v>
      </c>
      <c r="G139" s="6" t="s">
        <v>673</v>
      </c>
      <c r="H139" s="6" t="s">
        <v>376</v>
      </c>
      <c r="I139" s="6" t="s">
        <v>376</v>
      </c>
      <c r="J139" s="6" t="s">
        <v>221</v>
      </c>
    </row>
    <row r="140" spans="1:10">
      <c r="A140" s="6">
        <v>139</v>
      </c>
      <c r="B140" s="6" t="s">
        <v>600</v>
      </c>
      <c r="C140" s="6" t="s">
        <v>105</v>
      </c>
      <c r="D140" s="6" t="s">
        <v>1051</v>
      </c>
      <c r="E140" s="6" t="s">
        <v>1052</v>
      </c>
      <c r="F140" s="6" t="s">
        <v>1053</v>
      </c>
      <c r="G140" s="6" t="s">
        <v>978</v>
      </c>
      <c r="H140" s="6" t="s">
        <v>1054</v>
      </c>
      <c r="I140" s="6" t="s">
        <v>376</v>
      </c>
      <c r="J140" s="6" t="s">
        <v>221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254</v>
      </c>
      <c r="E4" s="141" t="s">
        <v>255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256</v>
      </c>
      <c r="E5" s="141" t="s">
        <v>257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258</v>
      </c>
      <c r="E6" s="141" t="s">
        <v>259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7" t="s">
        <v>260</v>
      </c>
      <c r="E7" s="148" t="s">
        <v>261</v>
      </c>
      <c r="F7" s="149"/>
      <c r="G7" s="149"/>
      <c r="H7" s="149"/>
      <c r="I7" s="150"/>
    </row>
    <row r="12" spans="1:9" s="157" customFormat="1" ht="18" customHeight="1">
      <c r="A12" s="151"/>
      <c r="B12" s="152"/>
      <c r="C12" s="153"/>
      <c r="D12" s="154"/>
      <c r="E12" s="611" t="s">
        <v>262</v>
      </c>
      <c r="F12" s="611"/>
      <c r="G12" s="155"/>
      <c r="H12" s="156"/>
    </row>
    <row r="13" spans="1:9" s="157" customFormat="1" ht="21" customHeight="1">
      <c r="A13" s="151" t="s">
        <v>263</v>
      </c>
      <c r="B13" s="158" t="s">
        <v>264</v>
      </c>
      <c r="C13" s="153"/>
      <c r="D13" s="159"/>
      <c r="E13" s="160" t="s">
        <v>265</v>
      </c>
      <c r="F13" s="161"/>
      <c r="G13" s="155"/>
      <c r="H13" s="162"/>
    </row>
    <row r="14" spans="1:9" s="157" customFormat="1" ht="21" customHeight="1">
      <c r="A14" s="151" t="s">
        <v>266</v>
      </c>
      <c r="B14" s="158" t="s">
        <v>267</v>
      </c>
      <c r="C14" s="153"/>
      <c r="D14" s="159"/>
      <c r="E14" s="160" t="s">
        <v>268</v>
      </c>
      <c r="F14" s="161"/>
      <c r="G14" s="155"/>
      <c r="H14" s="162"/>
    </row>
    <row r="15" spans="1:9" s="157" customFormat="1" ht="21" customHeight="1">
      <c r="A15" s="151" t="s">
        <v>269</v>
      </c>
      <c r="B15" s="158" t="s">
        <v>270</v>
      </c>
      <c r="C15" s="153"/>
      <c r="D15" s="159"/>
      <c r="E15" s="160" t="s">
        <v>271</v>
      </c>
      <c r="F15" s="161"/>
      <c r="G15" s="155"/>
      <c r="H15" s="162"/>
    </row>
    <row r="16" spans="1:9" s="157" customFormat="1" ht="21" customHeight="1">
      <c r="A16" s="151" t="s">
        <v>272</v>
      </c>
      <c r="B16" s="158" t="s">
        <v>273</v>
      </c>
      <c r="C16" s="153"/>
      <c r="D16" s="159"/>
      <c r="E16" s="160" t="s">
        <v>274</v>
      </c>
      <c r="F16" s="161"/>
      <c r="G16" s="155"/>
      <c r="H16" s="162"/>
    </row>
    <row r="19" spans="1:7">
      <c r="A19" s="612" t="s">
        <v>275</v>
      </c>
      <c r="B19" s="612"/>
      <c r="C19" s="612"/>
    </row>
    <row r="20" spans="1:7" s="135" customFormat="1" ht="23.1" customHeight="1">
      <c r="A20" s="137"/>
      <c r="B20" s="137"/>
      <c r="C20" s="137"/>
      <c r="D20" s="163" t="s">
        <v>276</v>
      </c>
      <c r="E20" s="164"/>
      <c r="F20" s="150"/>
      <c r="G20" s="150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6"/>
  <sheetViews>
    <sheetView showGridLines="0" topLeftCell="C3" zoomScaleNormal="100" workbookViewId="0">
      <selection activeCell="F56" sqref="F56"/>
    </sheetView>
  </sheetViews>
  <sheetFormatPr defaultRowHeight="11.25"/>
  <cols>
    <col min="1" max="2" width="15" style="490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490" t="s">
        <v>371</v>
      </c>
    </row>
    <row r="2" spans="1:8" hidden="1"/>
    <row r="3" spans="1:8" s="228" customFormat="1" ht="6">
      <c r="A3" s="490"/>
      <c r="B3" s="490"/>
      <c r="D3" s="229"/>
    </row>
    <row r="4" spans="1:8" ht="22.5">
      <c r="D4" s="527" t="s">
        <v>552</v>
      </c>
      <c r="E4" s="527"/>
      <c r="F4" s="527"/>
      <c r="G4" s="354"/>
      <c r="H4" s="222"/>
    </row>
    <row r="5" spans="1:8" s="228" customFormat="1" ht="6">
      <c r="A5" s="490"/>
      <c r="B5" s="490"/>
      <c r="D5" s="535"/>
      <c r="E5" s="535"/>
      <c r="F5" s="535"/>
      <c r="G5" s="535"/>
    </row>
    <row r="6" spans="1:8" hidden="1">
      <c r="A6" s="491"/>
      <c r="B6" s="491"/>
      <c r="C6" s="137"/>
      <c r="D6" s="178"/>
      <c r="E6" s="536" t="s">
        <v>505</v>
      </c>
      <c r="F6" s="536"/>
    </row>
    <row r="7" spans="1:8">
      <c r="A7" s="491"/>
      <c r="B7" s="491"/>
      <c r="C7" s="137"/>
      <c r="D7" s="531" t="s">
        <v>384</v>
      </c>
      <c r="E7" s="532"/>
      <c r="F7" s="532"/>
      <c r="G7" s="537" t="s">
        <v>386</v>
      </c>
    </row>
    <row r="8" spans="1:8">
      <c r="A8" s="491"/>
      <c r="B8" s="491"/>
      <c r="C8" s="137"/>
      <c r="D8" s="213" t="s">
        <v>32</v>
      </c>
      <c r="E8" s="218" t="s">
        <v>385</v>
      </c>
      <c r="F8" s="218" t="s">
        <v>383</v>
      </c>
      <c r="G8" s="538"/>
    </row>
    <row r="9" spans="1:8" ht="12" customHeight="1">
      <c r="A9" s="491"/>
      <c r="B9" s="491"/>
      <c r="C9" s="137"/>
      <c r="D9" s="179">
        <v>1</v>
      </c>
      <c r="E9" s="179">
        <v>2</v>
      </c>
      <c r="F9" s="179">
        <v>3</v>
      </c>
      <c r="G9" s="179">
        <v>4</v>
      </c>
    </row>
    <row r="10" spans="1:8" ht="22.5">
      <c r="A10" s="491"/>
      <c r="B10" s="491"/>
      <c r="C10" s="137"/>
      <c r="D10" s="177" t="s">
        <v>33</v>
      </c>
      <c r="E10" s="219" t="s">
        <v>524</v>
      </c>
      <c r="F10" s="348" t="str">
        <f>IF(region_name="","",region_name)</f>
        <v>Тюменская область</v>
      </c>
      <c r="G10" s="219" t="s">
        <v>435</v>
      </c>
      <c r="H10" s="222"/>
    </row>
    <row r="11" spans="1:8" ht="22.5">
      <c r="A11" s="491"/>
      <c r="B11" s="491"/>
      <c r="C11" s="137"/>
      <c r="D11" s="177" t="s">
        <v>5</v>
      </c>
      <c r="E11" s="219" t="s">
        <v>388</v>
      </c>
      <c r="F11" s="220" t="s">
        <v>389</v>
      </c>
      <c r="G11" s="216"/>
      <c r="H11" s="222"/>
    </row>
    <row r="12" spans="1:8" ht="22.5">
      <c r="A12" s="491"/>
      <c r="B12" s="491"/>
      <c r="C12" s="137"/>
      <c r="D12" s="177" t="s">
        <v>390</v>
      </c>
      <c r="E12" s="176" t="s">
        <v>395</v>
      </c>
      <c r="F12" s="349" t="s">
        <v>1662</v>
      </c>
      <c r="G12" s="219" t="s">
        <v>434</v>
      </c>
      <c r="H12" s="222"/>
    </row>
    <row r="13" spans="1:8" ht="22.5">
      <c r="A13" s="491"/>
      <c r="B13" s="491"/>
      <c r="C13" s="137"/>
      <c r="D13" s="177" t="s">
        <v>391</v>
      </c>
      <c r="E13" s="176" t="s">
        <v>397</v>
      </c>
      <c r="F13" s="348" t="str">
        <f>IF(inn="","",inn)</f>
        <v>7204095194</v>
      </c>
      <c r="G13" s="219" t="s">
        <v>433</v>
      </c>
      <c r="H13" s="222"/>
    </row>
    <row r="14" spans="1:8" ht="22.5">
      <c r="A14" s="491"/>
      <c r="B14" s="491"/>
      <c r="C14" s="137"/>
      <c r="D14" s="177" t="s">
        <v>392</v>
      </c>
      <c r="E14" s="176" t="s">
        <v>396</v>
      </c>
      <c r="F14" s="348" t="str">
        <f>IF(kpp="","",kpp)</f>
        <v>720301001</v>
      </c>
      <c r="G14" s="219" t="s">
        <v>432</v>
      </c>
      <c r="H14" s="222"/>
    </row>
    <row r="15" spans="1:8" ht="22.5">
      <c r="A15" s="491"/>
      <c r="B15" s="491"/>
      <c r="C15" s="137"/>
      <c r="D15" s="177" t="s">
        <v>393</v>
      </c>
      <c r="E15" s="176" t="s">
        <v>398</v>
      </c>
      <c r="F15" s="349" t="s">
        <v>1663</v>
      </c>
      <c r="G15" s="219" t="s">
        <v>431</v>
      </c>
      <c r="H15" s="222"/>
    </row>
    <row r="16" spans="1:8" ht="22.5">
      <c r="A16" s="491"/>
      <c r="B16" s="491"/>
      <c r="C16" s="137"/>
      <c r="D16" s="177" t="s">
        <v>394</v>
      </c>
      <c r="E16" s="176" t="s">
        <v>399</v>
      </c>
      <c r="F16" s="350" t="s">
        <v>1664</v>
      </c>
      <c r="G16" s="219" t="s">
        <v>428</v>
      </c>
      <c r="H16" s="222"/>
    </row>
    <row r="17" spans="1:8" ht="33.75">
      <c r="A17" s="491"/>
      <c r="B17" s="491"/>
      <c r="C17" s="137"/>
      <c r="D17" s="177" t="s">
        <v>400</v>
      </c>
      <c r="E17" s="176" t="s">
        <v>401</v>
      </c>
      <c r="F17" s="349" t="s">
        <v>1665</v>
      </c>
      <c r="G17" s="216"/>
      <c r="H17" s="222"/>
    </row>
    <row r="18" spans="1:8" ht="22.5" hidden="1">
      <c r="A18" s="540">
        <v>1</v>
      </c>
      <c r="B18" s="491"/>
      <c r="C18" s="539"/>
      <c r="D18" s="489" t="str">
        <f>"2.7."&amp;A18</f>
        <v>2.7.1</v>
      </c>
      <c r="E18" s="176" t="s">
        <v>544</v>
      </c>
      <c r="F18" s="220" t="s">
        <v>389</v>
      </c>
      <c r="G18" s="219" t="s">
        <v>576</v>
      </c>
      <c r="H18" s="222"/>
    </row>
    <row r="19" spans="1:8" ht="22.5" hidden="1">
      <c r="A19" s="540"/>
      <c r="B19" s="491"/>
      <c r="C19" s="539"/>
      <c r="D19" s="489" t="str">
        <f>"2.7."&amp;A18&amp;".1"</f>
        <v>2.7.1.1</v>
      </c>
      <c r="E19" s="165" t="s">
        <v>545</v>
      </c>
      <c r="F19" s="484" t="s">
        <v>376</v>
      </c>
      <c r="G19" s="216"/>
      <c r="H19" s="222"/>
    </row>
    <row r="20" spans="1:8" ht="22.5" hidden="1">
      <c r="A20" s="540"/>
      <c r="B20" s="491"/>
      <c r="C20" s="539"/>
      <c r="D20" s="489" t="str">
        <f>"2.7."&amp;A18&amp;".2"</f>
        <v>2.7.1.2</v>
      </c>
      <c r="E20" s="165" t="s">
        <v>546</v>
      </c>
      <c r="F20" s="485" t="s">
        <v>376</v>
      </c>
      <c r="G20" s="219" t="s">
        <v>547</v>
      </c>
      <c r="H20" s="222"/>
    </row>
    <row r="21" spans="1:8" ht="22.5" hidden="1">
      <c r="A21" s="540"/>
      <c r="B21" s="491"/>
      <c r="C21" s="539"/>
      <c r="D21" s="489" t="str">
        <f>"2.7."&amp;A18&amp;".3"</f>
        <v>2.7.1.3</v>
      </c>
      <c r="E21" s="165" t="s">
        <v>548</v>
      </c>
      <c r="F21" s="484" t="s">
        <v>376</v>
      </c>
      <c r="G21" s="216"/>
      <c r="H21" s="222"/>
    </row>
    <row r="22" spans="1:8" ht="22.5" hidden="1">
      <c r="A22" s="540"/>
      <c r="B22" s="491"/>
      <c r="C22" s="539"/>
      <c r="D22" s="489" t="str">
        <f>"2.7."&amp;A18&amp;".4"</f>
        <v>2.7.1.4</v>
      </c>
      <c r="E22" s="165" t="s">
        <v>549</v>
      </c>
      <c r="F22" s="484" t="s">
        <v>376</v>
      </c>
      <c r="G22" s="219" t="s">
        <v>550</v>
      </c>
      <c r="H22" s="222"/>
    </row>
    <row r="23" spans="1:8" ht="15" hidden="1">
      <c r="A23" s="491"/>
      <c r="B23" s="491"/>
      <c r="C23" s="137"/>
      <c r="D23" s="202"/>
      <c r="E23" s="225" t="s">
        <v>376</v>
      </c>
      <c r="F23" s="203"/>
      <c r="G23" s="403"/>
      <c r="H23" s="227"/>
    </row>
    <row r="24" spans="1:8" ht="22.5">
      <c r="A24" s="491"/>
      <c r="B24" s="491"/>
      <c r="C24" s="137"/>
      <c r="D24" s="177" t="s">
        <v>6</v>
      </c>
      <c r="E24" s="219" t="s">
        <v>525</v>
      </c>
      <c r="F24" s="220" t="s">
        <v>389</v>
      </c>
      <c r="G24" s="216"/>
      <c r="H24" s="222"/>
    </row>
    <row r="25" spans="1:8" ht="22.5">
      <c r="A25" s="491"/>
      <c r="B25" s="491"/>
      <c r="C25" s="137"/>
      <c r="D25" s="177" t="s">
        <v>402</v>
      </c>
      <c r="E25" s="176" t="s">
        <v>403</v>
      </c>
      <c r="F25" s="220" t="s">
        <v>389</v>
      </c>
      <c r="G25" s="216"/>
      <c r="H25" s="222"/>
    </row>
    <row r="26" spans="1:8" ht="22.5">
      <c r="A26" s="491"/>
      <c r="B26" s="491"/>
      <c r="C26" s="137"/>
      <c r="D26" s="177" t="s">
        <v>412</v>
      </c>
      <c r="E26" s="165" t="s">
        <v>404</v>
      </c>
      <c r="F26" s="349" t="s">
        <v>1666</v>
      </c>
      <c r="G26" s="219" t="s">
        <v>526</v>
      </c>
      <c r="H26" s="222"/>
    </row>
    <row r="27" spans="1:8" ht="22.5">
      <c r="A27" s="491"/>
      <c r="B27" s="491"/>
      <c r="C27" s="137"/>
      <c r="D27" s="177" t="s">
        <v>413</v>
      </c>
      <c r="E27" s="165" t="s">
        <v>405</v>
      </c>
      <c r="F27" s="349" t="s">
        <v>1667</v>
      </c>
      <c r="G27" s="219" t="s">
        <v>527</v>
      </c>
      <c r="H27" s="222"/>
    </row>
    <row r="28" spans="1:8" ht="22.5">
      <c r="A28" s="491"/>
      <c r="B28" s="491"/>
      <c r="C28" s="137"/>
      <c r="D28" s="177" t="s">
        <v>414</v>
      </c>
      <c r="E28" s="165" t="s">
        <v>406</v>
      </c>
      <c r="F28" s="349" t="s">
        <v>1668</v>
      </c>
      <c r="G28" s="219" t="s">
        <v>528</v>
      </c>
      <c r="H28" s="222"/>
    </row>
    <row r="29" spans="1:8" ht="22.5">
      <c r="A29" s="491"/>
      <c r="B29" s="491"/>
      <c r="C29" s="137"/>
      <c r="D29" s="177" t="s">
        <v>409</v>
      </c>
      <c r="E29" s="176" t="s">
        <v>407</v>
      </c>
      <c r="F29" s="349" t="s">
        <v>1669</v>
      </c>
      <c r="G29" s="216"/>
      <c r="H29" s="222"/>
    </row>
    <row r="30" spans="1:8" ht="22.5">
      <c r="A30" s="491"/>
      <c r="B30" s="491"/>
      <c r="C30" s="137"/>
      <c r="D30" s="177" t="s">
        <v>410</v>
      </c>
      <c r="E30" s="176" t="s">
        <v>408</v>
      </c>
      <c r="F30" s="349" t="s">
        <v>1670</v>
      </c>
      <c r="G30" s="216"/>
      <c r="H30" s="222"/>
    </row>
    <row r="31" spans="1:8" ht="22.5">
      <c r="A31" s="491"/>
      <c r="B31" s="491"/>
      <c r="C31" s="137"/>
      <c r="D31" s="177" t="s">
        <v>411</v>
      </c>
      <c r="E31" s="176" t="s">
        <v>343</v>
      </c>
      <c r="F31" s="349" t="s">
        <v>1671</v>
      </c>
      <c r="G31" s="216"/>
      <c r="H31" s="222"/>
    </row>
    <row r="32" spans="1:8" ht="22.5">
      <c r="A32" s="491"/>
      <c r="B32" s="491"/>
      <c r="C32" s="137"/>
      <c r="D32" s="177" t="s">
        <v>7</v>
      </c>
      <c r="E32" s="221" t="s">
        <v>362</v>
      </c>
      <c r="F32" s="220" t="s">
        <v>389</v>
      </c>
      <c r="G32" s="216"/>
      <c r="H32" s="222"/>
    </row>
    <row r="33" spans="1:8" ht="22.5">
      <c r="A33" s="491"/>
      <c r="B33" s="491"/>
      <c r="C33" s="137"/>
      <c r="D33" s="177" t="s">
        <v>418</v>
      </c>
      <c r="E33" s="176" t="s">
        <v>415</v>
      </c>
      <c r="F33" s="349" t="s">
        <v>1672</v>
      </c>
      <c r="G33" s="219" t="s">
        <v>430</v>
      </c>
      <c r="H33" s="222"/>
    </row>
    <row r="34" spans="1:8" ht="22.5">
      <c r="A34" s="491"/>
      <c r="B34" s="491"/>
      <c r="C34" s="137"/>
      <c r="D34" s="177" t="s">
        <v>419</v>
      </c>
      <c r="E34" s="176" t="s">
        <v>416</v>
      </c>
      <c r="F34" s="349" t="s">
        <v>1673</v>
      </c>
      <c r="G34" s="219" t="s">
        <v>429</v>
      </c>
      <c r="H34" s="222"/>
    </row>
    <row r="35" spans="1:8" ht="22.5">
      <c r="A35" s="491"/>
      <c r="B35" s="491"/>
      <c r="C35" s="137"/>
      <c r="D35" s="177" t="s">
        <v>420</v>
      </c>
      <c r="E35" s="176" t="s">
        <v>417</v>
      </c>
      <c r="F35" s="349" t="s">
        <v>1674</v>
      </c>
      <c r="G35" s="219" t="s">
        <v>529</v>
      </c>
      <c r="H35" s="222"/>
    </row>
    <row r="36" spans="1:8" ht="33.75">
      <c r="A36" s="491"/>
      <c r="B36" s="491"/>
      <c r="C36" s="137"/>
      <c r="D36" s="177" t="s">
        <v>20</v>
      </c>
      <c r="E36" s="221" t="s">
        <v>421</v>
      </c>
      <c r="F36" s="349" t="s">
        <v>1675</v>
      </c>
      <c r="G36" s="219" t="s">
        <v>531</v>
      </c>
      <c r="H36" s="222"/>
    </row>
    <row r="37" spans="1:8" ht="33.75">
      <c r="A37" s="491"/>
      <c r="B37" s="491"/>
      <c r="C37" s="137"/>
      <c r="D37" s="177" t="s">
        <v>21</v>
      </c>
      <c r="E37" s="221" t="s">
        <v>530</v>
      </c>
      <c r="F37" s="349" t="s">
        <v>1675</v>
      </c>
      <c r="G37" s="219" t="s">
        <v>531</v>
      </c>
      <c r="H37" s="222"/>
    </row>
    <row r="38" spans="1:8" ht="22.5">
      <c r="A38" s="491"/>
      <c r="B38" s="491"/>
      <c r="C38" s="137"/>
      <c r="D38" s="223" t="s">
        <v>115</v>
      </c>
      <c r="E38" s="224" t="s">
        <v>436</v>
      </c>
      <c r="F38" s="220" t="s">
        <v>389</v>
      </c>
      <c r="G38" s="351"/>
      <c r="H38" s="222"/>
    </row>
    <row r="39" spans="1:8" ht="22.5">
      <c r="A39" s="491"/>
      <c r="B39" s="491"/>
      <c r="C39" s="137"/>
      <c r="D39" s="177" t="s">
        <v>422</v>
      </c>
      <c r="E39" s="176" t="s">
        <v>408</v>
      </c>
      <c r="F39" s="349" t="s">
        <v>1676</v>
      </c>
      <c r="G39" s="533" t="s">
        <v>532</v>
      </c>
      <c r="H39" s="222"/>
    </row>
    <row r="40" spans="1:8" ht="15" customHeight="1">
      <c r="A40" s="491"/>
      <c r="B40" s="491"/>
      <c r="C40" s="137"/>
      <c r="D40" s="202"/>
      <c r="E40" s="225" t="s">
        <v>441</v>
      </c>
      <c r="F40" s="204"/>
      <c r="G40" s="534"/>
      <c r="H40" s="227"/>
    </row>
    <row r="41" spans="1:8" ht="22.5">
      <c r="A41" s="491"/>
      <c r="B41" s="491"/>
      <c r="C41" s="137"/>
      <c r="D41" s="177" t="s">
        <v>116</v>
      </c>
      <c r="E41" s="221" t="s">
        <v>372</v>
      </c>
      <c r="F41" s="349" t="s">
        <v>1677</v>
      </c>
      <c r="G41" s="219" t="s">
        <v>437</v>
      </c>
      <c r="H41" s="222"/>
    </row>
    <row r="42" spans="1:8" ht="22.5">
      <c r="A42" s="491"/>
      <c r="B42" s="491"/>
      <c r="C42" s="137"/>
      <c r="D42" s="177" t="s">
        <v>143</v>
      </c>
      <c r="E42" s="221" t="s">
        <v>251</v>
      </c>
      <c r="F42" s="350" t="s">
        <v>1678</v>
      </c>
      <c r="G42" s="216"/>
      <c r="H42" s="222"/>
    </row>
    <row r="43" spans="1:8" ht="22.5">
      <c r="A43" s="491"/>
      <c r="B43" s="491"/>
      <c r="C43" s="137"/>
      <c r="D43" s="177" t="s">
        <v>144</v>
      </c>
      <c r="E43" s="221" t="s">
        <v>423</v>
      </c>
      <c r="F43" s="220" t="s">
        <v>389</v>
      </c>
      <c r="G43" s="224"/>
      <c r="H43" s="222"/>
    </row>
    <row r="44" spans="1:8" ht="22.5">
      <c r="A44" s="528" t="s">
        <v>427</v>
      </c>
      <c r="B44" s="491"/>
      <c r="C44" s="364"/>
      <c r="D44" s="177" t="s">
        <v>427</v>
      </c>
      <c r="E44" s="176" t="s">
        <v>477</v>
      </c>
      <c r="F44" s="331" t="s">
        <v>1680</v>
      </c>
      <c r="G44" s="224" t="s">
        <v>438</v>
      </c>
      <c r="H44" s="222"/>
    </row>
    <row r="45" spans="1:8" ht="22.5">
      <c r="A45" s="528"/>
      <c r="B45" s="491"/>
      <c r="C45" s="364"/>
      <c r="D45" s="177" t="s">
        <v>478</v>
      </c>
      <c r="E45" s="176" t="s">
        <v>424</v>
      </c>
      <c r="F45" s="331" t="s">
        <v>1680</v>
      </c>
      <c r="G45" s="224" t="s">
        <v>439</v>
      </c>
      <c r="H45" s="222"/>
    </row>
    <row r="46" spans="1:8" ht="33.75">
      <c r="A46" s="528"/>
      <c r="B46" s="491"/>
      <c r="C46" s="364"/>
      <c r="D46" s="177" t="s">
        <v>479</v>
      </c>
      <c r="E46" s="176" t="s">
        <v>425</v>
      </c>
      <c r="F46" s="402" t="s">
        <v>1680</v>
      </c>
      <c r="G46" s="224" t="s">
        <v>440</v>
      </c>
      <c r="H46" s="222"/>
    </row>
    <row r="47" spans="1:8" ht="45">
      <c r="A47" s="528"/>
      <c r="B47" s="491"/>
      <c r="C47" s="364"/>
      <c r="D47" s="177" t="s">
        <v>480</v>
      </c>
      <c r="E47" s="401" t="s">
        <v>426</v>
      </c>
      <c r="F47" s="331" t="s">
        <v>1679</v>
      </c>
      <c r="G47" s="219" t="s">
        <v>533</v>
      </c>
      <c r="H47" s="222"/>
    </row>
    <row r="48" spans="1:8" ht="15">
      <c r="A48" s="491"/>
      <c r="B48" s="491"/>
      <c r="C48" s="137"/>
      <c r="D48" s="202"/>
      <c r="E48" s="225" t="s">
        <v>366</v>
      </c>
      <c r="F48" s="203"/>
      <c r="G48" s="403"/>
      <c r="H48" s="227"/>
    </row>
    <row r="49" spans="1:9">
      <c r="A49" s="491"/>
      <c r="B49" s="491"/>
      <c r="C49" s="137"/>
    </row>
    <row r="50" spans="1:9" s="144" customFormat="1" ht="27.75" customHeight="1">
      <c r="A50" s="492"/>
      <c r="B50" s="493"/>
      <c r="C50" s="529"/>
      <c r="D50" s="530" t="s">
        <v>543</v>
      </c>
      <c r="E50" s="530"/>
      <c r="F50" s="530"/>
      <c r="G50" s="530"/>
      <c r="H50" s="123"/>
      <c r="I50" s="123"/>
    </row>
    <row r="51" spans="1:9" s="144" customFormat="1" ht="27.75" customHeight="1">
      <c r="A51" s="491"/>
      <c r="B51" s="491"/>
      <c r="C51" s="529"/>
      <c r="D51" s="530"/>
      <c r="E51" s="530"/>
      <c r="F51" s="530"/>
      <c r="G51" s="530"/>
    </row>
    <row r="52" spans="1:9">
      <c r="D52" s="142"/>
      <c r="E52" s="143"/>
      <c r="F52" s="143"/>
      <c r="G52" s="143"/>
    </row>
    <row r="53" spans="1:9" ht="27" customHeight="1">
      <c r="D53" s="145"/>
      <c r="E53" s="404"/>
      <c r="F53" s="206"/>
      <c r="G53" s="206"/>
    </row>
    <row r="54" spans="1:9">
      <c r="D54" s="142"/>
      <c r="E54" s="143"/>
      <c r="F54" s="143"/>
      <c r="G54" s="143"/>
    </row>
    <row r="55" spans="1:9" ht="39" customHeight="1">
      <c r="D55" s="146"/>
      <c r="E55" s="207"/>
      <c r="F55" s="207"/>
      <c r="G55" s="207"/>
    </row>
    <row r="56" spans="1:9" ht="27" customHeight="1">
      <c r="D56" s="146"/>
      <c r="E56" s="207"/>
      <c r="F56" s="207"/>
      <c r="G56" s="207"/>
    </row>
  </sheetData>
  <sheetProtection password="FA9C" sheet="1" objects="1" scenarios="1" formatColumns="0" formatRows="0"/>
  <mergeCells count="11">
    <mergeCell ref="D4:F4"/>
    <mergeCell ref="A44:A47"/>
    <mergeCell ref="C50:C51"/>
    <mergeCell ref="D50:G51"/>
    <mergeCell ref="D7:F7"/>
    <mergeCell ref="G39:G40"/>
    <mergeCell ref="D5:G5"/>
    <mergeCell ref="E6:F6"/>
    <mergeCell ref="G7:G8"/>
    <mergeCell ref="C18:C22"/>
    <mergeCell ref="A18:A22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 F20"/>
    <dataValidation type="textLength" operator="lessThanOrEqual" allowBlank="1" showInputMessage="1" showErrorMessage="1" errorTitle="Ошибка" error="Допускается ввод не более 900 символов!" sqref="F12 F41:F42 F26:F31 F15 F39 F33:F37 F17 F19 F21:F22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44:F47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AC15"/>
  <sheetViews>
    <sheetView showGridLines="0" topLeftCell="C3" zoomScaleNormal="100" workbookViewId="0">
      <pane xSplit="4" ySplit="8" topLeftCell="G11" activePane="bottomRight" state="frozen"/>
      <selection activeCell="C3" sqref="C3"/>
      <selection pane="topRight" activeCell="G3" sqref="G3"/>
      <selection pane="bottomLeft" activeCell="C11" sqref="C11"/>
      <selection pane="bottomRight" activeCell="R26" sqref="R2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10" width="19.85546875" style="47" customWidth="1"/>
    <col min="11" max="11" width="9.7109375" style="47" customWidth="1"/>
    <col min="12" max="17" width="19.85546875" style="47" customWidth="1"/>
    <col min="18" max="18" width="103.7109375" style="47" customWidth="1"/>
    <col min="19" max="19" width="3.7109375" style="73" customWidth="1"/>
    <col min="20" max="22" width="10.5703125" style="252" hidden="1" customWidth="1"/>
    <col min="23" max="23" width="13.7109375" style="252" hidden="1" customWidth="1"/>
    <col min="24" max="24" width="15.42578125" style="252" hidden="1" customWidth="1"/>
    <col min="25" max="25" width="16.28515625" style="252" hidden="1" customWidth="1"/>
    <col min="26" max="29" width="0" style="252" hidden="1" customWidth="1"/>
    <col min="30" max="16384" width="10.5703125" style="47"/>
  </cols>
  <sheetData>
    <row r="1" spans="1:29" ht="16.5" hidden="1" customHeight="1">
      <c r="E1" s="435"/>
      <c r="F1" s="435"/>
    </row>
    <row r="2" spans="1:29" ht="16.5" hidden="1" customHeight="1"/>
    <row r="3" spans="1:29" s="231" customFormat="1" ht="6">
      <c r="A3" s="230"/>
      <c r="C3" s="237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T3" s="252"/>
      <c r="U3" s="252"/>
      <c r="V3" s="252"/>
      <c r="W3" s="252"/>
      <c r="X3" s="252"/>
      <c r="Y3" s="252"/>
      <c r="Z3" s="252"/>
      <c r="AA3" s="252"/>
      <c r="AB3" s="252"/>
      <c r="AC3" s="252"/>
    </row>
    <row r="4" spans="1:29" ht="22.5" customHeight="1">
      <c r="C4" s="64"/>
      <c r="D4" s="544" t="s">
        <v>551</v>
      </c>
      <c r="E4" s="545"/>
      <c r="F4" s="545"/>
      <c r="G4" s="545"/>
      <c r="H4" s="545"/>
      <c r="I4" s="545"/>
      <c r="J4" s="546"/>
      <c r="K4" s="546"/>
      <c r="L4" s="546"/>
      <c r="M4" s="546"/>
      <c r="N4" s="546"/>
      <c r="O4" s="546"/>
      <c r="P4" s="546"/>
      <c r="Q4" s="546"/>
      <c r="R4" s="355"/>
      <c r="S4" s="247"/>
    </row>
    <row r="5" spans="1:29" s="231" customFormat="1" ht="6">
      <c r="A5" s="230"/>
      <c r="C5" s="237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T5" s="252"/>
      <c r="U5" s="252"/>
      <c r="V5" s="252"/>
      <c r="W5" s="252"/>
      <c r="X5" s="252"/>
      <c r="Y5" s="252"/>
      <c r="Z5" s="252"/>
      <c r="AA5" s="252"/>
      <c r="AB5" s="252"/>
      <c r="AC5" s="252"/>
    </row>
    <row r="6" spans="1:29" ht="14.25" customHeight="1">
      <c r="C6" s="64"/>
      <c r="D6" s="548" t="s">
        <v>384</v>
      </c>
      <c r="E6" s="548"/>
      <c r="F6" s="548"/>
      <c r="G6" s="548"/>
      <c r="H6" s="548"/>
      <c r="I6" s="549"/>
      <c r="J6" s="549"/>
      <c r="K6" s="549"/>
      <c r="L6" s="549"/>
      <c r="M6" s="549"/>
      <c r="N6" s="549"/>
      <c r="O6" s="549"/>
      <c r="P6" s="549"/>
      <c r="Q6" s="548"/>
      <c r="R6" s="547" t="s">
        <v>386</v>
      </c>
    </row>
    <row r="7" spans="1:29" ht="14.25" customHeight="1">
      <c r="C7" s="64"/>
      <c r="D7" s="550" t="s">
        <v>32</v>
      </c>
      <c r="E7" s="548" t="s">
        <v>553</v>
      </c>
      <c r="F7" s="547" t="s">
        <v>375</v>
      </c>
      <c r="G7" s="549" t="s">
        <v>554</v>
      </c>
      <c r="H7" s="554" t="s">
        <v>555</v>
      </c>
      <c r="I7" s="548" t="s">
        <v>557</v>
      </c>
      <c r="J7" s="548"/>
      <c r="K7" s="548"/>
      <c r="L7" s="556"/>
      <c r="M7" s="548" t="s">
        <v>561</v>
      </c>
      <c r="N7" s="548"/>
      <c r="O7" s="548" t="s">
        <v>562</v>
      </c>
      <c r="P7" s="548"/>
      <c r="Q7" s="552" t="s">
        <v>564</v>
      </c>
      <c r="R7" s="547"/>
    </row>
    <row r="8" spans="1:29" ht="35.25" customHeight="1">
      <c r="C8" s="64"/>
      <c r="D8" s="550"/>
      <c r="E8" s="548"/>
      <c r="F8" s="547"/>
      <c r="G8" s="551"/>
      <c r="H8" s="555"/>
      <c r="I8" s="477" t="s">
        <v>556</v>
      </c>
      <c r="J8" s="477" t="s">
        <v>558</v>
      </c>
      <c r="K8" s="477" t="s">
        <v>559</v>
      </c>
      <c r="L8" s="479" t="s">
        <v>560</v>
      </c>
      <c r="M8" s="477" t="s">
        <v>578</v>
      </c>
      <c r="N8" s="477" t="s">
        <v>560</v>
      </c>
      <c r="O8" s="477" t="s">
        <v>563</v>
      </c>
      <c r="P8" s="477" t="s">
        <v>560</v>
      </c>
      <c r="Q8" s="553"/>
      <c r="R8" s="547"/>
    </row>
    <row r="9" spans="1:29" ht="12" customHeight="1">
      <c r="A9" s="129"/>
      <c r="C9" s="238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53" t="s">
        <v>116</v>
      </c>
      <c r="L9" s="53" t="s">
        <v>143</v>
      </c>
      <c r="M9" s="53" t="s">
        <v>144</v>
      </c>
      <c r="N9" s="53" t="s">
        <v>145</v>
      </c>
      <c r="O9" s="53" t="s">
        <v>146</v>
      </c>
      <c r="P9" s="53" t="s">
        <v>147</v>
      </c>
      <c r="Q9" s="53" t="s">
        <v>148</v>
      </c>
      <c r="R9" s="53" t="s">
        <v>149</v>
      </c>
      <c r="S9" s="47"/>
      <c r="Z9" s="466" t="s">
        <v>486</v>
      </c>
      <c r="AA9" s="466" t="s">
        <v>487</v>
      </c>
    </row>
    <row r="10" spans="1:29" s="432" customFormat="1" ht="5.25" hidden="1" customHeight="1">
      <c r="C10" s="434"/>
      <c r="D10" s="437" t="s">
        <v>503</v>
      </c>
      <c r="E10" s="437"/>
      <c r="F10" s="437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6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</row>
    <row r="11" spans="1:29" ht="90" customHeight="1">
      <c r="A11" s="47"/>
      <c r="C11" s="64"/>
      <c r="D11" s="114" t="s">
        <v>33</v>
      </c>
      <c r="E11" s="350" t="s">
        <v>1682</v>
      </c>
      <c r="F11" s="475" t="s">
        <v>1647</v>
      </c>
      <c r="G11" s="495">
        <v>0</v>
      </c>
      <c r="H11" s="495">
        <v>0.33900000000000002</v>
      </c>
      <c r="I11" s="189">
        <v>0</v>
      </c>
      <c r="J11" s="407">
        <v>0</v>
      </c>
      <c r="K11" s="480"/>
      <c r="L11" s="407">
        <v>0</v>
      </c>
      <c r="M11" s="189">
        <v>0</v>
      </c>
      <c r="N11" s="407">
        <v>0</v>
      </c>
      <c r="O11" s="189">
        <v>1</v>
      </c>
      <c r="P11" s="407">
        <v>3.44</v>
      </c>
      <c r="Q11" s="189">
        <v>0</v>
      </c>
      <c r="R11" s="541" t="s">
        <v>588</v>
      </c>
      <c r="S11" s="47"/>
      <c r="Z11" s="466" t="str">
        <f>IF(E11="","n",IF(ISERROR(MATCH(E11,List05_CS_Copy,0)),"n","y"))</f>
        <v>y</v>
      </c>
      <c r="AA11" s="466" t="str">
        <f>IF(F11="","n",IF(ISERROR(MATCH(F11,List05_VD_Copy,0)),"n","y"))</f>
        <v>y</v>
      </c>
    </row>
    <row r="12" spans="1:29" ht="27" customHeight="1">
      <c r="A12" s="47"/>
      <c r="C12" s="64" t="s">
        <v>1681</v>
      </c>
      <c r="D12" s="114" t="s">
        <v>5</v>
      </c>
      <c r="E12" s="350" t="s">
        <v>1689</v>
      </c>
      <c r="F12" s="475" t="s">
        <v>1647</v>
      </c>
      <c r="G12" s="495">
        <v>0</v>
      </c>
      <c r="H12" s="495">
        <v>0.27200000000000002</v>
      </c>
      <c r="I12" s="189">
        <v>0</v>
      </c>
      <c r="J12" s="407">
        <v>0</v>
      </c>
      <c r="K12" s="480"/>
      <c r="L12" s="407">
        <v>0</v>
      </c>
      <c r="M12" s="189">
        <v>0</v>
      </c>
      <c r="N12" s="407">
        <v>0</v>
      </c>
      <c r="O12" s="189">
        <v>1</v>
      </c>
      <c r="P12" s="407">
        <v>4.3</v>
      </c>
      <c r="Q12" s="189">
        <v>0</v>
      </c>
      <c r="R12" s="542"/>
      <c r="S12" s="247"/>
      <c r="Z12" s="466" t="str">
        <f>IF(E12="","n",IF(ISERROR(MATCH(E12,List05_CS_Copy,0)),"n","y"))</f>
        <v>y</v>
      </c>
      <c r="AA12" s="466" t="str">
        <f>IF(F12="","n",IF(ISERROR(MATCH(F12,List05_VD_Copy,0)),"n","y"))</f>
        <v>y</v>
      </c>
    </row>
    <row r="13" spans="1:29" ht="27" customHeight="1">
      <c r="A13" s="47"/>
      <c r="C13" s="64" t="s">
        <v>1681</v>
      </c>
      <c r="D13" s="114" t="s">
        <v>6</v>
      </c>
      <c r="E13" s="350" t="s">
        <v>1690</v>
      </c>
      <c r="F13" s="475" t="s">
        <v>1647</v>
      </c>
      <c r="G13" s="495">
        <v>0</v>
      </c>
      <c r="H13" s="495">
        <v>3.7999999999999999E-2</v>
      </c>
      <c r="I13" s="189">
        <v>0</v>
      </c>
      <c r="J13" s="407">
        <v>0</v>
      </c>
      <c r="K13" s="480"/>
      <c r="L13" s="407">
        <v>0</v>
      </c>
      <c r="M13" s="189">
        <v>0</v>
      </c>
      <c r="N13" s="407">
        <v>0</v>
      </c>
      <c r="O13" s="189">
        <v>1</v>
      </c>
      <c r="P13" s="407">
        <v>0.9</v>
      </c>
      <c r="Q13" s="189">
        <v>0</v>
      </c>
      <c r="R13" s="542"/>
      <c r="S13" s="247"/>
      <c r="Z13" s="466" t="str">
        <f>IF(E13="","n",IF(ISERROR(MATCH(E13,List05_CS_Copy,0)),"n","y"))</f>
        <v>y</v>
      </c>
      <c r="AA13" s="466" t="str">
        <f>IF(F13="","n",IF(ISERROR(MATCH(F13,List05_VD_Copy,0)),"n","y"))</f>
        <v>y</v>
      </c>
    </row>
    <row r="14" spans="1:29" ht="15" customHeight="1">
      <c r="A14" s="47"/>
      <c r="C14" s="64"/>
      <c r="D14" s="438"/>
      <c r="E14" s="439" t="s">
        <v>467</v>
      </c>
      <c r="F14" s="439" t="s">
        <v>376</v>
      </c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9"/>
      <c r="R14" s="543"/>
      <c r="S14" s="47"/>
    </row>
    <row r="15" spans="1:29" ht="3" customHeight="1">
      <c r="A15" s="129"/>
      <c r="S15" s="47"/>
    </row>
  </sheetData>
  <sheetProtection password="FA9C" sheet="1" objects="1" scenarios="1" formatColumns="0" formatRows="0"/>
  <mergeCells count="13">
    <mergeCell ref="R11:R14"/>
    <mergeCell ref="D4:Q4"/>
    <mergeCell ref="R6:R8"/>
    <mergeCell ref="D6:Q6"/>
    <mergeCell ref="D7:D8"/>
    <mergeCell ref="E7:E8"/>
    <mergeCell ref="F7:F8"/>
    <mergeCell ref="G7:G8"/>
    <mergeCell ref="Q7:Q8"/>
    <mergeCell ref="H7:H8"/>
    <mergeCell ref="I7:L7"/>
    <mergeCell ref="M7:N7"/>
    <mergeCell ref="O7:P7"/>
  </mergeCells>
  <dataValidations count="7">
    <dataValidation type="decimal" allowBlank="1" showErrorMessage="1" errorTitle="Ошибка" error="Допускается ввод только неотрицательных чисел!" sqref="G10:Q10 L11:L13 J11:J13 P11:P13 N11:N13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Q11:Q13 O11:O13 I11:I13 M11:M13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:F13"/>
    <dataValidation type="textLength" operator="lessThanOrEqual" allowBlank="1" showInputMessage="1" showErrorMessage="1" errorTitle="Ошибка" error="Допускается ввод не более 900 символов!" sqref="E11:E1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11:K13">
      <formula1>kind_of_unit</formula1>
    </dataValidation>
    <dataValidation type="decimal" allowBlank="1" showErrorMessage="1" errorTitle="Ошибка" error="Допускается ввод только неотрицательных чисел!" sqref="G11:H13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EAEBEE"/>
    <pageSetUpPr fitToPage="1"/>
  </sheetPr>
  <dimension ref="A1:V18"/>
  <sheetViews>
    <sheetView showGridLines="0" topLeftCell="C3" zoomScaleNormal="100" workbookViewId="0">
      <selection activeCell="J33" sqref="J33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2" customFormat="1" ht="16.5" hidden="1" customHeight="1">
      <c r="C1" s="376"/>
      <c r="P1" s="252" t="s">
        <v>157</v>
      </c>
      <c r="Q1" s="252" t="s">
        <v>158</v>
      </c>
      <c r="R1" s="252" t="s">
        <v>141</v>
      </c>
    </row>
    <row r="2" spans="1:22" s="252" customFormat="1" ht="16.5" hidden="1" customHeight="1">
      <c r="C2" s="376"/>
    </row>
    <row r="3" spans="1:22" s="231" customFormat="1" ht="6">
      <c r="A3" s="230"/>
      <c r="C3" s="237"/>
      <c r="D3" s="232"/>
      <c r="E3" s="232"/>
      <c r="F3" s="232"/>
      <c r="G3" s="232"/>
      <c r="H3" s="232"/>
      <c r="I3" s="233"/>
      <c r="J3" s="234"/>
      <c r="K3" s="234"/>
      <c r="L3" s="234"/>
    </row>
    <row r="4" spans="1:22" ht="22.5">
      <c r="C4" s="64"/>
      <c r="D4" s="544" t="s">
        <v>568</v>
      </c>
      <c r="E4" s="545"/>
      <c r="F4" s="545"/>
      <c r="G4" s="545"/>
      <c r="H4" s="545"/>
      <c r="I4" s="546"/>
      <c r="J4" s="355"/>
      <c r="K4" s="109"/>
      <c r="L4" s="109"/>
    </row>
    <row r="5" spans="1:22" s="231" customFormat="1" ht="6">
      <c r="A5" s="230"/>
      <c r="C5" s="237"/>
      <c r="D5" s="232"/>
      <c r="E5" s="235"/>
      <c r="F5" s="235"/>
      <c r="G5" s="235"/>
      <c r="H5" s="235"/>
      <c r="I5" s="236"/>
      <c r="J5" s="236"/>
      <c r="K5" s="236"/>
      <c r="L5" s="236"/>
    </row>
    <row r="6" spans="1:22">
      <c r="C6" s="64"/>
      <c r="D6" s="562" t="s">
        <v>384</v>
      </c>
      <c r="E6" s="558"/>
      <c r="F6" s="558"/>
      <c r="G6" s="558"/>
      <c r="H6" s="558"/>
      <c r="I6" s="558"/>
      <c r="J6" s="558"/>
      <c r="K6" s="558"/>
      <c r="L6" s="547" t="s">
        <v>386</v>
      </c>
    </row>
    <row r="7" spans="1:22" ht="45">
      <c r="C7" s="64"/>
      <c r="D7" s="215" t="s">
        <v>32</v>
      </c>
      <c r="E7" s="191" t="s">
        <v>140</v>
      </c>
      <c r="F7" s="191"/>
      <c r="G7" s="215" t="s">
        <v>32</v>
      </c>
      <c r="H7" s="191" t="s">
        <v>142</v>
      </c>
      <c r="I7" s="214" t="s">
        <v>141</v>
      </c>
      <c r="J7" s="214" t="s">
        <v>443</v>
      </c>
      <c r="K7" s="214" t="s">
        <v>444</v>
      </c>
      <c r="L7" s="547"/>
    </row>
    <row r="8" spans="1:22" ht="12" customHeight="1">
      <c r="A8" s="129"/>
      <c r="C8" s="238"/>
      <c r="D8" s="366" t="s">
        <v>33</v>
      </c>
      <c r="E8" s="366" t="s">
        <v>5</v>
      </c>
      <c r="F8" s="366"/>
      <c r="G8" s="366" t="s">
        <v>6</v>
      </c>
      <c r="H8" s="366" t="s">
        <v>7</v>
      </c>
      <c r="I8" s="366" t="s">
        <v>20</v>
      </c>
      <c r="J8" s="366" t="s">
        <v>21</v>
      </c>
      <c r="K8" s="366" t="s">
        <v>115</v>
      </c>
      <c r="L8" s="366" t="s">
        <v>116</v>
      </c>
      <c r="M8" s="47"/>
    </row>
    <row r="9" spans="1:22" ht="78.75" hidden="1" customHeight="1">
      <c r="A9" s="47"/>
      <c r="C9" s="64"/>
      <c r="D9" s="362">
        <v>0</v>
      </c>
      <c r="E9" s="74"/>
      <c r="F9" s="365"/>
      <c r="G9" s="362">
        <v>0</v>
      </c>
      <c r="H9" s="74"/>
      <c r="I9" s="74"/>
      <c r="J9" s="74"/>
      <c r="K9" s="74"/>
      <c r="L9" s="541" t="s">
        <v>442</v>
      </c>
    </row>
    <row r="10" spans="1:22" ht="21.95" hidden="1" customHeight="1">
      <c r="A10" s="47"/>
      <c r="C10" s="557" t="s">
        <v>1681</v>
      </c>
      <c r="D10" s="558">
        <v>1</v>
      </c>
      <c r="E10" s="559" t="s">
        <v>1325</v>
      </c>
      <c r="F10" s="367"/>
      <c r="G10" s="368">
        <v>0</v>
      </c>
      <c r="H10" s="369"/>
      <c r="I10" s="370"/>
      <c r="J10" s="371"/>
      <c r="K10" s="372"/>
      <c r="L10" s="542"/>
      <c r="M10" s="252"/>
      <c r="N10" s="252"/>
      <c r="O10" s="252"/>
      <c r="P10" s="467"/>
      <c r="Q10" s="467"/>
      <c r="R10" s="468"/>
      <c r="S10" s="252"/>
      <c r="T10" s="252"/>
      <c r="U10" s="252"/>
      <c r="V10" s="252"/>
    </row>
    <row r="11" spans="1:22" ht="22.5">
      <c r="A11" s="47"/>
      <c r="C11" s="557"/>
      <c r="D11" s="558"/>
      <c r="E11" s="560"/>
      <c r="F11" s="240" t="s">
        <v>1681</v>
      </c>
      <c r="G11" s="497">
        <v>1</v>
      </c>
      <c r="H11" s="377" t="s">
        <v>1325</v>
      </c>
      <c r="I11" s="378" t="s">
        <v>1326</v>
      </c>
      <c r="J11" s="498" t="s">
        <v>27</v>
      </c>
      <c r="K11" s="501" t="s">
        <v>376</v>
      </c>
      <c r="L11" s="542"/>
      <c r="M11" s="252"/>
      <c r="N11" s="252"/>
      <c r="O11" s="252"/>
      <c r="P11" s="467" t="str">
        <f>mergeValue(E11)</f>
        <v>Нижнетавдинский муниципальный район</v>
      </c>
      <c r="Q11" s="467" t="str">
        <f>H11</f>
        <v>Нижнетавдинский муниципальный район</v>
      </c>
      <c r="R11" s="468" t="str">
        <f>I11</f>
        <v>71632000</v>
      </c>
      <c r="S11" s="252" t="str">
        <f>Q11&amp;" ("&amp;R11&amp;")"</f>
        <v>Нижнетавдинский муниципальный район (71632000)</v>
      </c>
      <c r="T11" s="252"/>
      <c r="U11" s="252"/>
      <c r="V11" s="252"/>
    </row>
    <row r="12" spans="1:22" ht="21.95" customHeight="1">
      <c r="A12" s="47"/>
      <c r="C12" s="557"/>
      <c r="D12" s="558"/>
      <c r="E12" s="561"/>
      <c r="F12" s="241"/>
      <c r="G12" s="242"/>
      <c r="H12" s="217" t="s">
        <v>156</v>
      </c>
      <c r="I12" s="243"/>
      <c r="J12" s="243"/>
      <c r="K12" s="243"/>
      <c r="L12" s="542"/>
      <c r="M12" s="469"/>
      <c r="N12" s="252"/>
      <c r="O12" s="252"/>
      <c r="P12" s="252"/>
      <c r="Q12" s="252"/>
      <c r="R12" s="251"/>
      <c r="S12" s="252"/>
      <c r="T12" s="252"/>
      <c r="U12" s="252"/>
      <c r="V12" s="252"/>
    </row>
    <row r="13" spans="1:22" ht="21.95" hidden="1" customHeight="1">
      <c r="A13" s="47"/>
      <c r="C13" s="557" t="s">
        <v>1681</v>
      </c>
      <c r="D13" s="558">
        <v>2</v>
      </c>
      <c r="E13" s="559" t="s">
        <v>1642</v>
      </c>
      <c r="F13" s="367"/>
      <c r="G13" s="368">
        <v>0</v>
      </c>
      <c r="H13" s="369"/>
      <c r="I13" s="370"/>
      <c r="J13" s="371"/>
      <c r="K13" s="372"/>
      <c r="L13" s="542"/>
      <c r="M13" s="252"/>
      <c r="N13" s="252"/>
      <c r="O13" s="252"/>
      <c r="P13" s="467"/>
      <c r="Q13" s="467"/>
      <c r="R13" s="468"/>
      <c r="S13" s="252"/>
      <c r="T13" s="252"/>
      <c r="U13" s="252"/>
      <c r="V13" s="252"/>
    </row>
    <row r="14" spans="1:22" ht="21.95" customHeight="1">
      <c r="A14" s="47"/>
      <c r="C14" s="557"/>
      <c r="D14" s="558"/>
      <c r="E14" s="560"/>
      <c r="F14" s="240" t="s">
        <v>1681</v>
      </c>
      <c r="G14" s="497">
        <v>1</v>
      </c>
      <c r="H14" s="377" t="s">
        <v>1642</v>
      </c>
      <c r="I14" s="378" t="s">
        <v>1643</v>
      </c>
      <c r="J14" s="498" t="s">
        <v>27</v>
      </c>
      <c r="K14" s="501" t="s">
        <v>376</v>
      </c>
      <c r="L14" s="542"/>
      <c r="M14" s="252"/>
      <c r="N14" s="252"/>
      <c r="O14" s="252"/>
      <c r="P14" s="467" t="str">
        <f>mergeValue(E14)</f>
        <v>город Тюмень</v>
      </c>
      <c r="Q14" s="467" t="str">
        <f>H14</f>
        <v>город Тюмень</v>
      </c>
      <c r="R14" s="468" t="str">
        <f>I14</f>
        <v>71701000</v>
      </c>
      <c r="S14" s="252" t="str">
        <f>Q14&amp;" ("&amp;R14&amp;")"</f>
        <v>город Тюмень (71701000)</v>
      </c>
      <c r="T14" s="252"/>
      <c r="U14" s="252"/>
      <c r="V14" s="252"/>
    </row>
    <row r="15" spans="1:22" ht="21.95" customHeight="1">
      <c r="A15" s="47"/>
      <c r="C15" s="557"/>
      <c r="D15" s="558"/>
      <c r="E15" s="561"/>
      <c r="F15" s="241"/>
      <c r="G15" s="242"/>
      <c r="H15" s="217" t="s">
        <v>156</v>
      </c>
      <c r="I15" s="243"/>
      <c r="J15" s="243"/>
      <c r="K15" s="243"/>
      <c r="L15" s="542"/>
      <c r="M15" s="469"/>
      <c r="N15" s="252"/>
      <c r="O15" s="252"/>
      <c r="P15" s="252"/>
      <c r="Q15" s="252"/>
      <c r="R15" s="251"/>
      <c r="S15" s="252"/>
      <c r="T15" s="252"/>
      <c r="U15" s="252"/>
      <c r="V15" s="252"/>
    </row>
    <row r="16" spans="1:22" ht="15" customHeight="1">
      <c r="A16" s="47"/>
      <c r="C16" s="64"/>
      <c r="D16" s="245"/>
      <c r="E16" s="217" t="s">
        <v>159</v>
      </c>
      <c r="F16" s="243"/>
      <c r="G16" s="243"/>
      <c r="H16" s="243"/>
      <c r="I16" s="243"/>
      <c r="J16" s="243"/>
      <c r="K16" s="244"/>
      <c r="L16" s="543"/>
      <c r="M16" s="239"/>
    </row>
    <row r="17" spans="1:12" s="231" customFormat="1" ht="6">
      <c r="A17" s="230"/>
      <c r="C17" s="391"/>
    </row>
    <row r="18" spans="1:12">
      <c r="C18" s="198"/>
      <c r="D18" s="563" t="s">
        <v>567</v>
      </c>
      <c r="E18" s="563"/>
      <c r="F18" s="563"/>
      <c r="G18" s="563"/>
      <c r="H18" s="563"/>
      <c r="I18" s="563"/>
      <c r="J18" s="563"/>
      <c r="K18" s="563"/>
      <c r="L18" s="563"/>
    </row>
  </sheetData>
  <sheetProtection password="FA9C" sheet="1" objects="1" scenarios="1" formatColumns="0" formatRows="0"/>
  <mergeCells count="11">
    <mergeCell ref="L9:L16"/>
    <mergeCell ref="D6:K6"/>
    <mergeCell ref="L6:L7"/>
    <mergeCell ref="D18:L18"/>
    <mergeCell ref="D4:I4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">
      <formula1>900</formula1>
    </dataValidation>
    <dataValidation allowBlank="1" showInputMessage="1" showErrorMessage="1" prompt="Изменение значения по двойному щелчоку левой кнопки мыши" sqref="J11 J14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37"/>
  <sheetViews>
    <sheetView showGridLines="0" topLeftCell="D10" zoomScaleNormal="100" workbookViewId="0">
      <selection activeCell="K31" sqref="K31"/>
    </sheetView>
  </sheetViews>
  <sheetFormatPr defaultColWidth="10.5703125" defaultRowHeight="14.25"/>
  <cols>
    <col min="1" max="1" width="3.7109375" style="251" hidden="1" customWidth="1"/>
    <col min="2" max="3" width="3.7109375" style="252" hidden="1" customWidth="1"/>
    <col min="4" max="7" width="3.7109375" style="252" customWidth="1"/>
    <col min="8" max="8" width="3.7109375" style="253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2"/>
    <col min="14" max="14" width="10.5703125" style="426" hidden="1" customWidth="1"/>
    <col min="15" max="15" width="11.140625" style="426" hidden="1" customWidth="1"/>
    <col min="16" max="17" width="10.5703125" style="426" hidden="1" customWidth="1"/>
    <col min="18" max="18" width="11.28515625" style="426" hidden="1" customWidth="1"/>
    <col min="19" max="19" width="10.5703125" style="426" hidden="1" customWidth="1"/>
    <col min="20" max="24" width="10.5703125" style="252"/>
    <col min="25" max="16384" width="10.5703125" style="47"/>
  </cols>
  <sheetData>
    <row r="1" spans="1:24" ht="3" customHeight="1">
      <c r="A1" s="251" t="s">
        <v>33</v>
      </c>
    </row>
    <row r="2" spans="1:24" ht="22.5">
      <c r="I2" s="568" t="s">
        <v>445</v>
      </c>
      <c r="J2" s="569"/>
      <c r="K2" s="570"/>
      <c r="L2" s="247"/>
    </row>
    <row r="3" spans="1:24" ht="3" customHeight="1"/>
    <row r="4" spans="1:24" s="255" customFormat="1" ht="11.25">
      <c r="A4" s="254"/>
      <c r="B4" s="254"/>
      <c r="C4" s="254"/>
      <c r="D4" s="254"/>
      <c r="E4" s="254"/>
      <c r="F4" s="254"/>
      <c r="G4" s="254"/>
      <c r="I4" s="550" t="s">
        <v>384</v>
      </c>
      <c r="J4" s="550"/>
      <c r="K4" s="550"/>
      <c r="L4" s="571" t="s">
        <v>386</v>
      </c>
      <c r="M4" s="254"/>
      <c r="N4" s="427"/>
      <c r="O4" s="427"/>
      <c r="P4" s="427"/>
      <c r="Q4" s="427"/>
      <c r="R4" s="427"/>
      <c r="S4" s="427"/>
      <c r="T4" s="254"/>
      <c r="U4" s="254"/>
      <c r="V4" s="254"/>
      <c r="W4" s="254"/>
      <c r="X4" s="254"/>
    </row>
    <row r="5" spans="1:24" s="255" customFormat="1" ht="11.25" customHeight="1">
      <c r="A5" s="254"/>
      <c r="B5" s="254"/>
      <c r="C5" s="254"/>
      <c r="D5" s="254"/>
      <c r="E5" s="254"/>
      <c r="F5" s="254"/>
      <c r="G5" s="254"/>
      <c r="I5" s="294" t="s">
        <v>32</v>
      </c>
      <c r="J5" s="256" t="s">
        <v>385</v>
      </c>
      <c r="K5" s="122" t="s">
        <v>383</v>
      </c>
      <c r="L5" s="571"/>
      <c r="M5" s="254"/>
      <c r="N5" s="427"/>
      <c r="O5" s="427"/>
      <c r="P5" s="427"/>
      <c r="Q5" s="427"/>
      <c r="R5" s="427"/>
      <c r="S5" s="427"/>
      <c r="T5" s="254"/>
      <c r="U5" s="254"/>
      <c r="V5" s="254"/>
      <c r="W5" s="254"/>
      <c r="X5" s="254"/>
    </row>
    <row r="6" spans="1:24" s="255" customFormat="1" ht="12" customHeight="1">
      <c r="A6" s="254"/>
      <c r="B6" s="254"/>
      <c r="C6" s="254"/>
      <c r="D6" s="254"/>
      <c r="E6" s="254"/>
      <c r="F6" s="254"/>
      <c r="G6" s="254"/>
      <c r="I6" s="257" t="s">
        <v>33</v>
      </c>
      <c r="J6" s="258">
        <v>2</v>
      </c>
      <c r="K6" s="259">
        <v>3</v>
      </c>
      <c r="L6" s="260">
        <v>4</v>
      </c>
      <c r="M6" s="254">
        <v>4</v>
      </c>
      <c r="N6" s="254" t="s">
        <v>488</v>
      </c>
      <c r="O6" s="254" t="s">
        <v>489</v>
      </c>
      <c r="P6" s="254" t="s">
        <v>490</v>
      </c>
      <c r="Q6" s="254" t="s">
        <v>491</v>
      </c>
      <c r="R6" s="254" t="s">
        <v>504</v>
      </c>
      <c r="S6" s="254" t="s">
        <v>496</v>
      </c>
      <c r="T6" s="254"/>
      <c r="U6" s="254"/>
      <c r="V6" s="254"/>
      <c r="W6" s="254"/>
      <c r="X6" s="254"/>
    </row>
    <row r="7" spans="1:24" s="255" customFormat="1" ht="18.75">
      <c r="A7" s="254">
        <v>0</v>
      </c>
      <c r="B7" s="254"/>
      <c r="C7" s="254"/>
      <c r="D7" s="254"/>
      <c r="E7" s="254"/>
      <c r="F7" s="254"/>
      <c r="G7" s="254"/>
      <c r="I7" s="261">
        <v>1</v>
      </c>
      <c r="J7" s="262" t="s">
        <v>446</v>
      </c>
      <c r="K7" s="246" t="str">
        <f>IF(form_up_date="","",form_up_date)</f>
        <v>19.05.2020</v>
      </c>
      <c r="L7" s="263" t="s">
        <v>447</v>
      </c>
      <c r="M7" s="26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</row>
    <row r="8" spans="1:24" s="396" customFormat="1" ht="45">
      <c r="A8" s="564">
        <v>1</v>
      </c>
      <c r="B8" s="395"/>
      <c r="C8" s="395"/>
      <c r="D8" s="395"/>
      <c r="E8" s="565" t="s">
        <v>1681</v>
      </c>
      <c r="F8" s="395"/>
      <c r="G8" s="395"/>
      <c r="I8" s="261" t="str">
        <f>"2."&amp;mergeValue(A8)</f>
        <v>2.1</v>
      </c>
      <c r="J8" s="262" t="s">
        <v>448</v>
      </c>
      <c r="K8" s="418" t="s">
        <v>1682</v>
      </c>
      <c r="L8" s="406" t="s">
        <v>534</v>
      </c>
      <c r="M8" s="397"/>
      <c r="N8" s="254" t="str">
        <f>IF(K8="","",K8)</f>
        <v>Велижанские водоочистные сооружения</v>
      </c>
      <c r="O8" s="254"/>
      <c r="P8" s="254"/>
      <c r="Q8" s="254"/>
      <c r="R8" s="470"/>
      <c r="S8" s="254" t="s">
        <v>497</v>
      </c>
      <c r="T8" s="395"/>
      <c r="U8" s="395"/>
      <c r="V8" s="395"/>
      <c r="W8" s="395"/>
    </row>
    <row r="9" spans="1:24" s="396" customFormat="1" ht="22.5">
      <c r="A9" s="564"/>
      <c r="B9" s="395"/>
      <c r="C9" s="395"/>
      <c r="D9" s="395"/>
      <c r="E9" s="566"/>
      <c r="F9" s="395"/>
      <c r="G9" s="395"/>
      <c r="I9" s="261" t="str">
        <f>"3."&amp;mergeValue(A9)</f>
        <v>3.1</v>
      </c>
      <c r="J9" s="262" t="s">
        <v>449</v>
      </c>
      <c r="K9" s="499" t="str">
        <f>IF(ISERROR(INDEX(List02_VDCol,MATCH(K8,List02_CSCol,0))),"наименование отсутствует",INDEX(List02_VDCol,MATCH(K8,List02_CSCol,0)))</f>
        <v>Производство тепловой энергии. Некомбинированная выработка</v>
      </c>
      <c r="L9" s="406" t="s">
        <v>481</v>
      </c>
      <c r="M9" s="397"/>
      <c r="N9" s="254"/>
      <c r="O9" s="254" t="str">
        <f>IF(K9="","",K9)</f>
        <v>Производство тепловой энергии. Некомбинированная выработка</v>
      </c>
      <c r="P9" s="254"/>
      <c r="Q9" s="254"/>
      <c r="R9" s="470"/>
      <c r="S9" s="254" t="s">
        <v>498</v>
      </c>
      <c r="T9" s="395"/>
      <c r="U9" s="395"/>
      <c r="V9" s="395"/>
      <c r="W9" s="395"/>
    </row>
    <row r="10" spans="1:24" s="396" customFormat="1" ht="22.5">
      <c r="A10" s="564"/>
      <c r="B10" s="564">
        <v>1</v>
      </c>
      <c r="C10" s="395"/>
      <c r="D10" s="395"/>
      <c r="E10" s="566"/>
      <c r="F10" s="564"/>
      <c r="G10" s="395"/>
      <c r="I10" s="261" t="str">
        <f>"4."&amp;mergeValue(A10)</f>
        <v>4.1</v>
      </c>
      <c r="J10" s="262" t="s">
        <v>450</v>
      </c>
      <c r="K10" s="122" t="s">
        <v>389</v>
      </c>
      <c r="L10" s="263"/>
      <c r="M10" s="397"/>
      <c r="N10" s="254"/>
      <c r="O10" s="254"/>
      <c r="P10" s="254"/>
      <c r="Q10" s="254"/>
      <c r="R10" s="470"/>
      <c r="S10" s="254"/>
      <c r="T10" s="395"/>
      <c r="U10" s="395"/>
      <c r="V10" s="395"/>
      <c r="W10" s="395"/>
    </row>
    <row r="11" spans="1:24" s="396" customFormat="1" ht="18.75">
      <c r="A11" s="564"/>
      <c r="B11" s="564"/>
      <c r="C11" s="500"/>
      <c r="D11" s="500"/>
      <c r="E11" s="566"/>
      <c r="F11" s="564"/>
      <c r="G11" s="500"/>
      <c r="I11" s="261" t="str">
        <f>"4."&amp;mergeValue(A11) &amp;"."&amp;mergeValue(B10)</f>
        <v>4.1.1</v>
      </c>
      <c r="J11" s="476" t="s">
        <v>524</v>
      </c>
      <c r="K11" s="499" t="str">
        <f>IF(region_name="","",region_name)</f>
        <v>Тюменская область</v>
      </c>
      <c r="L11" s="263" t="s">
        <v>387</v>
      </c>
      <c r="M11" s="397"/>
      <c r="N11" s="254"/>
      <c r="O11" s="254"/>
      <c r="P11" s="254"/>
      <c r="Q11" s="254"/>
      <c r="R11" s="470"/>
      <c r="S11" s="254"/>
      <c r="T11" s="395"/>
      <c r="U11" s="395"/>
      <c r="V11" s="395"/>
      <c r="W11" s="395"/>
    </row>
    <row r="12" spans="1:24" s="396" customFormat="1" ht="22.5">
      <c r="A12" s="564"/>
      <c r="B12" s="564"/>
      <c r="C12" s="564">
        <v>1</v>
      </c>
      <c r="D12" s="500"/>
      <c r="E12" s="566"/>
      <c r="F12" s="564"/>
      <c r="G12" s="564"/>
      <c r="I12" s="261" t="str">
        <f>"4."&amp;mergeValue(A12) &amp;"."&amp;mergeValue(B12)&amp;"."&amp;mergeValue(C12)</f>
        <v>4.1.1.1</v>
      </c>
      <c r="J12" s="265" t="s">
        <v>451</v>
      </c>
      <c r="K12" s="499" t="s">
        <v>1325</v>
      </c>
      <c r="L12" s="406" t="s">
        <v>452</v>
      </c>
      <c r="M12" s="397"/>
      <c r="N12" s="254"/>
      <c r="O12" s="254"/>
      <c r="P12" s="254" t="str">
        <f>IF(K12="","",K12)</f>
        <v>Нижнетавдинский муниципальный район</v>
      </c>
      <c r="Q12" s="254"/>
      <c r="R12" s="470"/>
      <c r="S12" s="254" t="s">
        <v>499</v>
      </c>
      <c r="T12" s="395"/>
      <c r="U12" s="395"/>
      <c r="V12" s="395"/>
      <c r="W12" s="395"/>
    </row>
    <row r="13" spans="1:24" s="396" customFormat="1" ht="18.75">
      <c r="A13" s="564"/>
      <c r="B13" s="564"/>
      <c r="C13" s="564"/>
      <c r="D13" s="500">
        <v>1</v>
      </c>
      <c r="E13" s="566"/>
      <c r="F13" s="564"/>
      <c r="G13" s="564"/>
      <c r="I13" s="261" t="str">
        <f>"4."&amp;mergeValue(A13) &amp;"."&amp;mergeValue(B13)&amp;"."&amp;mergeValue(C13)&amp;"."&amp;mergeValue(D13)</f>
        <v>4.1.1.1.1</v>
      </c>
      <c r="J13" s="266" t="s">
        <v>453</v>
      </c>
      <c r="K13" s="499" t="s">
        <v>1687</v>
      </c>
      <c r="L13" s="572" t="s">
        <v>535</v>
      </c>
      <c r="M13" s="397"/>
      <c r="N13" s="254"/>
      <c r="O13" s="254"/>
      <c r="P13" s="254"/>
      <c r="Q13" s="254" t="s">
        <v>1325</v>
      </c>
      <c r="R13" s="470" t="s">
        <v>1326</v>
      </c>
      <c r="S13" s="254" t="s">
        <v>500</v>
      </c>
      <c r="T13" s="395"/>
      <c r="U13" s="395"/>
      <c r="V13" s="395"/>
      <c r="W13" s="395"/>
    </row>
    <row r="14" spans="1:24" s="396" customFormat="1" ht="18.75">
      <c r="A14" s="564"/>
      <c r="B14" s="564"/>
      <c r="C14" s="564"/>
      <c r="D14" s="500"/>
      <c r="E14" s="566"/>
      <c r="F14" s="564"/>
      <c r="G14" s="564"/>
      <c r="I14" s="398"/>
      <c r="J14" s="444" t="s">
        <v>156</v>
      </c>
      <c r="K14" s="399"/>
      <c r="L14" s="573"/>
      <c r="M14" s="397"/>
      <c r="N14" s="254"/>
      <c r="O14" s="254"/>
      <c r="P14" s="254"/>
      <c r="Q14" s="254"/>
      <c r="R14" s="470"/>
      <c r="S14" s="254"/>
      <c r="T14" s="395"/>
      <c r="U14" s="395"/>
      <c r="V14" s="395"/>
      <c r="W14" s="395"/>
    </row>
    <row r="15" spans="1:24" s="396" customFormat="1" ht="18.75">
      <c r="A15" s="564"/>
      <c r="B15" s="564"/>
      <c r="C15" s="500"/>
      <c r="D15" s="500"/>
      <c r="E15" s="566"/>
      <c r="F15" s="564"/>
      <c r="G15" s="500"/>
      <c r="I15" s="267"/>
      <c r="J15" s="445" t="s">
        <v>159</v>
      </c>
      <c r="K15" s="268"/>
      <c r="L15" s="269"/>
      <c r="M15" s="397"/>
      <c r="N15" s="254"/>
      <c r="O15" s="254"/>
      <c r="P15" s="254"/>
      <c r="Q15" s="254"/>
      <c r="R15" s="470"/>
      <c r="S15" s="254"/>
      <c r="T15" s="395"/>
      <c r="U15" s="395"/>
      <c r="V15" s="395"/>
      <c r="W15" s="395"/>
    </row>
    <row r="16" spans="1:24" s="396" customFormat="1" ht="18.75">
      <c r="A16" s="564"/>
      <c r="B16" s="395"/>
      <c r="C16" s="395"/>
      <c r="D16" s="395"/>
      <c r="E16" s="566"/>
      <c r="F16" s="395"/>
      <c r="G16" s="395"/>
      <c r="I16" s="267"/>
      <c r="J16" s="400" t="s">
        <v>454</v>
      </c>
      <c r="K16" s="268"/>
      <c r="L16" s="269"/>
      <c r="M16" s="397"/>
      <c r="N16" s="254"/>
      <c r="O16" s="254"/>
      <c r="P16" s="254"/>
      <c r="Q16" s="254"/>
      <c r="R16" s="470"/>
      <c r="S16" s="254"/>
      <c r="T16" s="395"/>
      <c r="U16" s="395"/>
      <c r="V16" s="395"/>
      <c r="W16" s="395"/>
    </row>
    <row r="17" spans="1:23" s="396" customFormat="1" ht="45">
      <c r="A17" s="564">
        <v>2</v>
      </c>
      <c r="B17" s="395"/>
      <c r="C17" s="395"/>
      <c r="D17" s="395"/>
      <c r="E17" s="565" t="s">
        <v>1681</v>
      </c>
      <c r="F17" s="395"/>
      <c r="G17" s="395"/>
      <c r="I17" s="261" t="str">
        <f>"2."&amp;mergeValue(A17)</f>
        <v>2.2</v>
      </c>
      <c r="J17" s="262" t="s">
        <v>448</v>
      </c>
      <c r="K17" s="418" t="s">
        <v>1689</v>
      </c>
      <c r="L17" s="406" t="s">
        <v>534</v>
      </c>
      <c r="M17" s="397"/>
      <c r="N17" s="254" t="str">
        <f>IF(K17="","",K17)</f>
        <v>Метелёвские водоочистные сооружения Котельная (водогрейные котлы)</v>
      </c>
      <c r="O17" s="254"/>
      <c r="P17" s="254"/>
      <c r="Q17" s="254"/>
      <c r="R17" s="470"/>
      <c r="S17" s="254" t="s">
        <v>497</v>
      </c>
      <c r="T17" s="395"/>
      <c r="U17" s="395"/>
      <c r="V17" s="395"/>
      <c r="W17" s="395"/>
    </row>
    <row r="18" spans="1:23" s="396" customFormat="1" ht="22.5">
      <c r="A18" s="564"/>
      <c r="B18" s="395"/>
      <c r="C18" s="395"/>
      <c r="D18" s="395"/>
      <c r="E18" s="566"/>
      <c r="F18" s="395"/>
      <c r="G18" s="395"/>
      <c r="I18" s="261" t="str">
        <f>"3."&amp;mergeValue(A18)</f>
        <v>3.2</v>
      </c>
      <c r="J18" s="262" t="s">
        <v>449</v>
      </c>
      <c r="K18" s="499" t="str">
        <f>IF(ISERROR(INDEX(List02_VDCol,MATCH(K17,List02_CSCol,0))),"наименование отсутствует",INDEX(List02_VDCol,MATCH(K17,List02_CSCol,0)))</f>
        <v>Производство тепловой энергии. Некомбинированная выработка</v>
      </c>
      <c r="L18" s="406" t="s">
        <v>481</v>
      </c>
      <c r="M18" s="397"/>
      <c r="N18" s="254"/>
      <c r="O18" s="254" t="str">
        <f>IF(K18="","",K18)</f>
        <v>Производство тепловой энергии. Некомбинированная выработка</v>
      </c>
      <c r="P18" s="254"/>
      <c r="Q18" s="254"/>
      <c r="R18" s="470"/>
      <c r="S18" s="254" t="s">
        <v>498</v>
      </c>
      <c r="T18" s="395"/>
      <c r="U18" s="395"/>
      <c r="V18" s="395"/>
      <c r="W18" s="395"/>
    </row>
    <row r="19" spans="1:23" s="396" customFormat="1" ht="22.5">
      <c r="A19" s="564"/>
      <c r="B19" s="564">
        <v>1</v>
      </c>
      <c r="C19" s="395"/>
      <c r="D19" s="395"/>
      <c r="E19" s="566"/>
      <c r="F19" s="564"/>
      <c r="G19" s="395"/>
      <c r="I19" s="261" t="str">
        <f>"4."&amp;mergeValue(A19)</f>
        <v>4.2</v>
      </c>
      <c r="J19" s="262" t="s">
        <v>450</v>
      </c>
      <c r="K19" s="122" t="s">
        <v>389</v>
      </c>
      <c r="L19" s="263"/>
      <c r="M19" s="397"/>
      <c r="N19" s="254"/>
      <c r="O19" s="254"/>
      <c r="P19" s="254"/>
      <c r="Q19" s="254"/>
      <c r="R19" s="470"/>
      <c r="S19" s="254"/>
      <c r="T19" s="395"/>
      <c r="U19" s="395"/>
      <c r="V19" s="395"/>
      <c r="W19" s="395"/>
    </row>
    <row r="20" spans="1:23" s="396" customFormat="1" ht="18.75">
      <c r="A20" s="564"/>
      <c r="B20" s="564"/>
      <c r="C20" s="500"/>
      <c r="D20" s="500"/>
      <c r="E20" s="566"/>
      <c r="F20" s="564"/>
      <c r="G20" s="500"/>
      <c r="I20" s="261" t="str">
        <f>"4."&amp;mergeValue(A20) &amp;"."&amp;mergeValue(B19)</f>
        <v>4.2.1</v>
      </c>
      <c r="J20" s="476" t="s">
        <v>524</v>
      </c>
      <c r="K20" s="499" t="str">
        <f>IF(region_name="","",region_name)</f>
        <v>Тюменская область</v>
      </c>
      <c r="L20" s="263" t="s">
        <v>387</v>
      </c>
      <c r="M20" s="397"/>
      <c r="N20" s="254"/>
      <c r="O20" s="254"/>
      <c r="P20" s="254"/>
      <c r="Q20" s="254"/>
      <c r="R20" s="470"/>
      <c r="S20" s="254"/>
      <c r="T20" s="395"/>
      <c r="U20" s="395"/>
      <c r="V20" s="395"/>
      <c r="W20" s="395"/>
    </row>
    <row r="21" spans="1:23" s="396" customFormat="1" ht="22.5">
      <c r="A21" s="564"/>
      <c r="B21" s="564"/>
      <c r="C21" s="564">
        <v>1</v>
      </c>
      <c r="D21" s="500"/>
      <c r="E21" s="566"/>
      <c r="F21" s="564"/>
      <c r="G21" s="564"/>
      <c r="I21" s="261" t="str">
        <f>"4."&amp;mergeValue(A21) &amp;"."&amp;mergeValue(B21)&amp;"."&amp;mergeValue(C21)</f>
        <v>4.2.1.1</v>
      </c>
      <c r="J21" s="265" t="s">
        <v>451</v>
      </c>
      <c r="K21" s="499" t="s">
        <v>1642</v>
      </c>
      <c r="L21" s="406" t="s">
        <v>452</v>
      </c>
      <c r="M21" s="397"/>
      <c r="N21" s="254"/>
      <c r="O21" s="254"/>
      <c r="P21" s="254" t="str">
        <f>IF(K21="","",K21)</f>
        <v>город Тюмень</v>
      </c>
      <c r="Q21" s="254"/>
      <c r="R21" s="470"/>
      <c r="S21" s="254" t="s">
        <v>499</v>
      </c>
      <c r="T21" s="395"/>
      <c r="U21" s="395"/>
      <c r="V21" s="395"/>
      <c r="W21" s="395"/>
    </row>
    <row r="22" spans="1:23" s="396" customFormat="1" ht="18.75">
      <c r="A22" s="564"/>
      <c r="B22" s="564"/>
      <c r="C22" s="564"/>
      <c r="D22" s="500">
        <v>1</v>
      </c>
      <c r="E22" s="566"/>
      <c r="F22" s="564"/>
      <c r="G22" s="564"/>
      <c r="I22" s="261" t="str">
        <f>"4."&amp;mergeValue(A22) &amp;"."&amp;mergeValue(B22)&amp;"."&amp;mergeValue(C22)&amp;"."&amp;mergeValue(D22)</f>
        <v>4.2.1.1.1</v>
      </c>
      <c r="J22" s="266" t="s">
        <v>453</v>
      </c>
      <c r="K22" s="499" t="s">
        <v>1688</v>
      </c>
      <c r="L22" s="572" t="s">
        <v>535</v>
      </c>
      <c r="M22" s="397"/>
      <c r="N22" s="254"/>
      <c r="O22" s="254"/>
      <c r="P22" s="254"/>
      <c r="Q22" s="254" t="s">
        <v>1642</v>
      </c>
      <c r="R22" s="470" t="s">
        <v>1643</v>
      </c>
      <c r="S22" s="254" t="s">
        <v>500</v>
      </c>
      <c r="T22" s="395"/>
      <c r="U22" s="395"/>
      <c r="V22" s="395"/>
      <c r="W22" s="395"/>
    </row>
    <row r="23" spans="1:23" s="396" customFormat="1" ht="18.75">
      <c r="A23" s="564"/>
      <c r="B23" s="564"/>
      <c r="C23" s="564"/>
      <c r="D23" s="500"/>
      <c r="E23" s="566"/>
      <c r="F23" s="564"/>
      <c r="G23" s="564"/>
      <c r="I23" s="398"/>
      <c r="J23" s="444" t="s">
        <v>156</v>
      </c>
      <c r="K23" s="399"/>
      <c r="L23" s="573"/>
      <c r="M23" s="397"/>
      <c r="N23" s="254"/>
      <c r="O23" s="254"/>
      <c r="P23" s="254"/>
      <c r="Q23" s="254"/>
      <c r="R23" s="470"/>
      <c r="S23" s="254"/>
      <c r="T23" s="395"/>
      <c r="U23" s="395"/>
      <c r="V23" s="395"/>
      <c r="W23" s="395"/>
    </row>
    <row r="24" spans="1:23" s="396" customFormat="1" ht="18.75">
      <c r="A24" s="564"/>
      <c r="B24" s="564"/>
      <c r="C24" s="500"/>
      <c r="D24" s="500"/>
      <c r="E24" s="566"/>
      <c r="F24" s="564"/>
      <c r="G24" s="500"/>
      <c r="I24" s="267"/>
      <c r="J24" s="445" t="s">
        <v>159</v>
      </c>
      <c r="K24" s="268"/>
      <c r="L24" s="269"/>
      <c r="M24" s="397"/>
      <c r="N24" s="254"/>
      <c r="O24" s="254"/>
      <c r="P24" s="254"/>
      <c r="Q24" s="254"/>
      <c r="R24" s="470"/>
      <c r="S24" s="254"/>
      <c r="T24" s="395"/>
      <c r="U24" s="395"/>
      <c r="V24" s="395"/>
      <c r="W24" s="395"/>
    </row>
    <row r="25" spans="1:23" s="396" customFormat="1" ht="18.75">
      <c r="A25" s="564"/>
      <c r="B25" s="395"/>
      <c r="C25" s="395"/>
      <c r="D25" s="395"/>
      <c r="E25" s="566"/>
      <c r="F25" s="395"/>
      <c r="G25" s="395"/>
      <c r="I25" s="267"/>
      <c r="J25" s="400" t="s">
        <v>454</v>
      </c>
      <c r="K25" s="268"/>
      <c r="L25" s="269"/>
      <c r="M25" s="397"/>
      <c r="N25" s="254"/>
      <c r="O25" s="254"/>
      <c r="P25" s="254"/>
      <c r="Q25" s="254"/>
      <c r="R25" s="470"/>
      <c r="S25" s="254"/>
      <c r="T25" s="395"/>
      <c r="U25" s="395"/>
      <c r="V25" s="395"/>
      <c r="W25" s="395"/>
    </row>
    <row r="26" spans="1:23" s="396" customFormat="1" ht="45">
      <c r="A26" s="564">
        <v>3</v>
      </c>
      <c r="B26" s="395"/>
      <c r="C26" s="395"/>
      <c r="D26" s="395"/>
      <c r="E26" s="565" t="s">
        <v>1681</v>
      </c>
      <c r="F26" s="395"/>
      <c r="G26" s="395"/>
      <c r="I26" s="261" t="str">
        <f>"2."&amp;mergeValue(A26)</f>
        <v>2.3</v>
      </c>
      <c r="J26" s="262" t="s">
        <v>448</v>
      </c>
      <c r="K26" s="418" t="s">
        <v>1690</v>
      </c>
      <c r="L26" s="406" t="s">
        <v>534</v>
      </c>
      <c r="M26" s="397"/>
      <c r="N26" s="254" t="str">
        <f>IF(K26="","",K26)</f>
        <v>Метелёвские водоочистные сооружения Котельная (паровые котлы)</v>
      </c>
      <c r="O26" s="254"/>
      <c r="P26" s="254"/>
      <c r="Q26" s="254"/>
      <c r="R26" s="470"/>
      <c r="S26" s="254" t="s">
        <v>497</v>
      </c>
      <c r="T26" s="395"/>
      <c r="U26" s="395"/>
      <c r="V26" s="395"/>
      <c r="W26" s="395"/>
    </row>
    <row r="27" spans="1:23" s="396" customFormat="1" ht="22.5">
      <c r="A27" s="564"/>
      <c r="B27" s="395"/>
      <c r="C27" s="395"/>
      <c r="D27" s="395"/>
      <c r="E27" s="566"/>
      <c r="F27" s="395"/>
      <c r="G27" s="395"/>
      <c r="I27" s="261" t="str">
        <f>"3."&amp;mergeValue(A27)</f>
        <v>3.3</v>
      </c>
      <c r="J27" s="262" t="s">
        <v>449</v>
      </c>
      <c r="K27" s="499" t="str">
        <f>IF(ISERROR(INDEX(List02_VDCol,MATCH(K26,List02_CSCol,0))),"наименование отсутствует",INDEX(List02_VDCol,MATCH(K26,List02_CSCol,0)))</f>
        <v>Производство тепловой энергии. Некомбинированная выработка</v>
      </c>
      <c r="L27" s="406" t="s">
        <v>481</v>
      </c>
      <c r="M27" s="397"/>
      <c r="N27" s="254"/>
      <c r="O27" s="254" t="str">
        <f>IF(K27="","",K27)</f>
        <v>Производство тепловой энергии. Некомбинированная выработка</v>
      </c>
      <c r="P27" s="254"/>
      <c r="Q27" s="254"/>
      <c r="R27" s="470"/>
      <c r="S27" s="254" t="s">
        <v>498</v>
      </c>
      <c r="T27" s="395"/>
      <c r="U27" s="395"/>
      <c r="V27" s="395"/>
      <c r="W27" s="395"/>
    </row>
    <row r="28" spans="1:23" s="396" customFormat="1" ht="22.5">
      <c r="A28" s="564"/>
      <c r="B28" s="564">
        <v>1</v>
      </c>
      <c r="C28" s="395"/>
      <c r="D28" s="395"/>
      <c r="E28" s="566"/>
      <c r="F28" s="564"/>
      <c r="G28" s="395"/>
      <c r="I28" s="261" t="str">
        <f>"4."&amp;mergeValue(A28)</f>
        <v>4.3</v>
      </c>
      <c r="J28" s="262" t="s">
        <v>450</v>
      </c>
      <c r="K28" s="122" t="s">
        <v>389</v>
      </c>
      <c r="L28" s="263"/>
      <c r="M28" s="397"/>
      <c r="N28" s="254"/>
      <c r="O28" s="254"/>
      <c r="P28" s="254"/>
      <c r="Q28" s="254"/>
      <c r="R28" s="470"/>
      <c r="S28" s="254"/>
      <c r="T28" s="395"/>
      <c r="U28" s="395"/>
      <c r="V28" s="395"/>
      <c r="W28" s="395"/>
    </row>
    <row r="29" spans="1:23" s="396" customFormat="1" ht="18.75">
      <c r="A29" s="564"/>
      <c r="B29" s="564"/>
      <c r="C29" s="500"/>
      <c r="D29" s="500"/>
      <c r="E29" s="566"/>
      <c r="F29" s="564"/>
      <c r="G29" s="500"/>
      <c r="I29" s="261" t="str">
        <f>"4."&amp;mergeValue(A29) &amp;"."&amp;mergeValue(B28)</f>
        <v>4.3.1</v>
      </c>
      <c r="J29" s="476" t="s">
        <v>524</v>
      </c>
      <c r="K29" s="499" t="str">
        <f>IF(region_name="","",region_name)</f>
        <v>Тюменская область</v>
      </c>
      <c r="L29" s="263" t="s">
        <v>387</v>
      </c>
      <c r="M29" s="397"/>
      <c r="N29" s="254"/>
      <c r="O29" s="254"/>
      <c r="P29" s="254"/>
      <c r="Q29" s="254"/>
      <c r="R29" s="470"/>
      <c r="S29" s="254"/>
      <c r="T29" s="395"/>
      <c r="U29" s="395"/>
      <c r="V29" s="395"/>
      <c r="W29" s="395"/>
    </row>
    <row r="30" spans="1:23" s="396" customFormat="1" ht="22.5">
      <c r="A30" s="564"/>
      <c r="B30" s="564"/>
      <c r="C30" s="564">
        <v>1</v>
      </c>
      <c r="D30" s="500"/>
      <c r="E30" s="566"/>
      <c r="F30" s="564"/>
      <c r="G30" s="564"/>
      <c r="I30" s="261" t="str">
        <f>"4."&amp;mergeValue(A30) &amp;"."&amp;mergeValue(B30)&amp;"."&amp;mergeValue(C30)</f>
        <v>4.3.1.1</v>
      </c>
      <c r="J30" s="265" t="s">
        <v>451</v>
      </c>
      <c r="K30" s="499" t="s">
        <v>1642</v>
      </c>
      <c r="L30" s="406" t="s">
        <v>452</v>
      </c>
      <c r="M30" s="397"/>
      <c r="N30" s="254"/>
      <c r="O30" s="254"/>
      <c r="P30" s="254" t="str">
        <f>IF(K30="","",K30)</f>
        <v>город Тюмень</v>
      </c>
      <c r="Q30" s="254"/>
      <c r="R30" s="470"/>
      <c r="S30" s="254" t="s">
        <v>499</v>
      </c>
      <c r="T30" s="395"/>
      <c r="U30" s="395"/>
      <c r="V30" s="395"/>
      <c r="W30" s="395"/>
    </row>
    <row r="31" spans="1:23" s="396" customFormat="1" ht="18.75">
      <c r="A31" s="564"/>
      <c r="B31" s="564"/>
      <c r="C31" s="564"/>
      <c r="D31" s="500">
        <v>1</v>
      </c>
      <c r="E31" s="566"/>
      <c r="F31" s="564"/>
      <c r="G31" s="564"/>
      <c r="I31" s="261" t="str">
        <f>"4."&amp;mergeValue(A31) &amp;"."&amp;mergeValue(B31)&amp;"."&amp;mergeValue(C31)&amp;"."&amp;mergeValue(D31)</f>
        <v>4.3.1.1.1</v>
      </c>
      <c r="J31" s="266" t="s">
        <v>453</v>
      </c>
      <c r="K31" s="499" t="s">
        <v>1688</v>
      </c>
      <c r="L31" s="572" t="s">
        <v>535</v>
      </c>
      <c r="M31" s="397"/>
      <c r="N31" s="254"/>
      <c r="O31" s="254"/>
      <c r="P31" s="254"/>
      <c r="Q31" s="254" t="s">
        <v>1642</v>
      </c>
      <c r="R31" s="470" t="s">
        <v>1643</v>
      </c>
      <c r="S31" s="254" t="s">
        <v>500</v>
      </c>
      <c r="T31" s="395"/>
      <c r="U31" s="395"/>
      <c r="V31" s="395"/>
      <c r="W31" s="395"/>
    </row>
    <row r="32" spans="1:23" s="396" customFormat="1" ht="18.75">
      <c r="A32" s="564"/>
      <c r="B32" s="564"/>
      <c r="C32" s="564"/>
      <c r="D32" s="500"/>
      <c r="E32" s="566"/>
      <c r="F32" s="564"/>
      <c r="G32" s="564"/>
      <c r="I32" s="398"/>
      <c r="J32" s="444" t="s">
        <v>156</v>
      </c>
      <c r="K32" s="399"/>
      <c r="L32" s="573"/>
      <c r="M32" s="397"/>
      <c r="N32" s="254"/>
      <c r="O32" s="254"/>
      <c r="P32" s="254"/>
      <c r="Q32" s="254"/>
      <c r="R32" s="470"/>
      <c r="S32" s="254"/>
      <c r="T32" s="395"/>
      <c r="U32" s="395"/>
      <c r="V32" s="395"/>
      <c r="W32" s="395"/>
    </row>
    <row r="33" spans="1:24" s="396" customFormat="1" ht="18.75">
      <c r="A33" s="564"/>
      <c r="B33" s="564"/>
      <c r="C33" s="500"/>
      <c r="D33" s="500"/>
      <c r="E33" s="566"/>
      <c r="F33" s="564"/>
      <c r="G33" s="500"/>
      <c r="I33" s="267"/>
      <c r="J33" s="445" t="s">
        <v>159</v>
      </c>
      <c r="K33" s="268"/>
      <c r="L33" s="269"/>
      <c r="M33" s="397"/>
      <c r="N33" s="254"/>
      <c r="O33" s="254"/>
      <c r="P33" s="254"/>
      <c r="Q33" s="254"/>
      <c r="R33" s="470"/>
      <c r="S33" s="254"/>
      <c r="T33" s="395"/>
      <c r="U33" s="395"/>
      <c r="V33" s="395"/>
      <c r="W33" s="395"/>
    </row>
    <row r="34" spans="1:24" s="396" customFormat="1" ht="18.75">
      <c r="A34" s="564"/>
      <c r="B34" s="395"/>
      <c r="C34" s="395"/>
      <c r="D34" s="395"/>
      <c r="E34" s="566"/>
      <c r="F34" s="395"/>
      <c r="G34" s="395"/>
      <c r="I34" s="267"/>
      <c r="J34" s="400" t="s">
        <v>454</v>
      </c>
      <c r="K34" s="268"/>
      <c r="L34" s="269"/>
      <c r="M34" s="397"/>
      <c r="N34" s="254"/>
      <c r="O34" s="254"/>
      <c r="P34" s="254"/>
      <c r="Q34" s="254"/>
      <c r="R34" s="470"/>
      <c r="S34" s="254"/>
      <c r="T34" s="395"/>
      <c r="U34" s="395"/>
      <c r="V34" s="395"/>
      <c r="W34" s="395"/>
    </row>
    <row r="35" spans="1:24" s="255" customFormat="1" ht="18.75" customHeight="1">
      <c r="A35" s="254"/>
      <c r="B35" s="254"/>
      <c r="C35" s="254"/>
      <c r="D35" s="254"/>
      <c r="E35" s="254"/>
      <c r="F35" s="254"/>
      <c r="G35" s="254"/>
      <c r="I35" s="267"/>
      <c r="J35" s="443" t="s">
        <v>376</v>
      </c>
      <c r="K35" s="268"/>
      <c r="L35" s="269"/>
      <c r="M35" s="26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</row>
    <row r="36" spans="1:24" s="271" customFormat="1" ht="3" customHeight="1">
      <c r="A36" s="270"/>
      <c r="B36" s="270"/>
      <c r="C36" s="270"/>
      <c r="D36" s="270"/>
      <c r="E36" s="270"/>
      <c r="F36" s="270"/>
      <c r="G36" s="270"/>
      <c r="I36" s="272"/>
      <c r="J36" s="424"/>
      <c r="K36" s="425"/>
      <c r="L36" s="273"/>
      <c r="M36" s="270"/>
      <c r="N36" s="428"/>
      <c r="O36" s="428"/>
      <c r="P36" s="428"/>
      <c r="Q36" s="428"/>
      <c r="R36" s="428"/>
      <c r="S36" s="428"/>
      <c r="T36" s="270"/>
      <c r="U36" s="270"/>
      <c r="V36" s="270"/>
      <c r="W36" s="270"/>
      <c r="X36" s="270"/>
    </row>
    <row r="37" spans="1:24" s="271" customFormat="1" ht="15" customHeight="1">
      <c r="A37" s="270"/>
      <c r="B37" s="270"/>
      <c r="C37" s="270"/>
      <c r="D37" s="270"/>
      <c r="E37" s="270"/>
      <c r="F37" s="270"/>
      <c r="G37" s="270"/>
      <c r="I37" s="272"/>
      <c r="J37" s="567" t="s">
        <v>455</v>
      </c>
      <c r="K37" s="567"/>
      <c r="L37" s="273"/>
      <c r="M37" s="270"/>
      <c r="N37" s="428"/>
      <c r="O37" s="428"/>
      <c r="P37" s="428"/>
      <c r="Q37" s="428"/>
      <c r="R37" s="428"/>
      <c r="S37" s="428"/>
      <c r="T37" s="270"/>
      <c r="U37" s="270"/>
      <c r="V37" s="270"/>
      <c r="W37" s="270"/>
      <c r="X37" s="270"/>
    </row>
  </sheetData>
  <sheetProtection password="FA9C" sheet="1" objects="1" scenarios="1" formatColumns="0" formatRows="0"/>
  <mergeCells count="25">
    <mergeCell ref="J37:K37"/>
    <mergeCell ref="I2:K2"/>
    <mergeCell ref="I4:K4"/>
    <mergeCell ref="L4:L5"/>
    <mergeCell ref="G12:G14"/>
    <mergeCell ref="L13:L14"/>
    <mergeCell ref="G21:G23"/>
    <mergeCell ref="L22:L23"/>
    <mergeCell ref="G30:G32"/>
    <mergeCell ref="L31:L32"/>
    <mergeCell ref="A8:A16"/>
    <mergeCell ref="E8:E16"/>
    <mergeCell ref="B10:B15"/>
    <mergeCell ref="F10:F15"/>
    <mergeCell ref="C12:C14"/>
    <mergeCell ref="A26:A34"/>
    <mergeCell ref="E26:E34"/>
    <mergeCell ref="B28:B33"/>
    <mergeCell ref="F28:F33"/>
    <mergeCell ref="C30:C32"/>
    <mergeCell ref="A17:A25"/>
    <mergeCell ref="E17:E25"/>
    <mergeCell ref="B19:B24"/>
    <mergeCell ref="F19:F24"/>
    <mergeCell ref="C21:C2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6 L24:L25 L33:L3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8 K17 K26">
      <formula1>kind_of_CS_on_sheet_filter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4" hidden="1" customWidth="1"/>
    <col min="2" max="2" width="9.140625" style="275" hidden="1" customWidth="1"/>
    <col min="3" max="3" width="3.7109375" style="276" customWidth="1"/>
    <col min="4" max="4" width="7" style="277" bestFit="1" customWidth="1"/>
    <col min="5" max="5" width="14.28515625" style="277" customWidth="1"/>
    <col min="6" max="6" width="41" style="277" customWidth="1"/>
    <col min="7" max="9" width="17.85546875" style="277" customWidth="1"/>
    <col min="10" max="10" width="42.140625" style="277" customWidth="1"/>
    <col min="11" max="11" width="115.7109375" style="277" customWidth="1"/>
    <col min="12" max="12" width="3.7109375" style="277" customWidth="1"/>
    <col min="13" max="16384" width="9.140625" style="277"/>
  </cols>
  <sheetData>
    <row r="1" spans="1:14" hidden="1"/>
    <row r="2" spans="1:14" hidden="1"/>
    <row r="3" spans="1:14" hidden="1"/>
    <row r="4" spans="1:14" ht="3" customHeight="1">
      <c r="E4" s="358"/>
      <c r="F4" s="358"/>
      <c r="G4" s="358"/>
      <c r="H4" s="358"/>
      <c r="I4" s="358"/>
      <c r="J4" s="358"/>
    </row>
    <row r="5" spans="1:14" s="47" customFormat="1" ht="22.5">
      <c r="A5" s="129"/>
      <c r="C5" s="64"/>
      <c r="D5" s="544" t="s">
        <v>536</v>
      </c>
      <c r="E5" s="545"/>
      <c r="F5" s="545"/>
      <c r="G5" s="545"/>
      <c r="H5" s="545"/>
      <c r="I5" s="545"/>
      <c r="J5" s="546"/>
      <c r="K5" s="359"/>
    </row>
    <row r="6" spans="1:14" ht="3" hidden="1" customHeight="1">
      <c r="D6" s="278"/>
      <c r="E6" s="278"/>
      <c r="G6" s="278"/>
      <c r="H6" s="278"/>
      <c r="I6" s="278"/>
      <c r="J6" s="278"/>
      <c r="K6" s="278"/>
    </row>
    <row r="7" spans="1:14" s="274" customFormat="1" ht="3" customHeight="1">
      <c r="B7" s="275"/>
      <c r="C7" s="276"/>
      <c r="D7" s="279"/>
      <c r="E7" s="279"/>
      <c r="G7" s="279"/>
      <c r="H7" s="279"/>
      <c r="I7" s="279"/>
      <c r="J7" s="279"/>
      <c r="K7" s="279"/>
      <c r="L7" s="280"/>
    </row>
    <row r="8" spans="1:14">
      <c r="D8" s="577" t="s">
        <v>384</v>
      </c>
      <c r="E8" s="577"/>
      <c r="F8" s="577"/>
      <c r="G8" s="577"/>
      <c r="H8" s="577"/>
      <c r="I8" s="577"/>
      <c r="J8" s="577"/>
      <c r="K8" s="577" t="s">
        <v>386</v>
      </c>
    </row>
    <row r="9" spans="1:14">
      <c r="D9" s="577" t="s">
        <v>32</v>
      </c>
      <c r="E9" s="577" t="s">
        <v>456</v>
      </c>
      <c r="F9" s="577"/>
      <c r="G9" s="577" t="s">
        <v>346</v>
      </c>
      <c r="H9" s="577"/>
      <c r="I9" s="577"/>
      <c r="J9" s="577"/>
      <c r="K9" s="577"/>
    </row>
    <row r="10" spans="1:14">
      <c r="D10" s="577"/>
      <c r="E10" s="180" t="s">
        <v>345</v>
      </c>
      <c r="F10" s="180" t="s">
        <v>249</v>
      </c>
      <c r="G10" s="180" t="s">
        <v>249</v>
      </c>
      <c r="H10" s="180" t="s">
        <v>345</v>
      </c>
      <c r="I10" s="180" t="s">
        <v>457</v>
      </c>
      <c r="J10" s="180" t="s">
        <v>444</v>
      </c>
      <c r="K10" s="577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19" customFormat="1" ht="54.95" customHeight="1">
      <c r="A12" s="107" t="s">
        <v>6</v>
      </c>
      <c r="B12" s="416" t="s">
        <v>376</v>
      </c>
      <c r="C12" s="417"/>
      <c r="D12" s="281" t="s">
        <v>33</v>
      </c>
      <c r="E12" s="418"/>
      <c r="F12" s="350"/>
      <c r="G12" s="282"/>
      <c r="H12" s="282"/>
      <c r="I12" s="118"/>
      <c r="J12" s="283"/>
      <c r="K12" s="573" t="s">
        <v>458</v>
      </c>
      <c r="L12" s="423"/>
      <c r="M12" s="420" t="str">
        <f>IF(ISERROR(INDEX(kind_of_nameforms,MATCH(E12,kind_of_forms,0),1)),"",INDEX(kind_of_nameforms,MATCH(E12,kind_of_forms,0),1))</f>
        <v/>
      </c>
      <c r="N12" s="421"/>
    </row>
    <row r="13" spans="1:14" ht="15" customHeight="1">
      <c r="A13" s="277"/>
      <c r="B13" s="277"/>
      <c r="C13" s="277"/>
      <c r="D13" s="284"/>
      <c r="E13" s="285" t="s">
        <v>459</v>
      </c>
      <c r="F13" s="286"/>
      <c r="G13" s="286"/>
      <c r="H13" s="286"/>
      <c r="I13" s="286"/>
      <c r="J13" s="287"/>
      <c r="K13" s="574"/>
    </row>
    <row r="14" spans="1:14" ht="3" customHeight="1">
      <c r="A14" s="277"/>
      <c r="B14" s="277"/>
      <c r="C14" s="277"/>
    </row>
    <row r="15" spans="1:14" ht="27.75" customHeight="1">
      <c r="E15" s="575" t="s">
        <v>537</v>
      </c>
      <c r="F15" s="576"/>
      <c r="G15" s="576"/>
      <c r="H15" s="576"/>
      <c r="I15" s="576"/>
      <c r="J15" s="576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F16"/>
  <sheetViews>
    <sheetView showGridLines="0" topLeftCell="C6" zoomScaleNormal="100" workbookViewId="0">
      <selection activeCell="E48" sqref="E48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44" t="s">
        <v>11</v>
      </c>
      <c r="E7" s="546"/>
      <c r="F7" s="356"/>
    </row>
    <row r="8" spans="3:6" ht="3" customHeight="1">
      <c r="C8" s="68"/>
      <c r="D8" s="16"/>
      <c r="E8" s="16"/>
    </row>
    <row r="9" spans="3:6" ht="15.95" customHeight="1">
      <c r="C9" s="68"/>
      <c r="D9" s="215" t="s">
        <v>32</v>
      </c>
      <c r="E9" s="191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1" t="s">
        <v>1681</v>
      </c>
      <c r="D12" s="182">
        <v>1</v>
      </c>
      <c r="E12" s="197" t="s">
        <v>1683</v>
      </c>
    </row>
    <row r="13" spans="3:6" ht="33.75">
      <c r="C13" s="181" t="s">
        <v>1681</v>
      </c>
      <c r="D13" s="182">
        <v>2</v>
      </c>
      <c r="E13" s="197" t="s">
        <v>1684</v>
      </c>
    </row>
    <row r="14" spans="3:6" ht="15" customHeight="1">
      <c r="C14" s="181" t="s">
        <v>1681</v>
      </c>
      <c r="D14" s="182">
        <v>3</v>
      </c>
      <c r="E14" s="197" t="s">
        <v>1685</v>
      </c>
    </row>
    <row r="15" spans="3:6" ht="22.5">
      <c r="C15" s="181" t="s">
        <v>1681</v>
      </c>
      <c r="D15" s="182">
        <v>4</v>
      </c>
      <c r="E15" s="197" t="s">
        <v>1691</v>
      </c>
    </row>
    <row r="16" spans="3:6" ht="12" customHeight="1">
      <c r="C16" s="68"/>
      <c r="D16" s="108"/>
      <c r="E16" s="357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5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200</vt:i4>
      </vt:variant>
    </vt:vector>
  </HeadingPairs>
  <TitlesOfParts>
    <vt:vector size="209" baseType="lpstr">
      <vt:lpstr>Инструкция</vt:lpstr>
      <vt:lpstr>Титульный</vt:lpstr>
      <vt:lpstr>Форма 4.1.1</vt:lpstr>
      <vt:lpstr>Форма 4.1.2</vt:lpstr>
      <vt:lpstr>Форма 4.1.3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data_uniTS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kind_of_org_type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List02_EM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List04_uniTS_block</vt:lpstr>
      <vt:lpstr>List04_uniTS_blockColor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pIns_List04_ETO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type_org</vt:lpstr>
      <vt:lpstr>unit</vt:lpstr>
      <vt:lpstr>UpdStatus</vt:lpstr>
      <vt:lpstr>url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(ТС)</dc:title>
  <dc:subject>Общая информация о регулируемой организации (ТС)</dc:subject>
  <dc:creator>Infernus</dc:creator>
  <cp:lastModifiedBy>Савина Елена Сергеевна</cp:lastModifiedBy>
  <dcterms:created xsi:type="dcterms:W3CDTF">2014-08-18T08:57:48Z</dcterms:created>
  <dcterms:modified xsi:type="dcterms:W3CDTF">2020-12-28T08:26:55Z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1.1.1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FAS.JKH.OPEN.INFO.ORG.WARM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