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M12" i="532"/>
  <c r="F25" i="541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7" i="541"/>
  <c r="F14" i="542"/>
  <c r="F17" i="542"/>
  <c r="F99" i="471"/>
  <c r="F28" i="542"/>
  <c r="B3" i="525"/>
  <c r="B2" i="525"/>
  <c r="F4" i="437"/>
  <c r="F74" i="471"/>
  <c r="F13" i="54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<sst xmlns="http://schemas.openxmlformats.org/spreadsheetml/2006/main" count="2324" uniqueCount="1363">
  <si>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</si>
  <si>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</si>
  <si>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</si>
  <si>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</si>
  <si>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</si>
  <si>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</si>
  <si>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</si>
  <si>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</si>
  <si>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</si>
  <si>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</si>
  <si>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</si>
  <si>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</si>
  <si>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</si>
  <si>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</si>
  <si>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</si>
  <si>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</si>
  <si>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</si>
  <si>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</si>
  <si>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</si>
  <si>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</si>
  <si>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</si>
  <si>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</si>
  <si>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</si>
  <si>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</si>
  <si>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</si>
  <si>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</si>
  <si>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</si>
  <si>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</si>
  <si>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</si>
  <si>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</si>
  <si>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</si>
  <si>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</si>
  <si>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</si>
  <si>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</si>
  <si>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</si>
  <si>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</si>
  <si>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</si>
  <si>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</si>
  <si>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</si>
  <si>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</si>
  <si>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</si>
  <si>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</si>
  <si>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</si>
  <si>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</si>
  <si>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</si>
  <si>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</si>
  <si>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</si>
  <si>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</si>
  <si>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</si>
  <si>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</si>
  <si>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</si>
  <si>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</si>
  <si>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</si>
  <si>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</si>
  <si>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</si>
  <si>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</si>
  <si>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</si>
  <si>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</si>
  <si>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</si>
  <si>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</si>
  <si>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</si>
  <si>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</si>
  <si>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</si>
  <si>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</si>
  <si>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</si>
  <si>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</si>
  <si>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</si>
  <si>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</si>
  <si>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</si>
  <si>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</si>
  <si>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</si>
  <si>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</si>
  <si>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</si>
  <si>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</si>
  <si>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</si>
  <si>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</si>
  <si>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</si>
  <si>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</si>
  <si>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</si>
  <si>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</si>
  <si>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</si>
  <si>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</si>
  <si>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</si>
  <si>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</si>
  <si>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</si>
  <si>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</si>
  <si>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</si>
  <si>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</si>
  <si>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</si>
  <si>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</si>
  <si>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</si>
  <si>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</si>
  <si>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</si>
  <si>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</si>
  <si>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</si>
  <si>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</si>
  <si>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</si>
  <si>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</si>
  <si>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</si>
  <si>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</si>
  <si>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</si>
  <si>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</si>
  <si>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</si>
  <si>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</si>
  <si>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</si>
  <si>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</si>
  <si>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</si>
  <si>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</si>
  <si>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</si>
  <si>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</si>
  <si>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</si>
  <si>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</si>
  <si>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</si>
  <si>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</si>
  <si>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</si>
  <si>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</si>
  <si>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</si>
  <si>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</si>
  <si>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</si>
  <si>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</si>
  <si>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</si>
  <si>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</si>
  <si>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</si>
  <si>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</si>
  <si>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</si>
  <si>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</si>
  <si>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</si>
  <si>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</si>
  <si>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</si>
  <si>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</si>
  <si>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</si>
  <si>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</si>
  <si>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</si>
  <si>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</si>
  <si>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</si>
  <si>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</si>
  <si>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</si>
  <si>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</si>
  <si>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</si>
  <si>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</si>
  <si>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</si>
  <si>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</si>
  <si>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</si>
  <si>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</si>
  <si>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</si>
  <si>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</si>
  <si>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</si>
  <si>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</si>
  <si>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</si>
  <si>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</si>
  <si>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</si>
  <si>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</si>
  <si>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</si>
  <si>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</si>
  <si>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</si>
  <si>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</si>
  <si>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</si>
  <si>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</si>
  <si>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</si>
  <si>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</si>
  <si>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</si>
  <si>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</si>
  <si>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</si>
  <si>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</si>
  <si>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</si>
  <si>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</si>
  <si>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</si>
  <si>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</si>
  <si>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</si>
  <si>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</si>
  <si>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</si>
  <si>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</si>
  <si>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</si>
  <si>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</si>
  <si>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</si>
  <si>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</si>
  <si>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</si>
  <si>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</si>
  <si>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</si>
  <si>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</si>
  <si>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</si>
  <si>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</si>
  <si>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</si>
  <si>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</si>
  <si>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</si>
  <si>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</si>
  <si>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</si>
  <si>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</si>
  <si>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</si>
  <si>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</si>
  <si>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</si>
  <si>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</si>
  <si>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</si>
  <si>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</si>
  <si>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</si>
  <si>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</si>
  <si>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</si>
  <si>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</si>
  <si>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</si>
  <si>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</si>
  <si>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</si>
  <si>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</si>
  <si>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</si>
  <si>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</si>
  <si>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</si>
  <si>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</si>
  <si>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</si>
  <si>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</si>
  <si>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</si>
  <si>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</si>
  <si>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</si>
  <si>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</si>
  <si>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</si>
  <si>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</si>
  <si>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</si>
  <si>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</si>
  <si>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</si>
  <si>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</si>
  <si>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</si>
  <si>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</si>
  <si>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</si>
  <si>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</si>
  <si>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</si>
  <si>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</si>
  <si>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</si>
  <si>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</si>
  <si>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</si>
  <si>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</si>
  <si>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</si>
  <si>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</si>
  <si>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</si>
  <si>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</si>
  <si>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</si>
  <si>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</si>
  <si>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</si>
  <si>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</si>
  <si>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</si>
  <si>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</si>
  <si>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</si>
  <si>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</si>
  <si>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</si>
  <si>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</si>
  <si>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</si>
  <si>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</si>
  <si>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</si>
  <si>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</si>
  <si>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</si>
  <si>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</si>
  <si>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</si>
  <si>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</si>
  <si>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</si>
  <si>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</si>
  <si>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</si>
  <si>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</si>
  <si>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</si>
  <si>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</si>
  <si>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</si>
  <si>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</si>
  <si>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</si>
  <si>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</si>
  <si>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</si>
  <si>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</si>
  <si>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</si>
  <si>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</si>
  <si>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</si>
  <si>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</si>
  <si>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</si>
  <si>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</si>
  <si>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</si>
  <si>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</si>
  <si>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</si>
  <si>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</si>
  <si>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</si>
  <si>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</si>
  <si>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</si>
  <si>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</si>
  <si>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</si>
  <si>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</si>
  <si>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</si>
  <si>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</si>
  <si>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</si>
  <si>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</si>
  <si>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</si>
  <si>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</si>
  <si>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</si>
  <si>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</si>
  <si>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</si>
  <si>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</si>
  <si>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</si>
  <si>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</si>
  <si>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</si>
  <si>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</si>
  <si>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</si>
  <si>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</si>
  <si>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</si>
  <si>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</si>
  <si>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</si>
  <si>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</si>
  <si>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</si>
  <si>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</si>
  <si>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</si>
  <si>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</si>
  <si>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</si>
  <si>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</si>
  <si>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</si>
  <si>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</si>
  <si>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</si>
  <si>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</si>
  <si>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</si>
  <si>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</si>
  <si>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</si>
  <si>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</si>
  <si>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</si>
  <si>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</si>
  <si>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</si>
  <si>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</si>
  <si>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</si>
  <si>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</si>
  <si>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</si>
  <si>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</si>
  <si>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</si>
  <si>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</si>
  <si>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</si>
  <si>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</si>
  <si>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</si>
  <si>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</si>
  <si>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</si>
  <si>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</si>
  <si>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</si>
  <si>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</si>
  <si>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</si>
  <si>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</si>
  <si>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</si>
  <si>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</si>
  <si>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</si>
  <si>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</si>
  <si>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</si>
  <si>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</si>
  <si>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</si>
  <si>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</si>
  <si>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</si>
  <si>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</si>
  <si>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</si>
  <si>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</si>
  <si>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</si>
  <si>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</si>
  <si>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</si>
  <si>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</si>
  <si>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</si>
  <si>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</si>
  <si>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</si>
  <si>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</si>
  <si>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</si>
  <si>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</si>
  <si>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</si>
  <si>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</si>
  <si>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</si>
  <si>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</si>
  <si>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</si>
  <si>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</si>
  <si>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</si>
  <si>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</si>
  <si>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</si>
  <si>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</si>
  <si>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</si>
  <si>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</si>
  <si>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</si>
  <si>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</si>
  <si>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</si>
  <si>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</si>
  <si>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</si>
  <si>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</si>
  <si>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</si>
  <si>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</si>
  <si>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</si>
  <si>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</si>
  <si>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</si>
  <si>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</si>
  <si>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</si>
  <si>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</si>
  <si>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</si>
  <si>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</si>
  <si>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</si>
  <si>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</si>
  <si>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</si>
  <si>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</si>
  <si>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</si>
  <si>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</si>
  <si>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</si>
  <si>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</si>
  <si>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</si>
  <si>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</si>
  <si>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</si>
  <si>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</si>
  <si>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</si>
  <si>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</si>
  <si>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</si>
  <si>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</si>
  <si>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</si>
  <si>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</si>
  <si>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</si>
  <si>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</si>
  <si>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</si>
  <si>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</si>
  <si>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</si>
  <si>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</si>
  <si>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</si>
  <si>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</si>
  <si>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</si>
  <si>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</si>
  <si>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</si>
  <si>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</si>
  <si>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</si>
  <si>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</si>
  <si>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</si>
  <si>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</si>
  <si>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</si>
  <si>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</si>
  <si>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</si>
  <si>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</si>
  <si>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</si>
  <si>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</si>
  <si>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</si>
  <si>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</si>
  <si>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</si>
  <si>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</si>
  <si>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</si>
  <si>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</si>
  <si>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</si>
  <si>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</si>
  <si>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</si>
  <si>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</si>
  <si>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</si>
  <si>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</si>
  <si>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</si>
  <si>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</si>
  <si>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</si>
  <si>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</si>
  <si>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</si>
  <si>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</si>
  <si>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</si>
  <si>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</si>
  <si>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</si>
  <si>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</si>
  <si>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</si>
  <si>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</si>
  <si>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</si>
  <si>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</si>
  <si>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</si>
  <si>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</si>
  <si>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</si>
  <si>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</si>
  <si>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</si>
  <si>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</si>
  <si>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</si>
  <si>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</si>
  <si>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</si>
  <si>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</si>
  <si>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</si>
  <si>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</si>
  <si>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</si>
  <si>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</si>
  <si>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</si>
  <si>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</si>
  <si>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</si>
  <si>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</si>
  <si>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</si>
  <si>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</si>
  <si>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</si>
  <si>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</si>
  <si>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</si>
  <si>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</si>
  <si>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</si>
  <si>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</si>
  <si>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</si>
  <si>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</si>
  <si>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</si>
  <si>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</si>
  <si>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</si>
  <si>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</si>
  <si>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</si>
  <si>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</si>
  <si>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</si>
  <si>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</si>
  <si>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</si>
  <si>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</si>
  <si>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</si>
  <si>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</si>
  <si>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</si>
  <si>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</si>
  <si>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</si>
  <si>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</si>
  <si>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</si>
  <si>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</si>
  <si>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</si>
  <si>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</si>
  <si>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</si>
  <si>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</si>
  <si>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</si>
  <si>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</si>
  <si>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</si>
  <si>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</si>
  <si>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</si>
  <si>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</si>
  <si>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</si>
  <si>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</si>
  <si>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</si>
  <si>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</si>
  <si>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</si>
  <si>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</si>
  <si>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</si>
  <si>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</si>
  <si>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</si>
  <si>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</si>
  <si>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</si>
  <si>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</si>
  <si>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</si>
  <si>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</si>
  <si>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</si>
  <si>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</si>
  <si>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</si>
  <si>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</si>
  <si>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</si>
  <si>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</si>
  <si>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</si>
  <si>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</si>
  <si>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</si>
  <si>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</si>
  <si>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</si>
  <si>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</si>
  <si>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</si>
  <si>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</si>
  <si>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</si>
  <si>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</si>
  <si>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</si>
  <si>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</si>
  <si>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</si>
  <si>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</si>
  <si>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</si>
  <si>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</si>
  <si>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</si>
  <si>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</si>
  <si>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</si>
  <si>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</si>
  <si>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</si>
  <si>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</si>
  <si>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</si>
  <si>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</si>
  <si>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</si>
  <si>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</si>
  <si>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</si>
  <si>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</si>
  <si>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</si>
  <si>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</si>
  <si>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</si>
  <si>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</si>
  <si>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</si>
  <si>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</si>
  <si>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</si>
  <si>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</si>
  <si>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</si>
  <si>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</si>
  <si>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</si>
  <si>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</si>
  <si>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</si>
  <si>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</si>
  <si>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</si>
  <si>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</si>
  <si>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</si>
  <si>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</si>
  <si>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</si>
  <si>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</si>
  <si>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</si>
  <si>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</si>
  <si>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</si>
  <si>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</si>
  <si>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</si>
  <si>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</si>
  <si>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</si>
  <si>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</si>
  <si>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</si>
  <si>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</si>
  <si>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</si>
  <si>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</si>
  <si>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</si>
  <si>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</si>
  <si>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</si>
  <si>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</si>
  <si>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</si>
  <si>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</si>
  <si>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</si>
  <si>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</si>
  <si>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</si>
  <si>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</si>
  <si>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</si>
  <si>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</si>
  <si>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</si>
  <si>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</si>
  <si>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</si>
  <si>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</si>
  <si>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</si>
  <si>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</si>
  <si>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</si>
  <si>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</si>
  <si>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</si>
  <si>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</si>
  <si>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</si>
  <si>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</si>
  <si>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</si>
  <si>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</si>
  <si>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</si>
  <si>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</si>
  <si>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</si>
  <si>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</si>
  <si>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</si>
  <si>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</si>
  <si>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</si>
  <si>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</si>
  <si>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</si>
  <si>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</si>
  <si>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</si>
  <si>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</si>
  <si>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</si>
  <si>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</si>
  <si>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</si>
  <si>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</si>
  <si>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</si>
  <si>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</si>
  <si>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</si>
  <si>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</si>
  <si>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</si>
  <si>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</si>
  <si>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</si>
  <si>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</si>
  <si>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</si>
  <si>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</si>
  <si>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</si>
  <si>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</si>
  <si>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</si>
  <si>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</si>
  <si>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</si>
  <si>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</si>
  <si>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</si>
  <si>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</si>
  <si>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</si>
  <si>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</si>
  <si>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</si>
  <si>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</si>
  <si>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</si>
  <si>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</si>
  <si>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</si>
  <si>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</si>
  <si>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</si>
  <si>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</si>
  <si>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</si>
  <si>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</si>
  <si>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</si>
  <si>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</si>
  <si>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</si>
  <si>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</si>
  <si>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</si>
  <si>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</si>
  <si>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</si>
  <si>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</si>
  <si>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</si>
  <si>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</si>
  <si>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</si>
  <si>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</si>
  <si>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</si>
  <si>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</si>
  <si>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</si>
  <si>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</si>
  <si>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</si>
  <si>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</si>
  <si>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</si>
  <si>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</si>
  <si>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</si>
  <si>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</si>
  <si>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</si>
  <si>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</si>
  <si>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</si>
  <si>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</si>
  <si>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</si>
  <si>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</si>
  <si>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</si>
  <si>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</si>
  <si>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</si>
  <si>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</si>
  <si>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</si>
  <si>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</si>
  <si>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</si>
  <si>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</si>
  <si>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</si>
  <si>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</si>
  <si>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</si>
  <si>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</si>
  <si>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</si>
  <si>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</si>
  <si>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</si>
  <si>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</si>
  <si>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</si>
  <si>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</si>
  <si>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</si>
  <si>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</si>
  <si>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</si>
  <si>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</si>
  <si>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</si>
  <si>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</si>
  <si>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</si>
  <si>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</si>
  <si>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</si>
  <si>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</si>
  <si>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</si>
  <si>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</si>
  <si>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</si>
  <si>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</si>
  <si>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</si>
  <si>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</si>
  <si>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</si>
  <si>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</si>
  <si>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</si>
  <si>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</si>
  <si>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</si>
  <si>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</si>
  <si>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</si>
  <si>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</si>
  <si>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</si>
  <si>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</si>
  <si>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</si>
  <si>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</si>
  <si>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</si>
  <si>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</si>
  <si>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</si>
  <si>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</si>
  <si>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</si>
  <si>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</si>
  <si>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</si>
  <si>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</si>
  <si>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</si>
  <si>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</si>
  <si>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</si>
  <si>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</si>
  <si>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</si>
  <si>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</si>
  <si>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</si>
  <si>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</si>
  <si>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</si>
  <si>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</si>
  <si>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</si>
  <si>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</si>
  <si>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</si>
  <si>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</si>
  <si>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</si>
  <si>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</si>
  <si>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</si>
  <si>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</si>
  <si>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</si>
  <si>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</si>
  <si>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</si>
  <si>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</si>
  <si>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</si>
  <si>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</si>
  <si>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</si>
  <si>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</si>
  <si>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</si>
  <si>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</si>
  <si>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</si>
  <si>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</si>
  <si>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</si>
  <si>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</si>
  <si>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</si>
  <si>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</si>
  <si>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</si>
  <si>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</si>
  <si>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</si>
  <si>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</si>
  <si>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</si>
  <si>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</si>
  <si>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</si>
  <si>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</si>
  <si>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</si>
  <si>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</si>
  <si>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</si>
  <si>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</si>
  <si>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</si>
  <si>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</si>
  <si>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</si>
  <si>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</si>
  <si>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</si>
  <si>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</si>
  <si>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</si>
  <si>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</si>
  <si>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</si>
  <si>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</si>
  <si>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</si>
  <si>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</si>
  <si>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</si>
  <si>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</si>
  <si>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</si>
  <si>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</si>
  <si>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</si>
  <si>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</si>
  <si>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</si>
  <si>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</si>
  <si>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</si>
  <si>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</si>
  <si>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</si>
  <si>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</si>
  <si>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</si>
  <si>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</si>
  <si>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</si>
  <si>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</si>
  <si>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</si>
  <si>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</si>
  <si>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</si>
  <si>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</si>
  <si>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</si>
  <si>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</si>
  <si>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</si>
  <si>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</si>
  <si>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</si>
  <si>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</si>
  <si>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</si>
  <si>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</si>
  <si>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</si>
  <si>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</si>
  <si>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</si>
  <si>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</si>
  <si>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</si>
  <si>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</si>
  <si>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</si>
  <si>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</si>
  <si>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</si>
  <si>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</si>
  <si>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</si>
  <si>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</si>
  <si>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</si>
  <si>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</si>
  <si>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</si>
  <si>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</si>
  <si>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</si>
  <si>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</si>
  <si>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</si>
  <si>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</si>
  <si>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</si>
  <si>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</si>
  <si>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</si>
  <si>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</si>
  <si>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</si>
  <si>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</si>
  <si>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</si>
  <si>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</si>
  <si>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</si>
  <si>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</si>
  <si>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</si>
  <si>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</si>
  <si>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</si>
  <si>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</si>
  <si>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</si>
  <si>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</si>
  <si>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</si>
  <si>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</si>
  <si>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</si>
  <si>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</si>
  <si>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</si>
  <si>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</si>
  <si>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</si>
  <si>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</si>
  <si>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</si>
  <si>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</si>
  <si>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</si>
  <si>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</si>
  <si>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</si>
  <si>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</si>
  <si>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</si>
  <si>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</si>
  <si>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</si>
  <si>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</si>
  <si>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</si>
  <si>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</si>
  <si>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</si>
  <si>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</si>
  <si>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</si>
  <si>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</si>
  <si>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</si>
  <si>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</si>
  <si>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</si>
  <si>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</si>
  <si>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</si>
  <si>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</si>
  <si>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</si>
  <si>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</si>
  <si>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</si>
  <si>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</si>
  <si>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</si>
  <si>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</si>
  <si>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</si>
  <si>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</si>
  <si>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</si>
  <si>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</si>
  <si>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</si>
  <si>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</si>
  <si>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</si>
  <si>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</si>
  <si>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</si>
  <si>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</si>
  <si>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</si>
  <si>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</si>
  <si>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</si>
  <si>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</si>
  <si>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</si>
  <si>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</si>
  <si>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</si>
  <si>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</si>
  <si>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</si>
  <si>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</si>
  <si>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</si>
  <si>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</si>
  <si>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</si>
  <si>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</si>
  <si>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</si>
  <si>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</si>
  <si>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</si>
  <si>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</si>
  <si>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</si>
  <si>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</si>
  <si>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</si>
  <si>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</si>
  <si>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</si>
  <si>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</si>
  <si>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</si>
  <si>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</si>
  <si>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</si>
  <si>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</si>
  <si>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</si>
  <si>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</si>
  <si>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</si>
  <si>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</si>
  <si>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</si>
  <si>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</si>
  <si>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</si>
  <si>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</si>
  <si>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</si>
  <si>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</si>
  <si>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</si>
  <si>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</si>
  <si>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</si>
  <si>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</si>
  <si>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</si>
  <si>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</si>
  <si>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</si>
  <si>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</si>
  <si>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</si>
  <si>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</si>
  <si>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</si>
  <si>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</si>
  <si>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</si>
  <si>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</si>
  <si>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</si>
  <si>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</si>
  <si>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</si>
  <si>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</si>
  <si>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</si>
  <si>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</si>
  <si>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</si>
  <si>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</si>
  <si>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</si>
  <si>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</si>
  <si>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</si>
  <si>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</si>
  <si>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</si>
  <si>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</si>
  <si>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</si>
  <si>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</si>
  <si>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</si>
  <si>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</si>
  <si>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</si>
  <si>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</si>
  <si>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</si>
  <si>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</si>
  <si>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</si>
  <si>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</si>
  <si>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</si>
  <si>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</si>
  <si>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</si>
  <si>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</si>
  <si>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</si>
  <si>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</si>
  <si>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</si>
  <si>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</si>
  <si>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</si>
  <si>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</si>
  <si>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</si>
  <si>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</si>
  <si>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</si>
  <si>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</si>
  <si>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</si>
  <si>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</si>
  <si>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</si>
  <si>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</si>
  <si>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</si>
  <si>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</si>
  <si>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</si>
  <si>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</si>
  <si>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</si>
  <si>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</si>
  <si>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</si>
  <si>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</si>
  <si>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</si>
  <si>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</si>
  <si>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</si>
  <si>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</si>
  <si>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</si>
  <si>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</si>
  <si>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</si>
  <si>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</si>
  <si>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</si>
  <si>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</si>
  <si>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</si>
  <si>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</si>
  <si>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</si>
  <si>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</si>
  <si>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</si>
  <si>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</si>
  <si>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</si>
  <si>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</si>
  <si>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</si>
  <si>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</si>
  <si>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</si>
  <si>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</si>
  <si>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</si>
  <si>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</si>
  <si>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</si>
  <si>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</si>
  <si>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</si>
  <si>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</si>
  <si>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</si>
  <si>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</si>
  <si>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</si>
  <si>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</si>
  <si>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</si>
  <si>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</si>
  <si>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</si>
  <si>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</si>
  <si>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</si>
  <si>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</si>
  <si>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</si>
  <si>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</si>
  <si>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</si>
  <si>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</si>
  <si>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</si>
  <si>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</si>
  <si>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</si>
  <si>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</si>
  <si>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</si>
  <si>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</si>
  <si>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</si>
  <si>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</si>
  <si>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</si>
  <si>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</si>
  <si>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</si>
  <si>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</si>
  <si>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</si>
  <si>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</si>
  <si>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</si>
  <si>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</si>
  <si>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</si>
  <si>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</si>
  <si>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</si>
  <si>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</si>
  <si>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</si>
  <si>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</si>
  <si>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</si>
  <si>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</si>
  <si>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</si>
  <si>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</si>
  <si>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</si>
  <si>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</si>
  <si>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</si>
  <si>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</si>
  <si>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</si>
  <si>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</si>
  <si>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</si>
  <si>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</si>
  <si>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</si>
  <si>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</si>
  <si>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</si>
  <si>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</si>
  <si>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</si>
  <si>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</si>
  <si>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</si>
  <si>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</si>
  <si>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</si>
  <si>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</si>
  <si>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</si>
  <si>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</si>
  <si>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</si>
  <si>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</si>
  <si>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</si>
  <si>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</si>
  <si>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</si>
  <si>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</si>
  <si>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</si>
  <si>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</si>
  <si>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</si>
  <si>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</si>
  <si>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</si>
  <si>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</si>
  <si>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</si>
  <si>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</si>
  <si>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</si>
  <si>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</si>
  <si>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</si>
  <si>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</si>
  <si>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</si>
  <si>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</si>
  <si>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</si>
  <si>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</si>
  <si>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</si>
  <si>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</si>
  <si>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</si>
  <si>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</si>
  <si>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</si>
  <si>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</si>
  <si>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</si>
  <si>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</si>
  <si>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</si>
  <si>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</si>
  <si>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</si>
  <si>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</si>
  <si>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</si>
  <si>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</si>
  <si>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</si>
  <si>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</si>
  <si>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</si>
  <si>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</si>
  <si>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</si>
  <si>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</si>
  <si>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</si>
  <si>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</si>
  <si>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</si>
  <si>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</si>
  <si>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</si>
  <si>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</si>
  <si>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</si>
  <si>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</si>
  <si>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</si>
  <si>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</si>
  <si>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</si>
  <si>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</si>
  <si>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</si>
  <si>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</si>
  <si>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</si>
  <si>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</si>
  <si>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</si>
  <si>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</si>
  <si>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</si>
  <si>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</si>
  <si>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</si>
  <si>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</si>
  <si>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</si>
  <si>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</si>
  <si>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</si>
  <si>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</si>
  <si>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</si>
  <si>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</si>
  <si>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</si>
  <si>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</si>
  <si>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</si>
  <si>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</si>
  <si>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</si>
  <si>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</si>
  <si>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</si>
  <si>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</si>
  <si>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</si>
  <si>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</si>
  <si>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</si>
  <si>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</si>
  <si>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</si>
  <si>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</si>
  <si>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</si>
  <si>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</si>
  <si>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</si>
  <si>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</si>
  <si>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</si>
  <si>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</si>
  <si>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</si>
  <si>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</si>
  <si>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</si>
  <si>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</si>
  <si>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</si>
  <si>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</si>
  <si>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</si>
  <si>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</si>
  <si>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</si>
  <si>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</si>
  <si>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</si>
  <si>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</si>
  <si>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</si>
  <si>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</si>
  <si>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</si>
  <si>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</si>
  <si>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</si>
  <si>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</si>
  <si>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</si>
  <si>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</si>
  <si>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</si>
  <si>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</si>
  <si>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</si>
  <si>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</si>
  <si>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</si>
  <si>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</si>
  <si>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</si>
  <si>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</si>
  <si>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</si>
  <si>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</si>
  <si>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</si>
  <si>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</si>
  <si>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</si>
  <si>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</si>
  <si>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</si>
  <si>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</si>
  <si>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</si>
  <si>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</si>
  <si>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</si>
  <si>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</si>
  <si>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</si>
  <si>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</si>
  <si>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</si>
  <si>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</si>
  <si>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</si>
  <si>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</si>
  <si>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</si>
  <si>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</si>
  <si>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</si>
  <si>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</si>
  <si>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</si>
  <si>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</si>
  <si>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</si>
  <si>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</si>
  <si>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</si>
  <si>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</si>
  <si>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</si>
  <si>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</si>
  <si>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</si>
  <si>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</si>
  <si>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</si>
  <si>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</si>
  <si>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</si>
  <si>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</si>
  <si>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</si>
  <si>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</si>
  <si>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</si>
  <si>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</si>
  <si>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</si>
  <si>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</si>
  <si>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</si>
  <si>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</si>
  <si>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</si>
  <si>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</si>
  <si>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</si>
  <si>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</si>
  <si>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</si>
  <si>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</si>
  <si>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</si>
  <si>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</si>
  <si>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</si>
  <si>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</si>
  <si>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</si>
  <si>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</si>
  <si>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</si>
  <si>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</si>
  <si>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</si>
  <si>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</si>
  <si>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</si>
  <si>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</si>
  <si>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</si>
  <si>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</si>
  <si>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</si>
  <si>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</si>
  <si>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</si>
  <si>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</si>
  <si>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</si>
  <si>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</si>
  <si>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</si>
  <si>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</si>
  <si>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</si>
  <si>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</si>
  <si>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</si>
  <si>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</si>
  <si>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</si>
  <si>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</si>
  <si>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</si>
  <si>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</si>
  <si>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</si>
  <si>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</si>
  <si>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</si>
  <si>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</si>
  <si>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</si>
  <si>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</si>
  <si>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</si>
  <si>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</si>
  <si>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</si>
  <si>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</si>
  <si>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</si>
  <si>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</si>
  <si>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</si>
  <si>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</si>
  <si>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</si>
  <si>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</si>
  <si>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</si>
  <si>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</si>
  <si>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</si>
  <si>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</si>
  <si>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</si>
  <si>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</si>
  <si>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</si>
  <si>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</si>
  <si>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</si>
  <si>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</si>
  <si>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</si>
  <si>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</si>
  <si>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</si>
  <si>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</si>
  <si>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</si>
  <si>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</si>
  <si>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</si>
  <si>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</si>
  <si>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</si>
  <si>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</si>
  <si>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</si>
  <si>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</si>
  <si>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</si>
  <si>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</si>
  <si>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</si>
  <si>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</si>
  <si>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</si>
  <si>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</si>
  <si>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</si>
  <si>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24.05.2017</t>
  </si>
  <si>
    <t>22.05.2017</t>
  </si>
  <si>
    <t>https://tariff.eias.ru/disclo/get_file?p_guid=4610c6e0-63d6-476e-8e7c-738353e3c044</t>
  </si>
  <si>
    <t>Изменения в части количества КНС (в связи с принятием на обслуживание безхозных КНС))</t>
  </si>
  <si>
    <t>31456063</t>
  </si>
  <si>
    <t>ООО "ЗапСибНефтехим"</t>
  </si>
  <si>
    <t>1658087524</t>
  </si>
  <si>
    <t>30914574</t>
  </si>
  <si>
    <t>Филиал ФГБУ "ЦЖКУ" МИНОБОРОНЫ РОССИИ (по ЦВО)</t>
  </si>
  <si>
    <t>667043001</t>
  </si>
  <si>
    <t>31475492</t>
  </si>
  <si>
    <t>МУП "РЖКУ"-западное</t>
  </si>
  <si>
    <t>7224083172</t>
  </si>
  <si>
    <t>26320028</t>
  </si>
  <si>
    <t>ООО "ДСК-Энерго"</t>
  </si>
  <si>
    <t>7203144385</t>
  </si>
  <si>
    <t>30934103</t>
  </si>
  <si>
    <t>АСУСОН ТО "Винзилинский психоневрологический интернат"</t>
  </si>
  <si>
    <t>7224013707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</si>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</sst>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7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7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7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079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079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079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079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079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079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079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080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08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080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80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80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80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80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080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080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081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081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36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362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236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236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2365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236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36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236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9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801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8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8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423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4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424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4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1425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4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4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689.65697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67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23" sqref="H2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1339</v>
      </c>
      <c r="G13" s="272" t="s">
        <v>1305</v>
      </c>
      <c r="H13" s="272" t="s">
        <v>1341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4610c6e0-63d6-476e-8e7c-738353e3c044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F25" sqref="F2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1342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7">
        <v>11</v>
      </c>
      <c r="B126" s="198"/>
      <c r="C126" s="39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7"/>
      <c r="B127" s="198"/>
      <c r="C127" s="39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7"/>
      <c r="B128" s="198"/>
      <c r="C128" s="39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7"/>
      <c r="B129" s="198"/>
      <c r="C129" s="39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656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651</v>
      </c>
      <c r="D9" s="6" t="s">
        <v>1331</v>
      </c>
      <c r="E9" s="6" t="s">
        <v>652</v>
      </c>
      <c r="F9" s="6" t="s">
        <v>580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1343</v>
      </c>
      <c r="D11" s="6" t="s">
        <v>1344</v>
      </c>
      <c r="E11" s="6" t="s">
        <v>1345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618</v>
      </c>
      <c r="D13" s="6" t="s">
        <v>1335</v>
      </c>
      <c r="E13" s="6" t="s">
        <v>619</v>
      </c>
      <c r="F13" s="6" t="s">
        <v>598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625</v>
      </c>
      <c r="D14" s="6" t="s">
        <v>626</v>
      </c>
      <c r="E14" s="6" t="s">
        <v>627</v>
      </c>
      <c r="F14" s="6" t="s">
        <v>668</v>
      </c>
      <c r="G14" s="6" t="s">
        <v>608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653</v>
      </c>
      <c r="D15" s="6" t="s">
        <v>654</v>
      </c>
      <c r="E15" s="6" t="s">
        <v>655</v>
      </c>
      <c r="F15" s="6" t="s">
        <v>668</v>
      </c>
      <c r="G15" s="6" t="s">
        <v>581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1337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1336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1346</v>
      </c>
      <c r="D20" s="6" t="s">
        <v>1347</v>
      </c>
      <c r="E20" s="6" t="s">
        <v>1338</v>
      </c>
      <c r="F20" s="6" t="s">
        <v>1348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1334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580</v>
      </c>
      <c r="G25" s="6" t="s">
        <v>608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1355</v>
      </c>
      <c r="D26" s="6" t="s">
        <v>1356</v>
      </c>
      <c r="E26" s="6" t="s">
        <v>1357</v>
      </c>
      <c r="F26" s="6" t="s">
        <v>584</v>
      </c>
      <c r="G26" s="6" t="s">
        <v>581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1359</v>
      </c>
      <c r="E27" s="6" t="s">
        <v>599</v>
      </c>
      <c r="F27" s="6" t="s">
        <v>1360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1316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1316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1316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1316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1316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1316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1316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1316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1316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1316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1316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1316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1316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1316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1316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1316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1316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1316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1316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1316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1316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1316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1316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1316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1316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1316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1316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1316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1316</v>
      </c>
      <c r="C106" s="14" t="s">
        <v>561</v>
      </c>
    </row>
    <row r="107" spans="1:3" x14ac:dyDescent="0.15">
      <c r="A107" s="333">
        <v>44391.69935185185</v>
      </c>
      <c r="B107" s="14" t="s">
        <v>560</v>
      </c>
      <c r="C107" s="14" t="s">
        <v>561</v>
      </c>
    </row>
    <row r="108" spans="1:3" x14ac:dyDescent="0.15">
      <c r="A108" s="333">
        <v>44391.699363425927</v>
      </c>
      <c r="B108" s="14" t="s">
        <v>1316</v>
      </c>
      <c r="C108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1339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1340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G40" sqref="G4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0">
        <v>1</v>
      </c>
      <c r="E10" s="386" t="s">
        <v>1104</v>
      </c>
      <c r="F10" s="167"/>
      <c r="G10" s="380">
        <v>1</v>
      </c>
      <c r="H10" s="389" t="s">
        <v>1104</v>
      </c>
      <c r="I10" s="382" t="s">
        <v>1105</v>
      </c>
      <c r="J10" s="383"/>
      <c r="K10" s="391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0">
        <v>2</v>
      </c>
      <c r="E13" s="386" t="s">
        <v>1295</v>
      </c>
      <c r="F13" s="167"/>
      <c r="G13" s="380">
        <v>1</v>
      </c>
      <c r="H13" s="381" t="s">
        <v>1295</v>
      </c>
      <c r="I13" s="382" t="s">
        <v>1296</v>
      </c>
      <c r="J13" s="383"/>
      <c r="K13" s="391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31" sqref="G3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1" t="s">
        <v>446</v>
      </c>
      <c r="E4" s="402"/>
      <c r="F4" s="402"/>
      <c r="G4" s="403"/>
    </row>
    <row r="5" spans="1:7" ht="17.25" customHeight="1" x14ac:dyDescent="0.15">
      <c r="D5" s="404" t="str">
        <f>IF(org=0,"Не определено",org)</f>
        <v>ООО "Тюмень Водоканал"</v>
      </c>
      <c r="E5" s="405"/>
      <c r="F5" s="405"/>
      <c r="G5" s="406"/>
    </row>
    <row r="6" spans="1:7" ht="12" customHeight="1" x14ac:dyDescent="0.15">
      <c r="D6" s="407"/>
      <c r="E6" s="407"/>
      <c r="F6" s="407"/>
      <c r="G6" s="407"/>
    </row>
    <row r="7" spans="1:7" ht="33.75" hidden="1" customHeight="1" x14ac:dyDescent="0.15">
      <c r="A7" s="198"/>
      <c r="B7" s="198"/>
      <c r="C7" s="198"/>
      <c r="D7" s="245"/>
      <c r="E7" s="408" t="s">
        <v>296</v>
      </c>
      <c r="F7" s="408"/>
    </row>
    <row r="8" spans="1:7" x14ac:dyDescent="0.15">
      <c r="A8" s="198"/>
      <c r="B8" s="198"/>
      <c r="C8" s="198"/>
      <c r="D8" s="409" t="s">
        <v>44</v>
      </c>
      <c r="E8" s="410" t="s">
        <v>297</v>
      </c>
      <c r="F8" s="410" t="s">
        <v>298</v>
      </c>
      <c r="G8" s="410" t="s">
        <v>274</v>
      </c>
    </row>
    <row r="9" spans="1:7" ht="9.75" customHeight="1" x14ac:dyDescent="0.15">
      <c r="A9" s="198"/>
      <c r="B9" s="198"/>
      <c r="C9" s="198"/>
      <c r="D9" s="409"/>
      <c r="E9" s="410"/>
      <c r="F9" s="410"/>
      <c r="G9" s="410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1332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7">
        <v>11</v>
      </c>
      <c r="B23" s="198"/>
      <c r="C23" s="398"/>
      <c r="D23" s="318">
        <f>A23</f>
        <v>11</v>
      </c>
      <c r="E23" s="242" t="s">
        <v>396</v>
      </c>
      <c r="F23" s="171" t="s">
        <v>1313</v>
      </c>
      <c r="G23" s="330" t="s">
        <v>1333</v>
      </c>
    </row>
    <row r="24" spans="1:9" ht="25.5" customHeight="1" x14ac:dyDescent="0.15">
      <c r="A24" s="397"/>
      <c r="B24" s="198"/>
      <c r="C24" s="398"/>
      <c r="D24" s="318" t="str">
        <f>A23&amp;".1"</f>
        <v>11.1</v>
      </c>
      <c r="E24" s="227" t="s">
        <v>397</v>
      </c>
      <c r="F24" s="171" t="s">
        <v>1313</v>
      </c>
      <c r="G24" s="330" t="s">
        <v>1333</v>
      </c>
    </row>
    <row r="25" spans="1:9" ht="25.5" customHeight="1" x14ac:dyDescent="0.15">
      <c r="A25" s="397"/>
      <c r="B25" s="198"/>
      <c r="C25" s="398"/>
      <c r="D25" s="318" t="str">
        <f>A23&amp;".2"</f>
        <v>11.2</v>
      </c>
      <c r="E25" s="227" t="s">
        <v>398</v>
      </c>
      <c r="F25" s="171" t="s">
        <v>1313</v>
      </c>
      <c r="G25" s="330" t="s">
        <v>1333</v>
      </c>
    </row>
    <row r="26" spans="1:9" ht="25.5" customHeight="1" x14ac:dyDescent="0.15">
      <c r="A26" s="397"/>
      <c r="B26" s="198"/>
      <c r="C26" s="398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9">
        <v>7</v>
      </c>
      <c r="D29" s="400" t="s">
        <v>510</v>
      </c>
      <c r="E29" s="400"/>
      <c r="F29" s="400"/>
      <c r="G29" s="400"/>
      <c r="H29" s="179"/>
      <c r="I29" s="179"/>
    </row>
    <row r="30" spans="1:9" s="206" customFormat="1" ht="21.75" customHeight="1" x14ac:dyDescent="0.15">
      <c r="A30" s="203"/>
      <c r="B30" s="203"/>
      <c r="C30" s="399"/>
      <c r="D30" s="400"/>
      <c r="E30" s="400"/>
      <c r="F30" s="400"/>
      <c r="G30" s="40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M12" sqref="M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1299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</f>
        <v>689.65697</v>
      </c>
      <c r="M12" s="262">
        <f>64+1+2</f>
        <v>67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689.65697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67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