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xlsBook"/>
  <bookViews>
    <workbookView xWindow="930" yWindow="300" windowWidth="13665" windowHeight="7950" tabRatio="922" firstSheet="1" activeTab="2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ВО" sheetId="613" r:id="rId7"/>
    <sheet name="Форма 3.2 | Т-ВО" sheetId="530" r:id="rId8"/>
    <sheet name="Форма 1.0.1 | Т-транс" sheetId="614" state="veryHidden" r:id="rId9"/>
    <sheet name="Форма 3.2 | Т-транс" sheetId="567" state="veryHidden" r:id="rId10"/>
    <sheet name="Форма 1.0.1 | Т-подкл(инд)" sheetId="617" state="veryHidden" r:id="rId11"/>
    <sheet name="Форма 3.4 | Т-подкл(инд)" sheetId="598" state="veryHidden" r:id="rId12"/>
    <sheet name="Форма 1.0.1 | Т-подкл" sheetId="618" state="veryHidden" r:id="rId13"/>
    <sheet name="Форма 3.4 | Т-подкл" sheetId="566" state="veryHidden" r:id="rId14"/>
    <sheet name="Форма 1.0.1 | Форма 3.9" sheetId="622" r:id="rId15"/>
    <sheet name="Форма 3.9" sheetId="608" r:id="rId16"/>
    <sheet name="Форма 3.10" sheetId="610" state="veryHidden" r:id="rId17"/>
    <sheet name="Форма 1.0.2" sheetId="550" state="veryHidden" r:id="rId18"/>
    <sheet name="Форма 1.0.1 | Форма 3.10" sheetId="624" state="veryHidden" r:id="rId19"/>
    <sheet name="Сведения об изменении" sheetId="568" r:id="rId20"/>
    <sheet name="Комментарии" sheetId="431" r:id="rId21"/>
    <sheet name="Проверка" sheetId="546" r:id="rId22"/>
    <sheet name="modListTempFilter" sheetId="620" state="veryHidden" r:id="rId23"/>
    <sheet name="modCheckCyan" sheetId="612" state="veryHidden" r:id="rId24"/>
    <sheet name="REESTR_LINK" sheetId="602" state="veryHidden" r:id="rId25"/>
    <sheet name="REESTR_DS" sheetId="603" state="veryHidden" r:id="rId26"/>
    <sheet name="modHTTP" sheetId="604" state="veryHidden" r:id="rId27"/>
    <sheet name="modfrmRezimChoose" sheetId="609" state="veryHidden" r:id="rId28"/>
    <sheet name="modSheetMain" sheetId="599" state="veryHidden" r:id="rId29"/>
    <sheet name="REESTR_VT" sheetId="577" state="veryHidden" r:id="rId30"/>
    <sheet name="REESTR_VED" sheetId="579" state="veryHidden" r:id="rId31"/>
    <sheet name="modfrmReestrObj" sheetId="570" state="veryHidden" r:id="rId32"/>
    <sheet name="AllSheetsInThisWorkbook" sheetId="389" state="veryHidden" r:id="rId33"/>
    <sheet name="et_union_vert" sheetId="521" state="veryHidden" r:id="rId34"/>
    <sheet name="modInstruction" sheetId="605" state="veryHidden" r:id="rId35"/>
    <sheet name="modRegion" sheetId="528" state="veryHidden" r:id="rId36"/>
    <sheet name="modReestr" sheetId="433" state="veryHidden" r:id="rId37"/>
    <sheet name="modfrmReestr" sheetId="434" state="veryHidden" r:id="rId38"/>
    <sheet name="modUpdTemplMain" sheetId="424" state="veryHidden" r:id="rId39"/>
    <sheet name="REESTR_ORG" sheetId="390" state="veryHidden" r:id="rId40"/>
    <sheet name="modClassifierValidate" sheetId="400" state="veryHidden" r:id="rId41"/>
    <sheet name="modProv" sheetId="520" state="veryHidden" r:id="rId42"/>
    <sheet name="modHyp" sheetId="398" state="veryHidden" r:id="rId43"/>
    <sheet name="modServiceModule" sheetId="594" state="veryHidden" r:id="rId44"/>
    <sheet name="modList01" sheetId="551" state="veryHidden" r:id="rId45"/>
    <sheet name="modList02" sheetId="504" state="veryHidden" r:id="rId46"/>
    <sheet name="modList03" sheetId="549" state="veryHidden" r:id="rId47"/>
    <sheet name="et_union_hor" sheetId="471" state="veryHidden" r:id="rId48"/>
    <sheet name="REESTR_MO_FILTER" sheetId="621" state="veryHidden" r:id="rId49"/>
    <sheet name="REESTR_MO" sheetId="518" state="veryHidden" r:id="rId50"/>
    <sheet name="TEHSHEET" sheetId="205" state="veryHidden" r:id="rId51"/>
    <sheet name="modInfo" sheetId="513" state="veryHidden" r:id="rId52"/>
    <sheet name="modList05" sheetId="619" state="veryHidden" r:id="rId53"/>
    <sheet name="modList06" sheetId="553" state="veryHidden" r:id="rId54"/>
    <sheet name="modList07" sheetId="569" state="veryHidden" r:id="rId55"/>
    <sheet name="modList11" sheetId="539" state="veryHidden" r:id="rId56"/>
    <sheet name="modList12" sheetId="611" state="veryHidden" r:id="rId57"/>
    <sheet name="modfrmDateChoose" sheetId="517" state="veryHidden" r:id="rId58"/>
    <sheet name="modComm" sheetId="514" state="veryHidden" r:id="rId59"/>
    <sheet name="modThisWorkbook" sheetId="511" state="veryHidden" r:id="rId60"/>
    <sheet name="modfrmReestrMR" sheetId="519" state="veryHidden" r:id="rId61"/>
    <sheet name="modfrmCheckUpdates" sheetId="512" state="veryHidden" r:id="rId62"/>
  </sheets>
  <definedNames>
    <definedName name="_xlnm._FilterDatabase" localSheetId="21" hidden="1">Проверка!$B$4:$D$4</definedName>
    <definedName name="activity">'Перечень тарифов'!$F$20:$F$37</definedName>
    <definedName name="add_CS_List05_10">'Форма 1.0.1 | Т-подкл'!$G$17</definedName>
    <definedName name="add_CS_List05_2">'Форма 1.0.1 | Т-транс'!$G$17</definedName>
    <definedName name="add_CS_List05_9">'Форма 1.0.1 | Т-подкл(инд)'!$G$17</definedName>
    <definedName name="add_CT_10">'Форма 3.4 | Т-подкл'!$M$28</definedName>
    <definedName name="add_CT_2">'Форма 3.2 | Т-транс'!$M$28</definedName>
    <definedName name="add_CT_9">'Форма 3.4 | Т-подкл(инд)'!$M$28</definedName>
    <definedName name="add_MO_10">'Форма 3.4 | Т-подкл'!$M$29</definedName>
    <definedName name="add_MO_2">'Форма 3.2 | Т-транс'!$M$29</definedName>
    <definedName name="add_MO_9">'Форма 3.4 | Т-подкл(инд)'!$M$29</definedName>
    <definedName name="add_MO_List05_10">'Форма 1.0.1 | Т-подкл'!$G$14</definedName>
    <definedName name="add_MO_List05_2">'Форма 1.0.1 | Т-транс'!$G$14</definedName>
    <definedName name="add_MO_List05_9">'Форма 1.0.1 | Т-подкл(инд)'!$G$14</definedName>
    <definedName name="add_MR_List05_10">'Форма 1.0.1 | Т-подкл'!$G$15</definedName>
    <definedName name="add_MR_List05_2">'Форма 1.0.1 | Т-транс'!$G$15</definedName>
    <definedName name="add_MR_List05_9">'Форма 1.0.1 | Т-подкл(инд)'!$G$15</definedName>
    <definedName name="add_Rate_10">'Форма 3.4 | Т-подкл'!$M$30</definedName>
    <definedName name="add_Rate_2">'Форма 3.2 | Т-транс'!$M$30</definedName>
    <definedName name="add_Rate_9">'Форма 3.4 | Т-подкл(инд)'!$M$30</definedName>
    <definedName name="add_TER_List05_10">'Форма 1.0.1 | Т-подкл'!$G$16</definedName>
    <definedName name="add_TER_List05_2">'Форма 1.0.1 | Т-транс'!$G$16</definedName>
    <definedName name="add_TER_List05_9">'Форма 1.0.1 | Т-подкл(инд)'!$G$16</definedName>
    <definedName name="add_Warm_1">'Форма 3.2 | Т-ВО'!$M$35</definedName>
    <definedName name="add_Warm_2">'Форма 3.2 | Т-транс'!$M$27</definedName>
    <definedName name="anscount" hidden="1">1</definedName>
    <definedName name="apr_10">'Форма 3.4 | Т-подкл'!$AC$7:$AI$12</definedName>
    <definedName name="apr_2">'Форма 3.2 | Т-транс'!$O$8:$T$11</definedName>
    <definedName name="apr_9">'Форма 3.4 | Т-подкл(инд)'!$AD$7:$AJ$12</definedName>
    <definedName name="CHECK_LINK_RANGE_1">"Калькуляция!$I$11:$I$132"</definedName>
    <definedName name="checkCell_List01">Территории!$D$33:$L$33</definedName>
    <definedName name="checkCell_List02">'Перечень тарифов'!$E$20:$S$37</definedName>
    <definedName name="checkCell_List06_1">'Форма 3.2 | Т-ВО'!$M$18:$AD$137</definedName>
    <definedName name="checkCell_List06_1_double_date">'Форма 3.2 | Т-ВО'!$AE$18:$AE$137</definedName>
    <definedName name="checkCell_List06_1_unique_t">'Форма 3.2 | Т-ВО'!$M$18:$M$137</definedName>
    <definedName name="checkCell_List06_1_unique_t1">'Форма 3.2 | Т-ВО'!$AF$18:$AF$137</definedName>
    <definedName name="checkCell_List06_10">'Форма 3.4 | Т-подкл'!$M$19:$AL$30</definedName>
    <definedName name="checkCell_List06_10_double_date">'Форма 3.4 | Т-подкл'!$AM$19:$AM$30</definedName>
    <definedName name="checkCell_List06_10_plata1">'Форма 3.4 | Т-подкл'!$AC$15:$AD$30</definedName>
    <definedName name="checkCell_List06_10_plata2">'Форма 3.4 | Т-подкл'!$AE$15:$AF$30</definedName>
    <definedName name="checkCell_List06_10_unique">'Форма 3.4 | Т-подкл'!$AN$19:$AN$30</definedName>
    <definedName name="checkCell_List06_2">'Форма 3.2 | Т-транс'!$M$18:$W$30</definedName>
    <definedName name="checkCell_List06_2_double_date">'Форма 3.2 | Т-транс'!$X$18:$X$30</definedName>
    <definedName name="checkCell_List06_2_unique_t">'Форма 3.2 | Т-транс'!$M$18:$M$30</definedName>
    <definedName name="checkCell_List06_2_unique_t1">'Форма 3.2 | Т-транс'!$Y$18:$Y$30</definedName>
    <definedName name="checkCell_List06_9">'Форма 3.4 | Т-подкл(инд)'!$M$19:$AM$30</definedName>
    <definedName name="checkCell_List06_9_double_date">'Форма 3.4 | Т-подкл(инд)'!$AN$19:$AN$30</definedName>
    <definedName name="checkCell_List06_9_unique">'Форма 3.4 | Т-подкл(инд)'!$AO$19:$AO$30</definedName>
    <definedName name="checkCell_List07">'Сведения об изменении'!$D$11:$E$13</definedName>
    <definedName name="checkCell_List11">'Форма 3.9'!$D$10:$G$16</definedName>
    <definedName name="checkCells_List05_1">'Форма 1.0.1 | Т-ВО'!$F$7:$I$49</definedName>
    <definedName name="checkCells_List05_10">'Форма 1.0.1 | Т-подкл'!$F$7:$I$17</definedName>
    <definedName name="checkCells_List05_11">'Форма 1.0.1 | Форма 3.9'!$F$7:$I$49</definedName>
    <definedName name="checkCells_List05_2">'Форма 1.0.1 | Т-транс'!$F$7:$I$17</definedName>
    <definedName name="checkCells_List05_9">'Форма 1.0.1 | Т-подкл(инд)'!$F$7:$I$17</definedName>
    <definedName name="checkDEfCell_List01">Территории!$F$6</definedName>
    <definedName name="checkPeriodRange_List06_1">et_union_hor!$Q$35</definedName>
    <definedName name="checkPeriodRange_List06_10">et_union_hor!$Q$35</definedName>
    <definedName name="checkPeriodRange_List06_2">et_union_hor!$Q$35</definedName>
    <definedName name="checkPeriodRange_List06_3">et_union_hor!$Q$35</definedName>
    <definedName name="checkPeriodRange_List06_4">et_union_hor!$Q$35</definedName>
    <definedName name="checkPeriodRange_List06_5">et_union_hor!$V$98</definedName>
    <definedName name="checkPeriodRange_List06_6">et_union_hor!$Q$35</definedName>
    <definedName name="checkPeriodRange_List06_7">et_union_hor!$Q$35</definedName>
    <definedName name="checkPeriodRange_List06_8">et_union_hor!$Q$35</definedName>
    <definedName name="checkPeriodRange_List06_9">et_union_hor!$Q$35</definedName>
    <definedName name="chkGetUpdatesValue">Инструкция!$AA$100</definedName>
    <definedName name="chkNoUpdatesValue">Инструкция!$AA$102</definedName>
    <definedName name="code">Инструкция!$B$2</definedName>
    <definedName name="connection_flag">Титульный!$F$36</definedName>
    <definedName name="CURRENT_DATE">TEHSHEET!$H$29</definedName>
    <definedName name="data_List11">'Форма 3.9'!$F$12:$G$16</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4">et_union_hor!$M$154</definedName>
    <definedName name="default_val_6">et_union_hor!$M$98</definedName>
    <definedName name="DESCRIPTION_TERRITORY">REESTR_DS!$B$2:$B$9</definedName>
    <definedName name="et_Comm">et_union_hor!$4:$4</definedName>
    <definedName name="et_Component_comp">et_union_hor!$O$98</definedName>
    <definedName name="et_Component_comp_p">et_union_hor!$O$109</definedName>
    <definedName name="et_DS_range">et_union_hor!$AC$196</definedName>
    <definedName name="et_List00_00">et_union_hor!$224:$240</definedName>
    <definedName name="et_List00_01">et_union_hor!$224:$226</definedName>
    <definedName name="et_List00_02">et_union_hor!$228:$230</definedName>
    <definedName name="et_List00_03">et_union_hor!$232:$234</definedName>
    <definedName name="et_List00_04">et_union_hor!$236:$240</definedName>
    <definedName name="et_List01_0">et_union_hor!$249:$250</definedName>
    <definedName name="et_List01_1">et_union_hor!$254:$255</definedName>
    <definedName name="et_List01_2">et_union_hor!$259:$259</definedName>
    <definedName name="et_List02">et_union_hor!$9:$12</definedName>
    <definedName name="et_List02_1">et_union_hor!$9:$11</definedName>
    <definedName name="et_List02_1_wd">et_union_hor!$14:$16</definedName>
    <definedName name="et_List02_2">et_union_hor!$9:$10</definedName>
    <definedName name="et_List02_2_wd">et_union_hor!$14:$15</definedName>
    <definedName name="et_List02_3">et_union_hor!$9:$9</definedName>
    <definedName name="et_List02_3_wd">et_union_hor!$14:$14</definedName>
    <definedName name="et_List02_4">et_union_hor!$9:$9</definedName>
    <definedName name="et_List02_4_wd">et_union_hor!$14:$14</definedName>
    <definedName name="et_List02_changeColor_1">et_union_hor!$J$9:$J$11</definedName>
    <definedName name="et_List02_changeColor_1_wd">et_union_hor!$J$14:$J$16</definedName>
    <definedName name="et_List02_changeColor_2">et_union_hor!$N$9:$N$10</definedName>
    <definedName name="et_List02_changeColor_2_wd">et_union_hor!$N$14:$N$15</definedName>
    <definedName name="et_List02_changeColor_3">et_union_hor!$R$9</definedName>
    <definedName name="et_List02_changeColor_3_wd">et_union_hor!$R$14</definedName>
    <definedName name="et_List02_wd">et_union_hor!$14:$17</definedName>
    <definedName name="et_List03">et_union_hor!$244:$244</definedName>
    <definedName name="et_List05_1">et_union_hor!$294:$294</definedName>
    <definedName name="et_List05_1_FormulaVD">'Форма 1.0.1 | Т-ВО'!$H$9</definedName>
    <definedName name="et_List05_10_FormulaVD">'Форма 1.0.1 | Т-подкл'!$H$9</definedName>
    <definedName name="et_List05_11_FormulaVD">'Форма 1.0.1 | Форма 3.9'!$H$9</definedName>
    <definedName name="et_List05_2">et_union_hor!$293:$295</definedName>
    <definedName name="et_List05_2_FormulaVD">'Форма 1.0.1 | Т-транс'!$H$9</definedName>
    <definedName name="et_List05_3">et_union_hor!$291:$296</definedName>
    <definedName name="et_List05_4">et_union_hor!$289:$297</definedName>
    <definedName name="et_List05_9_FormulaVD">'Форма 1.0.1 | Т-подкл(инд)'!$H$9</definedName>
    <definedName name="et_List05_FormulaVD">et_union_hor!$H$290</definedName>
    <definedName name="et_List06">et_union_hor!$212:$212</definedName>
    <definedName name="et_List06_1">et_union_hor!$30:$40</definedName>
    <definedName name="et_List06_1_1">et_union_hor!$34:$34</definedName>
    <definedName name="et_List06_1_2">et_union_hor!$33:$36</definedName>
    <definedName name="et_List06_1_3">et_union_hor!$32:$37</definedName>
    <definedName name="et_List06_1_4">et_union_hor!$32:$37</definedName>
    <definedName name="et_List06_1_5">et_union_hor!$31:$38</definedName>
    <definedName name="et_List06_1_6">et_union_hor!$30:$39</definedName>
    <definedName name="et_List06_1_7">et_union_hor!$29:$40</definedName>
    <definedName name="et_List06_1_MC">et_union_hor!$M$29:$M$40</definedName>
    <definedName name="et_List06_1_MC2">et_union_hor!$M$29:$M$35</definedName>
    <definedName name="et_List06_1_MC3">et_union_hor!$O$29:$AC$33</definedName>
    <definedName name="et_List06_1_Period">et_union_hor!$O$29:$U$41</definedName>
    <definedName name="et_List06_10_1">et_union_hor!$184:$188</definedName>
    <definedName name="et_List06_10_1_K">et_union_hor!$Q$200:$AB$203</definedName>
    <definedName name="et_List06_10_2">et_union_hor!$184:$187</definedName>
    <definedName name="et_List06_10_3">et_union_hor!$184:$186</definedName>
    <definedName name="et_List06_10_4">et_union_hor!$184:$185</definedName>
    <definedName name="et_List06_10_5">et_union_hor!$183:$189</definedName>
    <definedName name="et_List06_10_6">et_union_hor!$182:$190</definedName>
    <definedName name="et_List06_10_7">et_union_hor!$181:$191</definedName>
    <definedName name="et_List06_10_8">et_union_hor!$184:$184</definedName>
    <definedName name="et_List06_10_MC">et_union_hor!$M$181:$M$190</definedName>
    <definedName name="et_List06_10_MC2">et_union_hor!$M$181:$M$184</definedName>
    <definedName name="et_List06_10_MC3">et_union_hor!$N$181:$AK$183</definedName>
    <definedName name="et_List06_10_MC4">et_union_hor!$AB$184:$AJ$185</definedName>
    <definedName name="et_List06_10_Period">et_union_hor!$AC$181:$AJ$190</definedName>
    <definedName name="et_List06_2">et_union_hor!$46:$56</definedName>
    <definedName name="et_List06_2_1">et_union_hor!$50:$50</definedName>
    <definedName name="et_List06_2_2">et_union_hor!$49:$52</definedName>
    <definedName name="et_List06_2_3">et_union_hor!$48:$53</definedName>
    <definedName name="et_List06_2_4">et_union_hor!$48:$53</definedName>
    <definedName name="et_List06_2_5">et_union_hor!$47:$54</definedName>
    <definedName name="et_List06_2_6">et_union_hor!$46:$55</definedName>
    <definedName name="et_List06_2_7">et_union_hor!$45:$56</definedName>
    <definedName name="et_List06_2_MC">et_union_hor!$M$45:$M$56</definedName>
    <definedName name="et_List06_2_MC2">et_union_hor!$M$45:$M$51</definedName>
    <definedName name="et_List06_2_MC3">et_union_hor!$O$45:$V$49</definedName>
    <definedName name="et_List06_2_Period">et_union_hor!$O$45:$U$56</definedName>
    <definedName name="et_List06_3">et_union_hor!$62:$72</definedName>
    <definedName name="et_List06_3_1">et_union_hor!$66:$66</definedName>
    <definedName name="et_List06_3_2">et_union_hor!$65:$68</definedName>
    <definedName name="et_List06_3_3">et_union_hor!$64:$69</definedName>
    <definedName name="et_List06_3_4">et_union_hor!$64:$69</definedName>
    <definedName name="et_List06_3_5">et_union_hor!$63:$70</definedName>
    <definedName name="et_List06_3_6">et_union_hor!$62:$71</definedName>
    <definedName name="et_List06_3_7">et_union_hor!$61:$72</definedName>
    <definedName name="et_List06_3_MC">et_union_hor!$M$61:$M$72</definedName>
    <definedName name="et_List06_3_MC2">et_union_hor!$M$61:$M$67</definedName>
    <definedName name="et_List06_3_MC3">et_union_hor!$O$61:$V$65</definedName>
    <definedName name="et_List06_3_Period">et_union_hor!$O$61:$U$72</definedName>
    <definedName name="et_List06_4">et_union_hor!$78:$88</definedName>
    <definedName name="et_List06_4_1">et_union_hor!$82:$82</definedName>
    <definedName name="et_List06_4_2">et_union_hor!$81:$84</definedName>
    <definedName name="et_List06_4_3">et_union_hor!$80:$85</definedName>
    <definedName name="et_List06_4_4">et_union_hor!$80:$85</definedName>
    <definedName name="et_List06_4_5">et_union_hor!$79:$86</definedName>
    <definedName name="et_List06_4_6">et_union_hor!$78:$87</definedName>
    <definedName name="et_List06_4_7">et_union_hor!$77:$88</definedName>
    <definedName name="et_List06_4_MC">et_union_hor!$M$77:$M$88</definedName>
    <definedName name="et_List06_4_MC2">et_union_hor!$M$77:$M$83</definedName>
    <definedName name="et_List06_4_MC3">et_union_hor!$O$77:$V$81</definedName>
    <definedName name="et_List06_4_Period">et_union_hor!$O$77:$U$88</definedName>
    <definedName name="et_List06_5">et_union_hor!$93:$109</definedName>
    <definedName name="et_List06_5_0">et_union_hor!$100:$100</definedName>
    <definedName name="et_List06_5_0_first">et_union_hor!$109:$109</definedName>
    <definedName name="et_List06_5_1">et_union_hor!$98:$102</definedName>
    <definedName name="et_List06_5_1_changeColor">et_union_hor!$O$98:$Z$99</definedName>
    <definedName name="et_List06_5_1_delete">et_union_hor!$100:$102</definedName>
    <definedName name="et_List06_5_2">et_union_hor!$97:$103</definedName>
    <definedName name="et_List06_5_3">et_union_hor!$96:$104</definedName>
    <definedName name="et_List06_5_4">et_union_hor!$95:$105</definedName>
    <definedName name="et_List06_5_5">et_union_hor!$94:$106</definedName>
    <definedName name="et_List06_5_6">et_union_hor!$93:$107</definedName>
    <definedName name="et_List06_5_7">et_union_hor!$92:$109</definedName>
    <definedName name="et_List06_5_MC">et_union_hor!$M$92:$M$108</definedName>
    <definedName name="et_List06_5_MC2">et_union_hor!$M$92:$M$101</definedName>
    <definedName name="et_List06_5_MC3">et_union_hor!$O$92:$AA$97</definedName>
    <definedName name="et_List06_5_Period">et_union_hor!$O$92:$Z$109</definedName>
    <definedName name="et_List06_6">et_union_hor!$115:$127</definedName>
    <definedName name="et_List06_6_1">et_union_hor!$120:$120</definedName>
    <definedName name="et_List06_6_2">et_union_hor!$119:$122</definedName>
    <definedName name="et_List06_6_3">et_union_hor!$118:$123</definedName>
    <definedName name="et_List06_6_4">et_union_hor!$117:$124</definedName>
    <definedName name="et_List06_6_5">et_union_hor!$116:$125</definedName>
    <definedName name="et_List06_6_6">et_union_hor!$115:$126</definedName>
    <definedName name="et_List06_6_7">et_union_hor!$114:$127</definedName>
    <definedName name="et_List06_6_MC">et_union_hor!$M$114:$M$127</definedName>
    <definedName name="et_List06_6_MC2">et_union_hor!$M$114:$M$121</definedName>
    <definedName name="et_List06_6_MC3">et_union_hor!$O$114:$V$119</definedName>
    <definedName name="et_List06_6_Period">et_union_hor!$O$114:$U$127</definedName>
    <definedName name="et_List06_7">et_union_hor!$132:$144</definedName>
    <definedName name="et_List06_7_1">et_union_hor!$137:$137</definedName>
    <definedName name="et_List06_7_2">et_union_hor!$136:$139</definedName>
    <definedName name="et_List06_7_3">et_union_hor!$135:$140</definedName>
    <definedName name="et_List06_7_4">et_union_hor!$134:$141</definedName>
    <definedName name="et_List06_7_5">et_union_hor!$133:$142</definedName>
    <definedName name="et_List06_7_6">et_union_hor!$132:$143</definedName>
    <definedName name="et_List06_7_7">et_union_hor!$131:$144</definedName>
    <definedName name="et_List06_7_MC">et_union_hor!$M$131:$M$144</definedName>
    <definedName name="et_List06_7_MC2">et_union_hor!$M$131:$M$138</definedName>
    <definedName name="et_List06_7_MC3">et_union_hor!$O$131:$V$136</definedName>
    <definedName name="et_List06_7_Period">et_union_hor!$O$131:$U$144</definedName>
    <definedName name="et_List06_8">et_union_hor!$149:$161</definedName>
    <definedName name="et_List06_8_1">et_union_hor!$154:$154</definedName>
    <definedName name="et_List06_8_2">et_union_hor!$153:$156</definedName>
    <definedName name="et_List06_8_3">et_union_hor!$152:$157</definedName>
    <definedName name="et_List06_8_4">et_union_hor!$151:$158</definedName>
    <definedName name="et_List06_8_5">et_union_hor!$150:$159</definedName>
    <definedName name="et_List06_8_6">et_union_hor!$149:$160</definedName>
    <definedName name="et_List06_8_7">et_union_hor!$148:$161</definedName>
    <definedName name="et_List06_8_MC">et_union_hor!$M$148:$M$161</definedName>
    <definedName name="et_List06_8_MC2">et_union_hor!$M$148:$M$155</definedName>
    <definedName name="et_List06_8_MC3">et_union_hor!$O$148:$V$153</definedName>
    <definedName name="et_List06_8_Period">et_union_hor!$O$148:$U$161</definedName>
    <definedName name="et_List06_9_1">et_union_hor!$169:$173</definedName>
    <definedName name="et_List06_9_2">et_union_hor!$169:$172</definedName>
    <definedName name="et_List06_9_3">et_union_hor!$169:$171</definedName>
    <definedName name="et_List06_9_4">et_union_hor!$169:$170</definedName>
    <definedName name="et_List06_9_5">et_union_hor!$168:$174</definedName>
    <definedName name="et_List06_9_6">et_union_hor!$167:$175</definedName>
    <definedName name="et_List06_9_7">et_union_hor!$166:$176</definedName>
    <definedName name="et_List06_9_8">et_union_hor!$169:$169</definedName>
    <definedName name="et_List06_9_MC">et_union_hor!$M$166:$M$177</definedName>
    <definedName name="et_List06_9_MC2">et_union_hor!$M$166:$M$173</definedName>
    <definedName name="et_List06_9_MC3">et_union_hor!$N$166:$AL$168</definedName>
    <definedName name="et_List06_9_MC4">et_union_hor!$AC$169:$AK$170</definedName>
    <definedName name="et_List06_9_Period">et_union_hor!$AD$166:$AK$177</definedName>
    <definedName name="et_List07">et_union_hor!$208:$208</definedName>
    <definedName name="et_List08">et_union_hor!$220:$220</definedName>
    <definedName name="et_List11_1">et_union_hor!$264:$264</definedName>
    <definedName name="et_List12_1">et_union_hor!$269:$269</definedName>
    <definedName name="et_List12_2">et_union_hor!$274:$274</definedName>
    <definedName name="et_List12_3">et_union_hor!$279:$279</definedName>
    <definedName name="et_List12_4">et_union_hor!$284:$284</definedName>
    <definedName name="et_OneRates_1">et_union_hor!$O$34</definedName>
    <definedName name="et_OneRates_2">et_union_hor!$O$50</definedName>
    <definedName name="et_OneRates_3">et_union_hor!$O$66</definedName>
    <definedName name="et_OneRates_4">et_union_hor!$O$82</definedName>
    <definedName name="et_OneRates_5">et_union_hor!$Q$98</definedName>
    <definedName name="et_OneRates_5_comp">et_union_hor!$P$98</definedName>
    <definedName name="et_OneRates_5_comp_p">et_union_hor!$P$109</definedName>
    <definedName name="et_OneRates_5_p">et_union_hor!$Q$109</definedName>
    <definedName name="et_OneRates_6">et_union_hor!$O$120</definedName>
    <definedName name="et_OneRates_7">et_union_hor!$O$137</definedName>
    <definedName name="et_pIns_List06_1_Period">et_union_hor!$AC$29:$AC$41</definedName>
    <definedName name="et_pIns_List06_10_Period">et_union_hor!$AK$181:$AK$190</definedName>
    <definedName name="et_pIns_List06_2_Period">et_union_hor!$V$45:$V$56</definedName>
    <definedName name="et_pIns_List06_3_Period">et_union_hor!$V$61:$V$72</definedName>
    <definedName name="et_pIns_List06_4_Period">et_union_hor!$V$77:$V$88</definedName>
    <definedName name="et_pIns_List06_5_Period">et_union_hor!$AA$92:$AA$109</definedName>
    <definedName name="et_pIns_List06_6_Period">et_union_hor!$V$114:$V$127</definedName>
    <definedName name="et_pIns_List06_7_Period">et_union_hor!$V$131:$V$144</definedName>
    <definedName name="et_pIns_List06_8_Period">et_union_hor!$V$148:$V$161</definedName>
    <definedName name="et_pIns_List06_9_Period">et_union_hor!$AL$166:$AL$177</definedName>
    <definedName name="et_PN_range">et_union_hor!$Q$196</definedName>
    <definedName name="et_TN_range">et_union_hor!$U$196</definedName>
    <definedName name="et_TS_range">et_union_hor!$Y$196</definedName>
    <definedName name="et_TwoRates_1">et_union_hor!$P$34:$Q$34</definedName>
    <definedName name="et_TwoRates_2">et_union_hor!$P$50:$Q$50</definedName>
    <definedName name="et_TwoRates_3">et_union_hor!$P$66:$Q$66</definedName>
    <definedName name="et_TwoRates_4">et_union_hor!$P$82:$Q$82</definedName>
    <definedName name="et_TwoRates_5">et_union_hor!$R$98:$S$98</definedName>
    <definedName name="et_TwoRates_5_comp">et_union_hor!$T$98:$U$98</definedName>
    <definedName name="et_TwoRates_5_comp_p">et_union_hor!$T$109:$V$109</definedName>
    <definedName name="et_TwoRates_5_p">et_union_hor!$R$109:$S$109</definedName>
    <definedName name="et_TwoRates_6">et_union_hor!$P$120:$Q$120</definedName>
    <definedName name="et_TwoRates_7">et_union_hor!$P$137:$Q$137</definedName>
    <definedName name="fil">Титульный!$F$30</definedName>
    <definedName name="fil_flag">Титульный!$F$28</definedName>
    <definedName name="FirstLine">Инструкция!$A$6</definedName>
    <definedName name="flag_publication">Титульный!$F$9</definedName>
    <definedName name="flagMO">'Перечень тарифов'!$K$20:$K$37</definedName>
    <definedName name="flagST">'Перечень тарифов'!$O$20:$O$37</definedName>
    <definedName name="flagTwoTariff">'Перечень тарифов'!$G$20:$G$37</definedName>
    <definedName name="flagUsedTer_List01">Территории!$P$11:$P$33</definedName>
    <definedName name="group_rates">'Перечень тарифов'!$E$20:$E$37</definedName>
    <definedName name="header_1">'Форма 3.2 | Т-ВО'!$L$5</definedName>
    <definedName name="header_10">'Форма 3.4 | Т-подкл'!$L$5</definedName>
    <definedName name="header_2">'Форма 3.2 | Т-транс'!$L$5</definedName>
    <definedName name="header_9">'Форма 3.4 | Т-подкл(инд)'!$L$5:$AJ$5</definedName>
    <definedName name="hlApr">'Перечень тарифов'!$G$10</definedName>
    <definedName name="id_rates">'Перечень тарифов'!$A$20:$A$37</definedName>
    <definedName name="IDtariff_List05_1">'Форма 1.0.1 | Т-ВО'!$A$1</definedName>
    <definedName name="IDtariff_List05_10">'Форма 1.0.1 | Т-подкл'!$A$1</definedName>
    <definedName name="IDtariff_List05_11">'Форма 1.0.1 | Форма 3.9'!$A$1</definedName>
    <definedName name="IDtariff_List05_2">'Форма 1.0.1 | Т-транс'!$A$1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Sellers">'Перечень тарифов'!$G$11</definedName>
    <definedName name="IstPub">Титульный!$F$21</definedName>
    <definedName name="IstPub_ch">Титульный!$F$26</definedName>
    <definedName name="kind_group_rates">TEHSHEET!$X$2:$X$11</definedName>
    <definedName name="kind_group_rates_load">TEHSHEET!$AP$2:$AP$5</definedName>
    <definedName name="kind_group_rates_load_filter">TEHSHEET!$AQ$2:$AQ$4</definedName>
    <definedName name="kind_of_activity">REESTR_VED!$B$2:$B$4</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TEHSHEET!$AZ$2:$AZ$6</definedName>
    <definedName name="kind_of_fuel">TEHSHEET!$AK$2:$AK$9</definedName>
    <definedName name="kind_of_heat_transfer">TEHSHEET!$O$2:$O$13</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TEHSHEET!$BA$2:$BA$6</definedName>
    <definedName name="kind_of_NDS">TEHSHEET!$H$2:$H$4</definedName>
    <definedName name="kind_of_NDS_tariff">TEHSHEET!$H$7:$H$8</definedName>
    <definedName name="kind_of_NDS_tariff_people">TEHSHEET!$H$13:$H$14</definedName>
    <definedName name="kind_of_nets">TEHSHEET!$S$2:$S$4</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REESTR_MO!$A$2:$D$301</definedName>
    <definedName name="List01_CheckC">Территории!$D$11:$L$33</definedName>
    <definedName name="List01_NameCol">Территории!$K$1:$M$1</definedName>
    <definedName name="List01_REESTR_MO">Территории!$H$11:$L$33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3.2 | Т-ВО'!$11:$11</definedName>
    <definedName name="List06_1_MC">'Форма 3.2 | Т-ВО'!$O$18:$O$137</definedName>
    <definedName name="List06_1_MC2">'Форма 3.2 | Т-ВО'!$AC$18:$AC$137</definedName>
    <definedName name="List06_1_note">'Форма 3.2 | Т-ВО'!$AD$18:$AD$137</definedName>
    <definedName name="List06_1_Period">'Форма 3.2 | Т-ВО'!$O$18:$U$137</definedName>
    <definedName name="List06_10_DP">'Форма 3.4 | Т-подкл'!$12:$12</definedName>
    <definedName name="List06_10_flagDS">'Форма 3.4 | Т-подкл'!$Y$18:$Y$30</definedName>
    <definedName name="List06_10_flagTN">'Форма 3.4 | Т-подкл'!$Q$18:$T$30</definedName>
    <definedName name="List06_10_flagTS">'Форма 3.4 | Т-подкл'!$U$18:$X$30</definedName>
    <definedName name="List06_10_MC2">'Форма 3.4 | Т-подкл'!$AK$19:$AK$30</definedName>
    <definedName name="List06_10_note">'Форма 3.4 | Т-подкл'!$AL$19:$AL$30</definedName>
    <definedName name="List06_10_Period">'Форма 3.4 | Т-подкл'!$AC$19:$AJ$30</definedName>
    <definedName name="List06_10_pl">'Форма 3.4 | Т-подкл'!$11:$11</definedName>
    <definedName name="List06_10_region">'Форма 3.4 | Т-подкл'!$Q$22:$AB$24</definedName>
    <definedName name="List06_2_DP">'Форма 3.2 | Т-транс'!$11:$11</definedName>
    <definedName name="List06_2_MC">'Форма 3.2 | Т-транс'!$O$18:$O$30</definedName>
    <definedName name="List06_2_MC2">'Форма 3.2 | Т-транс'!$V$18:$V$30</definedName>
    <definedName name="List06_2_note">'Форма 3.2 | Т-транс'!$W$18:$W$30</definedName>
    <definedName name="List06_2_Period">'Форма 3.2 | Т-транс'!$O$18:$U$30</definedName>
    <definedName name="List06_9_DP">'Форма 3.4 | Т-подкл(инд)'!$12:$12</definedName>
    <definedName name="List06_9_flagDS">'Форма 3.4 | Т-подкл(инд)'!$Z$18:$Z$30</definedName>
    <definedName name="List06_9_flagPN">'Форма 3.4 | Т-подкл(инд)'!$N$18:$N$30</definedName>
    <definedName name="List06_9_flagTN">'Форма 3.4 | Т-подкл(инд)'!$R$18:$U$30</definedName>
    <definedName name="List06_9_flagTS">'Форма 3.4 | Т-подкл(инд)'!$V$18:$Y$30</definedName>
    <definedName name="List06_9_MC2">'Форма 3.4 | Т-подкл(инд)'!$AL$19:$AL$30</definedName>
    <definedName name="List06_9_note">'Форма 3.4 | Т-подкл(инд)'!$AM$19:$AM$30</definedName>
    <definedName name="List06_9_Period">'Форма 3.4 | Т-подкл(инд)'!$AD$19:$AK$30</definedName>
    <definedName name="List06_9_pl">'Форма 3.4 | Т-подкл(инд)'!$11:$11</definedName>
    <definedName name="List06_9_region">'Форма 3.4 | Т-подкл(инд)'!$R$22:$AC$25</definedName>
    <definedName name="List11_GroundMaterials_1">'Форма 3.9'!$F$12:$F$16</definedName>
    <definedName name="List11_note">'Форма 3.9'!$G$10:$G$16</definedName>
    <definedName name="List12_Date">'Форма 3.10'!$G$11</definedName>
    <definedName name="List12_GroundMaterials_1">'Форма 3.10'!$H$11:$H$32</definedName>
    <definedName name="List12_note">'Форма 3.10'!$I$10:$I$32</definedName>
    <definedName name="ListForms">modSheetMain!$A:$A</definedName>
    <definedName name="logical">TEHSHEET!$D$2:$D$3</definedName>
    <definedName name="mo_List01">Территории!$K$11:$K$33</definedName>
    <definedName name="MODesc">'Перечень тарифов'!$N$20:$N$37</definedName>
    <definedName name="MONTH">TEHSHEET!$E$2:$E$13</definedName>
    <definedName name="mr_List01">Территории!$H$11:$H$33</definedName>
    <definedName name="mrCopy_List01">Территории!$M$11:$M$33</definedName>
    <definedName name="mrmoCopy_List01">Территории!$R$11:$R$33</definedName>
    <definedName name="nalog">Титульный!$F$34</definedName>
    <definedName name="name_rates">'Перечень тарифов'!$J$20:$J$37</definedName>
    <definedName name="name_rates_4">TEHSHEET!$AA$2:$AA$5</definedName>
    <definedName name="name_rates_4_filter">TEHSHEET!$AB$2:$AB$5</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3.2 | Т-ВО'!$O$23</definedName>
    <definedName name="OneRates_2">'Форма 3.2 | Т-транс'!$O$23</definedName>
    <definedName name="org">Титульный!$F$29</definedName>
    <definedName name="Org_Address">Титульный!$F$38:$F$38</definedName>
    <definedName name="ORG_END_DATE">TEHSHEET!$F$29</definedName>
    <definedName name="Org_main">Титульный!$F$39</definedName>
    <definedName name="ORG_START_DATE">TEHSHEET!$E$29</definedName>
    <definedName name="otv_lico_name">Титульный!$F$41:$F$44</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1_1">'Форма 3.9'!$E$12:$E$13</definedName>
    <definedName name="pCng_List11_2">'Форма 3.9'!$E$15:$E$16</definedName>
    <definedName name="pCng_List12_1">'Форма 3.10'!$E$15:$E$16</definedName>
    <definedName name="pCng_List12_2">'Форма 3.10'!$E$18:$E$19</definedName>
    <definedName name="pCng_List12_6">'Форма 3.10'!$E$31:$E$32</definedName>
    <definedName name="pDbl_List12_5">'Форма 3.10'!$G$28:$G$29</definedName>
    <definedName name="pDbl_List12_5_copy">'Форма 3.10'!$L$28:$L$29</definedName>
    <definedName name="pDbl_List12_5_copy2">'Форма 3.10'!$K$28:$K$29</definedName>
    <definedName name="pDel_Comm">Комментарии!$C$11:$C$12</definedName>
    <definedName name="pDel_List01_0">Территории!$C$11:$C$33</definedName>
    <definedName name="pDel_List01_1">Территории!$F$11:$F$33</definedName>
    <definedName name="pDel_List01_2">Территории!$I$11:$I$33</definedName>
    <definedName name="pDel_List02">'Перечень тарифов'!$C$20:$C$37</definedName>
    <definedName name="pDel_List02_1">'Перечень тарифов'!$H$20:$H$37</definedName>
    <definedName name="pDel_List02_2">'Перечень тарифов'!$L$20:$L$37</definedName>
    <definedName name="pDel_List02_3">'Перечень тарифов'!$P$20:$P$37</definedName>
    <definedName name="pDel_List03">'Форма 1.0.2'!$C$12:$C$13</definedName>
    <definedName name="pDel_List06_1_1">'Форма 3.2 | Т-ВО'!$I$18:$K$137</definedName>
    <definedName name="pDel_List06_10_3">'Форма 3.4 | Т-подкл'!$R$19:$R$30</definedName>
    <definedName name="pDel_List06_10_4">'Форма 3.4 | Т-подкл'!$V$19:$V$30</definedName>
    <definedName name="pDel_List06_10_5">'Форма 3.4 | Т-подкл'!$Z$19:$Z$30</definedName>
    <definedName name="pDel_List06_10_6">'Форма 3.4 | Т-подкл'!$K$19:$K$30</definedName>
    <definedName name="pDel_List06_10_7">'Форма 3.4 | Т-подкл'!$N$18:$N$30</definedName>
    <definedName name="pDel_List06_2_1">'Форма 3.2 | Т-транс'!$I$18:$K$30</definedName>
    <definedName name="pDel_List06_9_3">'Форма 3.4 | Т-подкл(инд)'!$S$19:$S$30</definedName>
    <definedName name="pDel_List06_9_4">'Форма 3.4 | Т-подкл(инд)'!$W$19:$W$30</definedName>
    <definedName name="pDel_List06_9_5">'Форма 3.4 | Т-подкл(инд)'!$AA$19:$AA$30</definedName>
    <definedName name="pDel_List06_9_6">'Форма 3.4 | Т-подкл(инд)'!$K$19:$K$30</definedName>
    <definedName name="pDel_List06_9_7">'Форма 3.4 | Т-подкл(инд)'!$O$18:$O$30</definedName>
    <definedName name="pDel_List07">'Сведения об изменении'!$C$11:$C$13</definedName>
    <definedName name="pDel_List11_1">'Форма 3.9'!$C$12:$C$13</definedName>
    <definedName name="pDel_List11_2">'Форма 3.9'!$C$15:$C$16</definedName>
    <definedName name="pDel_List12_1">'Форма 3.10'!$C$15:$C$16</definedName>
    <definedName name="pDel_List12_2">'Форма 3.10'!$C$18:$C$19</definedName>
    <definedName name="pDel_List12_3">'Форма 3.10'!$C$22:$C$23</definedName>
    <definedName name="pDel_List12_4">'Форма 3.10'!$C$25:$C$26</definedName>
    <definedName name="pDel_List12_5">'Форма 3.10'!$C$28:$C$29</definedName>
    <definedName name="pDel_List12_6">'Форма 3.10'!$C$31:$C$32</definedName>
    <definedName name="periodEnd">Титульный!$F$12</definedName>
    <definedName name="periodStart">Титульный!$F$11</definedName>
    <definedName name="pIns_Comm">Комментарии!$E$12</definedName>
    <definedName name="pIns_List01_0">Территории!$E$33</definedName>
    <definedName name="pIns_List02">'Перечень тарифов'!$E$37</definedName>
    <definedName name="pIns_List03">'Форма 1.0.2'!$E$13</definedName>
    <definedName name="pIns_List06_1_Period">'Форма 3.2 | Т-ВО'!$AC$14:$AC$137</definedName>
    <definedName name="pIns_List06_10_Period">'Форма 3.4 | Т-подкл'!$AK$15:$AK$30</definedName>
    <definedName name="pIns_List06_2_Period">'Форма 3.2 | Т-транс'!$V$14:$V$30</definedName>
    <definedName name="pIns_List06_9_Period">'Форма 3.4 | Т-подкл(инд)'!$AL$19:$AL$30</definedName>
    <definedName name="pIns_List07">'Сведения об изменении'!$E$13</definedName>
    <definedName name="pIns_List11_1">'Форма 3.9'!$E$13</definedName>
    <definedName name="pIns_List11_2">'Форма 3.9'!$E$16</definedName>
    <definedName name="pIns_List12_1">'Форма 3.10'!$E$16</definedName>
    <definedName name="pIns_List12_2">'Форма 3.10'!$E$19</definedName>
    <definedName name="pIns_List12_3">'Форма 3.10'!$E$23</definedName>
    <definedName name="pIns_List12_4">'Форма 3.10'!$E$26</definedName>
    <definedName name="pIns_List12_5">'Форма 3.10'!$E$29</definedName>
    <definedName name="pIns_List12_6">'Форма 3.10'!$E$32</definedName>
    <definedName name="PROT_22">P3_PROT_22,P4_PROT_22,P5_PROT_22</definedName>
    <definedName name="pVDel_List06_1">'Форма 3.2 | Т-ВО'!$12:$12</definedName>
    <definedName name="pVDel_List06_10">'Форма 3.4 | Т-подкл'!$13:$13</definedName>
    <definedName name="pVDel_List06_2">'Форма 3.2 | Т-транс'!$12:$12</definedName>
    <definedName name="pVDel_List06_9">'Форма 3.4 | Т-подкл(инд)'!$13:$13</definedName>
    <definedName name="QUARTER">TEHSHEET!$F$2:$F$5</definedName>
    <definedName name="REESTR_LINK_RANGE">REESTR_LINK!$A$2:$C$3</definedName>
    <definedName name="REESTR_ORG_RANGE">REESTR_ORG!$A$2:$J$56</definedName>
    <definedName name="REESTR_VED_RANGE">REESTR_VED!$A$2:$B$4</definedName>
    <definedName name="REESTR_VT_RANGE">REESTR_VT!$A$2:$B$5</definedName>
    <definedName name="RegExc_clear_1">et_union_hor!$L$118:$W$118,et_union_hor!$L$124:$W$124</definedName>
    <definedName name="RegExc_Clear_2">et_union_hor!$L$135:$W$135,et_union_hor!$L$141:$W$141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KI_number">TEHSHEET!$I$2:$I$21</definedName>
    <definedName name="tariffDesc">'Перечень тарифов'!$R$20:$R$37</definedName>
    <definedName name="TECH_ORG_ID">Титульный!$F$1</definedName>
    <definedName name="ter_List01">Территории!$E$11:$E$33</definedName>
    <definedName name="terCopy_List01">Территории!$Q$11:$Q$33</definedName>
    <definedName name="TitlePr_ch">Титульный!$F$22</definedName>
    <definedName name="TwoRates_1">'Форма 3.2 | Т-ВО'!$P$23:$Q$23</definedName>
    <definedName name="TwoRates_2">'Форма 3.2 | Т-транс'!$P$23:$Q$23</definedName>
    <definedName name="UpdStatus">Инструкция!$AA$1</definedName>
    <definedName name="VDET_END_DATE">TEHSHEET!$F$32</definedName>
    <definedName name="VDET_START_DATE">TEHSHEET!$E$32</definedName>
    <definedName name="version">Инструкция!$B$3</definedName>
    <definedName name="vid_teplnos_1">'Форма 3.2 | Т-ВО'!$M$23</definedName>
    <definedName name="vid_teplnos_10">et_union_hor!$M$137</definedName>
    <definedName name="vid_teplnos_12">et_union_hor!$M$82</definedName>
    <definedName name="vid_teplnos_2">'Форма 3.2 | Т-транс'!$M$23</definedName>
    <definedName name="vid_teplnos_6">et_union_hor!$M$34</definedName>
    <definedName name="vid_teplnos_7">et_union_hor!$M$50</definedName>
    <definedName name="vid_teplnos_8">et_union_hor!$M$66</definedName>
    <definedName name="vid_teplnos_9">et_union_hor!$M$120</definedName>
    <definedName name="VidTopl">'Перечень тарифов'!$G$13</definedName>
    <definedName name="VidTopl_2">'Форма 3.2 | Т-транс'!$M$8</definedName>
    <definedName name="warmNote">'Перечень тарифов'!$S$20:$S$37</definedName>
    <definedName name="year_list">TEHSHEET!$C$2:$C$6</definedName>
    <definedName name="year_list1">TEHSHEET!$B$2:$B$27</definedName>
  </definedNames>
  <calcPr calcId="144525" calcMode="manual"/>
</workbook>
</file>

<file path=xl/calcChain.xml><?xml version="1.0" encoding="utf-8"?>
<calcChain xmlns="http://schemas.openxmlformats.org/spreadsheetml/2006/main">
  <c r="M7" i="530" l="1"/>
  <c r="O7" i="530"/>
  <c r="M8" i="530"/>
  <c r="O8" i="530"/>
  <c r="M9" i="530"/>
  <c r="O9" i="530"/>
  <c r="O10" i="530"/>
  <c r="N17" i="530"/>
  <c r="O17" i="530" s="1"/>
  <c r="P17" i="530" s="1"/>
  <c r="Q17" i="530" s="1"/>
  <c r="R17" i="530" s="1"/>
  <c r="S17" i="530" s="1"/>
  <c r="U17" i="530" s="1"/>
  <c r="V17" i="530" s="1"/>
  <c r="W17" i="530" s="1"/>
  <c r="X17" i="530" s="1"/>
  <c r="Y17" i="530" s="1"/>
  <c r="Z17" i="530" s="1"/>
  <c r="AB17" i="530" s="1"/>
  <c r="AC17" i="530" s="1"/>
  <c r="AD17" i="530" s="1"/>
  <c r="L18" i="530"/>
  <c r="O18" i="530"/>
  <c r="L19" i="530"/>
  <c r="O19" i="530"/>
  <c r="L20" i="530"/>
  <c r="L21" i="530"/>
  <c r="L22" i="530"/>
  <c r="AG23" i="530"/>
  <c r="AF22" i="530"/>
  <c r="L23" i="530"/>
  <c r="Q24" i="530"/>
  <c r="X24" i="530"/>
  <c r="AE23" i="530"/>
  <c r="L26" i="530"/>
  <c r="AG27" i="530"/>
  <c r="AF26" i="530"/>
  <c r="L27" i="530"/>
  <c r="Q28" i="530"/>
  <c r="X28" i="530"/>
  <c r="AE27" i="530"/>
  <c r="L30" i="530"/>
  <c r="AG31" i="530"/>
  <c r="AF30" i="530"/>
  <c r="L31" i="530"/>
  <c r="Q32" i="530"/>
  <c r="X32" i="530"/>
  <c r="AE31" i="530"/>
  <c r="L36" i="530"/>
  <c r="O36" i="530"/>
  <c r="L37" i="530"/>
  <c r="L38" i="530"/>
  <c r="L39" i="530"/>
  <c r="AG40" i="530"/>
  <c r="AF39" i="530"/>
  <c r="L40" i="530"/>
  <c r="Q41" i="530"/>
  <c r="X41" i="530"/>
  <c r="AE40" i="530"/>
  <c r="L43" i="530"/>
  <c r="AG44" i="530"/>
  <c r="AF43" i="530"/>
  <c r="L44" i="530"/>
  <c r="Q45" i="530"/>
  <c r="X45" i="530"/>
  <c r="AE44" i="530"/>
  <c r="L47" i="530"/>
  <c r="AG48" i="530"/>
  <c r="AF47" i="530"/>
  <c r="L48" i="530"/>
  <c r="Q49" i="530"/>
  <c r="X49" i="530"/>
  <c r="AE48" i="530"/>
  <c r="L53" i="530"/>
  <c r="O53" i="530"/>
  <c r="L54" i="530"/>
  <c r="L55" i="530"/>
  <c r="L56" i="530"/>
  <c r="AG57" i="530"/>
  <c r="AF56" i="530"/>
  <c r="L57" i="530"/>
  <c r="Q58" i="530"/>
  <c r="X58" i="530"/>
  <c r="AE57" i="530"/>
  <c r="L60" i="530"/>
  <c r="AG61" i="530"/>
  <c r="AF60" i="530"/>
  <c r="L61" i="530"/>
  <c r="Q62" i="530"/>
  <c r="X62" i="530"/>
  <c r="AE61" i="530"/>
  <c r="L64" i="530"/>
  <c r="AG65" i="530"/>
  <c r="AF64" i="530"/>
  <c r="L65" i="530"/>
  <c r="Q66" i="530"/>
  <c r="X66" i="530"/>
  <c r="AE65" i="530"/>
  <c r="L70" i="530"/>
  <c r="O70" i="530"/>
  <c r="L71" i="530"/>
  <c r="L72" i="530"/>
  <c r="L73" i="530"/>
  <c r="AG74" i="530"/>
  <c r="AF73" i="530"/>
  <c r="L74" i="530"/>
  <c r="Q75" i="530"/>
  <c r="X75" i="530"/>
  <c r="AE74" i="530"/>
  <c r="L77" i="530"/>
  <c r="AG78" i="530"/>
  <c r="AF77" i="530"/>
  <c r="L78" i="530"/>
  <c r="Q79" i="530"/>
  <c r="X79" i="530"/>
  <c r="AE78" i="530"/>
  <c r="L81" i="530"/>
  <c r="AG82" i="530"/>
  <c r="AF81" i="530"/>
  <c r="L82" i="530"/>
  <c r="Q83" i="530"/>
  <c r="X83" i="530"/>
  <c r="AE82" i="530"/>
  <c r="L87" i="530"/>
  <c r="O87" i="530"/>
  <c r="L88" i="530"/>
  <c r="L89" i="530"/>
  <c r="L90" i="530"/>
  <c r="AG91" i="530"/>
  <c r="AF90" i="530"/>
  <c r="L91" i="530"/>
  <c r="Q92" i="530"/>
  <c r="X92" i="530"/>
  <c r="AE91" i="530"/>
  <c r="L94" i="530"/>
  <c r="AG95" i="530"/>
  <c r="AF94" i="530"/>
  <c r="L95" i="530"/>
  <c r="Q96" i="530"/>
  <c r="X96" i="530"/>
  <c r="AE95" i="530"/>
  <c r="L98" i="530"/>
  <c r="AG99" i="530"/>
  <c r="AF98" i="530"/>
  <c r="L99" i="530"/>
  <c r="Q100" i="530"/>
  <c r="X100" i="530"/>
  <c r="AE99" i="530"/>
  <c r="L104" i="530"/>
  <c r="O104" i="530"/>
  <c r="L105" i="530"/>
  <c r="L106" i="530"/>
  <c r="L107" i="530"/>
  <c r="AG108" i="530"/>
  <c r="AF107" i="530"/>
  <c r="L108" i="530"/>
  <c r="Q109" i="530"/>
  <c r="X109" i="530"/>
  <c r="AE108" i="530"/>
  <c r="L111" i="530"/>
  <c r="AG112" i="530"/>
  <c r="AF111" i="530"/>
  <c r="L112" i="530"/>
  <c r="Q113" i="530"/>
  <c r="X113" i="530"/>
  <c r="AE112" i="530"/>
  <c r="L115" i="530"/>
  <c r="AG116" i="530"/>
  <c r="AF115" i="530"/>
  <c r="L116" i="530"/>
  <c r="Q117" i="530"/>
  <c r="X117" i="530"/>
  <c r="AE116" i="530"/>
  <c r="L121" i="530"/>
  <c r="O121" i="530"/>
  <c r="L122" i="530"/>
  <c r="L123" i="530"/>
  <c r="L124" i="530"/>
  <c r="AG125" i="530"/>
  <c r="AF124" i="530"/>
  <c r="L125" i="530"/>
  <c r="Q126" i="530"/>
  <c r="X126" i="530"/>
  <c r="AE125" i="530"/>
  <c r="L128" i="530"/>
  <c r="AG129" i="530"/>
  <c r="AF128" i="530"/>
  <c r="L129" i="530"/>
  <c r="Q130" i="530"/>
  <c r="X130" i="530"/>
  <c r="AE129" i="530"/>
  <c r="L132" i="530"/>
  <c r="AG133" i="530"/>
  <c r="AF132" i="530"/>
  <c r="L133" i="530"/>
  <c r="Q134" i="530"/>
  <c r="X134" i="530"/>
  <c r="AE133" i="530"/>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A159" i="612"/>
  <c r="A160" i="612"/>
  <c r="A161" i="612"/>
  <c r="A162" i="612"/>
  <c r="A163" i="612"/>
  <c r="A164" i="612"/>
  <c r="A165" i="612"/>
  <c r="A166" i="612"/>
  <c r="A167" i="612"/>
  <c r="A168" i="612"/>
  <c r="A169" i="612"/>
  <c r="A170" i="612"/>
  <c r="A171" i="612"/>
  <c r="A172" i="612"/>
  <c r="A173" i="612"/>
  <c r="A174" i="612"/>
  <c r="A175" i="612"/>
  <c r="A176" i="612"/>
  <c r="A177" i="612"/>
  <c r="A178" i="612"/>
  <c r="A179" i="612"/>
  <c r="A180" i="612"/>
  <c r="A181" i="612"/>
  <c r="A182" i="612"/>
  <c r="A183" i="612"/>
  <c r="A184" i="612"/>
  <c r="A185" i="612"/>
  <c r="A186" i="612"/>
  <c r="A187" i="612"/>
  <c r="A188" i="612"/>
  <c r="A189" i="612"/>
  <c r="A190" i="612"/>
  <c r="A191" i="612"/>
  <c r="A192" i="612"/>
  <c r="A193" i="612"/>
  <c r="A194" i="612"/>
  <c r="A195" i="612"/>
  <c r="A196" i="612"/>
  <c r="A197" i="612"/>
  <c r="A198" i="612"/>
  <c r="A199" i="612"/>
  <c r="A200" i="612"/>
  <c r="A201" i="612"/>
  <c r="A202" i="612"/>
  <c r="A203" i="612"/>
  <c r="A204" i="612"/>
  <c r="A205" i="612"/>
  <c r="A206" i="612"/>
  <c r="A207" i="612"/>
  <c r="A208" i="612"/>
  <c r="A209" i="612"/>
  <c r="A210" i="612"/>
  <c r="A211" i="612"/>
  <c r="A212" i="612"/>
  <c r="A213" i="612"/>
  <c r="A214" i="612"/>
  <c r="A215" i="612"/>
  <c r="A216" i="612"/>
  <c r="A217" i="612"/>
  <c r="A218" i="612"/>
  <c r="A219" i="612"/>
  <c r="A220" i="612"/>
  <c r="A221" i="612"/>
  <c r="A222" i="612"/>
  <c r="A223" i="612"/>
  <c r="A224" i="612"/>
  <c r="A225" i="612"/>
  <c r="A226" i="612"/>
  <c r="A227" i="612"/>
  <c r="A228" i="612"/>
  <c r="A229" i="612"/>
  <c r="A230" i="612"/>
  <c r="A231" i="612"/>
  <c r="A232" i="612"/>
  <c r="A233" i="612"/>
  <c r="A234" i="612"/>
  <c r="A235" i="612"/>
  <c r="A236" i="612"/>
  <c r="A237" i="612"/>
  <c r="A238" i="612"/>
  <c r="A239" i="612"/>
  <c r="A240" i="612"/>
  <c r="A241" i="612"/>
  <c r="A242" i="612"/>
  <c r="A243" i="612"/>
  <c r="A244" i="612"/>
  <c r="A245" i="612"/>
  <c r="A246" i="612"/>
  <c r="A247" i="612"/>
  <c r="A248" i="612"/>
  <c r="A249" i="612"/>
  <c r="A250" i="612"/>
  <c r="A251" i="612"/>
  <c r="A252" i="612"/>
  <c r="A253" i="612"/>
  <c r="A254" i="612"/>
  <c r="A255" i="612"/>
  <c r="A256" i="612"/>
  <c r="A257" i="612"/>
  <c r="A258" i="612"/>
  <c r="A259" i="612"/>
  <c r="A260" i="612"/>
  <c r="A261" i="612"/>
  <c r="A262" i="612"/>
  <c r="A263" i="612"/>
  <c r="A264" i="612"/>
  <c r="A265" i="612"/>
  <c r="A266" i="612"/>
  <c r="A267" i="612"/>
  <c r="A268" i="612"/>
  <c r="A269" i="612"/>
  <c r="A270" i="612"/>
  <c r="A271" i="612"/>
  <c r="A272" i="612"/>
  <c r="A273" i="612"/>
  <c r="A274" i="612"/>
  <c r="A275" i="612"/>
  <c r="A276" i="612"/>
  <c r="A277" i="612"/>
  <c r="A278" i="612"/>
  <c r="A279" i="612"/>
  <c r="A280" i="612"/>
  <c r="A281" i="612"/>
  <c r="A282" i="612"/>
  <c r="A283" i="612"/>
  <c r="A284" i="612"/>
  <c r="A285" i="612"/>
  <c r="A286" i="612"/>
  <c r="A287" i="612"/>
  <c r="A288" i="612"/>
  <c r="A289" i="612"/>
  <c r="A290" i="612"/>
  <c r="A291" i="612"/>
  <c r="A292" i="612"/>
  <c r="A293" i="612"/>
  <c r="A294" i="612"/>
  <c r="A295" i="612"/>
  <c r="A296" i="612"/>
  <c r="A297" i="612"/>
  <c r="A298" i="612"/>
  <c r="A299" i="612"/>
  <c r="A300" i="612"/>
  <c r="A301" i="612"/>
  <c r="A302" i="612"/>
  <c r="A303" i="612"/>
  <c r="A304" i="612"/>
  <c r="A305" i="612"/>
  <c r="A306" i="612"/>
  <c r="A307" i="612"/>
  <c r="A308" i="612"/>
  <c r="X35" i="471"/>
  <c r="H48" i="624"/>
  <c r="H47" i="624"/>
  <c r="H45" i="624"/>
  <c r="H44" i="624"/>
  <c r="H42" i="624"/>
  <c r="H41" i="624"/>
  <c r="H39" i="624"/>
  <c r="H38" i="624"/>
  <c r="H37" i="624"/>
  <c r="H36" i="624"/>
  <c r="H35" i="624"/>
  <c r="H33" i="624"/>
  <c r="H32" i="624"/>
  <c r="H30" i="624"/>
  <c r="H29" i="624"/>
  <c r="H27" i="624"/>
  <c r="H26" i="624"/>
  <c r="H25" i="624"/>
  <c r="H24" i="624"/>
  <c r="H23" i="624"/>
  <c r="H21" i="624"/>
  <c r="H20" i="624"/>
  <c r="H18" i="624"/>
  <c r="H17" i="624"/>
  <c r="H15" i="624"/>
  <c r="H14" i="624"/>
  <c r="H12" i="624"/>
  <c r="H11" i="624"/>
  <c r="H9" i="624"/>
  <c r="H8" i="624"/>
  <c r="H7" i="624"/>
  <c r="H49" i="622"/>
  <c r="H48" i="622"/>
  <c r="H45" i="622"/>
  <c r="H44" i="622"/>
  <c r="H47" i="622"/>
  <c r="H42" i="622"/>
  <c r="H39" i="622"/>
  <c r="H38" i="622"/>
  <c r="H41" i="622"/>
  <c r="H37" i="622"/>
  <c r="H36" i="622"/>
  <c r="H33" i="622"/>
  <c r="H32" i="622"/>
  <c r="H35" i="622"/>
  <c r="H30" i="622"/>
  <c r="H27" i="622"/>
  <c r="H26" i="622"/>
  <c r="H29" i="622"/>
  <c r="H24" i="622"/>
  <c r="H21" i="622"/>
  <c r="H20" i="622"/>
  <c r="H23" i="622"/>
  <c r="H18" i="622"/>
  <c r="H15" i="622"/>
  <c r="H14" i="622"/>
  <c r="H17" i="622"/>
  <c r="H13" i="622"/>
  <c r="H12" i="622"/>
  <c r="H9" i="622"/>
  <c r="H8" i="622"/>
  <c r="H49" i="613"/>
  <c r="H48" i="613"/>
  <c r="H45" i="613"/>
  <c r="H44" i="613"/>
  <c r="H47" i="613"/>
  <c r="H42" i="613"/>
  <c r="H39" i="613"/>
  <c r="H38" i="613"/>
  <c r="H41" i="613"/>
  <c r="H36" i="613"/>
  <c r="H33" i="613"/>
  <c r="H32" i="613"/>
  <c r="H35" i="613"/>
  <c r="H30" i="613"/>
  <c r="H27" i="613"/>
  <c r="H26" i="613"/>
  <c r="H29" i="613"/>
  <c r="H25" i="613"/>
  <c r="H24" i="613"/>
  <c r="H21" i="613"/>
  <c r="H20" i="613"/>
  <c r="H23" i="613"/>
  <c r="H18" i="613"/>
  <c r="H15" i="613"/>
  <c r="H14" i="613"/>
  <c r="H17" i="613"/>
  <c r="H13" i="613"/>
  <c r="H12" i="613"/>
  <c r="H9" i="613"/>
  <c r="H8" i="613"/>
  <c r="R32" i="601"/>
  <c r="H49" i="624" s="1"/>
  <c r="R31" i="601"/>
  <c r="R30" i="601"/>
  <c r="P30" i="601"/>
  <c r="R29" i="601"/>
  <c r="H43" i="622" s="1"/>
  <c r="R28" i="601"/>
  <c r="R27" i="601"/>
  <c r="P27" i="601"/>
  <c r="R26" i="601"/>
  <c r="H37" i="613" s="1"/>
  <c r="R25" i="601"/>
  <c r="R24" i="601"/>
  <c r="P24" i="601"/>
  <c r="R23" i="601"/>
  <c r="H31" i="624" s="1"/>
  <c r="R22" i="601"/>
  <c r="R21" i="601"/>
  <c r="P21" i="601"/>
  <c r="R20" i="601"/>
  <c r="H25" i="622" s="1"/>
  <c r="R19" i="601"/>
  <c r="R18" i="601"/>
  <c r="P18" i="601"/>
  <c r="R17" i="601"/>
  <c r="H19" i="613" s="1"/>
  <c r="R16" i="601"/>
  <c r="R15" i="601"/>
  <c r="P15" i="601"/>
  <c r="R14" i="601"/>
  <c r="H13" i="624" s="1"/>
  <c r="R13" i="601"/>
  <c r="R12" i="601"/>
  <c r="P12" i="601"/>
  <c r="F49" i="624"/>
  <c r="F40" i="624"/>
  <c r="F36" i="624"/>
  <c r="F27" i="624"/>
  <c r="F23" i="624"/>
  <c r="F14" i="624"/>
  <c r="F44" i="624"/>
  <c r="F31" i="624"/>
  <c r="F22" i="624"/>
  <c r="F18" i="624"/>
  <c r="F9" i="624"/>
  <c r="F13" i="624"/>
  <c r="F21" i="624"/>
  <c r="F17" i="624"/>
  <c r="F48" i="624"/>
  <c r="F39" i="624"/>
  <c r="F35" i="624"/>
  <c r="F26" i="624"/>
  <c r="F43" i="624"/>
  <c r="F34" i="624"/>
  <c r="F30" i="624"/>
  <c r="F8" i="624"/>
  <c r="F47" i="624"/>
  <c r="F38" i="624"/>
  <c r="F25" i="624"/>
  <c r="F16" i="624"/>
  <c r="F12" i="624"/>
  <c r="F46" i="624"/>
  <c r="F42" i="624"/>
  <c r="F33" i="624"/>
  <c r="F29" i="624"/>
  <c r="F20" i="624"/>
  <c r="F37" i="624"/>
  <c r="F28" i="624"/>
  <c r="F24" i="624"/>
  <c r="F15" i="624"/>
  <c r="F11" i="624"/>
  <c r="F45" i="624"/>
  <c r="F41" i="624"/>
  <c r="F32" i="624"/>
  <c r="F19" i="624"/>
  <c r="F10" i="624"/>
  <c r="F45" i="622"/>
  <c r="F48" i="622"/>
  <c r="F46" i="622"/>
  <c r="F49" i="622"/>
  <c r="F47" i="622"/>
  <c r="F44" i="622"/>
  <c r="F38" i="622"/>
  <c r="F43" i="622"/>
  <c r="F39" i="622"/>
  <c r="F42" i="622"/>
  <c r="F40" i="622"/>
  <c r="F41" i="622"/>
  <c r="F33" i="622"/>
  <c r="F37" i="622"/>
  <c r="F34" i="622"/>
  <c r="F35" i="622"/>
  <c r="F36" i="622"/>
  <c r="F32" i="622"/>
  <c r="F26" i="622"/>
  <c r="F27" i="622"/>
  <c r="F28" i="622"/>
  <c r="F29" i="622"/>
  <c r="F30" i="622"/>
  <c r="F31" i="622"/>
  <c r="F21" i="622"/>
  <c r="F22" i="622"/>
  <c r="F23" i="622"/>
  <c r="F24" i="622"/>
  <c r="F20" i="622"/>
  <c r="F25" i="622"/>
  <c r="F14" i="622"/>
  <c r="F15" i="622"/>
  <c r="F19" i="622"/>
  <c r="F16" i="622"/>
  <c r="F17" i="622"/>
  <c r="F18" i="622"/>
  <c r="F44" i="613"/>
  <c r="F45" i="613"/>
  <c r="F46" i="613"/>
  <c r="F47" i="613"/>
  <c r="F49" i="613"/>
  <c r="F48" i="613"/>
  <c r="F38" i="613"/>
  <c r="F40" i="613"/>
  <c r="F41" i="613"/>
  <c r="F39" i="613"/>
  <c r="F42" i="613"/>
  <c r="F43" i="613"/>
  <c r="F33" i="613"/>
  <c r="F34" i="613"/>
  <c r="F36" i="613"/>
  <c r="F35" i="613"/>
  <c r="F37" i="613"/>
  <c r="F32" i="613"/>
  <c r="F27" i="613"/>
  <c r="F30" i="613"/>
  <c r="F28" i="613"/>
  <c r="F29" i="613"/>
  <c r="F31" i="613"/>
  <c r="F26" i="613"/>
  <c r="F20" i="613"/>
  <c r="F24" i="613"/>
  <c r="F21" i="613"/>
  <c r="F23" i="613"/>
  <c r="F22" i="613"/>
  <c r="F25" i="613"/>
  <c r="F14" i="613"/>
  <c r="F15" i="613"/>
  <c r="F18" i="613"/>
  <c r="F16" i="613"/>
  <c r="F19" i="613"/>
  <c r="F17" i="613"/>
  <c r="M32" i="601"/>
  <c r="M31" i="601"/>
  <c r="M30" i="601"/>
  <c r="M29" i="601"/>
  <c r="M28" i="601"/>
  <c r="M27" i="601"/>
  <c r="M26" i="601"/>
  <c r="M25" i="601"/>
  <c r="M24" i="601"/>
  <c r="M23" i="601"/>
  <c r="M22" i="601"/>
  <c r="M21" i="601"/>
  <c r="M20" i="601"/>
  <c r="M19" i="601"/>
  <c r="M18" i="601"/>
  <c r="M17" i="601"/>
  <c r="M16" i="601"/>
  <c r="M15" i="601"/>
  <c r="M14" i="601"/>
  <c r="M13" i="601"/>
  <c r="M12" i="601"/>
  <c r="H31" i="613" l="1"/>
  <c r="H19" i="622"/>
  <c r="H19" i="624"/>
  <c r="H43" i="613"/>
  <c r="H31" i="622"/>
  <c r="H43" i="624"/>
  <c r="M9" i="566" l="1"/>
  <c r="M8" i="566"/>
  <c r="M9" i="598"/>
  <c r="M8" i="598"/>
  <c r="M9" i="567"/>
  <c r="M8" i="567"/>
  <c r="B3" i="525"/>
  <c r="B2" i="525"/>
  <c r="N10" i="566" l="1"/>
  <c r="N9" i="566"/>
  <c r="N8" i="566"/>
  <c r="N7" i="566"/>
  <c r="M7" i="566"/>
  <c r="N10" i="598"/>
  <c r="N9" i="598"/>
  <c r="N8" i="598"/>
  <c r="N7" i="598"/>
  <c r="M7" i="598"/>
  <c r="O10" i="567"/>
  <c r="O9" i="567"/>
  <c r="O8" i="567"/>
  <c r="O7" i="567"/>
  <c r="M7" i="567"/>
  <c r="F29" i="205" l="1"/>
  <c r="E29" i="205"/>
  <c r="H292" i="471"/>
  <c r="E284" i="471"/>
  <c r="E279" i="471"/>
  <c r="R259" i="471"/>
  <c r="R254" i="471"/>
  <c r="R249" i="471"/>
  <c r="P249" i="471"/>
  <c r="M244" i="471"/>
  <c r="AF185" i="471"/>
  <c r="AN184" i="471"/>
  <c r="AG170" i="471"/>
  <c r="AO169" i="471"/>
  <c r="Q155" i="471"/>
  <c r="Z154" i="471"/>
  <c r="Q138" i="471"/>
  <c r="Z137" i="471"/>
  <c r="Q121" i="471"/>
  <c r="Z120" i="471"/>
  <c r="AF101" i="471"/>
  <c r="V100" i="471"/>
  <c r="AF99" i="471"/>
  <c r="AE98" i="471"/>
  <c r="V98" i="471"/>
  <c r="Q83" i="471"/>
  <c r="Z82" i="471"/>
  <c r="Q67" i="471"/>
  <c r="Z66" i="471"/>
  <c r="Q51" i="471"/>
  <c r="Z50" i="471"/>
  <c r="Q35" i="471"/>
  <c r="AG34" i="471"/>
  <c r="M12" i="550"/>
  <c r="H11" i="622"/>
  <c r="H7" i="622"/>
  <c r="AF23" i="566"/>
  <c r="AN22" i="566"/>
  <c r="N18" i="566"/>
  <c r="Q18" i="566" s="1"/>
  <c r="U18" i="566" s="1"/>
  <c r="AA18" i="566" s="1"/>
  <c r="AB18" i="566" s="1"/>
  <c r="AC18" i="566" s="1"/>
  <c r="AD18" i="566" s="1"/>
  <c r="AE18" i="566" s="1"/>
  <c r="AF18" i="566" s="1"/>
  <c r="AG18" i="566" s="1"/>
  <c r="AH18" i="566" s="1"/>
  <c r="AI18" i="566" s="1"/>
  <c r="AJ18" i="566" s="1"/>
  <c r="H11" i="618"/>
  <c r="H7" i="618"/>
  <c r="AG23" i="598"/>
  <c r="AO22" i="598"/>
  <c r="N18" i="598"/>
  <c r="R18" i="598" s="1"/>
  <c r="V18" i="598" s="1"/>
  <c r="AB18" i="598" s="1"/>
  <c r="AC18" i="598" s="1"/>
  <c r="AD18" i="598" s="1"/>
  <c r="AE18" i="598" s="1"/>
  <c r="AF18" i="598" s="1"/>
  <c r="AG18" i="598" s="1"/>
  <c r="AH18" i="598" s="1"/>
  <c r="AI18" i="598" s="1"/>
  <c r="AJ18" i="598" s="1"/>
  <c r="AK18" i="598" s="1"/>
  <c r="H11" i="617"/>
  <c r="H7" i="617"/>
  <c r="Q24" i="567"/>
  <c r="Z23" i="567"/>
  <c r="N17" i="567"/>
  <c r="O17" i="567" s="1"/>
  <c r="P17" i="567" s="1"/>
  <c r="Q17" i="567" s="1"/>
  <c r="R17" i="567" s="1"/>
  <c r="S17" i="567" s="1"/>
  <c r="U17" i="567" s="1"/>
  <c r="V17" i="567" s="1"/>
  <c r="W17" i="567" s="1"/>
  <c r="H11" i="614"/>
  <c r="H7" i="614"/>
  <c r="H11" i="613"/>
  <c r="H7" i="613"/>
  <c r="L77" i="471"/>
  <c r="F10" i="614"/>
  <c r="F292" i="471"/>
  <c r="F8" i="614"/>
  <c r="AC100" i="471"/>
  <c r="F12" i="617"/>
  <c r="F12" i="618"/>
  <c r="F9" i="618"/>
  <c r="X154" i="471"/>
  <c r="F13" i="617"/>
  <c r="X137" i="471"/>
  <c r="Y153" i="471"/>
  <c r="F8" i="617"/>
  <c r="Y49" i="471"/>
  <c r="E3" i="437"/>
  <c r="L184" i="471"/>
  <c r="F291" i="471"/>
  <c r="M249" i="471"/>
  <c r="L21" i="566"/>
  <c r="L49" i="471"/>
  <c r="L29" i="471"/>
  <c r="F10" i="622"/>
  <c r="F12" i="622"/>
  <c r="L181" i="471"/>
  <c r="F294" i="471"/>
  <c r="Y65" i="471"/>
  <c r="L50" i="471"/>
  <c r="AC98" i="471"/>
  <c r="M254" i="471"/>
  <c r="L79" i="471"/>
  <c r="M259" i="471"/>
  <c r="L22" i="566"/>
  <c r="L20" i="566"/>
  <c r="F10" i="617"/>
  <c r="AM22" i="566"/>
  <c r="F8" i="618"/>
  <c r="L31" i="471"/>
  <c r="L81" i="471"/>
  <c r="L33" i="471"/>
  <c r="L21" i="567"/>
  <c r="L62" i="471"/>
  <c r="AE34" i="471"/>
  <c r="L82" i="471"/>
  <c r="F13" i="622"/>
  <c r="L23" i="567"/>
  <c r="F13" i="614"/>
  <c r="L63" i="471"/>
  <c r="X120" i="471"/>
  <c r="X50" i="471"/>
  <c r="F290" i="471"/>
  <c r="L20" i="567"/>
  <c r="L64" i="471"/>
  <c r="AF33" i="471"/>
  <c r="L66" i="471"/>
  <c r="L34" i="471"/>
  <c r="L48" i="471"/>
  <c r="L78" i="471"/>
  <c r="X66" i="471"/>
  <c r="AN22" i="598"/>
  <c r="F293" i="471"/>
  <c r="L19" i="567"/>
  <c r="F11" i="614"/>
  <c r="L169" i="471"/>
  <c r="L22" i="598"/>
  <c r="L19" i="598"/>
  <c r="Y136" i="471"/>
  <c r="X82" i="471"/>
  <c r="F11" i="618"/>
  <c r="F11" i="622"/>
  <c r="F8" i="622"/>
  <c r="F12" i="614"/>
  <c r="L61" i="471"/>
  <c r="L182" i="471"/>
  <c r="L65" i="471"/>
  <c r="L20" i="598"/>
  <c r="Y119" i="471"/>
  <c r="L22" i="567"/>
  <c r="F9" i="614"/>
  <c r="Y81" i="471"/>
  <c r="L30" i="471"/>
  <c r="L21" i="598"/>
  <c r="F11" i="617"/>
  <c r="L166" i="471"/>
  <c r="AN169" i="471"/>
  <c r="L183" i="471"/>
  <c r="Y22" i="567"/>
  <c r="L80" i="471"/>
  <c r="L168" i="471"/>
  <c r="F289" i="471"/>
  <c r="L19" i="566"/>
  <c r="F9" i="622"/>
  <c r="AD97" i="471"/>
  <c r="L47" i="471"/>
  <c r="F9" i="617"/>
  <c r="L167" i="471"/>
  <c r="L46" i="471"/>
  <c r="L18" i="567"/>
  <c r="L45" i="471"/>
  <c r="E2" i="437"/>
  <c r="L32" i="471"/>
  <c r="F10" i="618"/>
  <c r="AM184" i="471"/>
  <c r="X23" i="567"/>
  <c r="F13" i="618"/>
  <c r="F9" i="613"/>
  <c r="F10" i="613"/>
  <c r="F13" i="613"/>
  <c r="F12" i="613"/>
  <c r="F8" i="613"/>
  <c r="F11" i="613"/>
</calcChain>
</file>

<file path=xl/sharedStrings.xml><?xml version="1.0" encoding="utf-8"?>
<sst xmlns="http://schemas.openxmlformats.org/spreadsheetml/2006/main" count="3470" uniqueCount="1538">
  <si>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</si>
  <si>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</si>
  <si>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</si>
  <si>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</si>
  <si>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</si>
  <si>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</si>
  <si>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</si>
  <si>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</si>
  <si>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</si>
  <si>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</si>
  <si>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</si>
  <si>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1.1.1.1</t>
  </si>
  <si>
    <t>1.1.1.1.1</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</si>
  <si>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</si>
  <si>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</si>
  <si>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</si>
  <si>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</si>
  <si>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</si>
  <si>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</si>
  <si>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</si>
  <si>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</si>
  <si>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</si>
  <si>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1.1.1.1.1.1</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</si>
  <si>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</si>
  <si>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</si>
  <si>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</si>
  <si>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</si>
  <si>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</si>
  <si>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</si>
  <si>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</si>
  <si>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</si>
  <si>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</si>
  <si>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</si>
  <si>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</si>
  <si>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</si>
  <si>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</si>
  <si>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</si>
  <si>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</si>
  <si>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</si>
  <si>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</si>
  <si>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</si>
  <si>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</si>
  <si>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</si>
  <si>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</si>
  <si>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</si>
  <si>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</si>
  <si>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</si>
  <si>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</si>
  <si>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</si>
  <si>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</si>
  <si>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</si>
  <si>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</si>
  <si>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</si>
  <si>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</si>
  <si>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</si>
  <si>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</si>
  <si>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</si>
  <si>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</si>
  <si>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</si>
  <si>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</si>
  <si>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</si>
  <si>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</si>
  <si>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</si>
  <si>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</si>
  <si>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</si>
  <si>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</si>
  <si>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</si>
  <si>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</si>
  <si>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</si>
  <si>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</si>
  <si>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</si>
  <si>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</si>
  <si>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</si>
  <si>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</si>
  <si>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</si>
  <si>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</si>
  <si>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</si>
  <si>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</si>
  <si>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</si>
  <si>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</si>
  <si>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</si>
  <si>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</si>
  <si>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</si>
  <si>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</si>
  <si>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</si>
  <si>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</si>
  <si>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</si>
  <si>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</si>
  <si>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</si>
  <si>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</si>
  <si>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</si>
  <si>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</si>
  <si>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</si>
  <si>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</si>
  <si>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</si>
  <si>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</si>
  <si>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</si>
  <si>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</si>
  <si>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</si>
  <si>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</si>
  <si>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</si>
  <si>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</si>
  <si>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</si>
  <si>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</si>
  <si>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</si>
  <si>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</si>
  <si>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</si>
  <si>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</si>
  <si>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</si>
  <si>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</si>
  <si>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</si>
  <si>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</si>
  <si>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</si>
  <si>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</si>
  <si>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</si>
  <si>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</si>
  <si>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</si>
  <si>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</si>
  <si>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</si>
  <si>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</si>
  <si>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</si>
  <si>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</si>
  <si>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</si>
  <si>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</si>
  <si>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</si>
  <si>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</si>
  <si>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</si>
  <si>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</si>
  <si>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</si>
  <si>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</si>
  <si>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</si>
  <si>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</si>
  <si>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</si>
  <si>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</si>
  <si>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</si>
  <si>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</si>
  <si>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</si>
  <si>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</si>
  <si>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</si>
  <si>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</si>
  <si>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</si>
  <si>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</si>
  <si>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</si>
  <si>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</si>
  <si>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</si>
  <si>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</si>
  <si>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</si>
  <si>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</si>
  <si>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</si>
  <si>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</si>
  <si>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</si>
  <si>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</si>
  <si>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</si>
  <si>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</si>
  <si>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</si>
  <si>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</si>
  <si>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</si>
  <si>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</si>
  <si>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</si>
  <si>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</si>
  <si>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</si>
  <si>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</si>
  <si>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</si>
  <si>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</si>
  <si>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</si>
  <si>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</si>
  <si>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</si>
  <si>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</si>
  <si>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</si>
  <si>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</si>
  <si>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</si>
  <si>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</si>
  <si>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</si>
  <si>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</si>
  <si>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</si>
  <si>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</si>
  <si>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</si>
  <si>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</si>
  <si>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</si>
  <si>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</si>
  <si>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</si>
  <si>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</si>
  <si>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</si>
  <si>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</si>
  <si>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</si>
  <si>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</si>
  <si>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</si>
  <si>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</si>
  <si>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</si>
  <si>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</si>
  <si>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</si>
  <si>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</si>
  <si>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</si>
  <si>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</si>
  <si>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</si>
  <si>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</si>
  <si>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</si>
  <si>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</si>
  <si>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</si>
  <si>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</si>
  <si>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</si>
  <si>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</si>
  <si>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</si>
  <si>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</si>
  <si>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</si>
  <si>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</si>
  <si>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</si>
  <si>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</si>
  <si>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</si>
  <si>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</si>
  <si>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</si>
  <si>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</si>
  <si>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</si>
  <si>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</si>
  <si>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</si>
  <si>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</si>
  <si>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</si>
  <si>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</si>
  <si>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</si>
  <si>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</si>
  <si>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</si>
  <si>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</si>
  <si>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</si>
  <si>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</si>
  <si>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</si>
  <si>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</si>
  <si>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</si>
  <si>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</si>
  <si>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</si>
  <si>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</si>
  <si>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</si>
  <si>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</si>
  <si>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</si>
  <si>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</si>
  <si>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</si>
  <si>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</si>
  <si>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</si>
  <si>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</si>
  <si>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</si>
  <si>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</si>
  <si>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</si>
  <si>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</si>
  <si>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</si>
  <si>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</si>
  <si>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</si>
  <si>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</si>
  <si>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</si>
  <si>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</si>
  <si>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</si>
  <si>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</si>
  <si>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</si>
  <si>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</si>
  <si>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</si>
  <si>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</si>
  <si>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</si>
  <si>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</si>
  <si>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</si>
  <si>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</si>
  <si>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</si>
  <si>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</si>
  <si>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</si>
  <si>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</si>
  <si>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</si>
  <si>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</si>
  <si>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</si>
  <si>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</si>
  <si>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</si>
  <si>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</si>
  <si>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</si>
  <si>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</si>
  <si>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</si>
  <si>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</si>
  <si>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</si>
  <si>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</si>
  <si>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</si>
  <si>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</si>
  <si>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</si>
  <si>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</si>
  <si>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</si>
  <si>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</si>
  <si>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</si>
  <si>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</si>
  <si>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</si>
  <si>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</si>
  <si>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</si>
  <si>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</si>
  <si>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</si>
  <si>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</si>
  <si>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</si>
  <si>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</si>
  <si>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</si>
  <si>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</si>
  <si>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</si>
  <si>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</si>
  <si>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</si>
  <si>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</si>
  <si>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</si>
  <si>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</si>
  <si>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</si>
  <si>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</si>
  <si>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</si>
  <si>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</si>
  <si>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</si>
  <si>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</si>
  <si>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</si>
  <si>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</si>
  <si>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</si>
  <si>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</si>
  <si>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</si>
  <si>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</si>
  <si>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</si>
  <si>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</si>
  <si>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</si>
  <si>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</si>
  <si>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</si>
  <si>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</si>
  <si>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</si>
  <si>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</si>
  <si>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</si>
  <si>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</si>
  <si>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</si>
  <si>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</si>
  <si>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</si>
  <si>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</si>
  <si>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</si>
  <si>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</si>
  <si>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</si>
  <si>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</si>
  <si>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</si>
  <si>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</si>
  <si>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</si>
  <si>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</si>
  <si>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</si>
  <si>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</si>
  <si>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</si>
  <si>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</si>
  <si>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</si>
  <si>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</si>
  <si>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</si>
  <si>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</si>
  <si>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</si>
  <si>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</si>
  <si>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</si>
  <si>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</si>
  <si>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</si>
  <si>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</si>
  <si>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</si>
  <si>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Без НДС</t>
  </si>
  <si>
    <t>С НДС</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</si>
  <si>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</si>
  <si>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</si>
  <si>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</si>
  <si>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</si>
  <si>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</si>
  <si>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</si>
  <si>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</si>
  <si>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</si>
  <si>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</si>
  <si>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</si>
  <si>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</si>
  <si>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</si>
  <si>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</si>
  <si>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</si>
  <si>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</si>
  <si>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</si>
  <si>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</si>
  <si>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</si>
  <si>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</si>
  <si>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</si>
  <si>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</si>
  <si>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</si>
  <si>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</si>
  <si>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</si>
  <si>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Без дифференциации</t>
  </si>
  <si>
    <t>Горячая вода</t>
  </si>
  <si>
    <t>Холодная вода</t>
  </si>
  <si>
    <t>Отборный пар, 2,5-7 кг/см2</t>
  </si>
  <si>
    <t>Горячая вода в системе централизованного теплоснабжения на отопление</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</si>
  <si>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</si>
  <si>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</si>
  <si>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</si>
  <si>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</si>
  <si>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</si>
  <si>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</si>
  <si>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</si>
  <si>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</si>
  <si>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Тариф на холодную воду поверхностную</t>
  </si>
  <si>
    <t>Тариф на холодную воду артезианскую</t>
  </si>
  <si>
    <t>Тариф на холодную воду питьевую</t>
  </si>
  <si>
    <t>Добавить вариант …</t>
  </si>
  <si>
    <t>ставка платы за содержание мощности, руб./куб. м в час</t>
  </si>
  <si>
    <t>Дата начала</t>
  </si>
  <si>
    <t>Дата окончания</t>
  </si>
  <si>
    <t>Условия прокладки сетей</t>
  </si>
  <si>
    <t>Добавить подключаемую нагрузку</t>
  </si>
  <si>
    <t>Добавить условия прокладки сетей</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</si>
  <si>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</si>
  <si>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</si>
  <si>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</si>
  <si>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</si>
  <si>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</si>
  <si>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</si>
  <si>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</si>
  <si>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</si>
  <si>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</si>
  <si>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</si>
  <si>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</si>
  <si>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</si>
  <si>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Параметры дифференциации</t>
  </si>
  <si>
    <t>Наименование признака дифференциации</t>
  </si>
  <si>
    <t>Добавить значение признака дифференциации</t>
  </si>
  <si>
    <t>Добавить наименование признака дифференциации</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</si>
  <si>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</si>
  <si>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</si>
  <si>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</si>
  <si>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NDS</t>
  </si>
  <si>
    <t>woNDS</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</si>
  <si>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</si>
  <si>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</si>
  <si>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</si>
  <si>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</si>
  <si>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</si>
  <si>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</si>
  <si>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</si>
  <si>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</si>
  <si>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</si>
  <si>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</si>
  <si>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</si>
  <si>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</si>
  <si>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</si>
  <si>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</si>
  <si>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</si>
  <si>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</si>
  <si>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</si>
  <si>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</si>
  <si>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</si>
  <si>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</si>
  <si>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</si>
  <si>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</si>
  <si>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</si>
  <si>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</si>
  <si>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</si>
  <si>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</si>
  <si>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</si>
  <si>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</si>
  <si>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</si>
  <si>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</si>
  <si>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</si>
  <si>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</si>
  <si>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</si>
  <si>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</si>
  <si>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</si>
  <si>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</si>
  <si>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</si>
  <si>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</si>
  <si>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</si>
  <si>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</si>
  <si>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</si>
  <si>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</si>
  <si>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</si>
  <si>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</si>
  <si>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</si>
  <si>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</si>
  <si>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</si>
  <si>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</si>
  <si>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</si>
  <si>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</si>
  <si>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</si>
  <si>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</si>
  <si>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</si>
  <si>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</si>
  <si>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</si>
  <si>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</si>
  <si>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</si>
  <si>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</si>
  <si>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</si>
  <si>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</si>
  <si>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</si>
  <si>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</si>
  <si>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</si>
  <si>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</si>
  <si>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</si>
  <si>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</si>
  <si>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</si>
  <si>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</si>
  <si>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форма публичного договора поставки регулируемых товаров, оказания регулируемых услуг</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</si>
  <si>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</si>
  <si>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</si>
  <si>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</si>
  <si>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</si>
  <si>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</si>
  <si>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</si>
  <si>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</si>
  <si>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</si>
  <si>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</si>
  <si>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</si>
  <si>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</si>
  <si>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</si>
  <si>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</si>
  <si>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Период действия тарифа</t>
  </si>
  <si>
    <t>Одноставочный тариф</t>
  </si>
  <si>
    <t>Период действия</t>
  </si>
  <si>
    <t>Одноставочный тариф, руб./куб. м</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</si>
  <si>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</si>
  <si>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</si>
  <si>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</si>
  <si>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</si>
  <si>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</si>
  <si>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</si>
  <si>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</si>
  <si>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</si>
  <si>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Параметр дифференциации тарифа/Заявитель</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</si>
  <si>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</si>
  <si>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</si>
  <si>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</si>
  <si>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</si>
  <si>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</si>
  <si>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</si>
  <si>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</si>
  <si>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</si>
  <si>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</si>
  <si>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</si>
  <si>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</si>
  <si>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</si>
  <si>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</si>
  <si>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</si>
  <si>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</si>
  <si>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</si>
  <si>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</si>
  <si>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</si>
  <si>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</si>
  <si>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</si>
  <si>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</si>
  <si>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</si>
  <si>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</si>
  <si>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</si>
  <si>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</si>
  <si>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</si>
  <si>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</si>
  <si>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</si>
  <si>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</si>
  <si>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</si>
  <si>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</si>
  <si>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List05_1</t>
  </si>
  <si>
    <t>List05_2</t>
  </si>
  <si>
    <t>List05_9</t>
  </si>
  <si>
    <t>List05_10</t>
  </si>
  <si>
    <t>modList05</t>
  </si>
  <si>
    <t>ID</t>
  </si>
  <si>
    <t>LINK_NAME</t>
  </si>
  <si>
    <t>МР</t>
  </si>
  <si>
    <t>МО</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</si>
  <si>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</si>
  <si>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</si>
  <si>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</si>
  <si>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</si>
  <si>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</si>
  <si>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</si>
  <si>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</si>
  <si>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</si>
  <si>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</si>
  <si>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</si>
  <si>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</si>
  <si>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</si>
  <si>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</si>
  <si>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</si>
  <si>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</si>
  <si>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</si>
  <si>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</si>
  <si>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</si>
  <si>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</si>
  <si>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</si>
  <si>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</si>
  <si>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</si>
  <si>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</si>
  <si>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</si>
  <si>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</si>
  <si>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</si>
  <si>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</si>
  <si>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</si>
  <si>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</si>
  <si>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</si>
  <si>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</si>
  <si>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</si>
  <si>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</si>
  <si>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</si>
  <si>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</si>
  <si>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</si>
  <si>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</si>
  <si>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</si>
  <si>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</si>
  <si>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</si>
  <si>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</si>
  <si>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</si>
  <si>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</si>
  <si>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</si>
  <si>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</si>
  <si>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</si>
  <si>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</si>
  <si>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</si>
  <si>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</si>
  <si>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</si>
  <si>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</si>
  <si>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</si>
  <si>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</si>
  <si>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</si>
  <si>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</si>
  <si>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</si>
  <si>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</si>
  <si>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</si>
  <si>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</si>
  <si>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</si>
  <si>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</si>
  <si>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</si>
  <si>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</si>
  <si>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</si>
  <si>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</si>
  <si>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</si>
  <si>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Информация об условиях, на которых осуществляется поставка регулируемых товаров и (или) оказание регулируемых услуг</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</si>
  <si>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</si>
  <si>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</si>
  <si>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</si>
  <si>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</si>
  <si>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</si>
  <si>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</si>
  <si>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</si>
  <si>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</si>
  <si>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</si>
  <si>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</si>
  <si>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</si>
  <si>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водоснабжении и водоотведении.
В случае дифференциации тарифов по дополнительным признакам информация по ним указывается в отдельных строках.</t>
  </si>
  <si>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</si>
  <si>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</si>
  <si>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</si>
  <si>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</si>
  <si>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Тариф на подключение (технологическое присоединение) к централизованной системе водоотведения в индивидуальном порядке</t>
  </si>
  <si>
    <t>Тариф на транспортировку сточных вод</t>
  </si>
  <si>
    <t>Тариф на водоотведение</t>
  </si>
  <si>
    <t>Подключение (технологическое присоединение) к централизованной системе водоотведения</t>
  </si>
  <si>
    <t>Информация о предложении об установлении тарифов на водоотведение</t>
  </si>
  <si>
    <t>Информация о предложении об установлении тарифов на транспортировку сточных вод</t>
  </si>
  <si>
    <t>Информация о предложении об установлении платы за подключение к централизованной системе водоотведения (индивидуальной)</t>
  </si>
  <si>
    <t>Тариф на подключение (технологическое присоединение) к централизованной системе водоотведения</t>
  </si>
  <si>
    <t>Информация о предложении об установлении платы за подключение к централизованной системе водоотведения</t>
  </si>
  <si>
    <t>Форма 3.2</t>
  </si>
  <si>
    <t>Информация о величинах тарифов на водоотведение, транспортировку воды</t>
  </si>
  <si>
    <t>Форма 3.4</t>
  </si>
  <si>
    <t>Информация о величинах тарифов на подключение к централизованной системе водоотведения</t>
  </si>
  <si>
    <t>Форма 3.9</t>
  </si>
  <si>
    <t>Форма 3.10</t>
  </si>
  <si>
    <t>Информация о порядке выполнения технологических, технических и других мероприятий, связанных с подключением к централизованной системе водоотведения</t>
  </si>
  <si>
    <r>
      <t>Форма 3.2 Информация о величинах тарифов на водоотведение, транспортировку воды</t>
    </r>
    <r>
      <rPr>
        <vertAlign val="superscript"/>
        <sz val="10"/>
        <rFont val="Tahoma"/>
        <family val="2"/>
        <charset val="204"/>
      </rPr>
      <t>1</t>
    </r>
  </si>
  <si>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</si>
  <si>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</si>
  <si>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r>
      <t>Форма 3.4 Информация о величинах тарифов на подключение к централизованной системе водоотведения</t>
    </r>
    <r>
      <rPr>
        <vertAlign val="superscript"/>
        <sz val="10"/>
        <rFont val="Tahoma"/>
        <family val="2"/>
        <charset val="204"/>
      </rPr>
      <t>1</t>
    </r>
  </si>
  <si>
    <t>Подключаемая нагрузка канализационной сети, куб. м/сут</t>
  </si>
  <si>
    <t>Диапазон диаметров канализационной сети, мм</t>
  </si>
  <si>
    <t>Протяженность канализационной сети, км</t>
  </si>
  <si>
    <t>Ставка тарифа за подключаемую нагрузку канализационной сети, тыс. руб./куб. м в сут</t>
  </si>
  <si>
    <t>Ставка тарифа за протяженность канализационной сети диаметром d, тыс. руб./км</t>
  </si>
  <si>
    <t>Добавить наименование системы водоотведения</t>
  </si>
  <si>
    <t>Форма 3.9 Информация об условиях, на которых осуществляется поставка регулируемых товаров и (или) оказание регулируемых услуг</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</si>
  <si>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водоотведения</t>
  </si>
  <si>
    <t>договор о подключении к централизованной системе водоотведения</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</si>
  <si>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t>
  </si>
  <si>
    <r>
      <t>Форма 3.10 Информация о порядке выполнения технологических, технических и других мероприятий, связанных с подключением к централизованной системе водоотведения</t>
    </r>
    <r>
      <rPr>
        <vertAlign val="superscript"/>
        <sz val="10"/>
        <rFont val="Tahoma"/>
        <family val="2"/>
        <charset val="204"/>
      </rPr>
      <t>1</t>
    </r>
  </si>
  <si>
    <t>Форма заявки о подключении к централизованной системе водоотведения</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</si>
  <si>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</si>
  <si>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водоотведения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водоотведения, либо направление подписанного проекта договора о подключении к централизованной системе водоотведения), основания для отказа в принятии к рассмотрению документов, прилагаемых к заявлению о подключении к централизованной системе водоотведения, в подписании договора о подключении к централизованной системе водоотведения</t>
  </si>
  <si>
    <t>Телефоны, адреса и график работы службы, ответственной за прием и обработку заявок о подключении к централизованной системе водоотведения</t>
  </si>
  <si>
    <t>телефоны службы, ответственной за прием и обработку заявок о подключении к централизованной системе водоотведения</t>
  </si>
  <si>
    <t>Указывается номер контактного телефона службы, ответственной за прием и обработку заявок о подключении к централизованной системе водоотведения.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</si>
  <si>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водоотведения</t>
  </si>
  <si>
    <t>график работы службы, ответственной за прием и обработку заявок о подключении к централизованной системе водоотведения</t>
  </si>
  <si>
    <t>Указывается график работы службы, ответственной за прием и обработку заявок о подключении к централизованной системе водоотведения. 
В случае наличия нескольких служб и (или) графиков работы, информация по каждому из них указывается в отдельной строке.</t>
  </si>
  <si>
    <t>Регламент подключения к централизованной системе водоотведения, утверждаемый регулируемой организацией, включающий сроки, состав и последовательность действий при осуществлении подключения к централизованной системе водоотведения, сведения о размере платы за услуги по подключению к централизованной системе водоотведения,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централизованной системе водоотведения</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</si>
  <si>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водоотведения.</t>
  </si>
  <si>
    <t>Показатели, подлежащие раскрытию в сфере водоотведения (цены и тарифы)</t>
  </si>
  <si>
    <t>Организация осуществляет подключение к централизованной системе водоотведения</t>
  </si>
  <si>
    <t>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t>
  </si>
  <si>
    <t>Дифференциация по 
централизованным системам водоотведения</t>
  </si>
  <si>
    <t>Укажите «Да» в поле «Да/Нет», если дифференциация используется. В поле «Описание» укажите название ЦС ВО или любое другое описание</t>
  </si>
  <si>
    <t>Добавить ЦС ВО для дифференциации</t>
  </si>
  <si>
    <t>Добавить протяженность канализационной сети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</si>
  <si>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протяженности, условиям прокладки канализационной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</si>
  <si>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Дата периода регулирования, с которой вводятся изменения в тарифы</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</si>
  <si>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</si>
  <si>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</si>
  <si>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ставка платы за объем принятых сточных вод, руб./куб. м</t>
  </si>
  <si>
    <t>Одноставочный тариф, руб./Гкал</t>
  </si>
  <si>
    <t>ставка за тепловую  энергию, руб./Гкал</t>
  </si>
  <si>
    <t>Первичное установление тарифов</t>
  </si>
  <si>
    <t>Изменение тарифов</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</si>
  <si>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</si>
  <si>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</si>
  <si>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</si>
  <si>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1 Для каждого вида тарифа в сфере водоотведения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</si>
  <si>
    <r>
      <rPr>
        <vertAlign val="superscript"/>
        <sz val="9"/>
        <color indexed="11"/>
        <rFont val="Tahoma"/>
        <family val="2"/>
        <charset val="204"/>
      </rPr>
      <t>1</t>
    </r>
    <r>
      <rPr>
        <sz val="9"/>
        <color indexed="11"/>
        <rFont val="Tahoma"/>
        <family val="2"/>
        <charset val="204"/>
      </rPr>
      <t xml:space="preserve"> При размещении информации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r>
  </si>
  <si>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</si>
  <si>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</si>
  <si>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'Форма 3.9' для организаций, которые не осуществляют подключение к централизованной системе.</t>
  </si>
  <si>
    <t>Размер файла обновления: 325632 байт</t>
  </si>
  <si>
    <t>Подготовка к обновлению...</t>
  </si>
  <si>
    <t>Сохранение файла резервной копии: C:\Users\admin\Desktop\1.BKP.xlsb</t>
  </si>
  <si>
    <t>Резервная копия создана: C:\Users\admin\Desktop\1.BKP.xlsb</t>
  </si>
  <si>
    <t>Создание книги для установки обновлений...</t>
  </si>
  <si>
    <t>Файл обновления загружен: C:\Users\admin\Desktop\UPDATE.FAS.JKH.OPEN.INFO.PRICE.VO.TO.1.0.2.4.xls</t>
  </si>
  <si>
    <t>население и приравненные категории</t>
  </si>
  <si>
    <t>Обновление завершилось удачно! Шаблон FAS.JKH.OPEN.INFO.PRICE.VO(v1.0).xlsb сохранен под именем 'FAS.JKH.OPEN.INFO.PRICE.VO(v1.0.2).xlsb'</t>
  </si>
  <si>
    <t>Нет доступных обновлений для отчёта с кодом FAS.JKH.OPEN.INFO.PRICE.VO!</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</si>
  <si>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</si>
  <si>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</si>
  <si>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</si>
  <si>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</si>
  <si>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</si>
  <si>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</si>
  <si>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</si>
  <si>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</si>
  <si>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</si>
  <si>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</si>
  <si>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</si>
  <si>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</si>
  <si>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</si>
  <si>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</si>
  <si>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</si>
  <si>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</si>
  <si>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</si>
  <si>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</si>
  <si>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</si>
  <si>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</si>
  <si>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</si>
  <si>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</si>
  <si>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</si>
  <si>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</si>
  <si>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</si>
  <si>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</si>
  <si>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</si>
  <si>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</si>
  <si>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</si>
  <si>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</si>
  <si>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</si>
  <si>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</si>
  <si>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</si>
  <si>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</si>
  <si>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</si>
  <si>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</si>
  <si>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</si>
  <si>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</si>
  <si>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</si>
  <si>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</si>
  <si>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</si>
  <si>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</si>
  <si>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</si>
  <si>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</si>
  <si>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</si>
  <si>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</si>
  <si>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</si>
  <si>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</si>
  <si>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</si>
  <si>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</si>
  <si>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</si>
  <si>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</si>
  <si>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</si>
  <si>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</si>
  <si>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</si>
  <si>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</si>
  <si>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</si>
  <si>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</si>
  <si>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</si>
  <si>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</si>
  <si>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</si>
  <si>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</si>
  <si>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</si>
  <si>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</si>
  <si>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</si>
  <si>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</si>
  <si>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</si>
  <si>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</si>
  <si>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</si>
  <si>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</si>
  <si>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</si>
  <si>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</si>
  <si>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</si>
  <si>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</si>
  <si>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</si>
  <si>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</si>
  <si>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</si>
  <si>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</si>
  <si>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</si>
  <si>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</si>
  <si>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</si>
  <si>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</si>
  <si>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</si>
  <si>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</si>
  <si>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</si>
  <si>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</si>
  <si>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</si>
  <si>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</si>
  <si>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</si>
  <si>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</si>
  <si>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</si>
  <si>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</si>
  <si>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</si>
  <si>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</si>
  <si>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</si>
  <si>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</si>
  <si>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</si>
  <si>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</si>
  <si>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</si>
  <si>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</si>
  <si>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</si>
  <si>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</si>
  <si>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</si>
  <si>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</si>
  <si>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</si>
  <si>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</si>
  <si>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</si>
  <si>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</si>
  <si>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</si>
  <si>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</si>
  <si>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</si>
  <si>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</si>
  <si>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</si>
  <si>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</si>
  <si>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</si>
  <si>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</si>
  <si>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</si>
  <si>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</si>
  <si>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</si>
  <si>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</si>
  <si>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</si>
  <si>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</si>
  <si>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</si>
  <si>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</si>
  <si>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</si>
  <si>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</si>
  <si>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</si>
  <si>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</si>
  <si>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</si>
  <si>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</si>
  <si>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</si>
  <si>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</si>
  <si>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</si>
  <si>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</si>
  <si>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</si>
  <si>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</si>
  <si>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</si>
  <si>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</si>
  <si>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</si>
  <si>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</si>
  <si>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</si>
  <si>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</si>
  <si>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</si>
  <si>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</si>
  <si>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</si>
  <si>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</si>
  <si>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</si>
  <si>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</si>
  <si>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</si>
  <si>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</si>
  <si>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</si>
  <si>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</si>
  <si>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</si>
  <si>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</si>
  <si>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</si>
  <si>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</si>
  <si>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</si>
  <si>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</si>
  <si>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</si>
  <si>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</si>
  <si>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</si>
  <si>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</si>
  <si>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</si>
  <si>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</si>
  <si>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</si>
  <si>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</si>
  <si>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</si>
  <si>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</si>
  <si>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</si>
  <si>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</si>
  <si>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</si>
  <si>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</si>
  <si>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</si>
  <si>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</si>
  <si>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</si>
  <si>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</si>
  <si>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</si>
  <si>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</si>
  <si>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</si>
  <si>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</si>
  <si>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</si>
  <si>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</si>
  <si>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</si>
  <si>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</si>
  <si>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</si>
  <si>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</si>
  <si>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</si>
  <si>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</si>
  <si>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</si>
  <si>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</si>
  <si>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</si>
  <si>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</si>
  <si>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</si>
  <si>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</si>
  <si>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</si>
  <si>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</si>
  <si>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</si>
  <si>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</si>
  <si>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</si>
  <si>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</si>
  <si>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</si>
  <si>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</si>
  <si>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</si>
  <si>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</si>
  <si>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</si>
  <si>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</si>
  <si>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</si>
  <si>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</si>
  <si>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</si>
  <si>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</si>
  <si>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</si>
  <si>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</si>
  <si>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</si>
  <si>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</si>
  <si>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</si>
  <si>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</si>
  <si>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</si>
  <si>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</si>
  <si>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</si>
  <si>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</si>
  <si>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</si>
  <si>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</si>
  <si>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</si>
  <si>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</si>
  <si>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</si>
  <si>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</si>
  <si>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</si>
  <si>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</si>
  <si>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</si>
  <si>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</si>
  <si>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</si>
  <si>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</si>
  <si>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</si>
  <si>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</si>
  <si>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</si>
  <si>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</si>
  <si>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</si>
  <si>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</si>
  <si>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</si>
  <si>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</si>
  <si>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</si>
  <si>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</si>
  <si>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</si>
  <si>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</si>
  <si>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</si>
  <si>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</si>
  <si>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</si>
  <si>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</si>
  <si>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</si>
  <si>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</si>
  <si>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</si>
  <si>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</si>
  <si>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</si>
  <si>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</si>
  <si>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</si>
  <si>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</si>
  <si>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</si>
  <si>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</si>
  <si>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</si>
  <si>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</si>
  <si>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</si>
  <si>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</si>
  <si>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</si>
  <si>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</si>
  <si>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</si>
  <si>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</si>
  <si>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</si>
  <si>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</si>
  <si>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</si>
  <si>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</si>
  <si>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</si>
  <si>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</si>
  <si>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</si>
  <si>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</si>
  <si>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</si>
  <si>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</si>
  <si>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</si>
  <si>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</si>
  <si>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</si>
  <si>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</si>
  <si>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</si>
  <si>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</si>
  <si>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</si>
  <si>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</si>
  <si>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</si>
  <si>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</si>
  <si>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</si>
  <si>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</si>
  <si>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</si>
  <si>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</si>
  <si>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</si>
  <si>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</si>
  <si>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</si>
  <si>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</si>
  <si>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</si>
  <si>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</si>
  <si>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</si>
  <si>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</si>
  <si>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</si>
  <si>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</si>
  <si>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</si>
  <si>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</si>
  <si>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</si>
  <si>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</si>
  <si>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</si>
  <si>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</si>
  <si>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</si>
  <si>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</si>
  <si>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</si>
  <si>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</si>
  <si>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</si>
  <si>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</si>
  <si>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</si>
  <si>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</si>
  <si>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</si>
  <si>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</si>
  <si>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</si>
  <si>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</si>
  <si>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</si>
  <si>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</si>
  <si>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</si>
  <si>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</si>
  <si>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</si>
  <si>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</si>
  <si>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</si>
  <si>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</si>
  <si>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</si>
  <si>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</si>
  <si>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</si>
  <si>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</si>
  <si>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</si>
  <si>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</si>
  <si>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</si>
  <si>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</si>
  <si>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</si>
  <si>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</si>
  <si>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</si>
  <si>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</si>
  <si>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</si>
  <si>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</si>
  <si>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</si>
  <si>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</si>
  <si>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</si>
  <si>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</si>
  <si>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</si>
  <si>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</si>
  <si>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</si>
  <si>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</si>
  <si>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</si>
  <si>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</si>
  <si>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</si>
  <si>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</si>
  <si>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</si>
  <si>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</si>
  <si>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</si>
  <si>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</si>
  <si>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</si>
  <si>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</si>
  <si>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</si>
  <si>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</si>
  <si>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</si>
  <si>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</si>
  <si>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</si>
  <si>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</si>
  <si>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</si>
  <si>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</si>
  <si>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</si>
  <si>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</si>
  <si>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</si>
  <si>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</si>
  <si>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</si>
  <si>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</si>
  <si>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</si>
  <si>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</si>
  <si>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</si>
  <si>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</si>
  <si>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</si>
  <si>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</si>
  <si>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</si>
  <si>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</si>
  <si>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</si>
  <si>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</si>
  <si>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</si>
  <si>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</si>
  <si>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</si>
  <si>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</si>
  <si>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</si>
  <si>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</si>
  <si>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</si>
  <si>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</si>
  <si>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</si>
  <si>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</si>
  <si>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</si>
  <si>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</si>
  <si>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</si>
  <si>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</si>
  <si>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</si>
  <si>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</si>
  <si>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</si>
  <si>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</si>
  <si>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</si>
  <si>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</si>
  <si>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</si>
  <si>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</si>
  <si>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</si>
  <si>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</si>
  <si>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</si>
  <si>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</si>
  <si>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</si>
  <si>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Винзилинское</t>
  </si>
  <si>
    <t>71644416</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</si>
  <si>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</si>
  <si>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</si>
  <si>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</si>
  <si>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</si>
  <si>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</si>
  <si>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</si>
  <si>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</si>
  <si>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</si>
  <si>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</si>
  <si>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</si>
  <si>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</si>
  <si>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</si>
  <si>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</si>
  <si>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</si>
  <si>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</si>
  <si>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</si>
  <si>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</si>
  <si>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</si>
  <si>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Новотарманское</t>
  </si>
  <si>
    <t>71644456</t>
  </si>
  <si>
    <t>Онохинское</t>
  </si>
  <si>
    <t>71644458</t>
  </si>
  <si>
    <t>Переваловское</t>
  </si>
  <si>
    <t>71644460</t>
  </si>
  <si>
    <t>Салаирское</t>
  </si>
  <si>
    <t>71644470</t>
  </si>
  <si>
    <t>Успенское</t>
  </si>
  <si>
    <t>71644475</t>
  </si>
  <si>
    <t>Червишевское</t>
  </si>
  <si>
    <t>71644480</t>
  </si>
  <si>
    <t>Чикчинское</t>
  </si>
  <si>
    <t>71644485</t>
  </si>
  <si>
    <t>поселок Боровский</t>
  </si>
  <si>
    <t>71644412</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</si>
  <si>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</si>
  <si>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</si>
  <si>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</si>
  <si>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</si>
  <si>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</si>
  <si>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</si>
  <si>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</si>
  <si>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</si>
  <si>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</si>
  <si>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</si>
  <si>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</si>
  <si>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</si>
  <si>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</si>
  <si>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</si>
  <si>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</si>
  <si>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</si>
  <si>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</si>
  <si>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</si>
  <si>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</si>
  <si>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</si>
  <si>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</si>
  <si>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</si>
  <si>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</si>
  <si>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</si>
  <si>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</si>
  <si>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</si>
  <si>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</si>
  <si>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</si>
  <si>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</si>
  <si>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</si>
  <si>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</si>
  <si>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</si>
  <si>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</si>
  <si>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</si>
  <si>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</si>
  <si>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</si>
  <si>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</si>
  <si>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</si>
  <si>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</si>
  <si>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</si>
  <si>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</si>
  <si>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</si>
  <si>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</si>
  <si>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</si>
  <si>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</si>
  <si>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</si>
  <si>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</si>
  <si>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</si>
  <si>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</si>
  <si>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</si>
  <si>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</si>
  <si>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</si>
  <si>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</si>
  <si>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</si>
  <si>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</si>
  <si>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</si>
  <si>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</si>
  <si>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</si>
  <si>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</si>
  <si>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</si>
  <si>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</si>
  <si>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</si>
  <si>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</si>
  <si>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</si>
  <si>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</si>
  <si>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</si>
  <si>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</si>
  <si>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</si>
  <si>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</si>
  <si>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</si>
  <si>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</si>
  <si>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</si>
  <si>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</si>
  <si>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</si>
  <si>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</si>
  <si>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</si>
  <si>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</si>
  <si>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</si>
  <si>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</si>
  <si>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</si>
  <si>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</si>
  <si>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</si>
  <si>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</si>
  <si>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</si>
  <si>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</si>
  <si>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</si>
  <si>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</si>
  <si>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</si>
  <si>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</si>
  <si>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</si>
  <si>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</si>
  <si>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</si>
  <si>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</si>
  <si>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</si>
  <si>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</si>
  <si>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</si>
  <si>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</si>
  <si>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</si>
  <si>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</si>
  <si>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</si>
  <si>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</si>
  <si>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</si>
  <si>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</si>
  <si>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</si>
  <si>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</si>
  <si>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</si>
  <si>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</si>
  <si>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</si>
  <si>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</si>
  <si>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</si>
  <si>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</si>
  <si>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</si>
  <si>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</si>
  <si>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</si>
  <si>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</si>
  <si>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</si>
  <si>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</si>
  <si>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</si>
  <si>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</si>
  <si>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</si>
  <si>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</si>
  <si>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</si>
  <si>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</si>
  <si>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</si>
  <si>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</si>
  <si>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</si>
  <si>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</si>
  <si>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</si>
  <si>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</si>
  <si>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</si>
  <si>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</si>
  <si>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</si>
  <si>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</si>
  <si>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</si>
  <si>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</si>
  <si>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</si>
  <si>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</si>
  <si>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</si>
  <si>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</si>
  <si>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</si>
  <si>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</si>
  <si>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</si>
  <si>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</si>
  <si>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</si>
  <si>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</si>
  <si>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</si>
  <si>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t>
  </si>
  <si>
    <t>Водоотведение</t>
  </si>
  <si>
    <t>Транспортировка</t>
  </si>
  <si>
    <t>https://portal.eias.ru/Portal/DownloadPage.aspx?type=12&amp;guid=????????-????-????-????-????????????</t>
  </si>
  <si>
    <t>ALL</t>
  </si>
  <si>
    <t>https://eias.fstrf.ru/disclo/get_file?p_guid=????????-????-????-????-????????????</t>
  </si>
  <si>
    <t>01.01.2021</t>
  </si>
  <si>
    <t>31.12.2021</t>
  </si>
  <si>
    <t>REGION_ID</t>
  </si>
  <si>
    <t>REGION_NAME</t>
  </si>
  <si>
    <t>RST_ORG_ID</t>
  </si>
  <si>
    <t>ORG_NAME</t>
  </si>
  <si>
    <t>INN_NAME</t>
  </si>
  <si>
    <t>KPP_NAME</t>
  </si>
  <si>
    <t>ORG_START_DATE</t>
  </si>
  <si>
    <t>ORG_END_DATE</t>
  </si>
  <si>
    <t>2645</t>
  </si>
  <si>
    <t>31361692</t>
  </si>
  <si>
    <t>АО "АИЖК по Тюменской области"</t>
  </si>
  <si>
    <t>7204099664</t>
  </si>
  <si>
    <t>720301001</t>
  </si>
  <si>
    <t>26320038</t>
  </si>
  <si>
    <t>АО "Аэропорт Рощино"</t>
  </si>
  <si>
    <t>7204660086</t>
  </si>
  <si>
    <t>26375272</t>
  </si>
  <si>
    <t>АО "Водоканал"</t>
  </si>
  <si>
    <t>7205010267</t>
  </si>
  <si>
    <t>720501001</t>
  </si>
  <si>
    <t>26360435</t>
  </si>
  <si>
    <t>АО "ПРОДО Тюменский бройлер"</t>
  </si>
  <si>
    <t>7224005872</t>
  </si>
  <si>
    <t>722401001</t>
  </si>
  <si>
    <t>28792615</t>
  </si>
  <si>
    <t>АО "СУЭНКО"</t>
  </si>
  <si>
    <t>7205011944</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</si>
  <si>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</si>
  <si>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</si>
  <si>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</si>
  <si>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</si>
  <si>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</si>
  <si>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</si>
  <si>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</si>
  <si>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</si>
  <si>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</si>
  <si>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26360450</t>
  </si>
  <si>
    <t>АУ СОН Тюменской области центр "Красная гвоздика"</t>
  </si>
  <si>
    <t>7224037151</t>
  </si>
  <si>
    <t>19-10-2009 00:00:00</t>
  </si>
  <si>
    <t>26375269</t>
  </si>
  <si>
    <t>ГУП "Ямало-Ненецкий ОРЦ для детей с ограниченными возможностями и детей, состоящих на диспансерном учете "Большой Тараскуль"</t>
  </si>
  <si>
    <t>7204037749</t>
  </si>
  <si>
    <t>28147556</t>
  </si>
  <si>
    <t>ЗАО "Птицефабрика "Пышминская"</t>
  </si>
  <si>
    <t>7224006227</t>
  </si>
  <si>
    <t>28147584</t>
  </si>
  <si>
    <t>ИП Скачков В.К.</t>
  </si>
  <si>
    <t>720412296704</t>
  </si>
  <si>
    <t>отсутствует</t>
  </si>
  <si>
    <t>26433355</t>
  </si>
  <si>
    <t>Каскаринское МУП ЖКХ</t>
  </si>
  <si>
    <t>7224011989</t>
  </si>
  <si>
    <t>26375280</t>
  </si>
  <si>
    <t>МП "Городские водопроводно-канализационные сети"</t>
  </si>
  <si>
    <t>7207000761</t>
  </si>
  <si>
    <t>720701001</t>
  </si>
  <si>
    <t>26375361</t>
  </si>
  <si>
    <t>МП "Демьянское КП"</t>
  </si>
  <si>
    <t>7225004624</t>
  </si>
  <si>
    <t>720601001</t>
  </si>
  <si>
    <t>26375362</t>
  </si>
  <si>
    <t>МП "Ивановское КП"</t>
  </si>
  <si>
    <t>7225004649</t>
  </si>
  <si>
    <t>722501001</t>
  </si>
  <si>
    <t>28003540</t>
  </si>
  <si>
    <t>МП "Стройсервис"</t>
  </si>
  <si>
    <t>7229008997</t>
  </si>
  <si>
    <t>26433646</t>
  </si>
  <si>
    <t>МУЖЭП с.Онохино</t>
  </si>
  <si>
    <t>7224031897</t>
  </si>
  <si>
    <t>26433392</t>
  </si>
  <si>
    <t>МУП "Новотарманское ПЖЭРП"</t>
  </si>
  <si>
    <t>7224033358</t>
  </si>
  <si>
    <t>26375296</t>
  </si>
  <si>
    <t>МУП "Ремжилстройсервис"</t>
  </si>
  <si>
    <t>7212004641</t>
  </si>
  <si>
    <t>26375354</t>
  </si>
  <si>
    <t>МУП "Чикча"</t>
  </si>
  <si>
    <t>7224036662</t>
  </si>
  <si>
    <t>28277194</t>
  </si>
  <si>
    <t>МУП ЖКХ "Заречье"</t>
  </si>
  <si>
    <t>7207012950</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</si>
  <si>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</si>
  <si>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</si>
  <si>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</si>
  <si>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</si>
  <si>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</si>
  <si>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</si>
  <si>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</si>
  <si>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</si>
  <si>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</si>
  <si>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</si>
  <si>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</si>
  <si>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</si>
  <si>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</si>
  <si>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26320027</t>
  </si>
  <si>
    <t>ОАО ТТК "КРОСНО"</t>
  </si>
  <si>
    <t>7203001250</t>
  </si>
  <si>
    <t>26628859</t>
  </si>
  <si>
    <t>ООО "Голышмановотеплоцентр"</t>
  </si>
  <si>
    <t>7214009003</t>
  </si>
  <si>
    <t>722001001</t>
  </si>
  <si>
    <t>28-09-2010 00:00:00</t>
  </si>
  <si>
    <t>26320028</t>
  </si>
  <si>
    <t>ООО "ДСК-Энерго"</t>
  </si>
  <si>
    <t>7203144385</t>
  </si>
  <si>
    <t>31456063</t>
  </si>
  <si>
    <t>ООО "ЗапСибНефтехим"</t>
  </si>
  <si>
    <t>1658087524</t>
  </si>
  <si>
    <t>26375294</t>
  </si>
  <si>
    <t>ООО "Коммуналсервис"</t>
  </si>
  <si>
    <t>7211005547</t>
  </si>
  <si>
    <t>721101001</t>
  </si>
  <si>
    <t>26375349</t>
  </si>
  <si>
    <t>ООО "МУП Винзилинское ЖКХ"</t>
  </si>
  <si>
    <t>7224030283</t>
  </si>
  <si>
    <t>26375350</t>
  </si>
  <si>
    <t>ООО "МУП Московское ЖКХ"</t>
  </si>
  <si>
    <t>7224030300</t>
  </si>
  <si>
    <t>26375352</t>
  </si>
  <si>
    <t>ООО "Ромист"</t>
  </si>
  <si>
    <t>7224032562</t>
  </si>
  <si>
    <t>26375276</t>
  </si>
  <si>
    <t>ООО "СИБУР Тобольск"</t>
  </si>
  <si>
    <t>7206025040</t>
  </si>
  <si>
    <t>28858595</t>
  </si>
  <si>
    <t>ООО "Санаторий "Геолог"</t>
  </si>
  <si>
    <t>7224054816</t>
  </si>
  <si>
    <t>27356445</t>
  </si>
  <si>
    <t>ООО "Тавда-Уют"</t>
  </si>
  <si>
    <t>7224048202</t>
  </si>
  <si>
    <t>20-07-2010 00:00:00</t>
  </si>
  <si>
    <t>26375295</t>
  </si>
  <si>
    <t>ООО "Теплолюкс"</t>
  </si>
  <si>
    <t>7211005554</t>
  </si>
  <si>
    <t>26375283</t>
  </si>
  <si>
    <t>ООО "Теплосервис с. Абатское"</t>
  </si>
  <si>
    <t>7208003980</t>
  </si>
  <si>
    <t>26381312</t>
  </si>
  <si>
    <t>ООО "Тюмень Водоканал"</t>
  </si>
  <si>
    <t>7204095194</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</si>
  <si>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</si>
  <si>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</si>
  <si>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</si>
  <si>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</si>
  <si>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</si>
  <si>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</si>
  <si>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</si>
  <si>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</si>
  <si>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26375346</t>
  </si>
  <si>
    <t>ПАО "Птицефабрика "Боровская"</t>
  </si>
  <si>
    <t>7224008030</t>
  </si>
  <si>
    <t>26867519</t>
  </si>
  <si>
    <t>ПАО "Фортум"</t>
  </si>
  <si>
    <t>7203162698</t>
  </si>
  <si>
    <t>745301001</t>
  </si>
  <si>
    <t>26551662</t>
  </si>
  <si>
    <t>997150001</t>
  </si>
  <si>
    <t>01-12-2006 00:00:00</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</si>
  <si>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</si>
  <si>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</si>
  <si>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</si>
  <si>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</si>
  <si>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</si>
  <si>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</si>
  <si>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</si>
  <si>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</si>
  <si>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</si>
  <si>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</si>
  <si>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26551012</t>
  </si>
  <si>
    <t>Тобольское УМН АО "Транснефть-Сибирь"</t>
  </si>
  <si>
    <t>7201000726</t>
  </si>
  <si>
    <t>720602001</t>
  </si>
  <si>
    <t>27580677</t>
  </si>
  <si>
    <t>Тюменское УМН АО "Транснефть-Сибирь"</t>
  </si>
  <si>
    <t>720302001</t>
  </si>
  <si>
    <t>28966128</t>
  </si>
  <si>
    <t>УЭСО АО "Транснефть-Сибирь"</t>
  </si>
  <si>
    <t>720343002</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</si>
  <si>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</si>
  <si>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</si>
  <si>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</si>
  <si>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</si>
  <si>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</si>
  <si>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</si>
  <si>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</si>
  <si>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</si>
  <si>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</si>
  <si>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</si>
  <si>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</si>
  <si>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</si>
  <si>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</si>
  <si>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VO</t>
  </si>
  <si>
    <t>18.12.2020</t>
  </si>
  <si>
    <t>16.01.2020</t>
  </si>
  <si>
    <t>01/01-21</t>
  </si>
  <si>
    <t>Официальный портал органов государственной власти Тюменской области</t>
  </si>
  <si>
    <t xml:space="preserve">Департамент тарифной и ценовой политики Тюменской области </t>
  </si>
  <si>
    <t>г.Тюмень, ул.30 лет Победы, 31</t>
  </si>
  <si>
    <t>Максимов Андрей Анатольевич</t>
  </si>
  <si>
    <t>Рогова Ольга Владимировна</t>
  </si>
  <si>
    <t>821/01-21</t>
  </si>
  <si>
    <t>Ведущий экономист отдела тарифообразования</t>
  </si>
  <si>
    <t>(3452) 520 454</t>
  </si>
  <si>
    <t>o.rogova@rosvodokanal.ru</t>
  </si>
  <si>
    <t>О</t>
  </si>
  <si>
    <t>Тюменский муниципальный район, поселок Боровский (71644412);</t>
  </si>
  <si>
    <t>Тюменский муниципальный район, Горьковское (71644417);</t>
  </si>
  <si>
    <t>Тюменский муниципальный район, Каскаринское (71644430);</t>
  </si>
  <si>
    <t>Тюменский муниципальный район, Московское (71644450);</t>
  </si>
  <si>
    <t>Тюменский муниципальный район, Онохинское (71644458);</t>
  </si>
  <si>
    <t>Тюменский муниципальный район, Переваловское (71644460);</t>
  </si>
  <si>
    <t>Тюменский муниципальный район, Червишевское (71644480);</t>
  </si>
  <si>
    <t>Сельское поселение поселок Боровский</t>
  </si>
  <si>
    <t>Водоотведение, руб./м3 (с НДС)</t>
  </si>
  <si>
    <t>30.06.2021</t>
  </si>
  <si>
    <t>01.07.2021</t>
  </si>
  <si>
    <t>Водоотведение, руб./м3 (без НДС)</t>
  </si>
  <si>
    <t>Горьковское сельское поселение</t>
  </si>
  <si>
    <t>Каскаринское сельское поселение (с.Каскара, п.Новотуринский)</t>
  </si>
  <si>
    <t>Московское сельское поселение</t>
  </si>
  <si>
    <t>Онохинское сельское поселение (с.Онохино)</t>
  </si>
  <si>
    <t>Переваловское сельское поселение (мкр-рн Молодежный д.Ушакова)</t>
  </si>
  <si>
    <t>Червишевское сельское поселение</t>
  </si>
  <si>
    <t>Публичный договор водоотведения</t>
  </si>
  <si>
    <t>https://portal.eias.ru/Portal/DownloadPage.aspx?type=12&amp;guid=19fccbe0-ed29-4743-9fad-8825528e6d1c</t>
  </si>
  <si>
    <t>Корректировка на 2021 год долгосрочных тарифов в распоряжение Департамента тарифной и ценовой политики Тюменской области от 16.01.2020 № 01/01-21</t>
  </si>
  <si>
    <t>24.12.2020 18:18:09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</si>
</sst>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0.000"/>
    <numFmt numFmtId="166" formatCode="_-* #,##0.00[$€-1]_-;\-* #,##0.00[$€-1]_-;_-* &quot;-&quot;??[$€-1]_-"/>
    <numFmt numFmtId="167" formatCode="000000"/>
    <numFmt numFmtId="168" formatCode="#,##0.0"/>
    <numFmt numFmtId="169" formatCode="#,##0.0000"/>
  </numFmts>
  <fonts count="105">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vertAlign val="superscript"/>
      <sz val="9"/>
      <color indexed="11"/>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5"/>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3D6"/>
      </left>
      <right style="thin">
        <color rgb="FFD3D3D6"/>
      </right>
      <top style="thin">
        <color rgb="FFD3D3D6"/>
      </top>
      <bottom style="thin">
        <color rgb="FFD3D3D6"/>
      </bottom>
      <diagonal/>
    </border>
    <border>
      <left style="thin">
        <color rgb="FFD3DBDB"/>
      </left>
      <right style="thin">
        <color rgb="FFD3DBDB"/>
      </right>
      <top style="thin">
        <color rgb="FFD3DBDB"/>
      </top>
      <bottom style="thin">
        <color rgb="FFD3DBDB"/>
      </bottom>
      <diagonal/>
    </border>
    <border>
      <left/>
      <right/>
      <top style="thin">
        <color rgb="FFD3DBDB"/>
      </top>
      <bottom style="thin">
        <color indexed="22"/>
      </bottom>
      <diagonal/>
    </border>
    <border>
      <left style="thin">
        <color rgb="FFD3DBDB"/>
      </left>
      <right/>
      <top style="thin">
        <color rgb="FFD3DBDB"/>
      </top>
      <bottom style="thin">
        <color rgb="FFD3DBDB"/>
      </bottom>
      <diagonal/>
    </border>
    <border>
      <left style="thin">
        <color rgb="FFD3D3D6"/>
      </left>
      <right style="thin">
        <color rgb="FFD3D3D6"/>
      </right>
      <top style="thin">
        <color rgb="FFD3D3D6"/>
      </top>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BDB"/>
      </left>
      <right style="thin">
        <color rgb="FFD3DBDB"/>
      </right>
      <top/>
      <bottom style="thin">
        <color rgb="FFD3DBDB"/>
      </bottom>
      <diagonal/>
    </border>
    <border>
      <left style="thin">
        <color rgb="FFD3DBDB"/>
      </left>
      <right style="thin">
        <color rgb="FFD3DBDB"/>
      </right>
      <top style="thin">
        <color indexed="22"/>
      </top>
      <bottom style="thin">
        <color indexed="22"/>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style="thin">
        <color rgb="FFD3DBDB"/>
      </left>
      <right/>
      <top style="thin">
        <color indexed="22"/>
      </top>
      <bottom style="thin">
        <color indexed="22"/>
      </bottom>
      <diagonal/>
    </border>
    <border>
      <left style="thin">
        <color rgb="FFD3DBDB"/>
      </left>
      <right style="thin">
        <color rgb="FFD3DBDB"/>
      </right>
      <top style="thin">
        <color rgb="FFD3DBDB"/>
      </top>
      <bottom/>
      <diagonal/>
    </border>
    <border>
      <left style="thin">
        <color indexed="22"/>
      </left>
      <right style="thin">
        <color indexed="22"/>
      </right>
      <top style="thin">
        <color rgb="FFD3DBDB"/>
      </top>
      <bottom/>
      <diagonal/>
    </border>
    <border>
      <left style="thin">
        <color indexed="22"/>
      </left>
      <right style="thin">
        <color indexed="22"/>
      </right>
      <top/>
      <bottom style="thin">
        <color rgb="FFD3DBDB"/>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double">
        <color indexed="55"/>
      </bottom>
      <diagonal/>
    </border>
  </borders>
  <cellStyleXfs count="109">
    <xf numFmtId="49" fontId="0" fillId="0" borderId="0" applyBorder="0">
      <alignment vertical="top"/>
    </xf>
    <xf numFmtId="0" fontId="3" fillId="0" borderId="0"/>
    <xf numFmtId="166"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0" fontId="18" fillId="0" borderId="1" applyNumberFormat="0" applyAlignment="0">
      <protection locked="0"/>
    </xf>
    <xf numFmtId="164" fontId="4" fillId="0" borderId="0" applyFont="0" applyFill="0" applyBorder="0" applyAlignment="0" applyProtection="0"/>
    <xf numFmtId="168" fontId="6" fillId="2" borderId="0">
      <protection locked="0"/>
    </xf>
    <xf numFmtId="0" fontId="15" fillId="0" borderId="0" applyFill="0" applyBorder="0" applyProtection="0">
      <alignment vertical="center"/>
    </xf>
    <xf numFmtId="165" fontId="6" fillId="2" borderId="0">
      <protection locked="0"/>
    </xf>
    <xf numFmtId="169"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7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72" fillId="0" borderId="0"/>
    <xf numFmtId="0" fontId="21" fillId="0" borderId="0"/>
    <xf numFmtId="0" fontId="72" fillId="0" borderId="0"/>
    <xf numFmtId="0" fontId="73" fillId="0" borderId="0"/>
    <xf numFmtId="0" fontId="2" fillId="0" borderId="0"/>
    <xf numFmtId="0" fontId="2" fillId="0" borderId="0"/>
    <xf numFmtId="0" fontId="37" fillId="6" borderId="0" applyNumberFormat="0" applyBorder="0" applyAlignment="0">
      <alignment horizontal="left" vertical="center"/>
    </xf>
    <xf numFmtId="0" fontId="21" fillId="0" borderId="0"/>
    <xf numFmtId="49" fontId="37" fillId="0" borderId="0" applyBorder="0">
      <alignment vertical="top"/>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49" fontId="37" fillId="0"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9" fillId="0" borderId="0" applyNumberFormat="0" applyFill="0" applyBorder="0" applyAlignment="0" applyProtection="0"/>
    <xf numFmtId="0" fontId="90" fillId="0" borderId="45" applyNumberFormat="0" applyFill="0" applyAlignment="0" applyProtection="0"/>
    <xf numFmtId="0" fontId="91" fillId="0" borderId="46" applyNumberFormat="0" applyFill="0" applyAlignment="0" applyProtection="0"/>
    <xf numFmtId="0" fontId="92" fillId="0" borderId="47" applyNumberFormat="0" applyFill="0" applyAlignment="0" applyProtection="0"/>
    <xf numFmtId="0" fontId="92" fillId="0" borderId="0" applyNumberFormat="0" applyFill="0" applyBorder="0" applyAlignment="0" applyProtection="0"/>
    <xf numFmtId="0" fontId="93" fillId="15" borderId="0" applyNumberFormat="0" applyBorder="0" applyAlignment="0" applyProtection="0"/>
    <xf numFmtId="0" fontId="94" fillId="16" borderId="0" applyNumberFormat="0" applyBorder="0" applyAlignment="0" applyProtection="0"/>
    <xf numFmtId="0" fontId="95" fillId="17" borderId="0" applyNumberFormat="0" applyBorder="0" applyAlignment="0" applyProtection="0"/>
    <xf numFmtId="0" fontId="96" fillId="18" borderId="48" applyNumberFormat="0" applyAlignment="0" applyProtection="0"/>
    <xf numFmtId="0" fontId="97" fillId="18" borderId="49" applyNumberFormat="0" applyAlignment="0" applyProtection="0"/>
    <xf numFmtId="0" fontId="98" fillId="0" borderId="50" applyNumberFormat="0" applyFill="0" applyAlignment="0" applyProtection="0"/>
    <xf numFmtId="0" fontId="99" fillId="19" borderId="51" applyNumberFormat="0" applyAlignment="0" applyProtection="0"/>
    <xf numFmtId="0" fontId="100" fillId="0" borderId="0" applyNumberFormat="0" applyFill="0" applyBorder="0" applyAlignment="0" applyProtection="0"/>
    <xf numFmtId="0" fontId="37" fillId="20" borderId="52" applyNumberFormat="0" applyFont="0" applyAlignment="0" applyProtection="0"/>
    <xf numFmtId="0" fontId="101" fillId="0" borderId="0" applyNumberFormat="0" applyFill="0" applyBorder="0" applyAlignment="0" applyProtection="0"/>
    <xf numFmtId="0" fontId="102" fillId="0" borderId="53" applyNumberFormat="0" applyFill="0" applyAlignment="0" applyProtection="0"/>
    <xf numFmtId="0" fontId="103"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03" fillId="36" borderId="0" applyNumberFormat="0" applyBorder="0" applyAlignment="0" applyProtection="0"/>
    <xf numFmtId="0" fontId="103"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03"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875">
    <xf numFmtId="49" fontId="0" fillId="0" borderId="0" xfId="0">
      <alignment vertical="top"/>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8" applyFont="1" applyAlignment="1" applyProtection="1">
      <alignment vertical="center" wrapText="1"/>
    </xf>
    <xf numFmtId="49" fontId="11" fillId="0" borderId="0" xfId="58" applyFont="1" applyAlignment="1" applyProtection="1">
      <alignment vertical="center"/>
    </xf>
    <xf numFmtId="0" fontId="11" fillId="0" borderId="0" xfId="57" applyFont="1" applyAlignment="1" applyProtection="1">
      <alignment horizontal="center" vertical="center" wrapText="1"/>
    </xf>
    <xf numFmtId="0" fontId="6" fillId="0" borderId="0" xfId="57" applyFont="1" applyAlignment="1" applyProtection="1">
      <alignment vertical="center" wrapText="1"/>
    </xf>
    <xf numFmtId="0" fontId="6" fillId="0" borderId="0" xfId="57" applyFont="1" applyAlignment="1" applyProtection="1">
      <alignment horizontal="left" vertical="center" wrapText="1"/>
    </xf>
    <xf numFmtId="0" fontId="6" fillId="0" borderId="0" xfId="57" applyFont="1" applyProtection="1"/>
    <xf numFmtId="0" fontId="6" fillId="7" borderId="0" xfId="57" applyFont="1" applyFill="1" applyBorder="1" applyProtection="1"/>
    <xf numFmtId="0" fontId="24" fillId="0" borderId="0" xfId="57" applyFont="1"/>
    <xf numFmtId="49" fontId="6" fillId="0" borderId="0" xfId="54" applyFont="1" applyProtection="1">
      <alignment vertical="top"/>
    </xf>
    <xf numFmtId="49" fontId="6" fillId="0" borderId="0" xfId="54" applyProtection="1">
      <alignment vertical="top"/>
    </xf>
    <xf numFmtId="0" fontId="11" fillId="0" borderId="0" xfId="60" applyFont="1" applyAlignment="1" applyProtection="1">
      <alignment vertical="center" wrapText="1"/>
    </xf>
    <xf numFmtId="0" fontId="11" fillId="0" borderId="0" xfId="60" applyFont="1" applyAlignment="1" applyProtection="1">
      <alignment horizontal="center" vertical="center"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horizontal="center"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11" fillId="7" borderId="0" xfId="60" applyNumberFormat="1" applyFont="1" applyFill="1" applyBorder="1" applyAlignment="1" applyProtection="1">
      <alignment horizontal="center" vertical="center" wrapText="1"/>
    </xf>
    <xf numFmtId="0" fontId="6" fillId="7" borderId="0" xfId="60" applyFont="1" applyFill="1" applyBorder="1" applyAlignment="1" applyProtection="1">
      <alignment horizontal="center" vertical="center" wrapText="1"/>
    </xf>
    <xf numFmtId="0" fontId="22" fillId="0" borderId="0" xfId="60" applyFont="1" applyAlignment="1" applyProtection="1">
      <alignment horizontal="center" vertical="center" wrapText="1"/>
    </xf>
    <xf numFmtId="0" fontId="26" fillId="7" borderId="0" xfId="60" applyNumberFormat="1" applyFont="1" applyFill="1" applyBorder="1" applyAlignment="1" applyProtection="1">
      <alignment horizontal="center" vertical="center" wrapText="1"/>
    </xf>
    <xf numFmtId="0" fontId="6" fillId="7" borderId="0" xfId="60" applyNumberFormat="1" applyFont="1" applyFill="1" applyBorder="1" applyAlignment="1" applyProtection="1">
      <alignment horizontal="right" vertical="center" wrapText="1" indent="1"/>
    </xf>
    <xf numFmtId="0" fontId="6" fillId="0" borderId="0" xfId="60" applyFont="1" applyFill="1" applyAlignment="1" applyProtection="1">
      <alignment vertical="center"/>
    </xf>
    <xf numFmtId="49" fontId="6" fillId="7" borderId="0" xfId="60" applyNumberFormat="1" applyFont="1" applyFill="1" applyBorder="1" applyAlignment="1" applyProtection="1">
      <alignment horizontal="right" vertical="center" wrapText="1" indent="1"/>
    </xf>
    <xf numFmtId="49" fontId="25" fillId="7" borderId="0" xfId="60" applyNumberFormat="1" applyFont="1" applyFill="1" applyBorder="1" applyAlignment="1" applyProtection="1">
      <alignment horizontal="center" vertical="center" wrapText="1"/>
    </xf>
    <xf numFmtId="49" fontId="6" fillId="9" borderId="5" xfId="60"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62" applyFont="1" applyFill="1" applyAlignment="1" applyProtection="1">
      <alignment vertical="center" wrapText="1"/>
    </xf>
    <xf numFmtId="0" fontId="6" fillId="7" borderId="0" xfId="62" applyFont="1" applyFill="1" applyBorder="1" applyAlignment="1" applyProtection="1">
      <alignment vertical="center" wrapText="1"/>
    </xf>
    <xf numFmtId="0" fontId="6" fillId="7" borderId="0" xfId="62" applyFont="1" applyFill="1" applyBorder="1" applyAlignment="1" applyProtection="1">
      <alignment horizontal="right" vertical="center" wrapText="1"/>
    </xf>
    <xf numFmtId="0" fontId="22" fillId="0" borderId="0" xfId="60" applyNumberFormat="1" applyFont="1" applyFill="1" applyBorder="1" applyAlignment="1" applyProtection="1">
      <alignment horizontal="center" vertical="top" wrapText="1"/>
    </xf>
    <xf numFmtId="0" fontId="0" fillId="7" borderId="0" xfId="60" applyFont="1" applyFill="1" applyBorder="1" applyAlignment="1" applyProtection="1">
      <alignment horizontal="center" vertical="center" wrapText="1"/>
    </xf>
    <xf numFmtId="49" fontId="0" fillId="7" borderId="0" xfId="60" applyNumberFormat="1" applyFont="1" applyFill="1" applyBorder="1" applyAlignment="1" applyProtection="1">
      <alignment horizontal="right" vertical="center" wrapText="1" indent="1"/>
    </xf>
    <xf numFmtId="49" fontId="29" fillId="7" borderId="0" xfId="36" applyNumberFormat="1" applyFont="1" applyFill="1" applyBorder="1" applyAlignment="1" applyProtection="1">
      <alignment horizontal="center" vertical="center" wrapText="1"/>
    </xf>
    <xf numFmtId="49" fontId="0" fillId="0" borderId="0" xfId="0" applyBorder="1">
      <alignment vertical="top"/>
    </xf>
    <xf numFmtId="0" fontId="6" fillId="0" borderId="5" xfId="59" applyFont="1" applyFill="1" applyBorder="1" applyAlignment="1" applyProtection="1">
      <alignment vertical="center" wrapText="1"/>
    </xf>
    <xf numFmtId="0" fontId="0" fillId="0" borderId="5" xfId="59" applyFont="1" applyFill="1" applyBorder="1" applyAlignment="1" applyProtection="1">
      <alignment vertical="center" wrapText="1"/>
    </xf>
    <xf numFmtId="49" fontId="0" fillId="0" borderId="0" xfId="0" applyFont="1">
      <alignment vertical="top"/>
    </xf>
    <xf numFmtId="0" fontId="33" fillId="7" borderId="0" xfId="62" applyFont="1" applyFill="1" applyBorder="1" applyAlignment="1" applyProtection="1">
      <alignment horizontal="center" vertical="center" wrapText="1"/>
    </xf>
    <xf numFmtId="0" fontId="33" fillId="7" borderId="0" xfId="57" applyFont="1" applyFill="1" applyBorder="1" applyAlignment="1" applyProtection="1">
      <alignment horizontal="center"/>
    </xf>
    <xf numFmtId="0" fontId="33" fillId="0" borderId="0" xfId="57" applyFont="1" applyAlignment="1" applyProtection="1">
      <alignment horizontal="center" vertical="center"/>
    </xf>
    <xf numFmtId="0" fontId="33" fillId="7" borderId="0" xfId="57" applyFont="1" applyFill="1" applyBorder="1" applyAlignment="1" applyProtection="1">
      <alignment horizontal="center" vertical="center"/>
    </xf>
    <xf numFmtId="49" fontId="31" fillId="0" borderId="6" xfId="0" applyFont="1" applyBorder="1" applyAlignment="1">
      <alignment vertical="top" wrapText="1"/>
    </xf>
    <xf numFmtId="0" fontId="0" fillId="7" borderId="0" xfId="60" applyNumberFormat="1" applyFont="1" applyFill="1" applyBorder="1" applyAlignment="1" applyProtection="1">
      <alignment horizontal="right" vertical="center" wrapText="1" indent="1"/>
    </xf>
    <xf numFmtId="0" fontId="0" fillId="0" borderId="6" xfId="40" applyFont="1" applyBorder="1" applyAlignment="1" applyProtection="1">
      <alignment horizontal="justify" vertical="top" wrapText="1"/>
    </xf>
    <xf numFmtId="0" fontId="2" fillId="0" borderId="0" xfId="43" applyProtection="1"/>
    <xf numFmtId="0" fontId="45" fillId="0" borderId="0" xfId="60" applyFont="1" applyAlignment="1" applyProtection="1">
      <alignment horizontal="center" vertical="center" wrapText="1"/>
    </xf>
    <xf numFmtId="49" fontId="23" fillId="7" borderId="7" xfId="50" applyFont="1" applyFill="1" applyBorder="1" applyAlignment="1" applyProtection="1">
      <alignment vertical="center" wrapText="1"/>
    </xf>
    <xf numFmtId="49" fontId="20" fillId="7" borderId="8" xfId="50" applyFont="1" applyFill="1" applyBorder="1" applyAlignment="1">
      <alignment horizontal="left" vertical="center" wrapText="1"/>
    </xf>
    <xf numFmtId="49" fontId="20" fillId="7" borderId="9" xfId="50" applyFont="1" applyFill="1" applyBorder="1" applyAlignment="1">
      <alignment horizontal="left" vertical="center" wrapText="1"/>
    </xf>
    <xf numFmtId="49" fontId="23" fillId="7" borderId="10" xfId="50" applyFont="1" applyFill="1" applyBorder="1" applyAlignment="1" applyProtection="1">
      <alignment vertical="center" wrapText="1"/>
    </xf>
    <xf numFmtId="49" fontId="14" fillId="7" borderId="0" xfId="50" applyFont="1" applyFill="1" applyBorder="1" applyAlignment="1">
      <alignment wrapText="1"/>
    </xf>
    <xf numFmtId="49" fontId="14" fillId="7" borderId="11" xfId="50" applyFont="1" applyFill="1" applyBorder="1" applyAlignment="1">
      <alignment wrapText="1"/>
    </xf>
    <xf numFmtId="49" fontId="12" fillId="7" borderId="0" xfId="33" applyNumberFormat="1" applyFont="1" applyFill="1" applyBorder="1" applyAlignment="1" applyProtection="1">
      <alignment horizontal="left" wrapText="1"/>
    </xf>
    <xf numFmtId="49" fontId="12" fillId="7" borderId="0" xfId="33" applyNumberFormat="1" applyFont="1" applyFill="1" applyBorder="1" applyAlignment="1" applyProtection="1">
      <alignment wrapText="1"/>
    </xf>
    <xf numFmtId="49" fontId="14" fillId="7" borderId="0" xfId="50" applyFont="1" applyFill="1" applyBorder="1" applyAlignment="1">
      <alignment horizontal="right" wrapText="1"/>
    </xf>
    <xf numFmtId="49" fontId="20" fillId="7" borderId="0" xfId="50" applyFont="1" applyFill="1" applyBorder="1" applyAlignment="1">
      <alignment horizontal="left" vertical="center" wrapText="1"/>
    </xf>
    <xf numFmtId="49" fontId="20" fillId="7" borderId="11" xfId="50" applyFont="1" applyFill="1" applyBorder="1" applyAlignment="1">
      <alignment horizontal="left" vertical="center" wrapText="1"/>
    </xf>
    <xf numFmtId="49" fontId="14" fillId="0" borderId="0" xfId="50" applyFont="1" applyFill="1" applyBorder="1" applyAlignment="1" applyProtection="1">
      <alignment wrapText="1"/>
    </xf>
    <xf numFmtId="0" fontId="18" fillId="0" borderId="0" xfId="23" applyFont="1" applyFill="1" applyBorder="1" applyAlignment="1" applyProtection="1">
      <alignment horizontal="left" vertical="top" wrapText="1"/>
    </xf>
    <xf numFmtId="49" fontId="14" fillId="0" borderId="0" xfId="50" applyFont="1" applyFill="1" applyBorder="1" applyAlignment="1" applyProtection="1">
      <alignment vertical="top" wrapText="1"/>
    </xf>
    <xf numFmtId="0" fontId="18" fillId="0" borderId="0" xfId="23" applyFont="1" applyFill="1" applyBorder="1" applyAlignment="1" applyProtection="1">
      <alignment horizontal="right" vertical="top" wrapText="1"/>
    </xf>
    <xf numFmtId="49" fontId="34" fillId="8" borderId="6" xfId="45" applyNumberFormat="1" applyFont="1" applyFill="1" applyBorder="1" applyAlignment="1" applyProtection="1">
      <alignment horizontal="center" vertical="center" wrapText="1"/>
    </xf>
    <xf numFmtId="49" fontId="34" fillId="2" borderId="6" xfId="45" applyNumberFormat="1" applyFont="1" applyFill="1" applyBorder="1" applyAlignment="1" applyProtection="1">
      <alignment horizontal="center" vertical="center" wrapText="1"/>
    </xf>
    <xf numFmtId="49" fontId="23" fillId="7" borderId="10" xfId="50" applyFont="1" applyFill="1" applyBorder="1" applyAlignment="1" applyProtection="1">
      <alignment horizontal="center" vertical="center" wrapText="1"/>
    </xf>
    <xf numFmtId="49" fontId="34" fillId="11" borderId="6" xfId="45"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50" applyNumberFormat="1" applyFont="1" applyFill="1" applyBorder="1" applyAlignment="1">
      <alignment horizontal="justify" vertical="center" wrapText="1"/>
    </xf>
    <xf numFmtId="49" fontId="0" fillId="11" borderId="5" xfId="61" applyNumberFormat="1" applyFont="1" applyFill="1" applyBorder="1" applyAlignment="1" applyProtection="1">
      <alignment horizontal="center" vertical="center" wrapText="1"/>
      <protection locked="0"/>
    </xf>
    <xf numFmtId="0" fontId="0" fillId="7" borderId="0" xfId="60" applyFont="1" applyFill="1" applyBorder="1" applyAlignment="1" applyProtection="1">
      <alignment horizontal="right" vertical="center" wrapText="1" indent="1"/>
    </xf>
    <xf numFmtId="49" fontId="6" fillId="0" borderId="0" xfId="0" applyNumberFormat="1" applyFont="1" applyProtection="1">
      <alignment vertical="top"/>
    </xf>
    <xf numFmtId="0" fontId="8" fillId="7" borderId="0" xfId="62" applyFont="1" applyFill="1" applyBorder="1" applyAlignment="1" applyProtection="1">
      <alignment horizontal="center" vertical="center" wrapText="1"/>
    </xf>
    <xf numFmtId="0" fontId="6" fillId="7" borderId="0" xfId="62" applyFont="1" applyFill="1" applyBorder="1" applyAlignment="1" applyProtection="1">
      <alignment horizontal="center" vertical="center" wrapText="1"/>
    </xf>
    <xf numFmtId="49" fontId="32" fillId="0" borderId="0" xfId="0" applyFont="1" applyBorder="1">
      <alignment vertical="top"/>
    </xf>
    <xf numFmtId="0" fontId="32" fillId="7" borderId="0" xfId="62" applyFont="1" applyFill="1" applyBorder="1" applyAlignment="1" applyProtection="1">
      <alignment vertical="center" wrapText="1"/>
    </xf>
    <xf numFmtId="0" fontId="32" fillId="0" borderId="0" xfId="62" applyFont="1" applyFill="1" applyAlignment="1" applyProtection="1">
      <alignment vertical="center" wrapText="1"/>
    </xf>
    <xf numFmtId="0" fontId="45" fillId="0" borderId="0" xfId="62" applyFont="1" applyFill="1" applyAlignment="1" applyProtection="1">
      <alignment vertical="center" wrapText="1"/>
    </xf>
    <xf numFmtId="0" fontId="0" fillId="0" borderId="0" xfId="62" applyFont="1" applyFill="1" applyAlignment="1" applyProtection="1">
      <alignment vertical="center" wrapText="1"/>
    </xf>
    <xf numFmtId="0" fontId="45" fillId="0" borderId="0" xfId="60" applyFont="1" applyFill="1" applyAlignment="1" applyProtection="1">
      <alignment horizontal="left" vertical="center" wrapText="1"/>
    </xf>
    <xf numFmtId="0" fontId="45" fillId="0" borderId="0" xfId="60" applyFont="1" applyFill="1" applyBorder="1" applyAlignment="1" applyProtection="1">
      <alignment horizontal="left" vertical="center" wrapText="1"/>
    </xf>
    <xf numFmtId="49" fontId="45" fillId="0" borderId="0" xfId="60"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5"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62" applyNumberFormat="1" applyFont="1" applyFill="1" applyAlignment="1" applyProtection="1">
      <alignment vertical="center" wrapText="1"/>
    </xf>
    <xf numFmtId="49" fontId="6" fillId="0" borderId="0" xfId="0" applyNumberFormat="1" applyFont="1">
      <alignment vertical="top"/>
    </xf>
    <xf numFmtId="0" fontId="45" fillId="0" borderId="0" xfId="62" applyFont="1" applyFill="1" applyAlignment="1" applyProtection="1">
      <alignment horizontal="center" vertical="center" wrapText="1"/>
    </xf>
    <xf numFmtId="0" fontId="8" fillId="10" borderId="12" xfId="61" applyFont="1" applyFill="1" applyBorder="1" applyAlignment="1" applyProtection="1">
      <alignment horizontal="center" vertical="center" wrapText="1"/>
    </xf>
    <xf numFmtId="0" fontId="6" fillId="0" borderId="5" xfId="61" applyFont="1" applyBorder="1" applyAlignment="1" applyProtection="1">
      <alignment horizontal="left" vertical="center"/>
    </xf>
    <xf numFmtId="0" fontId="6" fillId="0" borderId="0" xfId="62" applyFont="1" applyFill="1" applyBorder="1" applyAlignment="1" applyProtection="1">
      <alignment vertical="center" wrapText="1"/>
    </xf>
    <xf numFmtId="49" fontId="0" fillId="7" borderId="0" xfId="62"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62" applyFont="1" applyFill="1" applyBorder="1" applyAlignment="1" applyProtection="1">
      <alignment horizontal="center" vertical="center" wrapText="1"/>
    </xf>
    <xf numFmtId="0" fontId="0" fillId="12" borderId="5" xfId="53" applyFont="1" applyFill="1" applyBorder="1" applyAlignment="1" applyProtection="1">
      <alignment horizontal="center" vertical="center" wrapText="1"/>
    </xf>
    <xf numFmtId="0" fontId="0" fillId="12" borderId="5" xfId="55" applyFont="1" applyFill="1" applyBorder="1" applyAlignment="1" applyProtection="1">
      <alignment horizontal="center" vertical="center" wrapText="1"/>
    </xf>
    <xf numFmtId="0" fontId="6" fillId="7" borderId="5" xfId="62" applyNumberFormat="1" applyFont="1" applyFill="1" applyBorder="1" applyAlignment="1" applyProtection="1">
      <alignment horizontal="center" vertical="center" wrapText="1"/>
    </xf>
    <xf numFmtId="4" fontId="6" fillId="7" borderId="5" xfId="31" applyNumberFormat="1" applyFont="1" applyFill="1" applyBorder="1" applyAlignment="1" applyProtection="1">
      <alignment horizontal="right" vertical="center" wrapText="1"/>
    </xf>
    <xf numFmtId="49" fontId="6" fillId="11" borderId="5" xfId="61" applyNumberFormat="1" applyFont="1" applyFill="1" applyBorder="1" applyAlignment="1" applyProtection="1">
      <alignment horizontal="center" vertical="center" wrapText="1"/>
      <protection locked="0"/>
    </xf>
    <xf numFmtId="49" fontId="6" fillId="9" borderId="5" xfId="31" applyNumberFormat="1" applyFont="1" applyFill="1" applyBorder="1" applyAlignment="1" applyProtection="1">
      <alignment horizontal="left" vertical="center" wrapText="1"/>
      <protection locked="0"/>
    </xf>
    <xf numFmtId="49" fontId="6" fillId="2" borderId="5" xfId="62" applyNumberFormat="1" applyFont="1" applyFill="1" applyBorder="1" applyAlignment="1" applyProtection="1">
      <alignment horizontal="left" vertical="center" wrapText="1"/>
      <protection locked="0"/>
    </xf>
    <xf numFmtId="49" fontId="28" fillId="13" borderId="13" xfId="0" applyFont="1" applyFill="1" applyBorder="1" applyAlignment="1" applyProtection="1">
      <alignment horizontal="center" vertical="center"/>
    </xf>
    <xf numFmtId="49" fontId="6" fillId="7" borderId="5" xfId="62" applyNumberFormat="1" applyFont="1" applyFill="1" applyBorder="1" applyAlignment="1" applyProtection="1">
      <alignment horizontal="center" vertical="center" wrapText="1"/>
    </xf>
    <xf numFmtId="0" fontId="6" fillId="9" borderId="5" xfId="62" applyNumberFormat="1" applyFont="1" applyFill="1" applyBorder="1" applyAlignment="1" applyProtection="1">
      <alignment horizontal="center" vertical="center" wrapText="1"/>
      <protection locked="0"/>
    </xf>
    <xf numFmtId="49" fontId="40" fillId="13" borderId="14" xfId="0" applyFont="1" applyFill="1" applyBorder="1" applyAlignment="1" applyProtection="1">
      <alignment horizontal="left" vertical="center"/>
    </xf>
    <xf numFmtId="0" fontId="0" fillId="0" borderId="5" xfId="36" applyFont="1" applyFill="1" applyBorder="1" applyAlignment="1" applyProtection="1">
      <alignment horizontal="center" vertical="center" wrapText="1"/>
    </xf>
    <xf numFmtId="0" fontId="6" fillId="13" borderId="13" xfId="62" applyFont="1" applyFill="1" applyBorder="1" applyAlignment="1" applyProtection="1">
      <alignment vertical="center" wrapText="1"/>
    </xf>
    <xf numFmtId="0" fontId="6" fillId="0" borderId="5" xfId="55" applyFont="1" applyFill="1" applyBorder="1" applyAlignment="1" applyProtection="1">
      <alignment horizontal="center" vertical="center" wrapText="1"/>
    </xf>
    <xf numFmtId="0" fontId="6" fillId="0" borderId="5" xfId="57" applyFont="1" applyFill="1" applyBorder="1" applyAlignment="1" applyProtection="1">
      <alignment horizontal="center" vertical="center" wrapText="1"/>
    </xf>
    <xf numFmtId="0" fontId="6" fillId="0" borderId="0" xfId="55" applyFont="1" applyFill="1" applyBorder="1" applyAlignment="1" applyProtection="1">
      <alignment horizontal="left"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11" borderId="16" xfId="61" applyNumberFormat="1" applyFont="1" applyFill="1" applyBorder="1" applyAlignment="1" applyProtection="1">
      <alignment horizontal="center" vertical="center" wrapText="1"/>
    </xf>
    <xf numFmtId="49" fontId="6" fillId="0" borderId="5" xfId="61" applyNumberFormat="1" applyFont="1" applyFill="1" applyBorder="1" applyAlignment="1" applyProtection="1">
      <alignment horizontal="center" vertical="center" wrapText="1"/>
    </xf>
    <xf numFmtId="49" fontId="0" fillId="0" borderId="17" xfId="0" applyBorder="1">
      <alignment vertical="top"/>
    </xf>
    <xf numFmtId="0" fontId="6" fillId="7" borderId="5" xfId="57" applyFont="1" applyFill="1" applyBorder="1" applyAlignment="1" applyProtection="1">
      <alignment horizontal="center" vertical="center"/>
    </xf>
    <xf numFmtId="49" fontId="6" fillId="2" borderId="5" xfId="57" applyNumberFormat="1" applyFont="1" applyFill="1" applyBorder="1" applyAlignment="1" applyProtection="1">
      <alignment horizontal="left" vertical="center" wrapText="1"/>
      <protection locked="0"/>
    </xf>
    <xf numFmtId="0" fontId="11" fillId="0" borderId="0" xfId="62" applyFont="1" applyFill="1" applyAlignment="1" applyProtection="1">
      <alignment vertical="center" wrapText="1"/>
    </xf>
    <xf numFmtId="0" fontId="41" fillId="0" borderId="0" xfId="62" applyFont="1" applyFill="1" applyAlignment="1" applyProtection="1">
      <alignment vertical="center" wrapText="1"/>
    </xf>
    <xf numFmtId="49" fontId="6" fillId="0" borderId="0" xfId="48">
      <alignment vertical="top"/>
    </xf>
    <xf numFmtId="49" fontId="11" fillId="0" borderId="0" xfId="48" applyFont="1" applyBorder="1" applyProtection="1">
      <alignment vertical="top"/>
    </xf>
    <xf numFmtId="49" fontId="6" fillId="0" borderId="0" xfId="48" applyFont="1" applyBorder="1" applyProtection="1">
      <alignment vertical="top"/>
    </xf>
    <xf numFmtId="49" fontId="33" fillId="0" borderId="0" xfId="48" applyFont="1" applyBorder="1" applyAlignment="1" applyProtection="1">
      <alignment horizontal="center" vertical="center"/>
    </xf>
    <xf numFmtId="49" fontId="6" fillId="0" borderId="0" xfId="48" applyBorder="1" applyProtection="1">
      <alignment vertical="top"/>
    </xf>
    <xf numFmtId="0" fontId="6" fillId="7" borderId="0" xfId="48" applyNumberFormat="1" applyFont="1" applyFill="1" applyBorder="1" applyAlignment="1" applyProtection="1"/>
    <xf numFmtId="0" fontId="42" fillId="7" borderId="0" xfId="48" applyNumberFormat="1" applyFont="1" applyFill="1" applyBorder="1" applyAlignment="1" applyProtection="1">
      <alignment horizontal="center" vertical="center" wrapText="1"/>
    </xf>
    <xf numFmtId="0" fontId="11" fillId="7" borderId="0" xfId="48" applyNumberFormat="1" applyFont="1" applyFill="1" applyBorder="1" applyAlignment="1" applyProtection="1"/>
    <xf numFmtId="49" fontId="6" fillId="0" borderId="0" xfId="48" applyFont="1">
      <alignment vertical="top"/>
    </xf>
    <xf numFmtId="49" fontId="33" fillId="0" borderId="0" xfId="48" applyFont="1" applyAlignment="1">
      <alignment horizontal="center" vertical="center" wrapText="1"/>
    </xf>
    <xf numFmtId="0" fontId="6" fillId="7" borderId="5" xfId="56" applyNumberFormat="1" applyFont="1" applyFill="1" applyBorder="1" applyAlignment="1" applyProtection="1">
      <alignment horizontal="center" vertical="center" wrapText="1"/>
    </xf>
    <xf numFmtId="49" fontId="6" fillId="0" borderId="5" xfId="56" applyNumberFormat="1" applyFont="1" applyFill="1" applyBorder="1" applyAlignment="1" applyProtection="1">
      <alignment horizontal="center" vertical="center" wrapText="1"/>
    </xf>
    <xf numFmtId="49" fontId="43" fillId="13" borderId="15" xfId="48" applyFont="1" applyFill="1" applyBorder="1" applyAlignment="1" applyProtection="1">
      <alignment horizontal="center" vertical="top"/>
    </xf>
    <xf numFmtId="49" fontId="40" fillId="13" borderId="15" xfId="48"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9" applyFont="1" applyFill="1" applyBorder="1" applyAlignment="1" applyProtection="1">
      <alignment vertical="center" wrapText="1"/>
    </xf>
    <xf numFmtId="0" fontId="37" fillId="0" borderId="13" xfId="59" applyFont="1" applyFill="1" applyBorder="1" applyAlignment="1" applyProtection="1">
      <alignment vertical="center" wrapText="1"/>
    </xf>
    <xf numFmtId="49" fontId="37" fillId="0" borderId="0" xfId="0" applyFont="1" applyAlignment="1">
      <alignment vertical="top" wrapText="1"/>
    </xf>
    <xf numFmtId="49" fontId="6" fillId="0" borderId="5" xfId="0" applyNumberFormat="1" applyFont="1" applyBorder="1" applyProtection="1">
      <alignment vertical="top"/>
    </xf>
    <xf numFmtId="0" fontId="37" fillId="0" borderId="0" xfId="59" applyFont="1" applyFill="1" applyBorder="1" applyAlignment="1" applyProtection="1">
      <alignment vertical="center" wrapText="1"/>
    </xf>
    <xf numFmtId="49" fontId="37" fillId="0" borderId="5" xfId="0" applyNumberFormat="1" applyFont="1" applyBorder="1" applyProtection="1">
      <alignment vertical="top"/>
    </xf>
    <xf numFmtId="0" fontId="37" fillId="0" borderId="5" xfId="61" applyFont="1" applyBorder="1" applyAlignment="1" applyProtection="1">
      <alignment horizontal="left" vertical="center"/>
    </xf>
    <xf numFmtId="0" fontId="8" fillId="10" borderId="0" xfId="62" applyFont="1" applyFill="1" applyAlignment="1" applyProtection="1">
      <alignment horizontal="center" vertical="center" wrapText="1"/>
    </xf>
    <xf numFmtId="0" fontId="37" fillId="0" borderId="14" xfId="59" applyFont="1" applyFill="1" applyBorder="1" applyAlignment="1" applyProtection="1">
      <alignment vertical="center" wrapText="1"/>
    </xf>
    <xf numFmtId="49" fontId="28" fillId="13" borderId="15" xfId="0" applyFont="1" applyFill="1" applyBorder="1" applyAlignment="1" applyProtection="1">
      <alignment horizontal="left" vertical="center"/>
    </xf>
    <xf numFmtId="49" fontId="6" fillId="13" borderId="17" xfId="61" applyNumberFormat="1" applyFont="1" applyFill="1" applyBorder="1" applyAlignment="1" applyProtection="1">
      <alignment horizontal="center" vertical="center" wrapText="1"/>
    </xf>
    <xf numFmtId="0" fontId="6" fillId="7" borderId="5" xfId="62" applyNumberFormat="1" applyFont="1" applyFill="1" applyBorder="1" applyAlignment="1" applyProtection="1">
      <alignment horizontal="left" vertical="center" wrapText="1" indent="1"/>
    </xf>
    <xf numFmtId="0" fontId="6" fillId="7" borderId="5" xfId="62" applyNumberFormat="1" applyFont="1" applyFill="1" applyBorder="1" applyAlignment="1" applyProtection="1">
      <alignment horizontal="left" vertical="center" wrapText="1" indent="2"/>
    </xf>
    <xf numFmtId="0" fontId="6" fillId="7" borderId="5" xfId="62"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47" fillId="0" borderId="0" xfId="55" applyFont="1" applyFill="1" applyBorder="1" applyAlignment="1" applyProtection="1">
      <alignment horizontal="center" vertical="center" wrapText="1"/>
    </xf>
    <xf numFmtId="0" fontId="6" fillId="0" borderId="0" xfId="55" applyFont="1" applyFill="1" applyBorder="1" applyAlignment="1" applyProtection="1">
      <alignment vertical="center" wrapText="1"/>
    </xf>
    <xf numFmtId="49" fontId="6" fillId="0" borderId="0" xfId="61"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0" fontId="6" fillId="7" borderId="13" xfId="62" applyNumberFormat="1" applyFont="1" applyFill="1" applyBorder="1" applyAlignment="1" applyProtection="1">
      <alignment horizontal="left" vertical="center" wrapText="1" indent="3"/>
    </xf>
    <xf numFmtId="49" fontId="6" fillId="7" borderId="5" xfId="62" applyNumberFormat="1" applyFont="1" applyFill="1" applyBorder="1" applyAlignment="1" applyProtection="1">
      <alignment horizontal="left" vertical="center" wrapText="1"/>
    </xf>
    <xf numFmtId="49" fontId="6" fillId="13" borderId="5" xfId="62" applyNumberFormat="1" applyFont="1" applyFill="1" applyBorder="1" applyAlignment="1" applyProtection="1">
      <alignment horizontal="left" vertical="center" wrapText="1"/>
    </xf>
    <xf numFmtId="0" fontId="6" fillId="7" borderId="5" xfId="62" applyNumberFormat="1" applyFont="1" applyFill="1" applyBorder="1" applyAlignment="1" applyProtection="1">
      <alignment horizontal="left" vertical="center" wrapText="1" indent="4"/>
    </xf>
    <xf numFmtId="0" fontId="6" fillId="7" borderId="5" xfId="62" applyNumberFormat="1" applyFont="1" applyFill="1" applyBorder="1" applyAlignment="1" applyProtection="1">
      <alignment horizontal="left" vertical="center" wrapText="1" indent="5"/>
    </xf>
    <xf numFmtId="0" fontId="6" fillId="9" borderId="5" xfId="62"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0" xfId="62"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0" fontId="41" fillId="7" borderId="0" xfId="62" applyFont="1" applyFill="1" applyBorder="1" applyAlignment="1" applyProtection="1">
      <alignment horizontal="center" vertical="center" wrapText="1"/>
    </xf>
    <xf numFmtId="49" fontId="6" fillId="0" borderId="0" xfId="0" applyFont="1" applyAlignme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5" xfId="62" applyFont="1" applyFill="1" applyBorder="1" applyAlignment="1" applyProtection="1">
      <alignment vertical="center" wrapText="1"/>
    </xf>
    <xf numFmtId="49" fontId="6" fillId="13" borderId="14" xfId="61" applyNumberFormat="1" applyFont="1" applyFill="1" applyBorder="1" applyAlignment="1" applyProtection="1">
      <alignment horizontal="center" vertical="center" wrapText="1"/>
    </xf>
    <xf numFmtId="49" fontId="6" fillId="13" borderId="18" xfId="61" applyNumberFormat="1" applyFont="1" applyFill="1" applyBorder="1" applyAlignment="1" applyProtection="1">
      <alignment horizontal="center" vertical="center" wrapText="1"/>
    </xf>
    <xf numFmtId="49" fontId="6" fillId="2" borderId="5" xfId="62" applyNumberFormat="1" applyFont="1" applyFill="1" applyBorder="1" applyAlignment="1" applyProtection="1">
      <alignment vertical="center" wrapText="1"/>
      <protection locked="0"/>
    </xf>
    <xf numFmtId="0" fontId="6" fillId="0" borderId="14" xfId="59" applyFont="1" applyFill="1" applyBorder="1" applyAlignment="1" applyProtection="1">
      <alignment vertical="center" wrapText="1"/>
    </xf>
    <xf numFmtId="49" fontId="6" fillId="0" borderId="5" xfId="62" applyNumberFormat="1" applyFont="1" applyFill="1" applyBorder="1" applyAlignment="1" applyProtection="1">
      <alignment vertical="center" wrapText="1"/>
    </xf>
    <xf numFmtId="0" fontId="6" fillId="0" borderId="5" xfId="62" applyNumberFormat="1" applyFont="1" applyFill="1" applyBorder="1" applyAlignment="1" applyProtection="1">
      <alignment horizontal="left" vertical="center" wrapText="1" indent="4"/>
    </xf>
    <xf numFmtId="4" fontId="6" fillId="0" borderId="5" xfId="31" applyNumberFormat="1" applyFont="1" applyFill="1" applyBorder="1" applyAlignment="1" applyProtection="1">
      <alignment horizontal="right" vertical="center" wrapText="1"/>
    </xf>
    <xf numFmtId="0" fontId="19" fillId="10" borderId="0" xfId="62" applyFont="1" applyFill="1" applyAlignment="1" applyProtection="1">
      <alignment horizontal="center" vertical="center" wrapText="1"/>
    </xf>
    <xf numFmtId="49" fontId="6" fillId="13" borderId="13" xfId="62" applyNumberFormat="1" applyFont="1" applyFill="1" applyBorder="1" applyAlignment="1" applyProtection="1">
      <alignment horizontal="left" vertical="center" wrapText="1"/>
    </xf>
    <xf numFmtId="49" fontId="6" fillId="9" borderId="5" xfId="62" applyNumberFormat="1" applyFont="1" applyFill="1" applyBorder="1" applyAlignment="1" applyProtection="1">
      <alignment horizontal="left" vertical="center" wrapText="1" indent="7"/>
      <protection locked="0"/>
    </xf>
    <xf numFmtId="49" fontId="6" fillId="13" borderId="19" xfId="62" applyNumberFormat="1" applyFont="1" applyFill="1" applyBorder="1" applyAlignment="1" applyProtection="1">
      <alignment horizontal="left" vertical="center" wrapText="1"/>
    </xf>
    <xf numFmtId="49" fontId="37" fillId="13" borderId="15" xfId="61" applyNumberFormat="1" applyFont="1" applyFill="1" applyBorder="1" applyAlignment="1" applyProtection="1">
      <alignment horizontal="center" vertical="center" wrapText="1"/>
    </xf>
    <xf numFmtId="49" fontId="6" fillId="13" borderId="15" xfId="61" applyNumberFormat="1" applyFont="1" applyFill="1" applyBorder="1" applyAlignment="1" applyProtection="1">
      <alignment horizontal="center" vertical="center" wrapText="1"/>
    </xf>
    <xf numFmtId="49" fontId="28" fillId="13" borderId="19" xfId="0" applyFont="1" applyFill="1" applyBorder="1" applyAlignment="1" applyProtection="1">
      <alignment horizontal="center" vertical="center"/>
    </xf>
    <xf numFmtId="0" fontId="6" fillId="0" borderId="0" xfId="62" applyFont="1" applyFill="1" applyBorder="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6" fillId="0" borderId="20" xfId="62" applyFont="1" applyFill="1" applyBorder="1" applyAlignment="1" applyProtection="1">
      <alignment vertical="center" wrapText="1"/>
    </xf>
    <xf numFmtId="0" fontId="6" fillId="0" borderId="29" xfId="55" applyFont="1" applyFill="1" applyBorder="1" applyAlignment="1" applyProtection="1">
      <alignment vertical="center" wrapText="1"/>
    </xf>
    <xf numFmtId="0" fontId="6" fillId="0" borderId="29" xfId="62" applyNumberFormat="1" applyFont="1" applyFill="1" applyBorder="1" applyAlignment="1" applyProtection="1">
      <alignment horizontal="left" vertical="center" wrapText="1" indent="6"/>
    </xf>
    <xf numFmtId="0" fontId="0" fillId="0" borderId="0" xfId="60" applyFont="1" applyFill="1" applyBorder="1" applyAlignment="1" applyProtection="1">
      <alignment horizontal="center" vertical="center" wrapText="1"/>
    </xf>
    <xf numFmtId="49" fontId="6" fillId="0" borderId="0" xfId="60" applyNumberFormat="1" applyFont="1" applyFill="1" applyBorder="1" applyAlignment="1" applyProtection="1">
      <alignment horizontal="center" vertical="center" wrapText="1"/>
    </xf>
    <xf numFmtId="49" fontId="6" fillId="7" borderId="13" xfId="62" applyNumberFormat="1" applyFont="1" applyFill="1" applyBorder="1" applyAlignment="1" applyProtection="1">
      <alignment horizontal="left" vertical="center" wrapText="1"/>
    </xf>
    <xf numFmtId="0" fontId="6" fillId="0" borderId="30" xfId="55" applyFont="1" applyFill="1" applyBorder="1" applyAlignment="1" applyProtection="1">
      <alignment vertical="center" wrapText="1"/>
    </xf>
    <xf numFmtId="49" fontId="40" fillId="13" borderId="15" xfId="0" applyFont="1" applyFill="1" applyBorder="1" applyAlignment="1" applyProtection="1">
      <alignment horizontal="left" vertical="center"/>
    </xf>
    <xf numFmtId="0" fontId="6" fillId="0" borderId="0" xfId="55" applyFont="1" applyFill="1" applyBorder="1" applyAlignment="1" applyProtection="1">
      <alignment horizontal="right" vertical="center" wrapText="1"/>
    </xf>
    <xf numFmtId="49" fontId="6" fillId="0" borderId="0" xfId="61" applyNumberFormat="1" applyFont="1" applyFill="1" applyBorder="1" applyAlignment="1" applyProtection="1">
      <alignment vertical="center" wrapText="1"/>
    </xf>
    <xf numFmtId="49" fontId="0" fillId="0" borderId="0" xfId="62" applyNumberFormat="1" applyFont="1" applyFill="1" applyAlignment="1" applyProtection="1">
      <alignment vertical="center" wrapText="1"/>
    </xf>
    <xf numFmtId="49" fontId="0" fillId="0" borderId="0" xfId="62" applyNumberFormat="1" applyFont="1" applyFill="1" applyAlignment="1" applyProtection="1">
      <alignment vertical="center"/>
    </xf>
    <xf numFmtId="0" fontId="6" fillId="0" borderId="0" xfId="62" applyFont="1" applyFill="1" applyAlignment="1" applyProtection="1">
      <alignment horizontal="right" vertical="top" wrapText="1"/>
    </xf>
    <xf numFmtId="49" fontId="0" fillId="0" borderId="0" xfId="62" applyNumberFormat="1" applyFont="1" applyFill="1" applyAlignment="1" applyProtection="1">
      <alignment horizontal="left" vertical="top"/>
    </xf>
    <xf numFmtId="0" fontId="6" fillId="7" borderId="13" xfId="62" applyNumberFormat="1" applyFont="1" applyFill="1" applyBorder="1" applyAlignment="1" applyProtection="1">
      <alignment horizontal="left" vertical="center" wrapText="1" indent="1"/>
    </xf>
    <xf numFmtId="0" fontId="6" fillId="7" borderId="13" xfId="62" applyNumberFormat="1" applyFont="1" applyFill="1" applyBorder="1" applyAlignment="1" applyProtection="1">
      <alignment horizontal="left" vertical="center" wrapText="1" indent="2"/>
    </xf>
    <xf numFmtId="0" fontId="11" fillId="0" borderId="0" xfId="62" applyFont="1" applyFill="1" applyAlignment="1" applyProtection="1">
      <alignment horizontal="center" vertical="center" wrapText="1"/>
    </xf>
    <xf numFmtId="49" fontId="11" fillId="0" borderId="0" xfId="0" applyFont="1">
      <alignment vertical="top"/>
    </xf>
    <xf numFmtId="0" fontId="33" fillId="7" borderId="0" xfId="57" applyFont="1" applyFill="1" applyBorder="1" applyAlignment="1" applyProtection="1">
      <alignment horizontal="center" vertical="center" wrapText="1"/>
    </xf>
    <xf numFmtId="49" fontId="6" fillId="9" borderId="5" xfId="57" applyNumberFormat="1" applyFont="1" applyFill="1" applyBorder="1" applyAlignment="1" applyProtection="1">
      <alignment horizontal="left" vertical="center" wrapText="1"/>
      <protection locked="0"/>
    </xf>
    <xf numFmtId="49" fontId="9" fillId="0" borderId="0" xfId="48" applyFont="1" applyBorder="1" applyAlignment="1" applyProtection="1">
      <alignment horizontal="right" vertical="top"/>
    </xf>
    <xf numFmtId="49" fontId="9" fillId="0" borderId="0" xfId="48" applyFont="1" applyAlignment="1">
      <alignment vertical="top"/>
    </xf>
    <xf numFmtId="0" fontId="6" fillId="7" borderId="0" xfId="62" applyNumberFormat="1" applyFont="1" applyFill="1" applyBorder="1" applyAlignment="1" applyProtection="1">
      <alignment horizontal="center" vertical="center" wrapText="1"/>
    </xf>
    <xf numFmtId="4" fontId="6" fillId="0" borderId="0" xfId="31" applyNumberFormat="1" applyFont="1" applyFill="1" applyBorder="1" applyAlignment="1" applyProtection="1">
      <alignment horizontal="right" vertical="center" wrapText="1"/>
    </xf>
    <xf numFmtId="0" fontId="6" fillId="0" borderId="0" xfId="62" applyNumberFormat="1" applyFont="1" applyFill="1" applyBorder="1" applyAlignment="1" applyProtection="1">
      <alignment horizontal="center" vertical="center" wrapText="1"/>
    </xf>
    <xf numFmtId="49" fontId="6" fillId="0" borderId="0" xfId="31" applyNumberFormat="1" applyFont="1" applyFill="1" applyBorder="1" applyAlignment="1" applyProtection="1">
      <alignment horizontal="left" vertical="center" wrapText="1"/>
    </xf>
    <xf numFmtId="49" fontId="6" fillId="0" borderId="0" xfId="38">
      <alignment vertical="top"/>
    </xf>
    <xf numFmtId="49" fontId="40" fillId="13" borderId="31" xfId="0" applyFont="1" applyFill="1" applyBorder="1" applyAlignment="1" applyProtection="1">
      <alignment horizontal="left" vertical="center" indent="7"/>
    </xf>
    <xf numFmtId="0" fontId="0" fillId="0" borderId="0" xfId="0" applyNumberFormat="1" applyFill="1" applyAlignment="1" applyProtection="1">
      <alignment vertical="center"/>
    </xf>
    <xf numFmtId="0" fontId="18" fillId="0" borderId="0" xfId="35" applyFont="1" applyFill="1" applyBorder="1" applyAlignment="1" applyProtection="1">
      <alignment vertical="center" wrapText="1"/>
    </xf>
    <xf numFmtId="49" fontId="48" fillId="0" borderId="30" xfId="0" applyFont="1" applyBorder="1" applyAlignment="1">
      <alignment horizontal="justify" vertical="top"/>
    </xf>
    <xf numFmtId="0" fontId="0" fillId="0" borderId="13" xfId="59" applyFont="1" applyFill="1" applyBorder="1" applyAlignment="1" applyProtection="1">
      <alignment vertical="center" wrapText="1"/>
    </xf>
    <xf numFmtId="49" fontId="6" fillId="0" borderId="32" xfId="0" applyNumberFormat="1" applyFont="1" applyBorder="1" applyAlignment="1" applyProtection="1">
      <alignment vertical="center" wrapText="1"/>
    </xf>
    <xf numFmtId="49" fontId="6" fillId="0" borderId="30" xfId="0" applyNumberFormat="1" applyFont="1" applyBorder="1" applyAlignment="1" applyProtection="1">
      <alignment vertical="top" wrapText="1"/>
    </xf>
    <xf numFmtId="49" fontId="6" fillId="0" borderId="32" xfId="0" applyNumberFormat="1" applyFont="1" applyBorder="1" applyAlignment="1" applyProtection="1">
      <alignment vertical="top" wrapText="1"/>
    </xf>
    <xf numFmtId="49" fontId="6" fillId="0" borderId="30" xfId="0" applyNumberFormat="1" applyFont="1" applyBorder="1" applyProtection="1">
      <alignment vertical="top"/>
    </xf>
    <xf numFmtId="0" fontId="0" fillId="0" borderId="14" xfId="59" applyFont="1" applyFill="1" applyBorder="1" applyAlignment="1" applyProtection="1">
      <alignment vertical="center" wrapText="1"/>
    </xf>
    <xf numFmtId="49" fontId="6" fillId="0" borderId="30" xfId="0" applyNumberFormat="1" applyFont="1" applyBorder="1" applyAlignment="1" applyProtection="1">
      <alignment vertical="top"/>
    </xf>
    <xf numFmtId="0" fontId="2" fillId="0" borderId="0" xfId="43"/>
    <xf numFmtId="49" fontId="6" fillId="0" borderId="30" xfId="0" applyNumberFormat="1" applyFont="1" applyBorder="1" applyAlignment="1" applyProtection="1">
      <alignment horizontal="right" vertical="center"/>
    </xf>
    <xf numFmtId="49" fontId="74" fillId="0" borderId="0" xfId="0" applyFont="1">
      <alignment vertical="top"/>
    </xf>
    <xf numFmtId="0" fontId="0" fillId="0" borderId="0" xfId="59" applyFont="1" applyFill="1" applyBorder="1" applyAlignment="1" applyProtection="1">
      <alignment horizontal="right" vertical="center" wrapText="1"/>
    </xf>
    <xf numFmtId="49" fontId="6" fillId="0" borderId="0" xfId="0" applyNumberFormat="1" applyFont="1" applyAlignment="1" applyProtection="1">
      <alignment horizontal="right" vertical="center"/>
    </xf>
    <xf numFmtId="49" fontId="6" fillId="0" borderId="0" xfId="0" applyNumberFormat="1" applyFont="1" applyAlignment="1" applyProtection="1">
      <alignment horizontal="center" vertical="top" wrapText="1"/>
    </xf>
    <xf numFmtId="0" fontId="0" fillId="0" borderId="0" xfId="0" applyNumberFormat="1">
      <alignment vertical="top"/>
    </xf>
    <xf numFmtId="0" fontId="75" fillId="7" borderId="0" xfId="62" applyFont="1" applyFill="1" applyBorder="1" applyAlignment="1" applyProtection="1">
      <alignment vertical="center" wrapText="1"/>
    </xf>
    <xf numFmtId="0" fontId="74" fillId="0" borderId="0" xfId="62" applyFont="1" applyFill="1" applyAlignment="1" applyProtection="1">
      <alignment vertical="center" wrapText="1"/>
    </xf>
    <xf numFmtId="49" fontId="0" fillId="7" borderId="5" xfId="62" applyNumberFormat="1"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6" fillId="0" borderId="0" xfId="55" applyNumberFormat="1" applyFont="1" applyFill="1" applyBorder="1" applyAlignment="1" applyProtection="1">
      <alignment vertical="center" wrapText="1"/>
    </xf>
    <xf numFmtId="0" fontId="11" fillId="0" borderId="0" xfId="60" applyFont="1" applyFill="1" applyAlignment="1" applyProtection="1">
      <alignment horizontal="lef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6" fillId="0" borderId="0" xfId="48" applyProtection="1">
      <alignment vertical="top"/>
    </xf>
    <xf numFmtId="49" fontId="6" fillId="0" borderId="0" xfId="38" applyProtection="1">
      <alignment vertical="top"/>
    </xf>
    <xf numFmtId="49" fontId="6" fillId="0" borderId="5" xfId="57" applyNumberFormat="1" applyFont="1" applyFill="1" applyBorder="1" applyAlignment="1" applyProtection="1">
      <alignment horizontal="left" vertical="center" wrapText="1"/>
    </xf>
    <xf numFmtId="0" fontId="6" fillId="7" borderId="16" xfId="57" applyFont="1" applyFill="1" applyBorder="1" applyAlignment="1" applyProtection="1">
      <alignment horizontal="center" vertical="center"/>
    </xf>
    <xf numFmtId="49" fontId="6" fillId="13" borderId="15" xfId="62"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61"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4" xfId="0" applyFont="1" applyFill="1" applyBorder="1" applyAlignment="1" applyProtection="1">
      <alignment horizontal="left" vertical="center" indent="4"/>
    </xf>
    <xf numFmtId="4" fontId="6" fillId="0" borderId="5" xfId="31" applyNumberFormat="1" applyFont="1" applyFill="1" applyBorder="1" applyAlignment="1" applyProtection="1">
      <alignment vertical="center" wrapText="1"/>
    </xf>
    <xf numFmtId="49" fontId="6" fillId="0" borderId="5" xfId="62" applyNumberFormat="1" applyFont="1" applyFill="1" applyBorder="1" applyAlignment="1" applyProtection="1">
      <alignment horizontal="left" vertical="center" wrapText="1" indent="7"/>
    </xf>
    <xf numFmtId="0" fontId="6" fillId="0" borderId="15" xfId="62" applyNumberFormat="1" applyFont="1" applyFill="1" applyBorder="1" applyAlignment="1" applyProtection="1">
      <alignment vertical="center" wrapText="1"/>
    </xf>
    <xf numFmtId="0" fontId="6" fillId="0" borderId="14" xfId="62" applyNumberFormat="1" applyFont="1" applyFill="1" applyBorder="1" applyAlignment="1" applyProtection="1">
      <alignment vertical="center" wrapText="1"/>
    </xf>
    <xf numFmtId="0" fontId="6" fillId="0" borderId="0" xfId="62" applyNumberFormat="1" applyFont="1" applyFill="1" applyBorder="1" applyAlignment="1" applyProtection="1">
      <alignment horizontal="left" vertical="center" wrapText="1" indent="6"/>
    </xf>
    <xf numFmtId="0" fontId="6" fillId="0" borderId="5" xfId="62" applyNumberFormat="1" applyFont="1" applyFill="1" applyBorder="1" applyAlignment="1" applyProtection="1">
      <alignment horizontal="left" vertical="center" wrapText="1" indent="5"/>
    </xf>
    <xf numFmtId="0" fontId="6" fillId="0" borderId="5" xfId="62" applyNumberFormat="1" applyFont="1" applyFill="1" applyBorder="1" applyAlignment="1" applyProtection="1">
      <alignment horizontal="left" vertical="center" wrapText="1" indent="1"/>
    </xf>
    <xf numFmtId="0" fontId="6" fillId="0" borderId="5" xfId="62" applyNumberFormat="1" applyFont="1" applyFill="1" applyBorder="1" applyAlignment="1" applyProtection="1">
      <alignment horizontal="left" vertical="center" wrapText="1" indent="2"/>
    </xf>
    <xf numFmtId="0" fontId="6" fillId="0" borderId="5" xfId="62" applyNumberFormat="1" applyFont="1" applyFill="1" applyBorder="1" applyAlignment="1" applyProtection="1">
      <alignment horizontal="left" vertical="center" wrapText="1" indent="3"/>
    </xf>
    <xf numFmtId="49" fontId="40" fillId="13" borderId="17" xfId="0" applyFont="1" applyFill="1" applyBorder="1" applyAlignment="1" applyProtection="1">
      <alignment horizontal="left" vertical="center" indent="4"/>
    </xf>
    <xf numFmtId="49" fontId="40" fillId="13" borderId="17" xfId="0" applyFont="1" applyFill="1" applyBorder="1" applyAlignment="1" applyProtection="1">
      <alignment horizontal="left" vertical="center" indent="3"/>
    </xf>
    <xf numFmtId="49" fontId="40" fillId="13" borderId="17" xfId="0" applyFont="1" applyFill="1" applyBorder="1" applyAlignment="1" applyProtection="1">
      <alignment horizontal="left" vertical="center" indent="2"/>
    </xf>
    <xf numFmtId="49" fontId="40" fillId="13" borderId="17" xfId="0" applyFont="1" applyFill="1" applyBorder="1" applyAlignment="1" applyProtection="1">
      <alignment horizontal="left" vertical="center" indent="6"/>
    </xf>
    <xf numFmtId="49" fontId="40" fillId="13" borderId="17" xfId="0" applyFont="1" applyFill="1" applyBorder="1" applyAlignment="1" applyProtection="1">
      <alignment horizontal="left" vertical="center" indent="5"/>
    </xf>
    <xf numFmtId="49" fontId="40" fillId="13" borderId="17" xfId="0" applyFont="1" applyFill="1" applyBorder="1" applyAlignment="1" applyProtection="1">
      <alignment horizontal="left" vertical="center" indent="1"/>
    </xf>
    <xf numFmtId="0" fontId="6" fillId="7" borderId="5" xfId="62" applyFont="1" applyFill="1" applyBorder="1" applyAlignment="1" applyProtection="1">
      <alignment vertical="center" wrapText="1"/>
    </xf>
    <xf numFmtId="0" fontId="18" fillId="0" borderId="0" xfId="63" applyFont="1" applyBorder="1" applyAlignment="1">
      <alignment horizontal="center" vertical="center" wrapText="1"/>
    </xf>
    <xf numFmtId="0" fontId="6" fillId="0" borderId="13" xfId="62" applyNumberFormat="1" applyFont="1" applyFill="1" applyBorder="1" applyAlignment="1" applyProtection="1">
      <alignment vertical="center" wrapText="1"/>
    </xf>
    <xf numFmtId="0" fontId="6" fillId="0" borderId="5" xfId="61" applyNumberFormat="1" applyFont="1" applyFill="1" applyBorder="1" applyAlignment="1" applyProtection="1">
      <alignment vertical="center" wrapText="1"/>
    </xf>
    <xf numFmtId="0" fontId="6" fillId="0" borderId="5" xfId="62" applyNumberFormat="1" applyFont="1" applyFill="1" applyBorder="1" applyAlignment="1" applyProtection="1">
      <alignment vertical="center" wrapText="1"/>
    </xf>
    <xf numFmtId="49" fontId="6" fillId="0" borderId="21" xfId="61" applyNumberFormat="1" applyFont="1" applyFill="1" applyBorder="1" applyAlignment="1" applyProtection="1">
      <alignment horizontal="center" vertical="center" wrapText="1"/>
    </xf>
    <xf numFmtId="0" fontId="6" fillId="0" borderId="0" xfId="61" applyNumberFormat="1" applyFont="1" applyFill="1" applyBorder="1" applyAlignment="1" applyProtection="1">
      <alignment vertical="center" wrapText="1"/>
    </xf>
    <xf numFmtId="49" fontId="6" fillId="13" borderId="5" xfId="61" applyNumberFormat="1" applyFont="1" applyFill="1" applyBorder="1" applyAlignment="1" applyProtection="1">
      <alignment horizontal="center" vertical="center" wrapText="1"/>
    </xf>
    <xf numFmtId="0" fontId="6" fillId="0" borderId="0" xfId="60" applyNumberFormat="1" applyFont="1" applyFill="1" applyAlignment="1" applyProtection="1">
      <alignment horizontal="left" vertical="center" wrapText="1"/>
    </xf>
    <xf numFmtId="0" fontId="6" fillId="0" borderId="0" xfId="60" applyFont="1" applyFill="1" applyAlignment="1" applyProtection="1">
      <alignment horizontal="left" vertical="center" wrapText="1"/>
    </xf>
    <xf numFmtId="14" fontId="6" fillId="7" borderId="0" xfId="60" applyNumberFormat="1" applyFont="1" applyFill="1" applyBorder="1" applyAlignment="1" applyProtection="1">
      <alignment horizontal="left" vertical="center" wrapText="1"/>
    </xf>
    <xf numFmtId="14" fontId="6" fillId="0" borderId="0" xfId="60" applyNumberFormat="1" applyFont="1" applyFill="1" applyAlignment="1" applyProtection="1">
      <alignment horizontal="left" vertical="center" wrapText="1"/>
    </xf>
    <xf numFmtId="0" fontId="6" fillId="0" borderId="0" xfId="60" applyFont="1" applyFill="1" applyBorder="1" applyAlignment="1" applyProtection="1">
      <alignment horizontal="left" vertical="center" wrapText="1"/>
    </xf>
    <xf numFmtId="0" fontId="6" fillId="0" borderId="0" xfId="62" applyNumberFormat="1" applyFont="1" applyFill="1" applyAlignment="1" applyProtection="1">
      <alignment vertical="center" wrapText="1"/>
    </xf>
    <xf numFmtId="0" fontId="6" fillId="0" borderId="5" xfId="31" applyNumberFormat="1" applyFont="1" applyFill="1" applyBorder="1" applyAlignment="1" applyProtection="1">
      <alignment horizontal="center" vertical="center" wrapText="1"/>
    </xf>
    <xf numFmtId="4" fontId="76" fillId="0" borderId="5" xfId="31" applyNumberFormat="1" applyFont="1" applyFill="1" applyBorder="1" applyAlignment="1" applyProtection="1">
      <alignment horizontal="center" vertical="center" wrapText="1"/>
    </xf>
    <xf numFmtId="0" fontId="76" fillId="0" borderId="0" xfId="62" applyFont="1" applyFill="1" applyAlignment="1" applyProtection="1">
      <alignment vertical="center" wrapText="1"/>
    </xf>
    <xf numFmtId="49" fontId="6" fillId="0" borderId="5" xfId="61" applyNumberFormat="1" applyFont="1" applyFill="1" applyBorder="1" applyAlignment="1" applyProtection="1">
      <alignment vertical="center" wrapText="1"/>
    </xf>
    <xf numFmtId="4" fontId="77" fillId="13" borderId="15" xfId="0" applyNumberFormat="1" applyFont="1" applyFill="1" applyBorder="1" applyAlignment="1" applyProtection="1">
      <alignment horizontal="right"/>
    </xf>
    <xf numFmtId="0" fontId="6" fillId="0" borderId="33" xfId="62" applyNumberFormat="1" applyFont="1" applyFill="1" applyBorder="1" applyAlignment="1" applyProtection="1">
      <alignment horizontal="left" vertical="center" wrapText="1" indent="7"/>
    </xf>
    <xf numFmtId="49" fontId="6" fillId="13" borderId="5" xfId="62" applyNumberFormat="1" applyFont="1" applyFill="1" applyBorder="1" applyAlignment="1" applyProtection="1">
      <alignment vertical="center" wrapText="1"/>
    </xf>
    <xf numFmtId="49" fontId="40" fillId="13" borderId="15" xfId="48" applyFont="1" applyFill="1" applyBorder="1" applyAlignment="1" applyProtection="1">
      <alignment horizontal="left" vertical="center" indent="1"/>
    </xf>
    <xf numFmtId="0" fontId="41" fillId="7" borderId="0" xfId="62" applyFont="1" applyFill="1" applyBorder="1" applyAlignment="1" applyProtection="1">
      <alignment vertical="top" wrapText="1"/>
    </xf>
    <xf numFmtId="0" fontId="6" fillId="0" borderId="0" xfId="62" applyFont="1" applyFill="1" applyBorder="1" applyAlignment="1" applyProtection="1">
      <alignment vertical="top" wrapText="1"/>
    </xf>
    <xf numFmtId="49" fontId="6" fillId="11" borderId="30" xfId="61" applyNumberFormat="1" applyFont="1" applyFill="1" applyBorder="1" applyAlignment="1" applyProtection="1">
      <alignment horizontal="center" vertical="center" wrapText="1"/>
    </xf>
    <xf numFmtId="49" fontId="76"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62" applyFont="1" applyFill="1" applyAlignment="1" applyProtection="1">
      <alignment vertical="center" wrapText="1"/>
    </xf>
    <xf numFmtId="0" fontId="6" fillId="0" borderId="0" xfId="59"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6" fillId="0" borderId="0" xfId="0" applyNumberFormat="1" applyFont="1" applyAlignment="1">
      <alignment vertical="center"/>
    </xf>
    <xf numFmtId="0" fontId="78" fillId="0" borderId="0" xfId="0" applyNumberFormat="1" applyFont="1" applyAlignment="1">
      <alignment vertical="center"/>
    </xf>
    <xf numFmtId="0" fontId="76" fillId="0" borderId="0" xfId="61" applyNumberFormat="1" applyFont="1" applyFill="1" applyBorder="1" applyAlignment="1" applyProtection="1">
      <alignment vertical="center" wrapText="1"/>
    </xf>
    <xf numFmtId="0" fontId="76" fillId="0" borderId="0" xfId="55" applyFont="1" applyFill="1" applyBorder="1" applyAlignment="1" applyProtection="1">
      <alignment horizontal="left" vertical="center" wrapText="1"/>
    </xf>
    <xf numFmtId="0" fontId="76" fillId="0" borderId="0" xfId="62" applyFont="1" applyFill="1" applyAlignment="1" applyProtection="1">
      <alignment vertical="center"/>
    </xf>
    <xf numFmtId="49" fontId="76" fillId="0" borderId="0" xfId="0" applyFont="1" applyAlignment="1">
      <alignment vertical="top"/>
    </xf>
    <xf numFmtId="0" fontId="76" fillId="0" borderId="0" xfId="0" applyNumberFormat="1" applyFont="1" applyFill="1" applyBorder="1" applyAlignment="1">
      <alignment vertical="center"/>
    </xf>
    <xf numFmtId="49" fontId="76" fillId="0" borderId="0" xfId="62" applyNumberFormat="1" applyFont="1" applyFill="1" applyAlignment="1" applyProtection="1">
      <alignment vertical="center" wrapText="1"/>
    </xf>
    <xf numFmtId="49" fontId="76" fillId="0" borderId="0" xfId="62" applyNumberFormat="1" applyFont="1" applyFill="1" applyAlignment="1" applyProtection="1">
      <alignment vertical="center"/>
    </xf>
    <xf numFmtId="0" fontId="76" fillId="0" borderId="0" xfId="0" applyNumberFormat="1" applyFont="1" applyFill="1" applyAlignment="1" applyProtection="1">
      <alignment vertical="center"/>
    </xf>
    <xf numFmtId="49" fontId="76" fillId="10" borderId="0" xfId="0" applyFont="1" applyFill="1" applyProtection="1">
      <alignment vertical="top"/>
    </xf>
    <xf numFmtId="165" fontId="6" fillId="9" borderId="5" xfId="31" applyNumberFormat="1" applyFont="1" applyFill="1" applyBorder="1" applyAlignment="1" applyProtection="1">
      <alignment horizontal="right" vertical="center" wrapText="1"/>
      <protection locked="0"/>
    </xf>
    <xf numFmtId="0" fontId="0" fillId="0" borderId="0" xfId="0" applyNumberFormat="1" applyAlignment="1">
      <alignment vertical="top" wrapText="1"/>
    </xf>
    <xf numFmtId="0" fontId="6" fillId="0" borderId="0" xfId="0" applyNumberFormat="1" applyFont="1" applyProtection="1">
      <alignment vertical="top"/>
    </xf>
    <xf numFmtId="0" fontId="6" fillId="0" borderId="5" xfId="59" applyNumberFormat="1" applyFont="1" applyFill="1" applyBorder="1" applyAlignment="1" applyProtection="1">
      <alignment vertical="center" wrapText="1"/>
    </xf>
    <xf numFmtId="49" fontId="6" fillId="13" borderId="13" xfId="62" applyNumberFormat="1" applyFont="1" applyFill="1" applyBorder="1" applyAlignment="1" applyProtection="1">
      <alignment vertical="center" wrapText="1"/>
    </xf>
    <xf numFmtId="49" fontId="6" fillId="0" borderId="5" xfId="0" applyNumberFormat="1" applyFont="1" applyFill="1" applyBorder="1" applyProtection="1">
      <alignment vertical="top"/>
    </xf>
    <xf numFmtId="49" fontId="6" fillId="9" borderId="5" xfId="62" applyNumberFormat="1" applyFont="1" applyFill="1" applyBorder="1" applyAlignment="1" applyProtection="1">
      <alignment horizontal="center" vertical="center" wrapText="1"/>
      <protection locked="0"/>
    </xf>
    <xf numFmtId="49" fontId="6" fillId="0" borderId="5" xfId="36" applyNumberFormat="1" applyFont="1" applyFill="1" applyBorder="1" applyAlignment="1" applyProtection="1">
      <alignment horizontal="center" vertical="center" wrapText="1"/>
    </xf>
    <xf numFmtId="49" fontId="6" fillId="13" borderId="13" xfId="36" applyNumberFormat="1" applyFont="1" applyFill="1" applyBorder="1" applyAlignment="1" applyProtection="1">
      <alignment horizontal="center" vertical="center" wrapText="1"/>
    </xf>
    <xf numFmtId="49" fontId="6" fillId="2" borderId="5" xfId="62" applyNumberFormat="1" applyFont="1" applyFill="1" applyBorder="1" applyAlignment="1" applyProtection="1">
      <alignment horizontal="left" vertical="center" wrapText="1" indent="6"/>
      <protection locked="0"/>
    </xf>
    <xf numFmtId="0" fontId="18" fillId="0" borderId="22" xfId="40" applyFont="1" applyBorder="1" applyAlignment="1" applyProtection="1">
      <alignment horizontal="justify" vertical="top" wrapText="1"/>
    </xf>
    <xf numFmtId="49" fontId="0" fillId="0" borderId="5" xfId="0" applyFill="1" applyBorder="1" applyAlignment="1">
      <alignment vertical="top" wrapText="1"/>
    </xf>
    <xf numFmtId="0" fontId="0" fillId="0" borderId="5" xfId="40" applyFont="1" applyFill="1" applyBorder="1" applyAlignment="1" applyProtection="1">
      <alignment horizontal="justify" vertical="top" wrapText="1"/>
    </xf>
    <xf numFmtId="4" fontId="6" fillId="0" borderId="0" xfId="62" applyNumberFormat="1" applyFont="1" applyFill="1" applyBorder="1" applyAlignment="1" applyProtection="1">
      <alignment vertical="center" wrapText="1"/>
    </xf>
    <xf numFmtId="0" fontId="76" fillId="0" borderId="0" xfId="55" applyFont="1" applyFill="1" applyBorder="1" applyAlignment="1" applyProtection="1">
      <alignment horizontal="right" vertical="center" wrapText="1"/>
    </xf>
    <xf numFmtId="0" fontId="6" fillId="7" borderId="5" xfId="62" applyNumberFormat="1" applyFont="1" applyFill="1" applyBorder="1" applyAlignment="1" applyProtection="1">
      <alignment horizontal="left" vertical="center" wrapText="1"/>
    </xf>
    <xf numFmtId="0" fontId="76" fillId="0" borderId="0" xfId="62" applyFont="1" applyFill="1" applyBorder="1" applyAlignment="1" applyProtection="1">
      <alignment vertical="center" wrapText="1"/>
    </xf>
    <xf numFmtId="49" fontId="76" fillId="0" borderId="0" xfId="62" applyNumberFormat="1" applyFont="1" applyFill="1" applyBorder="1" applyAlignment="1" applyProtection="1">
      <alignment vertical="center" wrapText="1"/>
    </xf>
    <xf numFmtId="0" fontId="76" fillId="0" borderId="0" xfId="62" applyFont="1" applyFill="1" applyBorder="1" applyAlignment="1" applyProtection="1">
      <alignment horizontal="center" vertical="center" wrapText="1"/>
    </xf>
    <xf numFmtId="49" fontId="6" fillId="0" borderId="0" xfId="62" applyNumberFormat="1" applyFont="1" applyFill="1" applyBorder="1" applyAlignment="1" applyProtection="1">
      <alignment vertical="center" wrapText="1"/>
    </xf>
    <xf numFmtId="0" fontId="33" fillId="0" borderId="0" xfId="62" applyFont="1" applyFill="1" applyBorder="1" applyAlignment="1" applyProtection="1">
      <alignment vertical="center" wrapText="1"/>
    </xf>
    <xf numFmtId="49" fontId="76" fillId="0" borderId="0" xfId="0" applyFont="1" applyFill="1" applyBorder="1" applyProtection="1">
      <alignment vertical="top"/>
    </xf>
    <xf numFmtId="49" fontId="76" fillId="0" borderId="0" xfId="0" applyFont="1" applyBorder="1">
      <alignment vertical="top"/>
    </xf>
    <xf numFmtId="49" fontId="76" fillId="0" borderId="0" xfId="0" applyNumberFormat="1" applyFont="1" applyBorder="1" applyAlignment="1">
      <alignment vertical="center"/>
    </xf>
    <xf numFmtId="49" fontId="76" fillId="0" borderId="0" xfId="0" applyNumberFormat="1" applyFont="1" applyFill="1" applyAlignment="1" applyProtection="1">
      <alignment vertical="center"/>
    </xf>
    <xf numFmtId="0" fontId="76" fillId="0" borderId="0" xfId="62" applyFont="1" applyFill="1" applyAlignment="1" applyProtection="1">
      <alignment horizontal="center" vertical="center" wrapText="1"/>
    </xf>
    <xf numFmtId="49" fontId="76" fillId="0" borderId="0" xfId="0" applyFont="1" applyFill="1" applyProtection="1">
      <alignment vertical="top"/>
    </xf>
    <xf numFmtId="49" fontId="76" fillId="0" borderId="0" xfId="0" applyFont="1" applyFill="1" applyAlignment="1" applyProtection="1">
      <alignment vertical="top"/>
    </xf>
    <xf numFmtId="4" fontId="6" fillId="9" borderId="5" xfId="62" applyNumberFormat="1" applyFont="1" applyFill="1" applyBorder="1" applyAlignment="1" applyProtection="1">
      <alignment horizontal="right" vertical="center" wrapText="1"/>
      <protection locked="0"/>
    </xf>
    <xf numFmtId="0" fontId="72" fillId="0" borderId="0" xfId="41"/>
    <xf numFmtId="0" fontId="0" fillId="0" borderId="0" xfId="0" applyNumberFormat="1" applyAlignment="1"/>
    <xf numFmtId="0" fontId="33" fillId="0" borderId="0" xfId="62" applyFont="1" applyFill="1" applyBorder="1" applyAlignment="1" applyProtection="1">
      <alignment horizontal="center" vertical="center" wrapText="1"/>
    </xf>
    <xf numFmtId="49" fontId="0" fillId="0" borderId="0" xfId="0" applyBorder="1" applyAlignment="1">
      <alignment vertical="top"/>
    </xf>
    <xf numFmtId="0" fontId="33" fillId="0" borderId="0" xfId="62" applyFont="1" applyFill="1" applyAlignment="1" applyProtection="1">
      <alignment horizontal="center" vertical="center" wrapText="1"/>
    </xf>
    <xf numFmtId="0" fontId="6" fillId="0" borderId="0" xfId="62" applyFont="1" applyFill="1" applyBorder="1" applyAlignment="1" applyProtection="1">
      <alignment horizontal="right" vertical="center" wrapText="1"/>
    </xf>
    <xf numFmtId="4" fontId="6" fillId="0" borderId="0" xfId="37" applyFont="1" applyFill="1" applyBorder="1" applyAlignment="1" applyProtection="1">
      <alignment horizontal="right" vertical="center" wrapText="1"/>
    </xf>
    <xf numFmtId="0" fontId="6" fillId="0" borderId="0" xfId="59" applyFont="1" applyFill="1" applyBorder="1" applyAlignment="1" applyProtection="1">
      <alignment horizontal="left" vertical="center" wrapText="1" indent="1"/>
    </xf>
    <xf numFmtId="49" fontId="6" fillId="0" borderId="0" xfId="48" applyFill="1" applyProtection="1">
      <alignment vertical="top"/>
    </xf>
    <xf numFmtId="4" fontId="0" fillId="0" borderId="0" xfId="37" applyFont="1" applyFill="1" applyBorder="1" applyAlignment="1" applyProtection="1">
      <alignment horizontal="center" vertical="center" wrapText="1"/>
    </xf>
    <xf numFmtId="4" fontId="6" fillId="0" borderId="0" xfId="37" applyFont="1" applyFill="1" applyBorder="1" applyAlignment="1" applyProtection="1">
      <alignment horizontal="center" vertical="center" wrapText="1"/>
    </xf>
    <xf numFmtId="0" fontId="74" fillId="0" borderId="0" xfId="62" applyNumberFormat="1" applyFont="1" applyFill="1" applyAlignment="1" applyProtection="1">
      <alignment vertical="center"/>
    </xf>
    <xf numFmtId="167" fontId="6" fillId="0" borderId="5" xfId="62" applyNumberFormat="1" applyFont="1" applyFill="1" applyBorder="1" applyAlignment="1" applyProtection="1">
      <alignment horizontal="center" vertical="center" wrapText="1"/>
    </xf>
    <xf numFmtId="167" fontId="6" fillId="0" borderId="5" xfId="36" applyNumberFormat="1" applyFont="1" applyFill="1" applyBorder="1" applyAlignment="1" applyProtection="1">
      <alignment horizontal="center" vertical="center" wrapText="1"/>
    </xf>
    <xf numFmtId="0" fontId="74" fillId="13" borderId="19" xfId="62" applyFont="1" applyFill="1" applyBorder="1" applyAlignment="1" applyProtection="1">
      <alignment horizontal="center" vertical="center" wrapText="1"/>
    </xf>
    <xf numFmtId="0" fontId="74" fillId="13" borderId="23" xfId="62" applyFont="1" applyFill="1" applyBorder="1" applyAlignment="1" applyProtection="1">
      <alignment horizontal="center" vertical="center" wrapText="1"/>
    </xf>
    <xf numFmtId="49" fontId="74" fillId="13" borderId="23" xfId="62" applyNumberFormat="1" applyFont="1" applyFill="1" applyBorder="1" applyAlignment="1" applyProtection="1">
      <alignment horizontal="left" vertical="center" wrapText="1"/>
    </xf>
    <xf numFmtId="49" fontId="37" fillId="13" borderId="15" xfId="49" applyNumberFormat="1" applyFill="1" applyBorder="1" applyAlignment="1" applyProtection="1">
      <alignment horizontal="left" vertical="center"/>
    </xf>
    <xf numFmtId="49" fontId="74" fillId="13" borderId="21" xfId="62" applyNumberFormat="1" applyFont="1" applyFill="1" applyBorder="1" applyAlignment="1" applyProtection="1">
      <alignment horizontal="left" vertical="center" wrapText="1"/>
    </xf>
    <xf numFmtId="49" fontId="6" fillId="8" borderId="5" xfId="62" applyNumberFormat="1" applyFont="1" applyFill="1" applyBorder="1" applyAlignment="1" applyProtection="1">
      <alignment horizontal="center" vertical="center" wrapText="1"/>
    </xf>
    <xf numFmtId="0" fontId="79" fillId="0" borderId="0" xfId="62" applyFont="1" applyFill="1" applyAlignment="1" applyProtection="1">
      <alignment vertical="center" wrapText="1"/>
    </xf>
    <xf numFmtId="0" fontId="29" fillId="0" borderId="0" xfId="62" applyFont="1" applyFill="1" applyBorder="1" applyAlignment="1" applyProtection="1">
      <alignment horizontal="center" vertical="center" wrapText="1"/>
    </xf>
    <xf numFmtId="49" fontId="8" fillId="13" borderId="13" xfId="48" applyFont="1" applyFill="1" applyBorder="1" applyAlignment="1" applyProtection="1">
      <alignment horizontal="right" vertical="center" wrapText="1"/>
    </xf>
    <xf numFmtId="49" fontId="8" fillId="13" borderId="15" xfId="48" applyFont="1" applyFill="1" applyBorder="1" applyAlignment="1" applyProtection="1">
      <alignment horizontal="right" vertical="center" wrapText="1"/>
    </xf>
    <xf numFmtId="49" fontId="6" fillId="13" borderId="15" xfId="48" applyFont="1" applyFill="1" applyBorder="1" applyAlignment="1" applyProtection="1">
      <alignment horizontal="right" vertical="center" wrapText="1"/>
    </xf>
    <xf numFmtId="49" fontId="6" fillId="13" borderId="14" xfId="48" applyFont="1" applyFill="1" applyBorder="1" applyAlignment="1" applyProtection="1">
      <alignment horizontal="right" vertical="center" wrapText="1"/>
    </xf>
    <xf numFmtId="0" fontId="6" fillId="0" borderId="34" xfId="62" applyFont="1" applyFill="1" applyBorder="1" applyAlignment="1" applyProtection="1">
      <alignment vertical="center" wrapText="1"/>
    </xf>
    <xf numFmtId="0" fontId="50" fillId="0" borderId="0" xfId="62" applyFont="1" applyFill="1" applyAlignment="1" applyProtection="1">
      <alignment vertical="center" wrapText="1"/>
    </xf>
    <xf numFmtId="0" fontId="9" fillId="0" borderId="0" xfId="62" applyFont="1" applyFill="1" applyAlignment="1" applyProtection="1">
      <alignment vertical="center" wrapText="1"/>
    </xf>
    <xf numFmtId="0" fontId="51" fillId="0" borderId="0" xfId="62" applyFont="1" applyFill="1" applyAlignment="1" applyProtection="1">
      <alignment horizontal="center" vertical="center" wrapText="1"/>
    </xf>
    <xf numFmtId="0" fontId="80" fillId="0" borderId="0" xfId="42" applyFont="1" applyFill="1" applyProtection="1"/>
    <xf numFmtId="49" fontId="34" fillId="7" borderId="0" xfId="51">
      <alignment vertical="top"/>
    </xf>
    <xf numFmtId="49" fontId="53" fillId="10" borderId="0" xfId="0" applyFont="1" applyFill="1" applyProtection="1">
      <alignment vertical="top"/>
    </xf>
    <xf numFmtId="49" fontId="0" fillId="0" borderId="0" xfId="0" applyFill="1" applyProtection="1">
      <alignment vertical="top"/>
    </xf>
    <xf numFmtId="49" fontId="53" fillId="0" borderId="0" xfId="0" applyFont="1" applyFill="1" applyProtection="1">
      <alignment vertical="top"/>
    </xf>
    <xf numFmtId="0" fontId="74" fillId="0" borderId="0" xfId="62" applyFont="1" applyFill="1" applyAlignment="1" applyProtection="1">
      <alignment vertical="center"/>
    </xf>
    <xf numFmtId="49" fontId="74"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4" fillId="0" borderId="0" xfId="0" applyFont="1" applyFill="1" applyAlignment="1" applyProtection="1">
      <alignment vertical="top"/>
    </xf>
    <xf numFmtId="49" fontId="74" fillId="10" borderId="0" xfId="0" applyFont="1" applyFill="1" applyAlignment="1" applyProtection="1">
      <alignment vertical="top"/>
    </xf>
    <xf numFmtId="49" fontId="6" fillId="0" borderId="0" xfId="0" applyNumberFormat="1" applyFont="1" applyFill="1" applyProtection="1">
      <alignment vertical="top"/>
    </xf>
    <xf numFmtId="49" fontId="0" fillId="2" borderId="35"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5" xfId="0" applyFill="1" applyBorder="1" applyAlignment="1" applyProtection="1">
      <alignment horizontal="right" vertical="center" wrapText="1"/>
    </xf>
    <xf numFmtId="0" fontId="0" fillId="0" borderId="35" xfId="0" applyNumberFormat="1" applyFill="1" applyBorder="1" applyAlignment="1" applyProtection="1">
      <alignment horizontal="center" vertical="center" wrapText="1"/>
    </xf>
    <xf numFmtId="49" fontId="0" fillId="0" borderId="35"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6" xfId="62"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6"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40" applyFont="1" applyBorder="1" applyAlignment="1" applyProtection="1">
      <alignment horizontal="justify" vertical="center" wrapText="1"/>
    </xf>
    <xf numFmtId="0" fontId="54" fillId="0" borderId="0" xfId="60" applyFont="1" applyFill="1" applyAlignment="1" applyProtection="1">
      <alignment vertical="top" wrapText="1"/>
    </xf>
    <xf numFmtId="0" fontId="6" fillId="0" borderId="6" xfId="40" applyFont="1" applyBorder="1" applyAlignment="1" applyProtection="1">
      <alignment horizontal="justify" vertical="center" wrapText="1"/>
    </xf>
    <xf numFmtId="0" fontId="76" fillId="0" borderId="0" xfId="62" applyFont="1" applyFill="1" applyBorder="1" applyAlignment="1" applyProtection="1">
      <alignment horizontal="center" vertical="center" wrapText="1"/>
    </xf>
    <xf numFmtId="0" fontId="0" fillId="7" borderId="5" xfId="41" applyNumberFormat="1" applyFont="1" applyFill="1" applyBorder="1" applyAlignment="1" applyProtection="1">
      <alignment horizontal="center" vertical="center" wrapText="1"/>
    </xf>
    <xf numFmtId="49" fontId="6" fillId="0" borderId="0" xfId="38" applyNumberFormat="1" applyFont="1">
      <alignment vertical="top"/>
    </xf>
    <xf numFmtId="0" fontId="6" fillId="7" borderId="0" xfId="62" applyFont="1" applyFill="1" applyBorder="1" applyAlignment="1" applyProtection="1">
      <alignment horizontal="right" vertical="center"/>
    </xf>
    <xf numFmtId="49" fontId="71" fillId="9" borderId="5" xfId="31" applyNumberFormat="1" applyFont="1" applyFill="1" applyBorder="1" applyAlignment="1" applyProtection="1">
      <alignment horizontal="left" vertical="center" wrapText="1"/>
      <protection locked="0"/>
    </xf>
    <xf numFmtId="0" fontId="0" fillId="0" borderId="5" xfId="62" applyFont="1" applyFill="1" applyBorder="1" applyAlignment="1" applyProtection="1">
      <alignment horizontal="left" vertical="center" wrapText="1" indent="1"/>
    </xf>
    <xf numFmtId="49" fontId="12" fillId="9" borderId="5" xfId="31" applyNumberFormat="1" applyFont="1" applyFill="1" applyBorder="1" applyAlignment="1" applyProtection="1">
      <alignment horizontal="left" vertical="center" wrapText="1"/>
      <protection locked="0"/>
    </xf>
    <xf numFmtId="0" fontId="0" fillId="9" borderId="5" xfId="31" applyNumberFormat="1" applyFont="1" applyFill="1" applyBorder="1" applyAlignment="1" applyProtection="1">
      <alignment horizontal="left" vertical="center" wrapText="1" indent="2"/>
      <protection locked="0"/>
    </xf>
    <xf numFmtId="49" fontId="76" fillId="0" borderId="0" xfId="38" applyFont="1" applyAlignment="1">
      <alignment vertical="top"/>
    </xf>
    <xf numFmtId="0" fontId="47" fillId="0" borderId="0" xfId="55" applyFont="1" applyFill="1" applyBorder="1" applyAlignment="1" applyProtection="1">
      <alignment vertical="center" wrapText="1"/>
    </xf>
    <xf numFmtId="49" fontId="6" fillId="0" borderId="0" xfId="38" applyFont="1" applyProtection="1">
      <alignment vertical="top"/>
    </xf>
    <xf numFmtId="49" fontId="0" fillId="9" borderId="5" xfId="31" applyNumberFormat="1" applyFont="1" applyFill="1" applyBorder="1" applyAlignment="1" applyProtection="1">
      <alignment horizontal="left" vertical="center" wrapText="1" indent="2"/>
      <protection locked="0"/>
    </xf>
    <xf numFmtId="49" fontId="6" fillId="0" borderId="5" xfId="62" applyNumberFormat="1" applyFont="1" applyFill="1" applyBorder="1" applyAlignment="1" applyProtection="1">
      <alignment horizontal="left" vertical="center" wrapText="1"/>
    </xf>
    <xf numFmtId="0" fontId="0" fillId="0" borderId="5" xfId="62" applyFont="1" applyFill="1" applyBorder="1" applyAlignment="1" applyProtection="1">
      <alignment vertical="center" wrapText="1"/>
    </xf>
    <xf numFmtId="0" fontId="0" fillId="0" borderId="5" xfId="62" applyFont="1" applyFill="1" applyBorder="1" applyAlignment="1" applyProtection="1">
      <alignment horizontal="center" vertical="center" wrapText="1"/>
    </xf>
    <xf numFmtId="0" fontId="0" fillId="9" borderId="5" xfId="31" applyNumberFormat="1" applyFont="1" applyFill="1" applyBorder="1" applyAlignment="1" applyProtection="1">
      <alignment horizontal="left" vertical="center" wrapText="1" indent="1"/>
      <protection locked="0"/>
    </xf>
    <xf numFmtId="49" fontId="40" fillId="13" borderId="15" xfId="38" applyFont="1" applyFill="1" applyBorder="1" applyAlignment="1" applyProtection="1">
      <alignment horizontal="left" vertical="center" indent="3"/>
    </xf>
    <xf numFmtId="49" fontId="43" fillId="13" borderId="14" xfId="38" applyFont="1" applyFill="1" applyBorder="1" applyAlignment="1" applyProtection="1">
      <alignment horizontal="center" vertical="top"/>
    </xf>
    <xf numFmtId="0" fontId="54" fillId="0" borderId="0" xfId="62" applyFont="1" applyFill="1" applyAlignment="1" applyProtection="1">
      <alignment horizontal="right" vertical="top" wrapText="1"/>
    </xf>
    <xf numFmtId="49" fontId="40" fillId="13" borderId="15" xfId="38" applyFont="1" applyFill="1" applyBorder="1" applyAlignment="1" applyProtection="1">
      <alignment horizontal="left" vertical="center" indent="1"/>
    </xf>
    <xf numFmtId="49" fontId="40" fillId="13" borderId="15" xfId="38" applyFont="1" applyFill="1" applyBorder="1" applyAlignment="1" applyProtection="1">
      <alignment horizontal="left" vertical="center" indent="2"/>
    </xf>
    <xf numFmtId="0" fontId="0" fillId="0" borderId="5" xfId="31" applyNumberFormat="1" applyFont="1" applyFill="1" applyBorder="1" applyAlignment="1" applyProtection="1">
      <alignment horizontal="left" vertical="center" wrapText="1" indent="1"/>
    </xf>
    <xf numFmtId="0" fontId="0" fillId="0" borderId="5" xfId="31" applyNumberFormat="1" applyFont="1" applyFill="1" applyBorder="1" applyAlignment="1" applyProtection="1">
      <alignment horizontal="left" vertical="center" wrapText="1" indent="2"/>
    </xf>
    <xf numFmtId="0" fontId="0" fillId="0" borderId="0" xfId="31" applyNumberFormat="1" applyFont="1" applyFill="1" applyBorder="1" applyAlignment="1" applyProtection="1">
      <alignment horizontal="left" vertical="center" wrapText="1" indent="2"/>
    </xf>
    <xf numFmtId="0" fontId="0" fillId="0" borderId="0" xfId="62" applyFont="1" applyFill="1" applyBorder="1" applyAlignment="1" applyProtection="1">
      <alignment horizontal="center" vertical="center" wrapText="1"/>
    </xf>
    <xf numFmtId="49" fontId="6" fillId="11" borderId="5" xfId="61" applyNumberFormat="1" applyFont="1" applyFill="1" applyBorder="1" applyAlignment="1" applyProtection="1">
      <alignment horizontal="left" vertical="center" wrapText="1"/>
    </xf>
    <xf numFmtId="0" fontId="6" fillId="0" borderId="5" xfId="62" applyFont="1" applyFill="1" applyBorder="1" applyAlignment="1" applyProtection="1">
      <alignment vertical="top" wrapText="1"/>
    </xf>
    <xf numFmtId="0" fontId="6" fillId="0" borderId="5" xfId="53" applyFont="1" applyFill="1" applyBorder="1" applyAlignment="1" applyProtection="1">
      <alignment horizontal="center" vertical="center" wrapText="1"/>
    </xf>
    <xf numFmtId="0" fontId="0" fillId="0" borderId="5" xfId="53" applyFont="1" applyFill="1" applyBorder="1" applyAlignment="1" applyProtection="1">
      <alignment horizontal="center" vertical="center" wrapText="1"/>
    </xf>
    <xf numFmtId="0" fontId="0" fillId="0" borderId="5" xfId="55" applyFont="1" applyFill="1" applyBorder="1" applyAlignment="1" applyProtection="1">
      <alignment horizontal="center" vertical="center" wrapText="1"/>
    </xf>
    <xf numFmtId="49" fontId="6" fillId="2" borderId="5" xfId="61" applyNumberFormat="1" applyFont="1" applyFill="1" applyBorder="1" applyAlignment="1" applyProtection="1">
      <alignment horizontal="left" vertical="center" wrapText="1"/>
      <protection locked="0"/>
    </xf>
    <xf numFmtId="0" fontId="81" fillId="0" borderId="0" xfId="60"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4"/>
    </xf>
    <xf numFmtId="49" fontId="40" fillId="13" borderId="13" xfId="0" applyFont="1" applyFill="1" applyBorder="1" applyAlignment="1" applyProtection="1">
      <alignment horizontal="left" vertical="center" indent="1"/>
    </xf>
    <xf numFmtId="4" fontId="77" fillId="13" borderId="14" xfId="0" applyNumberFormat="1" applyFont="1" applyFill="1" applyBorder="1" applyAlignment="1" applyProtection="1">
      <alignment horizontal="right"/>
    </xf>
    <xf numFmtId="0" fontId="76" fillId="0" borderId="0" xfId="0" applyNumberFormat="1" applyFont="1" applyBorder="1" applyAlignment="1">
      <alignment vertical="center"/>
    </xf>
    <xf numFmtId="0" fontId="44" fillId="0" borderId="0" xfId="0" applyNumberFormat="1" applyFont="1" applyBorder="1" applyAlignment="1">
      <alignment vertical="center"/>
    </xf>
    <xf numFmtId="49" fontId="6" fillId="9" borderId="5" xfId="61" applyNumberFormat="1" applyFont="1" applyFill="1" applyBorder="1" applyAlignment="1" applyProtection="1">
      <alignment horizontal="left" vertical="center" wrapText="1"/>
      <protection locked="0"/>
    </xf>
    <xf numFmtId="49" fontId="71" fillId="9" borderId="5" xfId="31" applyNumberFormat="1" applyFill="1" applyBorder="1" applyAlignment="1" applyProtection="1">
      <alignment horizontal="left" vertical="center" wrapText="1"/>
      <protection locked="0"/>
    </xf>
    <xf numFmtId="49" fontId="6" fillId="0" borderId="5" xfId="48" applyBorder="1">
      <alignment vertical="top"/>
    </xf>
    <xf numFmtId="49" fontId="0" fillId="9" borderId="5" xfId="61" applyNumberFormat="1" applyFont="1" applyFill="1" applyBorder="1" applyAlignment="1" applyProtection="1">
      <alignment horizontal="center" vertical="center" wrapText="1"/>
      <protection locked="0"/>
    </xf>
    <xf numFmtId="49" fontId="43" fillId="13" borderId="14" xfId="48" applyFont="1" applyFill="1" applyBorder="1" applyAlignment="1" applyProtection="1">
      <alignment horizontal="center" vertical="top"/>
    </xf>
    <xf numFmtId="0" fontId="6" fillId="0" borderId="0" xfId="62" applyFont="1" applyFill="1" applyAlignment="1" applyProtection="1">
      <alignment horizontal="left" vertical="top" wrapText="1"/>
    </xf>
    <xf numFmtId="0" fontId="6" fillId="8" borderId="5" xfId="61" applyNumberFormat="1" applyFont="1" applyFill="1" applyBorder="1" applyAlignment="1" applyProtection="1">
      <alignment horizontal="left" vertical="center" wrapText="1"/>
    </xf>
    <xf numFmtId="0" fontId="6" fillId="0" borderId="5" xfId="6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2" fillId="7" borderId="0" xfId="36" applyNumberFormat="1" applyFont="1" applyFill="1" applyBorder="1" applyAlignment="1" applyProtection="1">
      <alignment horizontal="center" vertical="center" wrapText="1"/>
    </xf>
    <xf numFmtId="0" fontId="82" fillId="0" borderId="0" xfId="0" applyNumberFormat="1" applyFont="1" applyFill="1" applyBorder="1" applyAlignment="1">
      <alignment horizontal="center" vertical="center"/>
    </xf>
    <xf numFmtId="0" fontId="82" fillId="0" borderId="0" xfId="55" applyNumberFormat="1" applyFont="1" applyFill="1" applyBorder="1" applyAlignment="1" applyProtection="1">
      <alignment horizontal="center" vertical="center" wrapText="1"/>
    </xf>
    <xf numFmtId="0" fontId="82" fillId="0" borderId="0" xfId="61" applyNumberFormat="1" applyFont="1" applyFill="1" applyBorder="1" applyAlignment="1" applyProtection="1">
      <alignment horizontal="center" vertical="center" wrapText="1"/>
    </xf>
    <xf numFmtId="0" fontId="6" fillId="0" borderId="5" xfId="55" applyFont="1" applyFill="1" applyBorder="1" applyAlignment="1" applyProtection="1">
      <alignment horizontal="left" vertical="center" wrapText="1" indent="2"/>
    </xf>
    <xf numFmtId="49" fontId="6" fillId="0" borderId="0" xfId="62"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6" fillId="0" borderId="0" xfId="0" applyNumberFormat="1" applyFont="1" applyFill="1" applyBorder="1" applyAlignment="1" applyProtection="1">
      <alignment vertical="center"/>
    </xf>
    <xf numFmtId="0" fontId="76" fillId="0" borderId="0" xfId="0" applyNumberFormat="1" applyFont="1" applyFill="1" applyBorder="1" applyAlignment="1" applyProtection="1">
      <alignment vertical="center"/>
    </xf>
    <xf numFmtId="0" fontId="0" fillId="8" borderId="5" xfId="60" applyNumberFormat="1" applyFont="1" applyFill="1" applyBorder="1" applyAlignment="1" applyProtection="1">
      <alignment horizontal="left" vertical="center" wrapText="1" indent="1"/>
    </xf>
    <xf numFmtId="49" fontId="6" fillId="8" borderId="5" xfId="60" applyNumberFormat="1" applyFont="1" applyFill="1" applyBorder="1" applyAlignment="1" applyProtection="1">
      <alignment horizontal="left" vertical="center" wrapText="1" indent="1"/>
    </xf>
    <xf numFmtId="49" fontId="6" fillId="0" borderId="5" xfId="60" applyNumberFormat="1" applyFont="1" applyFill="1" applyBorder="1" applyAlignment="1" applyProtection="1">
      <alignment horizontal="left" vertical="center" wrapText="1" indent="1"/>
    </xf>
    <xf numFmtId="0" fontId="6" fillId="9" borderId="5" xfId="60" applyNumberFormat="1" applyFont="1" applyFill="1" applyBorder="1" applyAlignment="1" applyProtection="1">
      <alignment horizontal="left" vertical="center" wrapText="1" indent="1"/>
      <protection locked="0"/>
    </xf>
    <xf numFmtId="0" fontId="83" fillId="0" borderId="0" xfId="0" applyNumberFormat="1" applyFont="1" applyFill="1" applyBorder="1" applyAlignment="1">
      <alignment vertical="center"/>
    </xf>
    <xf numFmtId="0" fontId="6" fillId="0" borderId="5" xfId="62" applyNumberFormat="1" applyFont="1" applyFill="1" applyBorder="1" applyAlignment="1" applyProtection="1">
      <alignment horizontal="center" vertical="center" wrapText="1"/>
    </xf>
    <xf numFmtId="0" fontId="18" fillId="0" borderId="0" xfId="63" applyFont="1" applyBorder="1" applyAlignment="1">
      <alignment vertical="center" wrapText="1"/>
    </xf>
    <xf numFmtId="0" fontId="0" fillId="7" borderId="5" xfId="60" applyFont="1" applyFill="1" applyBorder="1" applyAlignment="1" applyProtection="1">
      <alignment horizontal="right" vertical="center" wrapText="1" indent="1"/>
    </xf>
    <xf numFmtId="0" fontId="0" fillId="0" borderId="5" xfId="0" applyNumberFormat="1" applyFill="1" applyBorder="1" applyAlignment="1" applyProtection="1">
      <alignment vertical="center"/>
    </xf>
    <xf numFmtId="0" fontId="6" fillId="0" borderId="5" xfId="55" applyNumberFormat="1" applyFont="1" applyFill="1" applyBorder="1" applyAlignment="1" applyProtection="1">
      <alignment horizontal="center" vertical="center" wrapText="1"/>
    </xf>
    <xf numFmtId="49" fontId="6" fillId="13" borderId="13" xfId="62" applyNumberFormat="1" applyFont="1" applyFill="1" applyBorder="1" applyAlignment="1" applyProtection="1">
      <alignment horizontal="center" vertical="center" wrapText="1"/>
    </xf>
    <xf numFmtId="0" fontId="6" fillId="13" borderId="15" xfId="61" applyNumberFormat="1" applyFont="1" applyFill="1" applyBorder="1" applyAlignment="1" applyProtection="1">
      <alignment horizontal="left" vertical="center" wrapText="1"/>
    </xf>
    <xf numFmtId="49" fontId="6" fillId="13" borderId="14" xfId="62" applyNumberFormat="1" applyFont="1" applyFill="1" applyBorder="1" applyAlignment="1" applyProtection="1">
      <alignment vertical="center" wrapText="1"/>
    </xf>
    <xf numFmtId="0" fontId="6" fillId="0" borderId="5" xfId="55" applyFont="1" applyFill="1" applyBorder="1" applyAlignment="1" applyProtection="1">
      <alignment horizontal="left" vertical="center" wrapText="1" indent="3"/>
    </xf>
    <xf numFmtId="0" fontId="76" fillId="0" borderId="0" xfId="0" applyNumberFormat="1" applyFont="1" applyFill="1" applyBorder="1" applyAlignment="1">
      <alignment horizontal="center" vertical="center"/>
    </xf>
    <xf numFmtId="0" fontId="6" fillId="13" borderId="14" xfId="61" applyNumberFormat="1" applyFont="1" applyFill="1" applyBorder="1" applyAlignment="1" applyProtection="1">
      <alignment horizontal="left" vertical="center" wrapText="1"/>
    </xf>
    <xf numFmtId="0" fontId="76" fillId="0" borderId="0" xfId="0" applyNumberFormat="1" applyFont="1" applyFill="1" applyBorder="1" applyAlignment="1">
      <alignment horizontal="center" vertical="center"/>
    </xf>
    <xf numFmtId="49" fontId="6" fillId="0" borderId="23" xfId="62" applyNumberFormat="1" applyFont="1" applyFill="1" applyBorder="1" applyAlignment="1" applyProtection="1">
      <alignment horizontal="center" vertical="center" wrapText="1"/>
    </xf>
    <xf numFmtId="0" fontId="6" fillId="0" borderId="23" xfId="55" applyFont="1" applyFill="1" applyBorder="1" applyAlignment="1" applyProtection="1">
      <alignment horizontal="left" vertical="center" wrapText="1" indent="2"/>
    </xf>
    <xf numFmtId="0" fontId="6" fillId="0" borderId="23" xfId="61" applyNumberFormat="1" applyFont="1" applyFill="1" applyBorder="1" applyAlignment="1" applyProtection="1">
      <alignment horizontal="left" vertical="center" wrapText="1"/>
    </xf>
    <xf numFmtId="49" fontId="6" fillId="0" borderId="23" xfId="62" applyNumberFormat="1" applyFont="1" applyFill="1" applyBorder="1" applyAlignment="1" applyProtection="1">
      <alignment vertical="center" wrapText="1"/>
    </xf>
    <xf numFmtId="49" fontId="6" fillId="11" borderId="5" xfId="61"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6" fillId="0" borderId="0" xfId="62"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0" fillId="0" borderId="5" xfId="62" applyFont="1" applyFill="1" applyBorder="1" applyAlignment="1" applyProtection="1">
      <alignment horizontal="left" vertical="center" wrapText="1"/>
    </xf>
    <xf numFmtId="14" fontId="49" fillId="0" borderId="5" xfId="61" applyNumberFormat="1" applyFont="1" applyFill="1" applyBorder="1" applyAlignment="1" applyProtection="1">
      <alignment horizontal="center" vertical="center" wrapText="1"/>
    </xf>
    <xf numFmtId="49" fontId="34" fillId="7" borderId="0" xfId="51" applyAlignment="1">
      <alignment vertical="top" wrapText="1"/>
    </xf>
    <xf numFmtId="49" fontId="29" fillId="0" borderId="15" xfId="36" applyNumberFormat="1" applyFont="1" applyFill="1" applyBorder="1" applyAlignment="1" applyProtection="1">
      <alignment horizontal="center" vertical="center" wrapText="1"/>
    </xf>
    <xf numFmtId="0" fontId="84" fillId="0" borderId="0" xfId="62" applyFont="1" applyFill="1" applyAlignment="1" applyProtection="1">
      <alignment vertical="center"/>
    </xf>
    <xf numFmtId="0" fontId="85" fillId="0" borderId="0" xfId="62" applyFont="1" applyFill="1" applyAlignment="1" applyProtection="1">
      <alignment vertical="center"/>
    </xf>
    <xf numFmtId="14" fontId="6" fillId="0" borderId="5" xfId="61"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6" fillId="0" borderId="0" xfId="62" applyFont="1" applyFill="1" applyAlignment="1" applyProtection="1">
      <alignment horizontal="left" vertical="center" wrapText="1" indent="1"/>
    </xf>
    <xf numFmtId="0" fontId="76" fillId="0" borderId="0" xfId="62" applyNumberFormat="1" applyFont="1" applyFill="1" applyAlignment="1" applyProtection="1">
      <alignment vertical="center"/>
    </xf>
    <xf numFmtId="0" fontId="76" fillId="0" borderId="0" xfId="62" applyFont="1" applyFill="1" applyAlignment="1" applyProtection="1">
      <alignment horizontal="left" vertical="center" wrapText="1" indent="1"/>
    </xf>
    <xf numFmtId="0" fontId="74" fillId="0" borderId="0" xfId="62" applyFont="1" applyFill="1" applyAlignment="1" applyProtection="1">
      <alignment horizontal="left" vertical="center" wrapText="1" indent="1"/>
    </xf>
    <xf numFmtId="0" fontId="86" fillId="0" borderId="0" xfId="62" applyFont="1" applyFill="1" applyAlignment="1" applyProtection="1">
      <alignment horizontal="left" vertical="center" wrapText="1" indent="1"/>
    </xf>
    <xf numFmtId="0" fontId="87" fillId="0" borderId="0" xfId="62" applyFont="1" applyFill="1" applyAlignment="1" applyProtection="1">
      <alignment horizontal="left" vertical="center" indent="1"/>
    </xf>
    <xf numFmtId="0" fontId="86" fillId="0" borderId="0" xfId="62" applyFont="1" applyFill="1" applyAlignment="1" applyProtection="1">
      <alignment vertical="center" wrapText="1"/>
    </xf>
    <xf numFmtId="0" fontId="59" fillId="0" borderId="0" xfId="60" applyFont="1" applyFill="1" applyAlignment="1" applyProtection="1">
      <alignment horizontal="left" vertical="center" wrapText="1"/>
    </xf>
    <xf numFmtId="0" fontId="60" fillId="0" borderId="0" xfId="60" applyFont="1" applyFill="1" applyAlignment="1" applyProtection="1">
      <alignment horizontal="left" vertical="center" wrapText="1"/>
    </xf>
    <xf numFmtId="0" fontId="61" fillId="0" borderId="0" xfId="60" applyFont="1" applyAlignment="1" applyProtection="1">
      <alignment vertical="center" wrapText="1"/>
    </xf>
    <xf numFmtId="0" fontId="59" fillId="7" borderId="0" xfId="60" applyFont="1" applyFill="1" applyBorder="1" applyAlignment="1" applyProtection="1">
      <alignment vertical="center" wrapText="1"/>
    </xf>
    <xf numFmtId="0" fontId="62" fillId="7" borderId="0" xfId="60" applyFont="1" applyFill="1" applyBorder="1" applyAlignment="1" applyProtection="1">
      <alignment horizontal="right" vertical="center" wrapText="1" indent="1"/>
    </xf>
    <xf numFmtId="0" fontId="62" fillId="7" borderId="0" xfId="60" applyFont="1" applyFill="1" applyBorder="1" applyAlignment="1" applyProtection="1">
      <alignment horizontal="left" vertical="center" wrapText="1" indent="2"/>
    </xf>
    <xf numFmtId="0" fontId="59" fillId="0" borderId="0" xfId="60" applyFont="1" applyAlignment="1" applyProtection="1">
      <alignment vertical="center" wrapText="1"/>
    </xf>
    <xf numFmtId="0" fontId="60" fillId="0" borderId="0" xfId="60" applyFont="1" applyAlignment="1" applyProtection="1">
      <alignment horizontal="center" vertical="center" wrapText="1"/>
    </xf>
    <xf numFmtId="0" fontId="59" fillId="7" borderId="0" xfId="60" applyFont="1" applyFill="1" applyBorder="1" applyAlignment="1" applyProtection="1">
      <alignment horizontal="right" vertical="center" wrapText="1" indent="1"/>
    </xf>
    <xf numFmtId="0" fontId="63" fillId="7" borderId="0" xfId="60" applyFont="1" applyFill="1" applyBorder="1" applyAlignment="1" applyProtection="1">
      <alignment horizontal="center" vertical="center" wrapText="1"/>
    </xf>
    <xf numFmtId="0" fontId="64" fillId="7" borderId="0" xfId="60" applyFont="1" applyFill="1" applyBorder="1" applyAlignment="1" applyProtection="1">
      <alignment vertical="center" wrapText="1"/>
    </xf>
    <xf numFmtId="14" fontId="59" fillId="7" borderId="0" xfId="60" applyNumberFormat="1" applyFont="1" applyFill="1" applyBorder="1" applyAlignment="1" applyProtection="1">
      <alignment horizontal="left" vertical="center" wrapText="1"/>
    </xf>
    <xf numFmtId="0" fontId="60" fillId="7" borderId="0" xfId="60" applyNumberFormat="1" applyFont="1" applyFill="1" applyBorder="1" applyAlignment="1" applyProtection="1">
      <alignment horizontal="center" vertical="center" wrapText="1"/>
    </xf>
    <xf numFmtId="0" fontId="59" fillId="7" borderId="0" xfId="60" applyNumberFormat="1" applyFont="1" applyFill="1" applyBorder="1" applyAlignment="1" applyProtection="1">
      <alignment horizontal="left" vertical="center" wrapText="1" indent="1"/>
    </xf>
    <xf numFmtId="0" fontId="59" fillId="7" borderId="0" xfId="60" applyFont="1" applyFill="1" applyBorder="1" applyAlignment="1" applyProtection="1">
      <alignment horizontal="center" vertical="center" wrapText="1"/>
    </xf>
    <xf numFmtId="0" fontId="65" fillId="7" borderId="0" xfId="60" applyFont="1" applyFill="1" applyBorder="1" applyAlignment="1" applyProtection="1">
      <alignment horizontal="center" vertical="center" wrapText="1"/>
    </xf>
    <xf numFmtId="14" fontId="65" fillId="7" borderId="0" xfId="60" applyNumberFormat="1" applyFont="1" applyFill="1" applyBorder="1" applyAlignment="1" applyProtection="1">
      <alignment horizontal="center" vertical="center" wrapText="1"/>
    </xf>
    <xf numFmtId="0" fontId="65" fillId="7" borderId="0" xfId="60" applyFont="1" applyFill="1" applyBorder="1" applyAlignment="1" applyProtection="1">
      <alignment vertical="center" wrapText="1"/>
    </xf>
    <xf numFmtId="0" fontId="66" fillId="7" borderId="0" xfId="60" applyFont="1" applyFill="1" applyBorder="1" applyAlignment="1" applyProtection="1">
      <alignment vertical="center" wrapText="1"/>
    </xf>
    <xf numFmtId="0" fontId="58" fillId="0" borderId="0" xfId="60" applyNumberFormat="1" applyFont="1" applyFill="1" applyAlignment="1" applyProtection="1">
      <alignment horizontal="left" vertical="center" wrapText="1"/>
    </xf>
    <xf numFmtId="0" fontId="57" fillId="0" borderId="0" xfId="60" applyFont="1" applyFill="1" applyAlignment="1" applyProtection="1">
      <alignment horizontal="left" vertical="center" wrapText="1"/>
    </xf>
    <xf numFmtId="0" fontId="57" fillId="0" borderId="0" xfId="60" applyFont="1" applyAlignment="1" applyProtection="1">
      <alignment vertical="center" wrapText="1"/>
    </xf>
    <xf numFmtId="0" fontId="57" fillId="0" borderId="0" xfId="60" applyFont="1" applyAlignment="1" applyProtection="1">
      <alignment horizontal="center" vertical="center" wrapText="1"/>
    </xf>
    <xf numFmtId="0" fontId="59" fillId="0" borderId="0" xfId="60" applyFont="1" applyBorder="1" applyAlignment="1" applyProtection="1">
      <alignment vertical="center" wrapText="1"/>
    </xf>
    <xf numFmtId="0" fontId="59" fillId="0" borderId="0" xfId="60" applyFont="1" applyAlignment="1" applyProtection="1">
      <alignment horizontal="right" vertical="center"/>
    </xf>
    <xf numFmtId="0" fontId="59" fillId="0" borderId="0" xfId="60" applyFont="1" applyAlignment="1" applyProtection="1">
      <alignment horizontal="center" vertical="center" wrapText="1"/>
    </xf>
    <xf numFmtId="49" fontId="6" fillId="0" borderId="0" xfId="31"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8" fillId="13" borderId="15" xfId="48" applyFont="1" applyFill="1" applyBorder="1" applyAlignment="1" applyProtection="1">
      <alignment horizontal="center" vertical="center" wrapText="1"/>
    </xf>
    <xf numFmtId="0" fontId="76" fillId="0" borderId="0" xfId="62" applyFont="1" applyFill="1" applyAlignment="1" applyProtection="1">
      <alignment horizontal="left" vertical="center" indent="1"/>
    </xf>
    <xf numFmtId="0" fontId="76" fillId="0" borderId="0" xfId="62" applyNumberFormat="1" applyFont="1" applyFill="1" applyAlignment="1" applyProtection="1">
      <alignment horizontal="left" vertical="center" indent="1"/>
    </xf>
    <xf numFmtId="14" fontId="6" fillId="8" borderId="5" xfId="61" applyNumberFormat="1" applyFont="1" applyFill="1" applyBorder="1" applyAlignment="1" applyProtection="1">
      <alignment horizontal="left" vertical="center" wrapText="1" indent="1"/>
    </xf>
    <xf numFmtId="0" fontId="29" fillId="0" borderId="0" xfId="62" applyFont="1" applyFill="1" applyBorder="1" applyAlignment="1" applyProtection="1">
      <alignment horizontal="center" vertical="top" wrapText="1"/>
    </xf>
    <xf numFmtId="0" fontId="76" fillId="0" borderId="24" xfId="62" applyFont="1" applyFill="1" applyBorder="1" applyAlignment="1" applyProtection="1">
      <alignment vertical="center"/>
    </xf>
    <xf numFmtId="0" fontId="6" fillId="0" borderId="5" xfId="36"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4" fillId="0" borderId="0" xfId="0" applyNumberFormat="1" applyFont="1" applyAlignment="1">
      <alignment vertical="center"/>
    </xf>
    <xf numFmtId="0" fontId="0" fillId="0" borderId="0" xfId="0" applyNumberFormat="1" applyFont="1" applyAlignment="1">
      <alignment vertical="center"/>
    </xf>
    <xf numFmtId="0" fontId="8" fillId="10" borderId="5" xfId="62" applyFont="1" applyFill="1" applyBorder="1" applyAlignment="1" applyProtection="1">
      <alignment horizontal="center" vertical="center" wrapText="1"/>
    </xf>
    <xf numFmtId="0" fontId="0" fillId="0" borderId="13" xfId="0" applyNumberFormat="1" applyBorder="1">
      <alignment vertical="top"/>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6" fillId="0" borderId="0" xfId="62" applyFont="1" applyFill="1" applyAlignment="1" applyProtection="1">
      <alignment horizontal="left" vertical="center" wrapText="1" indent="2"/>
    </xf>
    <xf numFmtId="0" fontId="6" fillId="0" borderId="5" xfId="62" applyNumberFormat="1" applyFont="1" applyFill="1" applyBorder="1" applyAlignment="1" applyProtection="1">
      <alignment vertical="top" wrapText="1"/>
    </xf>
    <xf numFmtId="0" fontId="0" fillId="9" borderId="5" xfId="31" applyNumberFormat="1" applyFont="1" applyFill="1" applyBorder="1" applyAlignment="1" applyProtection="1">
      <alignment horizontal="left" vertical="center" wrapText="1"/>
      <protection locked="0"/>
    </xf>
    <xf numFmtId="0" fontId="6" fillId="0" borderId="5" xfId="62" applyNumberFormat="1" applyFont="1" applyFill="1" applyBorder="1" applyAlignment="1" applyProtection="1">
      <alignment horizontal="left" vertical="top" wrapText="1"/>
    </xf>
    <xf numFmtId="0" fontId="6" fillId="0" borderId="5" xfId="62" applyNumberFormat="1" applyFont="1" applyFill="1" applyBorder="1" applyAlignment="1" applyProtection="1">
      <alignment horizontal="left" vertical="center" wrapText="1"/>
    </xf>
    <xf numFmtId="0" fontId="6" fillId="0" borderId="5" xfId="55" applyFont="1" applyFill="1" applyBorder="1" applyAlignment="1" applyProtection="1">
      <alignment horizontal="left" vertical="center" wrapText="1" indent="1"/>
    </xf>
    <xf numFmtId="0" fontId="6" fillId="0" borderId="0" xfId="55" applyFont="1" applyFill="1" applyBorder="1" applyAlignment="1" applyProtection="1">
      <alignment horizontal="left" vertical="center" wrapText="1" indent="2"/>
    </xf>
    <xf numFmtId="0" fontId="6" fillId="0" borderId="0" xfId="61" applyNumberFormat="1" applyFont="1" applyFill="1" applyBorder="1" applyAlignment="1" applyProtection="1">
      <alignment horizontal="left" vertical="center" wrapText="1"/>
    </xf>
    <xf numFmtId="0" fontId="6" fillId="0" borderId="5" xfId="55" applyFont="1" applyFill="1" applyBorder="1" applyAlignment="1" applyProtection="1">
      <alignment horizontal="left" vertical="center" wrapText="1" indent="4"/>
    </xf>
    <xf numFmtId="49" fontId="6" fillId="13" borderId="25" xfId="62" applyNumberFormat="1" applyFont="1" applyFill="1" applyBorder="1" applyAlignment="1" applyProtection="1">
      <alignment horizontal="center" vertical="center" wrapText="1"/>
    </xf>
    <xf numFmtId="0" fontId="6" fillId="13" borderId="17" xfId="61" applyNumberFormat="1" applyFont="1" applyFill="1" applyBorder="1" applyAlignment="1" applyProtection="1">
      <alignment horizontal="left" vertical="center" wrapText="1"/>
    </xf>
    <xf numFmtId="49" fontId="6" fillId="13" borderId="18" xfId="62" applyNumberFormat="1" applyFont="1" applyFill="1" applyBorder="1" applyAlignment="1" applyProtection="1">
      <alignment vertical="center" wrapText="1"/>
    </xf>
    <xf numFmtId="49" fontId="6" fillId="13" borderId="19" xfId="62"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61" applyNumberFormat="1" applyFont="1" applyFill="1" applyBorder="1" applyAlignment="1" applyProtection="1">
      <alignment horizontal="left" vertical="center" wrapText="1"/>
    </xf>
    <xf numFmtId="0" fontId="6" fillId="0" borderId="5" xfId="36" applyFont="1" applyFill="1" applyBorder="1" applyAlignment="1" applyProtection="1">
      <alignment horizontal="center" vertical="center" wrapText="1"/>
    </xf>
    <xf numFmtId="49" fontId="6" fillId="0" borderId="16" xfId="57" applyNumberFormat="1" applyFont="1" applyFill="1" applyBorder="1" applyAlignment="1" applyProtection="1">
      <alignment horizontal="left" vertical="center" wrapText="1"/>
    </xf>
    <xf numFmtId="49" fontId="8" fillId="13" borderId="13" xfId="48" applyFont="1" applyFill="1" applyBorder="1" applyAlignment="1" applyProtection="1">
      <alignment horizontal="center" vertical="center"/>
    </xf>
    <xf numFmtId="49" fontId="40" fillId="13" borderId="14" xfId="48" applyFont="1" applyFill="1" applyBorder="1" applyAlignment="1" applyProtection="1">
      <alignment horizontal="left" vertical="center"/>
    </xf>
    <xf numFmtId="0" fontId="6" fillId="0" borderId="0" xfId="57" applyFont="1" applyAlignment="1" applyProtection="1"/>
    <xf numFmtId="49" fontId="6" fillId="13" borderId="14" xfId="62" applyNumberFormat="1" applyFont="1" applyFill="1" applyBorder="1" applyAlignment="1" applyProtection="1">
      <alignment horizontal="left" vertical="center" wrapText="1" indent="4"/>
    </xf>
    <xf numFmtId="49" fontId="0" fillId="9" borderId="5" xfId="61" applyNumberFormat="1" applyFont="1" applyFill="1" applyBorder="1" applyAlignment="1" applyProtection="1">
      <alignment horizontal="left" vertical="center" wrapText="1"/>
      <protection locked="0"/>
    </xf>
    <xf numFmtId="0" fontId="6" fillId="0" borderId="14" xfId="61" applyNumberFormat="1" applyFont="1" applyFill="1" applyBorder="1" applyAlignment="1" applyProtection="1">
      <alignment vertical="center" wrapText="1"/>
    </xf>
    <xf numFmtId="0" fontId="6" fillId="7" borderId="26" xfId="62" applyNumberFormat="1" applyFont="1" applyFill="1" applyBorder="1" applyAlignment="1" applyProtection="1">
      <alignment horizontal="left" vertical="center" wrapText="1"/>
    </xf>
    <xf numFmtId="49" fontId="6" fillId="11" borderId="30" xfId="61" applyNumberFormat="1" applyFont="1" applyFill="1" applyBorder="1" applyAlignment="1" applyProtection="1">
      <alignment horizontal="center" vertical="center" wrapText="1"/>
    </xf>
    <xf numFmtId="165" fontId="6" fillId="9" borderId="5" xfId="0" applyNumberFormat="1" applyFont="1" applyFill="1" applyBorder="1" applyAlignment="1" applyProtection="1">
      <alignment horizontal="right" vertical="center"/>
      <protection locked="0"/>
    </xf>
    <xf numFmtId="165" fontId="6" fillId="9" borderId="5" xfId="0" applyNumberFormat="1" applyFont="1" applyFill="1" applyBorder="1" applyAlignment="1" applyProtection="1">
      <alignment horizontal="right" vertical="center" wrapText="1"/>
      <protection locked="0"/>
    </xf>
    <xf numFmtId="49" fontId="6" fillId="9" borderId="5" xfId="61" applyNumberFormat="1" applyFont="1" applyFill="1" applyBorder="1" applyAlignment="1" applyProtection="1">
      <alignment horizontal="center" vertical="center" wrapText="1"/>
      <protection locked="0"/>
    </xf>
    <xf numFmtId="49" fontId="6" fillId="11" borderId="30" xfId="61" applyNumberFormat="1"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6" fillId="0" borderId="37" xfId="55" applyFont="1" applyFill="1" applyBorder="1" applyAlignment="1" applyProtection="1">
      <alignment vertical="center" wrapText="1"/>
    </xf>
    <xf numFmtId="49" fontId="29" fillId="7" borderId="15" xfId="36" applyNumberFormat="1" applyFont="1" applyFill="1" applyBorder="1" applyAlignment="1" applyProtection="1">
      <alignment horizontal="center" vertical="center" wrapText="1"/>
    </xf>
    <xf numFmtId="0" fontId="29" fillId="7" borderId="15" xfId="36" applyNumberFormat="1" applyFont="1" applyFill="1" applyBorder="1" applyAlignment="1" applyProtection="1">
      <alignment horizontal="center" vertical="center" wrapText="1"/>
    </xf>
    <xf numFmtId="0" fontId="29" fillId="7" borderId="15" xfId="36" applyNumberFormat="1" applyFont="1" applyFill="1" applyBorder="1" applyAlignment="1" applyProtection="1">
      <alignment vertical="center" wrapText="1"/>
    </xf>
    <xf numFmtId="0" fontId="76" fillId="7" borderId="15" xfId="36" applyNumberFormat="1" applyFont="1" applyFill="1" applyBorder="1" applyAlignment="1" applyProtection="1">
      <alignment vertical="center" wrapText="1"/>
    </xf>
    <xf numFmtId="0" fontId="6" fillId="0" borderId="15" xfId="62" applyFont="1" applyFill="1" applyBorder="1" applyAlignment="1" applyProtection="1">
      <alignment vertical="center" wrapText="1"/>
    </xf>
    <xf numFmtId="0" fontId="6" fillId="0" borderId="26" xfId="61" applyNumberFormat="1" applyFont="1" applyFill="1" applyBorder="1" applyAlignment="1" applyProtection="1">
      <alignment vertical="center" wrapText="1"/>
    </xf>
    <xf numFmtId="0" fontId="76" fillId="7" borderId="15" xfId="36" applyNumberFormat="1" applyFont="1" applyFill="1" applyBorder="1" applyAlignment="1" applyProtection="1">
      <alignment horizontal="center" vertical="center" wrapText="1"/>
    </xf>
    <xf numFmtId="0" fontId="6" fillId="0" borderId="38" xfId="55" applyFont="1" applyFill="1" applyBorder="1" applyAlignment="1" applyProtection="1">
      <alignment vertical="center" wrapText="1"/>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49" fontId="6" fillId="11" borderId="30" xfId="61" applyNumberFormat="1" applyFont="1" applyFill="1" applyBorder="1" applyAlignment="1" applyProtection="1">
      <alignment horizontal="center" vertical="center" wrapText="1"/>
    </xf>
    <xf numFmtId="0" fontId="6" fillId="0" borderId="26" xfId="62" applyNumberFormat="1" applyFont="1" applyFill="1" applyBorder="1" applyAlignment="1" applyProtection="1">
      <alignment horizontal="left" vertical="top" wrapText="1"/>
    </xf>
    <xf numFmtId="0" fontId="67" fillId="7" borderId="0" xfId="60" applyFont="1" applyFill="1" applyBorder="1" applyAlignment="1" applyProtection="1">
      <alignment vertical="center" wrapText="1"/>
    </xf>
    <xf numFmtId="0" fontId="68" fillId="0" borderId="0" xfId="62" applyFont="1" applyFill="1" applyAlignment="1" applyProtection="1">
      <alignment vertical="center" wrapText="1"/>
    </xf>
    <xf numFmtId="0" fontId="68" fillId="0" borderId="0" xfId="35" applyFont="1" applyFill="1" applyBorder="1" applyAlignment="1" applyProtection="1">
      <alignment vertical="center" wrapText="1"/>
    </xf>
    <xf numFmtId="0" fontId="68" fillId="0" borderId="0" xfId="63" applyFont="1" applyBorder="1" applyAlignment="1">
      <alignment vertical="center" wrapText="1"/>
    </xf>
    <xf numFmtId="0" fontId="68" fillId="0" borderId="0" xfId="57" applyFont="1" applyProtection="1"/>
    <xf numFmtId="49" fontId="69" fillId="0" borderId="0" xfId="0" applyFont="1">
      <alignment vertical="top"/>
    </xf>
    <xf numFmtId="49" fontId="6" fillId="0" borderId="5" xfId="62" applyNumberFormat="1" applyFont="1" applyFill="1" applyBorder="1" applyAlignment="1" applyProtection="1">
      <alignment horizontal="center" vertical="center" wrapText="1"/>
    </xf>
    <xf numFmtId="0" fontId="84" fillId="0" borderId="0" xfId="62" applyFont="1" applyFill="1" applyAlignment="1" applyProtection="1">
      <alignment vertical="center" wrapText="1"/>
    </xf>
    <xf numFmtId="0" fontId="6" fillId="0" borderId="26" xfId="62" applyNumberFormat="1" applyFont="1" applyFill="1" applyBorder="1" applyAlignment="1" applyProtection="1">
      <alignment vertical="center" wrapText="1"/>
    </xf>
    <xf numFmtId="0" fontId="76" fillId="0" borderId="0" xfId="0" applyNumberFormat="1" applyFont="1" applyFill="1" applyBorder="1" applyAlignment="1">
      <alignment horizontal="center" vertical="center"/>
    </xf>
    <xf numFmtId="49" fontId="70"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60"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61"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0" fontId="35" fillId="7" borderId="0" xfId="50" applyNumberFormat="1" applyFont="1" applyFill="1" applyBorder="1" applyAlignment="1">
      <alignment horizontal="left" vertical="center" wrapText="1"/>
    </xf>
    <xf numFmtId="0" fontId="34" fillId="7" borderId="0" xfId="50" applyNumberFormat="1" applyFont="1" applyFill="1" applyBorder="1" applyAlignment="1">
      <alignment vertical="top" wrapText="1"/>
    </xf>
    <xf numFmtId="0" fontId="35" fillId="7" borderId="0" xfId="50" applyNumberFormat="1" applyFont="1" applyFill="1" applyBorder="1" applyAlignment="1">
      <alignment vertical="center" wrapText="1"/>
    </xf>
    <xf numFmtId="0" fontId="34" fillId="7" borderId="0" xfId="50" applyNumberFormat="1" applyFont="1" applyFill="1" applyBorder="1" applyAlignment="1">
      <alignment vertical="center" wrapText="1"/>
    </xf>
    <xf numFmtId="0" fontId="76" fillId="0" borderId="0" xfId="48" applyNumberFormat="1" applyFont="1">
      <alignment vertical="top"/>
    </xf>
    <xf numFmtId="49" fontId="76" fillId="0" borderId="0" xfId="48" applyNumberFormat="1" applyFont="1">
      <alignment vertical="top"/>
    </xf>
    <xf numFmtId="0" fontId="29" fillId="0" borderId="0" xfId="62"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62" applyNumberFormat="1" applyFont="1" applyFill="1" applyBorder="1" applyAlignment="1" applyProtection="1">
      <alignment horizontal="left" vertical="top" wrapText="1"/>
    </xf>
    <xf numFmtId="0" fontId="6" fillId="0" borderId="26" xfId="62" applyNumberFormat="1" applyFont="1" applyFill="1" applyBorder="1" applyAlignment="1" applyProtection="1">
      <alignment horizontal="left" vertical="top" wrapText="1"/>
    </xf>
    <xf numFmtId="0" fontId="0" fillId="0" borderId="5" xfId="0" applyNumberFormat="1" applyFill="1" applyBorder="1" applyAlignment="1">
      <alignment vertical="top" wrapText="1"/>
    </xf>
    <xf numFmtId="0" fontId="22" fillId="0" borderId="0" xfId="60" applyFont="1" applyAlignment="1" applyProtection="1">
      <alignment vertical="center" wrapText="1"/>
    </xf>
    <xf numFmtId="0" fontId="6" fillId="7" borderId="0" xfId="60" applyFont="1" applyFill="1" applyBorder="1" applyAlignment="1" applyProtection="1">
      <alignment vertical="center" wrapText="1"/>
    </xf>
    <xf numFmtId="0" fontId="6" fillId="0" borderId="0" xfId="60" applyFont="1" applyAlignment="1" applyProtection="1">
      <alignment vertical="center" wrapText="1"/>
    </xf>
    <xf numFmtId="0" fontId="25" fillId="7" borderId="0" xfId="60" applyFont="1" applyFill="1" applyBorder="1" applyAlignment="1" applyProtection="1">
      <alignment vertical="center" wrapText="1"/>
    </xf>
    <xf numFmtId="0" fontId="6" fillId="7" borderId="0" xfId="60" applyFont="1" applyFill="1" applyBorder="1" applyAlignment="1" applyProtection="1">
      <alignment horizontal="right" vertical="center" wrapText="1" indent="1"/>
    </xf>
    <xf numFmtId="0" fontId="6" fillId="0" borderId="0" xfId="60" applyFont="1" applyFill="1" applyAlignment="1" applyProtection="1">
      <alignment horizontal="left" vertical="center" wrapText="1"/>
    </xf>
    <xf numFmtId="49" fontId="6" fillId="9" borderId="5" xfId="60" applyNumberFormat="1" applyFont="1" applyFill="1" applyBorder="1" applyAlignment="1" applyProtection="1">
      <alignment horizontal="left" vertical="center" wrapText="1" indent="1"/>
      <protection locked="0"/>
    </xf>
    <xf numFmtId="49" fontId="0" fillId="9" borderId="5" xfId="61" applyNumberFormat="1" applyFont="1" applyFill="1" applyBorder="1" applyAlignment="1" applyProtection="1">
      <alignment horizontal="left" vertical="center" wrapText="1" indent="1"/>
      <protection locked="0"/>
    </xf>
    <xf numFmtId="0" fontId="65" fillId="7" borderId="0" xfId="60" applyFont="1" applyFill="1" applyBorder="1" applyAlignment="1" applyProtection="1">
      <alignment vertical="center" wrapText="1"/>
    </xf>
    <xf numFmtId="0" fontId="6" fillId="0" borderId="0" xfId="60" applyNumberFormat="1" applyFont="1" applyFill="1" applyBorder="1" applyAlignment="1" applyProtection="1">
      <alignment horizontal="center" vertical="center" wrapText="1"/>
    </xf>
    <xf numFmtId="0" fontId="6" fillId="0" borderId="0" xfId="60" applyNumberFormat="1" applyFont="1" applyFill="1" applyBorder="1" applyAlignment="1" applyProtection="1">
      <alignment horizontal="center" vertical="center" wrapText="1"/>
    </xf>
    <xf numFmtId="0" fontId="0" fillId="7" borderId="0" xfId="60" applyFont="1" applyFill="1" applyBorder="1" applyAlignment="1" applyProtection="1">
      <alignment horizontal="right" vertical="center" wrapText="1" indent="1"/>
    </xf>
    <xf numFmtId="49" fontId="104" fillId="0" borderId="0" xfId="62" applyNumberFormat="1" applyFont="1" applyFill="1" applyBorder="1" applyAlignment="1" applyProtection="1">
      <alignment vertical="center" wrapText="1"/>
    </xf>
    <xf numFmtId="0" fontId="0" fillId="0" borderId="0" xfId="0" applyNumberFormat="1">
      <alignment vertical="top"/>
    </xf>
    <xf numFmtId="49" fontId="0" fillId="9" borderId="5" xfId="61"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6" fillId="0" borderId="0" xfId="62"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0" fontId="6" fillId="0" borderId="0" xfId="62" applyFont="1" applyFill="1" applyAlignment="1" applyProtection="1">
      <alignment horizontal="left" vertical="top" wrapText="1"/>
    </xf>
    <xf numFmtId="0" fontId="0" fillId="0" borderId="5" xfId="0" applyNumberFormat="1" applyFill="1" applyBorder="1" applyAlignment="1">
      <alignment horizontal="center" vertical="center"/>
    </xf>
    <xf numFmtId="0" fontId="76" fillId="0" borderId="0" xfId="0" applyNumberFormat="1" applyFont="1" applyFill="1" applyBorder="1" applyAlignment="1">
      <alignment horizontal="center" vertical="center"/>
    </xf>
    <xf numFmtId="0" fontId="6" fillId="0" borderId="5" xfId="62" applyNumberFormat="1" applyFont="1" applyFill="1" applyBorder="1" applyAlignment="1" applyProtection="1">
      <alignment horizontal="left" vertical="top" wrapText="1"/>
    </xf>
    <xf numFmtId="49" fontId="6" fillId="2" borderId="5" xfId="61" applyNumberFormat="1" applyFont="1" applyFill="1" applyBorder="1" applyAlignment="1" applyProtection="1">
      <alignment horizontal="left" vertical="center" wrapText="1"/>
      <protection locked="0"/>
    </xf>
    <xf numFmtId="0" fontId="0" fillId="0" borderId="5" xfId="55"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xf>
    <xf numFmtId="0" fontId="29" fillId="7" borderId="15" xfId="36" applyNumberFormat="1" applyFont="1" applyFill="1" applyBorder="1" applyAlignment="1" applyProtection="1">
      <alignment horizontal="center" vertical="center" wrapText="1"/>
    </xf>
    <xf numFmtId="0" fontId="76" fillId="0" borderId="0" xfId="62"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7" borderId="5" xfId="62" applyNumberFormat="1" applyFont="1" applyFill="1" applyBorder="1" applyAlignment="1" applyProtection="1">
      <alignment horizontal="left" vertical="center" wrapText="1"/>
    </xf>
    <xf numFmtId="0" fontId="6" fillId="0" borderId="5" xfId="62" applyNumberFormat="1" applyFont="1" applyFill="1" applyBorder="1" applyAlignment="1" applyProtection="1">
      <alignment horizontal="center" vertical="center" wrapText="1"/>
    </xf>
    <xf numFmtId="49" fontId="6" fillId="0" borderId="5" xfId="36"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61" applyNumberFormat="1" applyFont="1" applyFill="1" applyBorder="1" applyAlignment="1" applyProtection="1">
      <alignment horizontal="center" vertical="center" wrapText="1"/>
    </xf>
    <xf numFmtId="14" fontId="49" fillId="0" borderId="5" xfId="61" applyNumberFormat="1" applyFont="1" applyFill="1" applyBorder="1" applyAlignment="1" applyProtection="1">
      <alignment horizontal="center" vertical="center" wrapText="1"/>
    </xf>
    <xf numFmtId="14" fontId="6" fillId="8" borderId="5" xfId="61" applyNumberFormat="1" applyFont="1" applyFill="1" applyBorder="1" applyAlignment="1" applyProtection="1">
      <alignment horizontal="left" vertical="center" wrapText="1" indent="1"/>
    </xf>
    <xf numFmtId="22" fontId="6" fillId="0" borderId="0" xfId="57" applyNumberFormat="1" applyFont="1" applyAlignment="1" applyProtection="1">
      <alignment horizontal="left" vertical="center" wrapText="1"/>
    </xf>
    <xf numFmtId="0" fontId="0" fillId="0" borderId="0" xfId="0" applyNumberFormat="1">
      <alignment vertical="top"/>
    </xf>
    <xf numFmtId="49" fontId="0" fillId="8" borderId="5" xfId="61" applyNumberFormat="1" applyFont="1" applyFill="1" applyBorder="1" applyAlignment="1" applyProtection="1">
      <alignment horizontal="left" vertical="center" wrapText="1" indent="1"/>
    </xf>
    <xf numFmtId="0" fontId="0" fillId="2" borderId="5" xfId="31" applyNumberFormat="1" applyFont="1" applyFill="1" applyBorder="1" applyAlignment="1" applyProtection="1">
      <alignment horizontal="left" vertical="center" wrapText="1" indent="2"/>
      <protection locked="0"/>
    </xf>
    <xf numFmtId="49" fontId="71" fillId="2" borderId="5" xfId="31" applyNumberFormat="1" applyFont="1" applyFill="1" applyBorder="1" applyAlignment="1" applyProtection="1">
      <alignment horizontal="left" vertical="center" wrapText="1"/>
      <protection locked="0"/>
    </xf>
    <xf numFmtId="49" fontId="33" fillId="0" borderId="5" xfId="36" applyNumberFormat="1" applyFont="1" applyFill="1" applyBorder="1" applyAlignment="1" applyProtection="1">
      <alignment horizontal="center" vertical="center" wrapText="1"/>
    </xf>
    <xf numFmtId="4" fontId="6" fillId="9" borderId="5" xfId="31" applyNumberFormat="1" applyFont="1" applyFill="1" applyBorder="1" applyAlignment="1" applyProtection="1">
      <alignment horizontal="right" vertical="center" wrapText="1"/>
      <protection locked="0"/>
    </xf>
    <xf numFmtId="49" fontId="0" fillId="8" borderId="5" xfId="0" applyNumberFormat="1" applyFill="1" applyBorder="1" applyAlignment="1" applyProtection="1">
      <alignment horizontal="left" vertical="center" wrapText="1"/>
    </xf>
    <xf numFmtId="0" fontId="18" fillId="0" borderId="0" xfId="63" applyFont="1" applyFill="1" applyBorder="1" applyAlignment="1">
      <alignment horizontal="left" vertical="center" wrapText="1" indent="1"/>
    </xf>
    <xf numFmtId="49" fontId="0" fillId="12" borderId="54" xfId="0" applyFont="1" applyFill="1" applyBorder="1" applyAlignment="1">
      <alignment horizontal="center" vertical="center"/>
    </xf>
    <xf numFmtId="0" fontId="18" fillId="0" borderId="0" xfId="23" applyFont="1" applyFill="1" applyBorder="1" applyAlignment="1" applyProtection="1">
      <alignment horizontal="left" vertical="top" wrapText="1"/>
    </xf>
    <xf numFmtId="49" fontId="71" fillId="0" borderId="0" xfId="31" applyNumberFormat="1" applyFont="1" applyBorder="1" applyProtection="1">
      <alignment vertical="top"/>
    </xf>
    <xf numFmtId="49" fontId="0" fillId="0" borderId="0" xfId="0" applyBorder="1">
      <alignment vertical="top"/>
    </xf>
    <xf numFmtId="0" fontId="14" fillId="7" borderId="0" xfId="50" applyNumberFormat="1" applyFont="1" applyFill="1" applyBorder="1" applyAlignment="1">
      <alignment horizontal="justify" vertical="top" wrapText="1"/>
    </xf>
    <xf numFmtId="49" fontId="71" fillId="0" borderId="0" xfId="31" applyNumberFormat="1" applyBorder="1" applyAlignment="1" applyProtection="1">
      <alignment vertical="center"/>
    </xf>
    <xf numFmtId="0" fontId="18" fillId="0" borderId="0" xfId="23" applyFont="1" applyFill="1" applyBorder="1" applyAlignment="1" applyProtection="1">
      <alignment horizontal="right" vertical="top" wrapText="1" indent="1"/>
    </xf>
    <xf numFmtId="0" fontId="18" fillId="0" borderId="0" xfId="23" applyFont="1" applyFill="1" applyBorder="1" applyAlignment="1" applyProtection="1">
      <alignment horizontal="right" vertical="top" wrapText="1"/>
    </xf>
    <xf numFmtId="49" fontId="14" fillId="7" borderId="0" xfId="50" applyFont="1" applyFill="1" applyBorder="1" applyAlignment="1">
      <alignment horizontal="left" wrapText="1"/>
    </xf>
    <xf numFmtId="49" fontId="14" fillId="7" borderId="0" xfId="50"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4" fillId="7" borderId="0" xfId="50" applyNumberFormat="1" applyFont="1" applyFill="1" applyBorder="1" applyAlignment="1" applyProtection="1">
      <alignment horizontal="justify" vertical="top" wrapText="1"/>
    </xf>
    <xf numFmtId="49" fontId="14" fillId="7" borderId="0" xfId="50" applyFont="1" applyFill="1" applyBorder="1" applyAlignment="1">
      <alignment horizontal="left" vertical="top" wrapText="1" indent="1"/>
    </xf>
    <xf numFmtId="0" fontId="18" fillId="14" borderId="39" xfId="29" applyNumberFormat="1" applyFont="1" applyFill="1" applyBorder="1" applyAlignment="1" applyProtection="1">
      <alignment horizontal="left" vertical="center" wrapText="1" indent="1"/>
    </xf>
    <xf numFmtId="0" fontId="18" fillId="14" borderId="40" xfId="29" applyNumberFormat="1" applyFont="1" applyFill="1" applyBorder="1" applyAlignment="1" applyProtection="1">
      <alignment horizontal="left" vertical="center" wrapText="1" indent="1"/>
    </xf>
    <xf numFmtId="0" fontId="14" fillId="7" borderId="0" xfId="50" applyNumberFormat="1" applyFont="1" applyFill="1" applyBorder="1" applyAlignment="1">
      <alignment horizontal="justify" vertical="center" wrapText="1"/>
    </xf>
    <xf numFmtId="49" fontId="14" fillId="7" borderId="27" xfId="50" applyFont="1" applyFill="1" applyBorder="1" applyAlignment="1">
      <alignment vertical="center" wrapText="1"/>
    </xf>
    <xf numFmtId="49" fontId="14" fillId="7" borderId="0" xfId="50" applyFont="1" applyFill="1" applyBorder="1" applyAlignment="1">
      <alignment vertical="center" wrapText="1"/>
    </xf>
    <xf numFmtId="49" fontId="14" fillId="7" borderId="27" xfId="50" applyFont="1" applyFill="1" applyBorder="1" applyAlignment="1">
      <alignment horizontal="left" vertical="center" wrapText="1"/>
    </xf>
    <xf numFmtId="49" fontId="14" fillId="7" borderId="0" xfId="50" applyFont="1" applyFill="1" applyBorder="1" applyAlignment="1">
      <alignment horizontal="left" vertical="center" wrapText="1"/>
    </xf>
    <xf numFmtId="0" fontId="18" fillId="0" borderId="14" xfId="63" applyFont="1" applyBorder="1" applyAlignment="1">
      <alignment horizontal="center" vertical="center" wrapText="1"/>
    </xf>
    <xf numFmtId="0" fontId="18" fillId="0" borderId="13" xfId="63" applyFont="1" applyBorder="1" applyAlignment="1">
      <alignment horizontal="center" vertical="center" wrapText="1"/>
    </xf>
    <xf numFmtId="0" fontId="8" fillId="0" borderId="0" xfId="60" applyFont="1" applyAlignment="1" applyProtection="1">
      <alignment horizontal="left" vertical="top" wrapText="1"/>
    </xf>
    <xf numFmtId="167" fontId="6" fillId="0" borderId="13" xfId="62" applyNumberFormat="1" applyFont="1" applyFill="1" applyBorder="1" applyAlignment="1" applyProtection="1">
      <alignment horizontal="center" vertical="center" wrapText="1"/>
    </xf>
    <xf numFmtId="167" fontId="6" fillId="0" borderId="14" xfId="62" applyNumberFormat="1" applyFont="1" applyFill="1" applyBorder="1" applyAlignment="1" applyProtection="1">
      <alignment horizontal="center" vertical="center" wrapText="1"/>
    </xf>
    <xf numFmtId="167" fontId="6" fillId="0" borderId="5" xfId="62" applyNumberFormat="1" applyFont="1" applyFill="1" applyBorder="1" applyAlignment="1" applyProtection="1">
      <alignment horizontal="center" vertical="center" wrapText="1"/>
    </xf>
    <xf numFmtId="49" fontId="29" fillId="0" borderId="15" xfId="36" applyNumberFormat="1" applyFont="1" applyFill="1" applyBorder="1" applyAlignment="1" applyProtection="1">
      <alignment horizontal="center" vertical="center" wrapText="1"/>
    </xf>
    <xf numFmtId="0" fontId="18" fillId="0" borderId="14" xfId="35" applyFont="1" applyFill="1" applyBorder="1" applyAlignment="1" applyProtection="1">
      <alignment horizontal="left" vertical="center" wrapText="1" indent="1"/>
    </xf>
    <xf numFmtId="0" fontId="18" fillId="0" borderId="5" xfId="35" applyFont="1" applyFill="1" applyBorder="1" applyAlignment="1" applyProtection="1">
      <alignment horizontal="left" vertical="center" wrapText="1" indent="1"/>
    </xf>
    <xf numFmtId="0" fontId="18" fillId="0" borderId="13" xfId="35" applyFont="1" applyFill="1" applyBorder="1" applyAlignment="1" applyProtection="1">
      <alignment horizontal="left" vertical="center" wrapText="1" indent="1"/>
    </xf>
    <xf numFmtId="0" fontId="6" fillId="0" borderId="0" xfId="62" applyFont="1" applyFill="1" applyBorder="1" applyAlignment="1" applyProtection="1">
      <alignment horizontal="center" vertical="center" wrapText="1"/>
    </xf>
    <xf numFmtId="49" fontId="6" fillId="0" borderId="0" xfId="61" applyNumberFormat="1" applyFont="1" applyFill="1" applyBorder="1" applyAlignment="1" applyProtection="1">
      <alignment horizontal="center" vertical="center" wrapText="1"/>
    </xf>
    <xf numFmtId="0" fontId="6" fillId="0" borderId="5" xfId="62" applyFont="1" applyFill="1" applyBorder="1" applyAlignment="1" applyProtection="1">
      <alignment horizontal="center" vertical="center" wrapText="1"/>
    </xf>
    <xf numFmtId="4" fontId="6" fillId="0" borderId="5" xfId="37" applyFont="1" applyFill="1" applyBorder="1" applyAlignment="1" applyProtection="1">
      <alignment horizontal="center" vertical="center" wrapText="1"/>
    </xf>
    <xf numFmtId="14" fontId="6" fillId="8" borderId="16" xfId="61" applyNumberFormat="1" applyFont="1" applyFill="1" applyBorder="1" applyAlignment="1" applyProtection="1">
      <alignment horizontal="left" vertical="center" wrapText="1" indent="1"/>
    </xf>
    <xf numFmtId="14" fontId="6" fillId="8" borderId="28" xfId="61" applyNumberFormat="1" applyFont="1" applyFill="1" applyBorder="1" applyAlignment="1" applyProtection="1">
      <alignment horizontal="left" vertical="center" wrapText="1" indent="1"/>
    </xf>
    <xf numFmtId="0" fontId="33" fillId="0" borderId="20" xfId="62" applyFont="1" applyFill="1" applyBorder="1" applyAlignment="1" applyProtection="1">
      <alignment horizontal="center" vertical="center" wrapText="1"/>
    </xf>
    <xf numFmtId="0" fontId="6" fillId="8" borderId="16" xfId="62" applyNumberFormat="1" applyFont="1" applyFill="1" applyBorder="1" applyAlignment="1" applyProtection="1">
      <alignment horizontal="left" vertical="center" wrapText="1" indent="1"/>
    </xf>
    <xf numFmtId="0" fontId="6" fillId="8" borderId="28" xfId="62" applyNumberFormat="1" applyFont="1" applyFill="1" applyBorder="1" applyAlignment="1" applyProtection="1">
      <alignment horizontal="left" vertical="center" wrapText="1" indent="1"/>
    </xf>
    <xf numFmtId="14" fontId="33" fillId="0" borderId="16" xfId="61" applyNumberFormat="1" applyFont="1" applyFill="1" applyBorder="1" applyAlignment="1" applyProtection="1">
      <alignment horizontal="center" vertical="center" wrapText="1"/>
    </xf>
    <xf numFmtId="14" fontId="33" fillId="0" borderId="28" xfId="61" applyNumberFormat="1" applyFont="1" applyFill="1" applyBorder="1" applyAlignment="1" applyProtection="1">
      <alignment horizontal="center" vertical="center" wrapText="1"/>
    </xf>
    <xf numFmtId="49" fontId="29" fillId="7" borderId="17" xfId="36" applyNumberFormat="1" applyFont="1" applyFill="1" applyBorder="1" applyAlignment="1" applyProtection="1">
      <alignment horizontal="center" vertical="center" wrapText="1"/>
    </xf>
    <xf numFmtId="0" fontId="6" fillId="0" borderId="5" xfId="55"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0" fillId="0" borderId="0" xfId="0" applyNumberFormat="1" applyFill="1" applyBorder="1" applyAlignment="1" applyProtection="1">
      <alignment horizontal="center" vertical="center"/>
    </xf>
    <xf numFmtId="0" fontId="6" fillId="0" borderId="0" xfId="55" applyFont="1" applyFill="1" applyBorder="1" applyAlignment="1" applyProtection="1">
      <alignment horizontal="right" vertical="center" wrapText="1"/>
    </xf>
    <xf numFmtId="0" fontId="0" fillId="0" borderId="0" xfId="0" applyNumberFormat="1" applyFill="1" applyBorder="1" applyAlignment="1">
      <alignment horizontal="right" vertical="center"/>
    </xf>
    <xf numFmtId="0" fontId="6" fillId="0" borderId="20" xfId="35" applyFont="1" applyFill="1" applyBorder="1" applyAlignment="1" applyProtection="1">
      <alignment horizontal="left" vertical="center" wrapText="1" indent="1"/>
    </xf>
    <xf numFmtId="0" fontId="6" fillId="0" borderId="28" xfId="35" applyFont="1" applyFill="1" applyBorder="1" applyAlignment="1" applyProtection="1">
      <alignment horizontal="left" vertical="center" wrapText="1" indent="1"/>
    </xf>
    <xf numFmtId="0" fontId="6" fillId="0" borderId="24" xfId="35" applyFont="1" applyFill="1" applyBorder="1" applyAlignment="1" applyProtection="1">
      <alignment horizontal="left" vertical="center" wrapText="1" indent="1"/>
    </xf>
    <xf numFmtId="0" fontId="0" fillId="0" borderId="5" xfId="0" applyNumberFormat="1" applyBorder="1" applyAlignment="1">
      <alignment horizontal="center" vertical="center"/>
    </xf>
    <xf numFmtId="49" fontId="0" fillId="0" borderId="5" xfId="0" applyBorder="1">
      <alignment vertical="top"/>
    </xf>
    <xf numFmtId="0" fontId="6" fillId="8" borderId="16" xfId="36"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6" fillId="8" borderId="16" xfId="61" applyNumberFormat="1" applyFont="1" applyFill="1" applyBorder="1" applyAlignment="1" applyProtection="1">
      <alignment horizontal="left" vertical="center" wrapText="1"/>
    </xf>
    <xf numFmtId="0" fontId="6" fillId="8" borderId="28" xfId="61" applyNumberFormat="1" applyFont="1" applyFill="1" applyBorder="1" applyAlignment="1" applyProtection="1">
      <alignment horizontal="left" vertical="center" wrapText="1"/>
    </xf>
    <xf numFmtId="0" fontId="6" fillId="8" borderId="26" xfId="61" applyNumberFormat="1" applyFont="1" applyFill="1" applyBorder="1" applyAlignment="1" applyProtection="1">
      <alignment horizontal="left" vertical="center" wrapText="1"/>
    </xf>
    <xf numFmtId="0" fontId="6" fillId="8" borderId="5" xfId="61"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8" borderId="16" xfId="36" applyNumberFormat="1" applyFont="1" applyFill="1" applyBorder="1" applyAlignment="1" applyProtection="1">
      <alignment horizontal="left" vertical="center" wrapText="1"/>
    </xf>
    <xf numFmtId="49" fontId="6" fillId="8" borderId="28" xfId="36" applyNumberFormat="1" applyFont="1" applyFill="1" applyBorder="1" applyAlignment="1" applyProtection="1">
      <alignment horizontal="left" vertical="center" wrapText="1"/>
    </xf>
    <xf numFmtId="49" fontId="6" fillId="8" borderId="26" xfId="36" applyNumberFormat="1" applyFont="1" applyFill="1" applyBorder="1" applyAlignment="1" applyProtection="1">
      <alignment horizontal="left" vertical="center" wrapText="1"/>
    </xf>
    <xf numFmtId="49" fontId="6" fillId="8" borderId="30" xfId="61" applyNumberFormat="1" applyFont="1" applyFill="1" applyBorder="1" applyAlignment="1" applyProtection="1">
      <alignment horizontal="center" vertical="center" wrapText="1"/>
    </xf>
    <xf numFmtId="49" fontId="6" fillId="0" borderId="5" xfId="36" applyNumberFormat="1" applyFont="1" applyFill="1" applyBorder="1" applyAlignment="1" applyProtection="1">
      <alignment horizontal="center" vertical="center" wrapText="1"/>
    </xf>
    <xf numFmtId="49" fontId="33" fillId="0" borderId="16" xfId="36" applyNumberFormat="1" applyFont="1" applyFill="1" applyBorder="1" applyAlignment="1" applyProtection="1">
      <alignment horizontal="center" vertical="center" wrapText="1"/>
    </xf>
    <xf numFmtId="49" fontId="0" fillId="0" borderId="26" xfId="0" applyBorder="1" applyAlignment="1">
      <alignment horizontal="center" vertical="center" wrapText="1"/>
    </xf>
    <xf numFmtId="0" fontId="0" fillId="8" borderId="5" xfId="0" applyNumberFormat="1" applyFill="1" applyBorder="1" applyAlignment="1" applyProtection="1">
      <alignment horizontal="left" vertical="center" wrapText="1"/>
    </xf>
    <xf numFmtId="49" fontId="0" fillId="8" borderId="5" xfId="0" applyNumberFormat="1" applyFill="1" applyBorder="1" applyAlignment="1" applyProtection="1">
      <alignment horizontal="left" vertical="center" wrapText="1"/>
    </xf>
    <xf numFmtId="0" fontId="0" fillId="8" borderId="16" xfId="0" applyNumberFormat="1" applyFill="1" applyBorder="1" applyAlignment="1" applyProtection="1">
      <alignment horizontal="left" vertical="center" wrapText="1"/>
    </xf>
    <xf numFmtId="49" fontId="0" fillId="8" borderId="26" xfId="0" applyNumberFormat="1" applyFill="1" applyBorder="1" applyAlignment="1" applyProtection="1">
      <alignment horizontal="left" vertical="center" wrapText="1"/>
    </xf>
    <xf numFmtId="0" fontId="6" fillId="0" borderId="0" xfId="62" applyFont="1" applyFill="1" applyAlignment="1" applyProtection="1">
      <alignment horizontal="left" vertical="top" wrapText="1"/>
    </xf>
    <xf numFmtId="0" fontId="18" fillId="0" borderId="14" xfId="63" applyFont="1" applyFill="1" applyBorder="1" applyAlignment="1">
      <alignment horizontal="left" vertical="center" wrapText="1" indent="1"/>
    </xf>
    <xf numFmtId="0" fontId="18" fillId="0" borderId="5" xfId="63" applyFont="1" applyFill="1" applyBorder="1" applyAlignment="1">
      <alignment horizontal="left" vertical="center" wrapText="1" indent="1"/>
    </xf>
    <xf numFmtId="0" fontId="18" fillId="0" borderId="13" xfId="63"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6" fillId="0" borderId="0" xfId="0" applyNumberFormat="1" applyFont="1" applyFill="1" applyBorder="1" applyAlignment="1">
      <alignment horizontal="center" vertical="center"/>
    </xf>
    <xf numFmtId="49" fontId="6" fillId="11" borderId="30" xfId="61" applyNumberFormat="1" applyFont="1" applyFill="1" applyBorder="1" applyAlignment="1" applyProtection="1">
      <alignment horizontal="center" vertical="center" wrapText="1"/>
    </xf>
    <xf numFmtId="49" fontId="6" fillId="0" borderId="5" xfId="61" applyNumberFormat="1" applyFont="1" applyFill="1" applyBorder="1" applyAlignment="1" applyProtection="1">
      <alignment horizontal="center" vertical="center" wrapText="1"/>
    </xf>
    <xf numFmtId="49" fontId="0" fillId="9" borderId="5" xfId="61" applyNumberFormat="1" applyFont="1" applyFill="1" applyBorder="1" applyAlignment="1" applyProtection="1">
      <alignment horizontal="center" vertical="center" wrapText="1"/>
      <protection locked="0"/>
    </xf>
    <xf numFmtId="49" fontId="37" fillId="9" borderId="5" xfId="61" applyNumberFormat="1" applyFont="1" applyFill="1" applyBorder="1" applyAlignment="1" applyProtection="1">
      <alignment horizontal="center" vertical="center" wrapText="1"/>
      <protection locked="0"/>
    </xf>
    <xf numFmtId="0" fontId="6" fillId="8" borderId="41" xfId="61" applyNumberFormat="1" applyFont="1" applyFill="1" applyBorder="1" applyAlignment="1" applyProtection="1">
      <alignment horizontal="left" vertical="center" wrapText="1"/>
    </xf>
    <xf numFmtId="0" fontId="6" fillId="8" borderId="15" xfId="61" applyNumberFormat="1" applyFont="1" applyFill="1" applyBorder="1" applyAlignment="1" applyProtection="1">
      <alignment horizontal="left" vertical="center" wrapText="1"/>
    </xf>
    <xf numFmtId="0" fontId="6" fillId="8" borderId="14" xfId="61" applyNumberFormat="1" applyFont="1" applyFill="1" applyBorder="1" applyAlignment="1" applyProtection="1">
      <alignment horizontal="left" vertical="center" wrapText="1"/>
    </xf>
    <xf numFmtId="49" fontId="6" fillId="2" borderId="13" xfId="61" applyNumberFormat="1" applyFont="1" applyFill="1" applyBorder="1" applyAlignment="1" applyProtection="1">
      <alignment horizontal="left" vertical="center" wrapText="1"/>
      <protection locked="0"/>
    </xf>
    <xf numFmtId="49" fontId="6" fillId="2" borderId="15" xfId="61" applyNumberFormat="1" applyFont="1" applyFill="1" applyBorder="1" applyAlignment="1" applyProtection="1">
      <alignment horizontal="left" vertical="center" wrapText="1"/>
      <protection locked="0"/>
    </xf>
    <xf numFmtId="49" fontId="6" fillId="2" borderId="14" xfId="61" applyNumberFormat="1" applyFont="1" applyFill="1" applyBorder="1" applyAlignment="1" applyProtection="1">
      <alignment horizontal="left" vertical="center" wrapText="1"/>
      <protection locked="0"/>
    </xf>
    <xf numFmtId="0" fontId="33" fillId="0" borderId="0" xfId="62" applyFont="1" applyFill="1" applyBorder="1" applyAlignment="1" applyProtection="1">
      <alignment horizontal="center" vertical="center" wrapText="1"/>
    </xf>
    <xf numFmtId="0" fontId="6" fillId="9" borderId="13" xfId="62" applyNumberFormat="1" applyFont="1" applyFill="1" applyBorder="1" applyAlignment="1" applyProtection="1">
      <alignment horizontal="left" vertical="center" wrapText="1"/>
      <protection locked="0"/>
    </xf>
    <xf numFmtId="0" fontId="6" fillId="9" borderId="15" xfId="62" applyNumberFormat="1" applyFont="1" applyFill="1" applyBorder="1" applyAlignment="1" applyProtection="1">
      <alignment horizontal="left" vertical="center" wrapText="1"/>
      <protection locked="0"/>
    </xf>
    <xf numFmtId="0" fontId="6" fillId="9" borderId="14" xfId="62" applyNumberFormat="1" applyFont="1" applyFill="1" applyBorder="1" applyAlignment="1" applyProtection="1">
      <alignment horizontal="left" vertical="center" wrapText="1"/>
      <protection locked="0"/>
    </xf>
    <xf numFmtId="0" fontId="76" fillId="0" borderId="0" xfId="62"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indent="1"/>
    </xf>
    <xf numFmtId="0" fontId="0" fillId="0" borderId="5" xfId="55" applyFont="1" applyFill="1" applyBorder="1" applyAlignment="1" applyProtection="1">
      <alignment horizontal="center" vertical="center" wrapText="1"/>
    </xf>
    <xf numFmtId="0" fontId="6" fillId="8" borderId="5" xfId="61" applyNumberFormat="1" applyFont="1" applyFill="1" applyBorder="1" applyAlignment="1" applyProtection="1">
      <alignment horizontal="left" vertical="center" wrapText="1"/>
    </xf>
    <xf numFmtId="0" fontId="29" fillId="7" borderId="15" xfId="36"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6" xfId="62" applyNumberFormat="1" applyFont="1" applyFill="1" applyBorder="1" applyAlignment="1" applyProtection="1">
      <alignment horizontal="left" vertical="center" wrapText="1"/>
    </xf>
    <xf numFmtId="0" fontId="6" fillId="0" borderId="28" xfId="62" applyNumberFormat="1" applyFont="1" applyFill="1" applyBorder="1" applyAlignment="1" applyProtection="1">
      <alignment horizontal="left" vertical="center" wrapText="1"/>
    </xf>
    <xf numFmtId="0" fontId="6" fillId="0" borderId="26" xfId="62"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0" fillId="0" borderId="5" xfId="41" applyNumberFormat="1" applyFont="1" applyFill="1" applyBorder="1" applyAlignment="1" applyProtection="1">
      <alignment horizontal="center" vertical="center" wrapText="1"/>
    </xf>
    <xf numFmtId="0" fontId="6" fillId="9" borderId="5" xfId="62" applyNumberFormat="1" applyFont="1" applyFill="1" applyBorder="1" applyAlignment="1" applyProtection="1">
      <alignment horizontal="left" vertical="center" wrapText="1"/>
      <protection locked="0"/>
    </xf>
    <xf numFmtId="49" fontId="6" fillId="2" borderId="5" xfId="61" applyNumberFormat="1" applyFont="1" applyFill="1" applyBorder="1" applyAlignment="1" applyProtection="1">
      <alignment horizontal="left" vertical="center" wrapText="1"/>
      <protection locked="0"/>
    </xf>
    <xf numFmtId="0" fontId="6" fillId="0" borderId="5" xfId="62" applyNumberFormat="1" applyFont="1" applyFill="1" applyBorder="1" applyAlignment="1" applyProtection="1">
      <alignment horizontal="left" vertical="top" wrapText="1"/>
    </xf>
    <xf numFmtId="0" fontId="18" fillId="0" borderId="15" xfId="63" applyFont="1" applyBorder="1" applyAlignment="1">
      <alignment horizontal="left" vertical="center" wrapText="1" indent="1"/>
    </xf>
    <xf numFmtId="0" fontId="6" fillId="0" borderId="16" xfId="62" applyNumberFormat="1" applyFont="1" applyFill="1" applyBorder="1" applyAlignment="1" applyProtection="1">
      <alignment horizontal="left" vertical="top" wrapText="1"/>
    </xf>
    <xf numFmtId="0" fontId="6" fillId="0" borderId="28" xfId="62" applyNumberFormat="1" applyFont="1" applyFill="1" applyBorder="1" applyAlignment="1" applyProtection="1">
      <alignment horizontal="left" vertical="top" wrapText="1"/>
    </xf>
    <xf numFmtId="0" fontId="6" fillId="0" borderId="26" xfId="62" applyNumberFormat="1" applyFont="1" applyFill="1" applyBorder="1" applyAlignment="1" applyProtection="1">
      <alignment horizontal="left" vertical="top" wrapText="1"/>
    </xf>
    <xf numFmtId="0" fontId="6" fillId="7" borderId="5" xfId="62" applyFont="1" applyFill="1" applyBorder="1" applyAlignment="1" applyProtection="1">
      <alignment horizontal="center" vertical="center" wrapText="1"/>
    </xf>
    <xf numFmtId="0" fontId="33" fillId="0" borderId="5" xfId="62" applyFont="1" applyFill="1" applyBorder="1" applyAlignment="1" applyProtection="1">
      <alignment horizontal="center" vertical="center" wrapText="1"/>
    </xf>
    <xf numFmtId="49" fontId="6" fillId="7" borderId="5" xfId="62" applyNumberFormat="1" applyFont="1" applyFill="1" applyBorder="1" applyAlignment="1" applyProtection="1">
      <alignment horizontal="center" vertical="center" wrapText="1"/>
    </xf>
    <xf numFmtId="4" fontId="6" fillId="0" borderId="16" xfId="62" applyNumberFormat="1" applyFont="1" applyFill="1" applyBorder="1" applyAlignment="1" applyProtection="1">
      <alignment horizontal="right" vertical="center" wrapText="1"/>
    </xf>
    <xf numFmtId="4" fontId="6" fillId="0" borderId="26" xfId="62" applyNumberFormat="1" applyFont="1" applyFill="1" applyBorder="1" applyAlignment="1" applyProtection="1">
      <alignment horizontal="right" vertical="center" wrapText="1"/>
    </xf>
    <xf numFmtId="49" fontId="6" fillId="0" borderId="5" xfId="0" applyFont="1" applyFill="1" applyBorder="1" applyAlignment="1" applyProtection="1">
      <alignment horizontal="center" vertical="center"/>
    </xf>
    <xf numFmtId="4" fontId="6" fillId="9" borderId="5" xfId="62" applyNumberFormat="1" applyFont="1" applyFill="1" applyBorder="1" applyAlignment="1" applyProtection="1">
      <alignment horizontal="right" vertical="center" wrapText="1"/>
      <protection locked="0"/>
    </xf>
    <xf numFmtId="0" fontId="6" fillId="0" borderId="16" xfId="62" applyNumberFormat="1" applyFont="1" applyFill="1" applyBorder="1" applyAlignment="1" applyProtection="1">
      <alignment horizontal="center" vertical="center" wrapText="1"/>
    </xf>
    <xf numFmtId="0" fontId="6" fillId="0" borderId="28" xfId="62" applyNumberFormat="1" applyFont="1" applyFill="1" applyBorder="1" applyAlignment="1" applyProtection="1">
      <alignment horizontal="center" vertical="center" wrapText="1"/>
    </xf>
    <xf numFmtId="0" fontId="6" fillId="0" borderId="26" xfId="62" applyNumberFormat="1" applyFont="1" applyFill="1" applyBorder="1" applyAlignment="1" applyProtection="1">
      <alignment horizontal="center" vertical="center" wrapText="1"/>
    </xf>
    <xf numFmtId="0" fontId="76" fillId="0" borderId="0" xfId="62" applyFont="1" applyFill="1" applyAlignment="1" applyProtection="1">
      <alignment horizontal="center" vertical="center" wrapText="1"/>
    </xf>
    <xf numFmtId="0" fontId="6" fillId="8" borderId="5" xfId="62" applyNumberFormat="1" applyFont="1" applyFill="1" applyBorder="1" applyAlignment="1" applyProtection="1">
      <alignment horizontal="left" vertical="center" wrapText="1"/>
    </xf>
    <xf numFmtId="0" fontId="6" fillId="8" borderId="26" xfId="55" applyNumberFormat="1" applyFont="1" applyFill="1" applyBorder="1" applyAlignment="1" applyProtection="1">
      <alignment horizontal="left" vertical="center" wrapText="1"/>
    </xf>
    <xf numFmtId="0" fontId="6" fillId="0" borderId="0" xfId="62" applyFont="1" applyFill="1" applyAlignment="1" applyProtection="1">
      <alignment horizontal="center" vertical="top" wrapText="1"/>
    </xf>
    <xf numFmtId="0" fontId="41" fillId="7" borderId="0" xfId="62" applyFont="1" applyFill="1" applyBorder="1" applyAlignment="1" applyProtection="1">
      <alignment horizontal="center" vertical="top" wrapText="1"/>
    </xf>
    <xf numFmtId="0" fontId="6" fillId="7" borderId="5" xfId="62" applyNumberFormat="1" applyFont="1" applyFill="1" applyBorder="1" applyAlignment="1" applyProtection="1">
      <alignment horizontal="left" vertical="center" wrapText="1"/>
    </xf>
    <xf numFmtId="49" fontId="6" fillId="9" borderId="5" xfId="0" applyNumberFormat="1" applyFont="1" applyFill="1" applyBorder="1" applyAlignment="1" applyProtection="1">
      <alignment horizontal="left" vertical="center" wrapText="1" indent="3"/>
      <protection locked="0"/>
    </xf>
    <xf numFmtId="0" fontId="76" fillId="0" borderId="0" xfId="55" applyFont="1" applyFill="1" applyBorder="1" applyAlignment="1" applyProtection="1">
      <alignment horizontal="right" vertical="center" wrapText="1"/>
    </xf>
    <xf numFmtId="0" fontId="76" fillId="0" borderId="0" xfId="61" applyNumberFormat="1" applyFont="1" applyFill="1" applyBorder="1" applyAlignment="1" applyProtection="1">
      <alignment horizontal="center" vertical="center" wrapText="1"/>
    </xf>
    <xf numFmtId="0" fontId="6" fillId="0" borderId="0" xfId="61" applyNumberFormat="1" applyFont="1" applyFill="1" applyBorder="1" applyAlignment="1" applyProtection="1">
      <alignment horizontal="center" vertical="center" wrapText="1"/>
    </xf>
    <xf numFmtId="0" fontId="47" fillId="0" borderId="0" xfId="55" applyFont="1" applyFill="1" applyBorder="1" applyAlignment="1" applyProtection="1">
      <alignment horizontal="center" vertical="center" wrapText="1"/>
    </xf>
    <xf numFmtId="0" fontId="6" fillId="7" borderId="19" xfId="62" applyFont="1" applyFill="1" applyBorder="1" applyAlignment="1" applyProtection="1">
      <alignment horizontal="center" vertical="center" wrapText="1"/>
    </xf>
    <xf numFmtId="0" fontId="6" fillId="7" borderId="23" xfId="62" applyFont="1" applyFill="1" applyBorder="1" applyAlignment="1" applyProtection="1">
      <alignment horizontal="center" vertical="center" wrapText="1"/>
    </xf>
    <xf numFmtId="0" fontId="6" fillId="7" borderId="21" xfId="62" applyFont="1" applyFill="1" applyBorder="1" applyAlignment="1" applyProtection="1">
      <alignment horizontal="center" vertical="center" wrapText="1"/>
    </xf>
    <xf numFmtId="0" fontId="6" fillId="7" borderId="24" xfId="62" applyFont="1" applyFill="1" applyBorder="1" applyAlignment="1" applyProtection="1">
      <alignment horizontal="center" vertical="center" wrapText="1"/>
    </xf>
    <xf numFmtId="0" fontId="6" fillId="7" borderId="0" xfId="62" applyFont="1" applyFill="1" applyBorder="1" applyAlignment="1" applyProtection="1">
      <alignment horizontal="center" vertical="center" wrapText="1"/>
    </xf>
    <xf numFmtId="0" fontId="6" fillId="7" borderId="20" xfId="62" applyFont="1" applyFill="1" applyBorder="1" applyAlignment="1" applyProtection="1">
      <alignment horizontal="center" vertical="center" wrapText="1"/>
    </xf>
    <xf numFmtId="0" fontId="6" fillId="7" borderId="25" xfId="62" applyFont="1" applyFill="1" applyBorder="1" applyAlignment="1" applyProtection="1">
      <alignment horizontal="center" vertical="center" wrapText="1"/>
    </xf>
    <xf numFmtId="0" fontId="6" fillId="7" borderId="17" xfId="62" applyFont="1" applyFill="1" applyBorder="1" applyAlignment="1" applyProtection="1">
      <alignment horizontal="center" vertical="center" wrapText="1"/>
    </xf>
    <xf numFmtId="0" fontId="6" fillId="7" borderId="18" xfId="62" applyFont="1" applyFill="1" applyBorder="1" applyAlignment="1" applyProtection="1">
      <alignment horizontal="center" vertical="center" wrapText="1"/>
    </xf>
    <xf numFmtId="0" fontId="0" fillId="7" borderId="5" xfId="41" applyNumberFormat="1" applyFont="1" applyFill="1" applyBorder="1" applyAlignment="1" applyProtection="1">
      <alignment horizontal="center" vertical="center" wrapText="1"/>
    </xf>
    <xf numFmtId="0" fontId="0" fillId="12" borderId="5" xfId="55" applyFont="1" applyFill="1" applyBorder="1" applyAlignment="1" applyProtection="1">
      <alignment horizontal="center" vertical="center" wrapText="1"/>
    </xf>
    <xf numFmtId="0" fontId="6" fillId="12" borderId="5" xfId="55" applyFont="1" applyFill="1" applyBorder="1" applyAlignment="1" applyProtection="1">
      <alignment horizontal="center" vertical="center" wrapText="1"/>
    </xf>
    <xf numFmtId="0" fontId="6" fillId="7" borderId="26" xfId="62" applyNumberFormat="1" applyFont="1" applyFill="1" applyBorder="1" applyAlignment="1" applyProtection="1">
      <alignment horizontal="left" vertical="center" wrapText="1"/>
    </xf>
    <xf numFmtId="0" fontId="6" fillId="8" borderId="14" xfId="62" applyNumberFormat="1" applyFont="1" applyFill="1" applyBorder="1" applyAlignment="1" applyProtection="1">
      <alignment horizontal="left" vertical="center" wrapText="1"/>
    </xf>
    <xf numFmtId="49" fontId="6" fillId="2" borderId="26" xfId="0" applyNumberFormat="1" applyFont="1" applyFill="1" applyBorder="1" applyAlignment="1" applyProtection="1">
      <alignment horizontal="left" vertical="center" wrapText="1" indent="3"/>
      <protection locked="0"/>
    </xf>
    <xf numFmtId="49" fontId="6" fillId="2" borderId="5" xfId="0" applyNumberFormat="1" applyFont="1" applyFill="1" applyBorder="1" applyAlignment="1" applyProtection="1">
      <alignment horizontal="left" vertical="center" wrapText="1" indent="3"/>
      <protection locked="0"/>
    </xf>
    <xf numFmtId="0" fontId="41" fillId="0" borderId="5" xfId="62" applyFont="1" applyFill="1" applyBorder="1" applyAlignment="1" applyProtection="1">
      <alignment horizontal="center" vertical="center" wrapText="1"/>
    </xf>
    <xf numFmtId="0" fontId="6" fillId="8" borderId="14" xfId="55" applyNumberFormat="1" applyFont="1" applyFill="1" applyBorder="1" applyAlignment="1" applyProtection="1">
      <alignment horizontal="left" vertical="center" wrapText="1"/>
    </xf>
    <xf numFmtId="0" fontId="6" fillId="8" borderId="5" xfId="55" applyNumberFormat="1" applyFont="1" applyFill="1" applyBorder="1" applyAlignment="1" applyProtection="1">
      <alignment horizontal="left" vertical="center" wrapText="1"/>
    </xf>
    <xf numFmtId="0" fontId="6" fillId="7" borderId="5" xfId="62" applyFont="1" applyFill="1" applyBorder="1" applyAlignment="1" applyProtection="1">
      <alignment horizontal="center" vertical="center"/>
    </xf>
    <xf numFmtId="0" fontId="0" fillId="0" borderId="5" xfId="62" applyFont="1" applyFill="1" applyBorder="1" applyAlignment="1" applyProtection="1">
      <alignment horizontal="left" vertical="center" wrapText="1"/>
    </xf>
    <xf numFmtId="0" fontId="0" fillId="0" borderId="5" xfId="62" applyFont="1" applyFill="1" applyBorder="1" applyAlignment="1" applyProtection="1">
      <alignment horizontal="left" vertical="center" wrapText="1" indent="1"/>
    </xf>
    <xf numFmtId="0" fontId="37" fillId="0" borderId="5" xfId="62" applyFont="1" applyFill="1" applyBorder="1" applyAlignment="1" applyProtection="1">
      <alignment horizontal="left" vertical="center" wrapText="1"/>
    </xf>
    <xf numFmtId="0" fontId="18" fillId="0" borderId="15" xfId="35" applyFont="1" applyFill="1" applyBorder="1" applyAlignment="1" applyProtection="1">
      <alignment horizontal="left" vertical="center" wrapText="1" indent="1"/>
    </xf>
    <xf numFmtId="49" fontId="6" fillId="0" borderId="0" xfId="48" applyBorder="1" applyAlignment="1" applyProtection="1">
      <alignment horizontal="left" vertical="top" wrapText="1"/>
    </xf>
    <xf numFmtId="0" fontId="6" fillId="7" borderId="5" xfId="56" applyNumberFormat="1" applyFont="1" applyFill="1" applyBorder="1" applyAlignment="1" applyProtection="1">
      <alignment horizontal="center" vertical="center" wrapText="1"/>
    </xf>
    <xf numFmtId="49" fontId="6" fillId="0" borderId="0" xfId="48" applyFont="1" applyAlignment="1">
      <alignment horizontal="left" vertical="top" wrapText="1"/>
    </xf>
    <xf numFmtId="49" fontId="0" fillId="12" borderId="15" xfId="0" applyFont="1" applyFill="1" applyBorder="1" applyAlignment="1">
      <alignment horizontal="left" vertical="center" indent="1"/>
    </xf>
    <xf numFmtId="0" fontId="6" fillId="9" borderId="19" xfId="62" applyNumberFormat="1" applyFont="1" applyFill="1" applyBorder="1" applyAlignment="1" applyProtection="1">
      <alignment horizontal="left" vertical="center" wrapText="1"/>
      <protection locked="0"/>
    </xf>
    <xf numFmtId="0" fontId="6" fillId="9" borderId="23" xfId="62" applyNumberFormat="1" applyFont="1" applyFill="1" applyBorder="1" applyAlignment="1" applyProtection="1">
      <alignment horizontal="left" vertical="center" wrapText="1"/>
      <protection locked="0"/>
    </xf>
    <xf numFmtId="0" fontId="6" fillId="9" borderId="21" xfId="62" applyNumberFormat="1" applyFont="1" applyFill="1" applyBorder="1" applyAlignment="1" applyProtection="1">
      <alignment horizontal="left" vertical="center" wrapText="1"/>
      <protection locked="0"/>
    </xf>
    <xf numFmtId="49" fontId="0" fillId="11" borderId="16" xfId="61" applyNumberFormat="1" applyFont="1" applyFill="1" applyBorder="1" applyAlignment="1" applyProtection="1">
      <alignment horizontal="center" vertical="center" wrapText="1"/>
      <protection locked="0"/>
    </xf>
    <xf numFmtId="49" fontId="37" fillId="11" borderId="26" xfId="61" applyNumberFormat="1" applyFont="1" applyFill="1" applyBorder="1" applyAlignment="1" applyProtection="1">
      <alignment horizontal="center" vertical="center" wrapText="1"/>
      <protection locked="0"/>
    </xf>
    <xf numFmtId="49" fontId="6" fillId="11" borderId="42" xfId="61" applyNumberFormat="1" applyFont="1" applyFill="1" applyBorder="1" applyAlignment="1" applyProtection="1">
      <alignment horizontal="center" vertical="center" wrapText="1"/>
    </xf>
    <xf numFmtId="49" fontId="6" fillId="11" borderId="37" xfId="61" applyNumberFormat="1" applyFont="1" applyFill="1" applyBorder="1" applyAlignment="1" applyProtection="1">
      <alignment horizontal="center" vertical="center" wrapText="1"/>
    </xf>
    <xf numFmtId="49" fontId="6" fillId="11" borderId="43" xfId="61" applyNumberFormat="1" applyFont="1" applyFill="1" applyBorder="1" applyAlignment="1" applyProtection="1">
      <alignment horizontal="center" vertical="center" wrapText="1"/>
    </xf>
    <xf numFmtId="49" fontId="6" fillId="11" borderId="44" xfId="61" applyNumberFormat="1" applyFont="1" applyFill="1" applyBorder="1" applyAlignment="1" applyProtection="1">
      <alignment horizontal="center" vertical="center" wrapText="1"/>
    </xf>
    <xf numFmtId="14" fontId="6" fillId="8" borderId="5" xfId="61" applyNumberFormat="1" applyFont="1" applyFill="1" applyBorder="1" applyAlignment="1" applyProtection="1">
      <alignment horizontal="left" vertical="center" wrapText="1" indent="1"/>
    </xf>
    <xf numFmtId="0" fontId="29" fillId="0" borderId="20" xfId="62" applyFont="1" applyFill="1" applyBorder="1" applyAlignment="1" applyProtection="1">
      <alignment horizontal="center" vertical="top" wrapText="1"/>
    </xf>
    <xf numFmtId="0" fontId="29" fillId="0" borderId="0" xfId="62" applyFont="1" applyFill="1" applyBorder="1" applyAlignment="1" applyProtection="1">
      <alignment horizontal="center" vertical="top" wrapText="1"/>
    </xf>
    <xf numFmtId="4" fontId="6" fillId="0" borderId="5" xfId="62" applyNumberFormat="1" applyFont="1" applyFill="1" applyBorder="1" applyAlignment="1" applyProtection="1">
      <alignment horizontal="right" vertical="center" wrapText="1"/>
    </xf>
    <xf numFmtId="0" fontId="6" fillId="0" borderId="16" xfId="62" applyNumberFormat="1" applyFont="1" applyFill="1" applyBorder="1" applyAlignment="1" applyProtection="1">
      <alignment horizontal="right" vertical="center" wrapText="1"/>
    </xf>
    <xf numFmtId="0" fontId="6" fillId="0" borderId="28" xfId="62" applyNumberFormat="1" applyFont="1" applyFill="1" applyBorder="1" applyAlignment="1" applyProtection="1">
      <alignment horizontal="right" vertical="center" wrapText="1"/>
    </xf>
    <xf numFmtId="0" fontId="6" fillId="0" borderId="26" xfId="62" applyNumberFormat="1" applyFont="1" applyFill="1" applyBorder="1" applyAlignment="1" applyProtection="1">
      <alignment horizontal="right" vertical="center" wrapText="1"/>
    </xf>
    <xf numFmtId="0" fontId="6" fillId="8" borderId="13" xfId="62" applyNumberFormat="1" applyFont="1" applyFill="1" applyBorder="1" applyAlignment="1" applyProtection="1">
      <alignment horizontal="left" vertical="center" wrapText="1"/>
    </xf>
    <xf numFmtId="0" fontId="6" fillId="8" borderId="15" xfId="62" applyNumberFormat="1" applyFont="1" applyFill="1" applyBorder="1" applyAlignment="1" applyProtection="1">
      <alignment horizontal="left" vertical="center" wrapText="1"/>
    </xf>
    <xf numFmtId="14" fontId="49" fillId="0" borderId="5" xfId="61" applyNumberFormat="1" applyFont="1" applyFill="1" applyBorder="1" applyAlignment="1" applyProtection="1">
      <alignment horizontal="center" vertical="center" wrapText="1"/>
    </xf>
    <xf numFmtId="49" fontId="0" fillId="11" borderId="5" xfId="61" applyNumberFormat="1" applyFont="1" applyFill="1" applyBorder="1" applyAlignment="1" applyProtection="1">
      <alignment horizontal="center" vertical="center" wrapText="1"/>
      <protection locked="0"/>
    </xf>
    <xf numFmtId="49" fontId="37" fillId="11" borderId="5" xfId="61" applyNumberFormat="1" applyFont="1" applyFill="1" applyBorder="1" applyAlignment="1" applyProtection="1">
      <alignment horizontal="center" vertical="center" wrapText="1"/>
      <protection locked="0"/>
    </xf>
    <xf numFmtId="0" fontId="6" fillId="0" borderId="5" xfId="61" applyNumberFormat="1" applyFont="1" applyFill="1" applyBorder="1" applyAlignment="1" applyProtection="1">
      <alignment horizontal="center" vertical="center" wrapText="1"/>
    </xf>
    <xf numFmtId="0" fontId="6" fillId="12" borderId="5" xfId="53" applyFont="1" applyFill="1" applyBorder="1" applyAlignment="1" applyProtection="1">
      <alignment horizontal="center" vertical="center" wrapText="1"/>
    </xf>
    <xf numFmtId="0" fontId="6" fillId="8" borderId="13" xfId="61" applyNumberFormat="1" applyFont="1" applyFill="1" applyBorder="1" applyAlignment="1" applyProtection="1">
      <alignment horizontal="left" vertical="center" wrapText="1"/>
    </xf>
    <xf numFmtId="0" fontId="29" fillId="7" borderId="17" xfId="36"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6"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49" fontId="6" fillId="2" borderId="5" xfId="36"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6" fillId="11" borderId="5" xfId="61"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6" applyNumberFormat="1" applyFont="1" applyFill="1" applyBorder="1" applyAlignment="1" applyProtection="1">
      <alignment horizontal="left" vertical="center" wrapText="1"/>
    </xf>
    <xf numFmtId="0" fontId="6" fillId="0" borderId="5" xfId="61" applyNumberFormat="1" applyFont="1" applyFill="1" applyBorder="1" applyAlignment="1" applyProtection="1">
      <alignment horizontal="left" vertical="center" wrapText="1"/>
    </xf>
    <xf numFmtId="0" fontId="6" fillId="11" borderId="5" xfId="61"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 fontId="6" fillId="9" borderId="5" xfId="62" applyNumberFormat="1" applyFont="1" applyFill="1" applyBorder="1" applyAlignment="1" applyProtection="1">
      <alignment horizontal="center" vertical="center" wrapText="1"/>
      <protection locked="0"/>
    </xf>
    <xf numFmtId="0" fontId="6" fillId="0" borderId="5" xfId="62" applyNumberFormat="1" applyFont="1" applyFill="1" applyBorder="1" applyAlignment="1" applyProtection="1">
      <alignment horizontal="center" vertical="center" wrapText="1"/>
    </xf>
    <xf numFmtId="0" fontId="33" fillId="0" borderId="14" xfId="62" applyFont="1" applyFill="1" applyBorder="1" applyAlignment="1" applyProtection="1">
      <alignment horizontal="center" vertical="center" wrapText="1"/>
    </xf>
    <xf numFmtId="0" fontId="6" fillId="8" borderId="41" xfId="55" applyNumberFormat="1" applyFont="1" applyFill="1" applyBorder="1" applyAlignment="1" applyProtection="1">
      <alignment horizontal="left" vertical="center" wrapText="1"/>
    </xf>
    <xf numFmtId="0" fontId="6" fillId="8" borderId="15" xfId="55" applyNumberFormat="1" applyFont="1" applyFill="1" applyBorder="1" applyAlignment="1" applyProtection="1">
      <alignment horizontal="left" vertical="center" wrapText="1"/>
    </xf>
    <xf numFmtId="0" fontId="6" fillId="0" borderId="0" xfId="62" applyFont="1" applyFill="1" applyBorder="1" applyAlignment="1" applyProtection="1">
      <alignment horizontal="center" vertical="top" wrapText="1"/>
    </xf>
    <xf numFmtId="0" fontId="8" fillId="10" borderId="5" xfId="0" applyNumberFormat="1" applyFont="1" applyFill="1" applyBorder="1" applyAlignment="1" applyProtection="1">
      <alignment horizontal="center" vertical="center" wrapText="1"/>
    </xf>
  </cellXfs>
  <cellStyles count="10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81" builtinId="30" hidden="1"/>
    <cellStyle name="20% - Акцент2" xfId="85" builtinId="34" hidden="1"/>
    <cellStyle name="20% - Акцент3" xfId="89" builtinId="38" hidden="1"/>
    <cellStyle name="20% - Акцент4" xfId="93" builtinId="42" hidden="1"/>
    <cellStyle name="20% - Акцент5" xfId="97" builtinId="46" hidden="1"/>
    <cellStyle name="20% - Акцент6" xfId="101" builtinId="50" hidden="1"/>
    <cellStyle name="40% - Акцент1" xfId="82" builtinId="31" hidden="1"/>
    <cellStyle name="40% - Акцент2" xfId="86" builtinId="35" hidden="1"/>
    <cellStyle name="40% - Акцент3" xfId="90" builtinId="39" hidden="1"/>
    <cellStyle name="40% - Акцент4" xfId="94" builtinId="43" hidden="1"/>
    <cellStyle name="40% - Акцент5" xfId="98" builtinId="47" hidden="1"/>
    <cellStyle name="40% - Акцент6" xfId="102" builtinId="51" hidden="1"/>
    <cellStyle name="60% - Акцент1" xfId="83" builtinId="32" hidden="1"/>
    <cellStyle name="60% - Акцент2" xfId="87" builtinId="36" hidden="1"/>
    <cellStyle name="60% - Акцент3" xfId="91" builtinId="40" hidden="1"/>
    <cellStyle name="60% - Акцент4" xfId="95" builtinId="44" hidden="1"/>
    <cellStyle name="60% - Акцент5" xfId="99" builtinId="48" hidden="1"/>
    <cellStyle name="60% - Акцент6" xfId="103"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80" builtinId="29" hidden="1"/>
    <cellStyle name="Акцент2" xfId="84" builtinId="33" hidden="1"/>
    <cellStyle name="Акцент3" xfId="88" builtinId="37" hidden="1"/>
    <cellStyle name="Акцент4" xfId="92" builtinId="41" hidden="1"/>
    <cellStyle name="Акцент5" xfId="96" builtinId="45" hidden="1"/>
    <cellStyle name="Акцент6" xfId="100" builtinId="49" hidden="1"/>
    <cellStyle name="Ввод " xfId="30" builtinId="20" customBuiltin="1"/>
    <cellStyle name="Вывод" xfId="72" builtinId="21" hidden="1"/>
    <cellStyle name="Вычисление" xfId="73" builtinId="22" hidden="1"/>
    <cellStyle name="Гиперссылка" xfId="31" builtinId="8" customBuiltin="1"/>
    <cellStyle name="Гиперссылка 2" xfId="32"/>
    <cellStyle name="Гиперссылка 2 2" xfId="33"/>
    <cellStyle name="Гиперссылка 4" xfId="34"/>
    <cellStyle name="Заголовок" xfId="35"/>
    <cellStyle name="Заголовок 1" xfId="65" builtinId="16" hidden="1"/>
    <cellStyle name="Заголовок 2" xfId="66" builtinId="17" hidden="1"/>
    <cellStyle name="Заголовок 3" xfId="67" builtinId="18" hidden="1"/>
    <cellStyle name="Заголовок 4" xfId="68" builtinId="19" hidden="1"/>
    <cellStyle name="ЗаголовокСтолбца" xfId="36"/>
    <cellStyle name="Значение" xfId="37"/>
    <cellStyle name="Итог" xfId="79" builtinId="25" hidden="1"/>
    <cellStyle name="Контрольная ячейка" xfId="75" builtinId="23" hidden="1"/>
    <cellStyle name="Название" xfId="64" builtinId="15" hidden="1"/>
    <cellStyle name="Нейтральный" xfId="71" builtinId="28" hidden="1"/>
    <cellStyle name="Обычный" xfId="0" builtinId="0" customBuiltin="1"/>
    <cellStyle name="Обычный 10" xfId="38"/>
    <cellStyle name="Обычный 12" xfId="39"/>
    <cellStyle name="Обычный 12 2" xfId="40"/>
    <cellStyle name="Обычный 12 3" xfId="104"/>
    <cellStyle name="Обычный 14" xfId="41"/>
    <cellStyle name="Обычный 14 2" xfId="106"/>
    <cellStyle name="Обычный 14 3" xfId="107"/>
    <cellStyle name="Обычный 14 4" xfId="108"/>
    <cellStyle name="Обычный 14 5" xfId="105"/>
    <cellStyle name="Обычный 15" xfId="42"/>
    <cellStyle name="Обычный 2" xfId="43"/>
    <cellStyle name="Обычный 2 10 2" xfId="44"/>
    <cellStyle name="Обычный 2 2" xfId="45"/>
    <cellStyle name="Обычный 2 3" xfId="46"/>
    <cellStyle name="Обычный 2 4" xfId="47"/>
    <cellStyle name="Обычный 3" xfId="48"/>
    <cellStyle name="Обычный 3 2" xfId="49"/>
    <cellStyle name="Обычный 3 3" xfId="50"/>
    <cellStyle name="Обычный 4" xfId="51"/>
    <cellStyle name="Обычный 5" xfId="52"/>
    <cellStyle name="Обычный_BALANCE.WARM.2007YEAR(FACT)" xfId="53"/>
    <cellStyle name="Обычный_INVEST.WARM.PLAN.4.78(v0.1)" xfId="54"/>
    <cellStyle name="Обычный_JKH.OPEN.INFO.HVS(v3.5)_цены161210" xfId="55"/>
    <cellStyle name="Обычный_JKH.OPEN.INFO.PRICE.VO_v4.0(10.02.11)" xfId="56"/>
    <cellStyle name="Обычный_MINENERGO.340.PRIL79(v0.1)" xfId="57"/>
    <cellStyle name="Обычный_PREDEL.JKH.2010(v1.3)" xfId="58"/>
    <cellStyle name="Обычный_razrabotka_sablonov_po_WKU" xfId="59"/>
    <cellStyle name="Обычный_SIMPLE_1_massive2" xfId="60"/>
    <cellStyle name="Обычный_ЖКУ_проект3" xfId="61"/>
    <cellStyle name="Обычный_Мониторинг инвестиций" xfId="62"/>
    <cellStyle name="Обычный_Шаблон по источникам для Модуля Реестр (2)" xfId="63"/>
    <cellStyle name="Плохой" xfId="70" builtinId="27" hidden="1"/>
    <cellStyle name="Пояснение" xfId="78" builtinId="53" hidden="1"/>
    <cellStyle name="Примечание" xfId="77" builtinId="10" hidden="1"/>
    <cellStyle name="Связанная ячейка" xfId="74" builtinId="24" hidden="1"/>
    <cellStyle name="Текст предупреждения" xfId="76" builtinId="11" hidden="1"/>
    <cellStyle name="Хороший" xfId="69"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23</xdr:row>
      <xdr:rowOff>0</xdr:rowOff>
    </xdr:from>
    <xdr:to>
      <xdr:col>6</xdr:col>
      <xdr:colOff>228600</xdr:colOff>
      <xdr:row>23</xdr:row>
      <xdr:rowOff>190500</xdr:rowOff>
    </xdr:to>
    <xdr:grpSp>
      <xdr:nvGrpSpPr>
        <xdr:cNvPr id="18" name="shCalendar" hidden="1"/>
        <xdr:cNvGrpSpPr>
          <a:grpSpLocks/>
        </xdr:cNvGrpSpPr>
      </xdr:nvGrpSpPr>
      <xdr:grpSpPr bwMode="auto">
        <a:xfrm>
          <a:off x="7219950" y="5676900"/>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6</xdr:col>
      <xdr:colOff>38100</xdr:colOff>
      <xdr:row>23</xdr:row>
      <xdr:rowOff>0</xdr:rowOff>
    </xdr:from>
    <xdr:ext cx="190500" cy="190500"/>
    <xdr:grpSp>
      <xdr:nvGrpSpPr>
        <xdr:cNvPr id="11" name="shCalendar" hidden="1"/>
        <xdr:cNvGrpSpPr>
          <a:grpSpLocks/>
        </xdr:cNvGrpSpPr>
      </xdr:nvGrpSpPr>
      <xdr:grpSpPr bwMode="auto">
        <a:xfrm>
          <a:off x="7219950" y="5676900"/>
          <a:ext cx="190500" cy="190500"/>
          <a:chOff x="13896191" y="1813753"/>
          <a:chExt cx="211023" cy="178845"/>
        </a:xfrm>
      </xdr:grpSpPr>
      <xdr:sp macro="[0]!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3"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3</xdr:row>
      <xdr:rowOff>9525</xdr:rowOff>
    </xdr:from>
    <xdr:to>
      <xdr:col>10</xdr:col>
      <xdr:colOff>190500</xdr:colOff>
      <xdr:row>4</xdr:row>
      <xdr:rowOff>161925</xdr:rowOff>
    </xdr:to>
    <xdr:grpSp>
      <xdr:nvGrpSpPr>
        <xdr:cNvPr id="7201434" name="shCalendar" hidden="1"/>
        <xdr:cNvGrpSpPr>
          <a:grpSpLocks/>
        </xdr:cNvGrpSpPr>
      </xdr:nvGrpSpPr>
      <xdr:grpSpPr bwMode="auto">
        <a:xfrm>
          <a:off x="10668000" y="9525"/>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40</xdr:row>
      <xdr:rowOff>2</xdr:rowOff>
    </xdr:from>
    <xdr:to>
      <xdr:col>4</xdr:col>
      <xdr:colOff>3343276</xdr:colOff>
      <xdr:row>41</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39307"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39308"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38100</xdr:colOff>
      <xdr:row>132</xdr:row>
      <xdr:rowOff>0</xdr:rowOff>
    </xdr:from>
    <xdr:to>
      <xdr:col>28</xdr:col>
      <xdr:colOff>228600</xdr:colOff>
      <xdr:row>132</xdr:row>
      <xdr:rowOff>190500</xdr:rowOff>
    </xdr:to>
    <xdr:grpSp>
      <xdr:nvGrpSpPr>
        <xdr:cNvPr id="7209051" name="shCalendar" hidden="1"/>
        <xdr:cNvGrpSpPr>
          <a:grpSpLocks/>
        </xdr:cNvGrpSpPr>
      </xdr:nvGrpSpPr>
      <xdr:grpSpPr bwMode="auto">
        <a:xfrm>
          <a:off x="11744325" y="39862125"/>
          <a:ext cx="190500" cy="190500"/>
          <a:chOff x="13896191" y="1813753"/>
          <a:chExt cx="211023" cy="178845"/>
        </a:xfrm>
      </xdr:grpSpPr>
      <xdr:sp macro="[0]!modfrmDateChoose.CalendarShow" textlink="">
        <xdr:nvSpPr>
          <xdr:cNvPr id="720905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905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209052"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209053"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38100</xdr:colOff>
      <xdr:row>3</xdr:row>
      <xdr:rowOff>9525</xdr:rowOff>
    </xdr:from>
    <xdr:to>
      <xdr:col>18</xdr:col>
      <xdr:colOff>228600</xdr:colOff>
      <xdr:row>4</xdr:row>
      <xdr:rowOff>161925</xdr:rowOff>
    </xdr:to>
    <xdr:grpSp>
      <xdr:nvGrpSpPr>
        <xdr:cNvPr id="7196165" name="shCalendar" hidden="1"/>
        <xdr:cNvGrpSpPr>
          <a:grpSpLocks/>
        </xdr:cNvGrpSpPr>
      </xdr:nvGrpSpPr>
      <xdr:grpSpPr bwMode="auto">
        <a:xfrm>
          <a:off x="5572125" y="9525"/>
          <a:ext cx="190500" cy="190500"/>
          <a:chOff x="13896191" y="1813753"/>
          <a:chExt cx="211023" cy="178845"/>
        </a:xfrm>
      </xdr:grpSpPr>
      <xdr:sp macro="[0]!modfrmDateChoose.CalendarShow" textlink="">
        <xdr:nvSpPr>
          <xdr:cNvPr id="719616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616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0</xdr:colOff>
      <xdr:row>4</xdr:row>
      <xdr:rowOff>0</xdr:rowOff>
    </xdr:from>
    <xdr:to>
      <xdr:col>10</xdr:col>
      <xdr:colOff>238125</xdr:colOff>
      <xdr:row>4</xdr:row>
      <xdr:rowOff>247650</xdr:rowOff>
    </xdr:to>
    <xdr:pic macro="[0]!modThisWorkbook.Freeze_Panes">
      <xdr:nvPicPr>
        <xdr:cNvPr id="7196166"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196167"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0</xdr:colOff>
      <xdr:row>3</xdr:row>
      <xdr:rowOff>9525</xdr:rowOff>
    </xdr:from>
    <xdr:to>
      <xdr:col>37</xdr:col>
      <xdr:colOff>190500</xdr:colOff>
      <xdr:row>4</xdr:row>
      <xdr:rowOff>161925</xdr:rowOff>
    </xdr:to>
    <xdr:grpSp>
      <xdr:nvGrpSpPr>
        <xdr:cNvPr id="7199122" name="shCalendar" hidden="1"/>
        <xdr:cNvGrpSpPr>
          <a:grpSpLocks/>
        </xdr:cNvGrpSpPr>
      </xdr:nvGrpSpPr>
      <xdr:grpSpPr bwMode="auto">
        <a:xfrm>
          <a:off x="18564225" y="9525"/>
          <a:ext cx="190500" cy="190500"/>
          <a:chOff x="13896191" y="1813753"/>
          <a:chExt cx="211023" cy="178845"/>
        </a:xfrm>
      </xdr:grpSpPr>
      <xdr:sp macro="[0]!modfrmDateChoose.CalendarShow" textlink="">
        <xdr:nvSpPr>
          <xdr:cNvPr id="71991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912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xdr:row>
      <xdr:rowOff>0</xdr:rowOff>
    </xdr:from>
    <xdr:to>
      <xdr:col>10</xdr:col>
      <xdr:colOff>238125</xdr:colOff>
      <xdr:row>4</xdr:row>
      <xdr:rowOff>247650</xdr:rowOff>
    </xdr:to>
    <xdr:pic macro="[0]!modThisWorkbook.Freeze_Panes">
      <xdr:nvPicPr>
        <xdr:cNvPr id="7199123"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11</xdr:col>
      <xdr:colOff>0</xdr:colOff>
      <xdr:row>4</xdr:row>
      <xdr:rowOff>247650</xdr:rowOff>
    </xdr:to>
    <xdr:pic macro="[0]!modThisWorkbook.Freeze_Panes">
      <xdr:nvPicPr>
        <xdr:cNvPr id="7199124"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33</xdr:col>
      <xdr:colOff>38100</xdr:colOff>
      <xdr:row>21</xdr:row>
      <xdr:rowOff>0</xdr:rowOff>
    </xdr:from>
    <xdr:to>
      <xdr:col>33</xdr:col>
      <xdr:colOff>228600</xdr:colOff>
      <xdr:row>21</xdr:row>
      <xdr:rowOff>190500</xdr:rowOff>
    </xdr:to>
    <xdr:grpSp>
      <xdr:nvGrpSpPr>
        <xdr:cNvPr id="7190437" name="shCalendar" hidden="1"/>
        <xdr:cNvGrpSpPr>
          <a:grpSpLocks/>
        </xdr:cNvGrpSpPr>
      </xdr:nvGrpSpPr>
      <xdr:grpSpPr bwMode="auto">
        <a:xfrm>
          <a:off x="17325975" y="3733800"/>
          <a:ext cx="190500" cy="190500"/>
          <a:chOff x="13896191" y="1813753"/>
          <a:chExt cx="211023" cy="178845"/>
        </a:xfrm>
      </xdr:grpSpPr>
      <xdr:sp macro="[0]!modfrmDateChoose.CalendarShow" textlink="">
        <xdr:nvSpPr>
          <xdr:cNvPr id="719044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90441"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xdr:row>
      <xdr:rowOff>0</xdr:rowOff>
    </xdr:from>
    <xdr:to>
      <xdr:col>10</xdr:col>
      <xdr:colOff>238125</xdr:colOff>
      <xdr:row>4</xdr:row>
      <xdr:rowOff>247650</xdr:rowOff>
    </xdr:to>
    <xdr:pic macro="[0]!modThisWorkbook.Freeze_Panes">
      <xdr:nvPicPr>
        <xdr:cNvPr id="719043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11</xdr:col>
      <xdr:colOff>0</xdr:colOff>
      <xdr:row>4</xdr:row>
      <xdr:rowOff>247650</xdr:rowOff>
    </xdr:to>
    <xdr:pic macro="[0]!modThisWorkbook.Freeze_Panes">
      <xdr:nvPicPr>
        <xdr:cNvPr id="719043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10</xdr:row>
      <xdr:rowOff>0</xdr:rowOff>
    </xdr:from>
    <xdr:to>
      <xdr:col>7</xdr:col>
      <xdr:colOff>228600</xdr:colOff>
      <xdr:row>10</xdr:row>
      <xdr:rowOff>190500</xdr:rowOff>
    </xdr:to>
    <xdr:grpSp>
      <xdr:nvGrpSpPr>
        <xdr:cNvPr id="7186396" name="shCalendar" hidden="1"/>
        <xdr:cNvGrpSpPr>
          <a:grpSpLocks/>
        </xdr:cNvGrpSpPr>
      </xdr:nvGrpSpPr>
      <xdr:grpSpPr bwMode="auto">
        <a:xfrm>
          <a:off x="7315200" y="12668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503800"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22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8" customWidth="1"/>
  </cols>
  <sheetData>
    <row r="1" spans="1:27" ht="3" customHeight="1">
      <c r="AA1" s="78" t="s">
        <v>242</v>
      </c>
    </row>
    <row r="2" spans="1:27" ht="16.5" customHeight="1">
      <c r="B2" s="682" t="str">
        <f>"Код отчёта: " &amp; GetCode()</f>
        <v>Код отчёта: FAS.JKH.OPEN.INFO.PRICE.VO</v>
      </c>
      <c r="C2" s="682"/>
      <c r="D2" s="682"/>
      <c r="E2" s="682"/>
      <c r="F2" s="682"/>
      <c r="G2" s="682"/>
      <c r="Q2" s="356"/>
      <c r="R2" s="356"/>
      <c r="S2" s="356"/>
      <c r="T2" s="356"/>
      <c r="U2" s="356"/>
      <c r="V2" s="356"/>
      <c r="W2" s="356"/>
    </row>
    <row r="3" spans="1:27" ht="18" customHeight="1">
      <c r="B3" s="683" t="str">
        <f>"Версия " &amp; GetVersion()</f>
        <v>Версия 1.0.2</v>
      </c>
      <c r="C3" s="683"/>
      <c r="H3" s="42"/>
      <c r="I3" s="42"/>
      <c r="J3" s="42"/>
      <c r="K3" s="42"/>
      <c r="L3" s="42"/>
      <c r="M3" s="42"/>
      <c r="N3" s="42"/>
      <c r="O3" s="42"/>
      <c r="P3" s="42"/>
      <c r="Q3" s="356"/>
      <c r="R3" s="356"/>
      <c r="S3" s="356"/>
      <c r="T3" s="356"/>
      <c r="U3" s="356"/>
      <c r="V3" s="356"/>
      <c r="W3" s="386"/>
      <c r="X3" s="42"/>
      <c r="Y3" s="42"/>
    </row>
    <row r="4" spans="1:27" ht="3" customHeight="1">
      <c r="D4" s="42"/>
      <c r="E4" s="42"/>
      <c r="F4" s="42"/>
      <c r="G4" s="42"/>
      <c r="H4" s="42"/>
      <c r="I4" s="42"/>
      <c r="J4" s="42"/>
      <c r="K4" s="42"/>
      <c r="L4" s="42"/>
      <c r="M4" s="42"/>
      <c r="N4" s="42"/>
      <c r="O4" s="42"/>
      <c r="P4" s="42"/>
      <c r="Q4" s="42"/>
      <c r="R4" s="42"/>
      <c r="S4" s="42"/>
      <c r="T4" s="42"/>
      <c r="U4" s="42"/>
      <c r="V4" s="42"/>
      <c r="W4" s="42"/>
      <c r="X4" s="42"/>
      <c r="Y4" s="42"/>
    </row>
    <row r="5" spans="1:27" ht="42.75" customHeight="1">
      <c r="B5" s="686" t="s">
        <v>677</v>
      </c>
      <c r="C5" s="687"/>
      <c r="D5" s="687"/>
      <c r="E5" s="687"/>
      <c r="F5" s="687"/>
      <c r="G5" s="687"/>
      <c r="H5" s="687"/>
      <c r="I5" s="687"/>
      <c r="J5" s="687"/>
      <c r="K5" s="687"/>
      <c r="L5" s="687"/>
      <c r="M5" s="687"/>
      <c r="N5" s="687"/>
      <c r="O5" s="687"/>
      <c r="P5" s="687"/>
      <c r="Q5" s="687"/>
      <c r="R5" s="687"/>
      <c r="S5" s="687"/>
      <c r="T5" s="687"/>
      <c r="U5" s="687"/>
      <c r="V5" s="687"/>
      <c r="W5" s="687"/>
      <c r="X5" s="687"/>
      <c r="Y5" s="687"/>
    </row>
    <row r="6" spans="1:27" ht="9.75" customHeight="1">
      <c r="A6" s="42"/>
      <c r="B6" s="77"/>
      <c r="C6" s="76"/>
      <c r="D6" s="59"/>
      <c r="E6" s="59"/>
      <c r="F6" s="59"/>
      <c r="G6" s="59"/>
      <c r="H6" s="59"/>
      <c r="I6" s="59"/>
      <c r="J6" s="59"/>
      <c r="K6" s="59"/>
      <c r="L6" s="59"/>
      <c r="M6" s="59"/>
      <c r="N6" s="59"/>
      <c r="O6" s="59"/>
      <c r="P6" s="59"/>
      <c r="Q6" s="59"/>
      <c r="R6" s="59"/>
      <c r="S6" s="59"/>
      <c r="T6" s="59"/>
      <c r="U6" s="59"/>
      <c r="V6" s="59"/>
      <c r="W6" s="59"/>
      <c r="X6" s="59"/>
      <c r="Y6" s="58"/>
    </row>
    <row r="7" spans="1:27" ht="15" customHeight="1">
      <c r="A7" s="42"/>
      <c r="B7" s="77"/>
      <c r="C7" s="76"/>
      <c r="D7" s="59"/>
      <c r="E7" s="684" t="s">
        <v>624</v>
      </c>
      <c r="F7" s="684"/>
      <c r="G7" s="684"/>
      <c r="H7" s="684"/>
      <c r="I7" s="684"/>
      <c r="J7" s="684"/>
      <c r="K7" s="684"/>
      <c r="L7" s="684"/>
      <c r="M7" s="684"/>
      <c r="N7" s="684"/>
      <c r="O7" s="684"/>
      <c r="P7" s="684"/>
      <c r="Q7" s="684"/>
      <c r="R7" s="684"/>
      <c r="S7" s="684"/>
      <c r="T7" s="684"/>
      <c r="U7" s="684"/>
      <c r="V7" s="684"/>
      <c r="W7" s="684"/>
      <c r="X7" s="684"/>
      <c r="Y7" s="58"/>
    </row>
    <row r="8" spans="1:27" ht="15" customHeight="1">
      <c r="A8" s="42"/>
      <c r="B8" s="77"/>
      <c r="C8" s="76"/>
      <c r="D8" s="59"/>
      <c r="E8" s="684"/>
      <c r="F8" s="684"/>
      <c r="G8" s="684"/>
      <c r="H8" s="684"/>
      <c r="I8" s="684"/>
      <c r="J8" s="684"/>
      <c r="K8" s="684"/>
      <c r="L8" s="684"/>
      <c r="M8" s="684"/>
      <c r="N8" s="684"/>
      <c r="O8" s="684"/>
      <c r="P8" s="684"/>
      <c r="Q8" s="684"/>
      <c r="R8" s="684"/>
      <c r="S8" s="684"/>
      <c r="T8" s="684"/>
      <c r="U8" s="684"/>
      <c r="V8" s="684"/>
      <c r="W8" s="684"/>
      <c r="X8" s="684"/>
      <c r="Y8" s="58"/>
    </row>
    <row r="9" spans="1:27" ht="15" customHeight="1">
      <c r="A9" s="42"/>
      <c r="B9" s="77"/>
      <c r="C9" s="76"/>
      <c r="D9" s="59"/>
      <c r="E9" s="684"/>
      <c r="F9" s="684"/>
      <c r="G9" s="684"/>
      <c r="H9" s="684"/>
      <c r="I9" s="684"/>
      <c r="J9" s="684"/>
      <c r="K9" s="684"/>
      <c r="L9" s="684"/>
      <c r="M9" s="684"/>
      <c r="N9" s="684"/>
      <c r="O9" s="684"/>
      <c r="P9" s="684"/>
      <c r="Q9" s="684"/>
      <c r="R9" s="684"/>
      <c r="S9" s="684"/>
      <c r="T9" s="684"/>
      <c r="U9" s="684"/>
      <c r="V9" s="684"/>
      <c r="W9" s="684"/>
      <c r="X9" s="684"/>
      <c r="Y9" s="58"/>
    </row>
    <row r="10" spans="1:27" ht="10.5" customHeight="1">
      <c r="A10" s="42"/>
      <c r="B10" s="77"/>
      <c r="C10" s="76"/>
      <c r="D10" s="59"/>
      <c r="E10" s="684"/>
      <c r="F10" s="684"/>
      <c r="G10" s="684"/>
      <c r="H10" s="684"/>
      <c r="I10" s="684"/>
      <c r="J10" s="684"/>
      <c r="K10" s="684"/>
      <c r="L10" s="684"/>
      <c r="M10" s="684"/>
      <c r="N10" s="684"/>
      <c r="O10" s="684"/>
      <c r="P10" s="684"/>
      <c r="Q10" s="684"/>
      <c r="R10" s="684"/>
      <c r="S10" s="684"/>
      <c r="T10" s="684"/>
      <c r="U10" s="684"/>
      <c r="V10" s="684"/>
      <c r="W10" s="684"/>
      <c r="X10" s="684"/>
      <c r="Y10" s="58"/>
    </row>
    <row r="11" spans="1:27" ht="27" customHeight="1">
      <c r="A11" s="42"/>
      <c r="B11" s="77"/>
      <c r="C11" s="76"/>
      <c r="D11" s="59"/>
      <c r="E11" s="684"/>
      <c r="F11" s="684"/>
      <c r="G11" s="684"/>
      <c r="H11" s="684"/>
      <c r="I11" s="684"/>
      <c r="J11" s="684"/>
      <c r="K11" s="684"/>
      <c r="L11" s="684"/>
      <c r="M11" s="684"/>
      <c r="N11" s="684"/>
      <c r="O11" s="684"/>
      <c r="P11" s="684"/>
      <c r="Q11" s="684"/>
      <c r="R11" s="684"/>
      <c r="S11" s="684"/>
      <c r="T11" s="684"/>
      <c r="U11" s="684"/>
      <c r="V11" s="684"/>
      <c r="W11" s="684"/>
      <c r="X11" s="684"/>
      <c r="Y11" s="58"/>
    </row>
    <row r="12" spans="1:27" ht="12" customHeight="1">
      <c r="A12" s="42"/>
      <c r="B12" s="77"/>
      <c r="C12" s="76"/>
      <c r="D12" s="59"/>
      <c r="E12" s="684"/>
      <c r="F12" s="684"/>
      <c r="G12" s="684"/>
      <c r="H12" s="684"/>
      <c r="I12" s="684"/>
      <c r="J12" s="684"/>
      <c r="K12" s="684"/>
      <c r="L12" s="684"/>
      <c r="M12" s="684"/>
      <c r="N12" s="684"/>
      <c r="O12" s="684"/>
      <c r="P12" s="684"/>
      <c r="Q12" s="684"/>
      <c r="R12" s="684"/>
      <c r="S12" s="684"/>
      <c r="T12" s="684"/>
      <c r="U12" s="684"/>
      <c r="V12" s="684"/>
      <c r="W12" s="684"/>
      <c r="X12" s="684"/>
      <c r="Y12" s="58"/>
    </row>
    <row r="13" spans="1:27" ht="38.25" customHeight="1">
      <c r="A13" s="42"/>
      <c r="B13" s="77"/>
      <c r="C13" s="76"/>
      <c r="D13" s="59"/>
      <c r="E13" s="684"/>
      <c r="F13" s="684"/>
      <c r="G13" s="684"/>
      <c r="H13" s="684"/>
      <c r="I13" s="684"/>
      <c r="J13" s="684"/>
      <c r="K13" s="684"/>
      <c r="L13" s="684"/>
      <c r="M13" s="684"/>
      <c r="N13" s="684"/>
      <c r="O13" s="684"/>
      <c r="P13" s="684"/>
      <c r="Q13" s="684"/>
      <c r="R13" s="684"/>
      <c r="S13" s="684"/>
      <c r="T13" s="684"/>
      <c r="U13" s="684"/>
      <c r="V13" s="684"/>
      <c r="W13" s="684"/>
      <c r="X13" s="684"/>
      <c r="Y13" s="72"/>
    </row>
    <row r="14" spans="1:27" ht="15" customHeight="1">
      <c r="A14" s="42"/>
      <c r="B14" s="77"/>
      <c r="C14" s="76"/>
      <c r="D14" s="59"/>
      <c r="E14" s="684"/>
      <c r="F14" s="684"/>
      <c r="G14" s="684"/>
      <c r="H14" s="684"/>
      <c r="I14" s="684"/>
      <c r="J14" s="684"/>
      <c r="K14" s="684"/>
      <c r="L14" s="684"/>
      <c r="M14" s="684"/>
      <c r="N14" s="684"/>
      <c r="O14" s="684"/>
      <c r="P14" s="684"/>
      <c r="Q14" s="684"/>
      <c r="R14" s="684"/>
      <c r="S14" s="684"/>
      <c r="T14" s="684"/>
      <c r="U14" s="684"/>
      <c r="V14" s="684"/>
      <c r="W14" s="684"/>
      <c r="X14" s="684"/>
      <c r="Y14" s="58"/>
    </row>
    <row r="15" spans="1:27" ht="15">
      <c r="A15" s="42"/>
      <c r="B15" s="77"/>
      <c r="C15" s="76"/>
      <c r="D15" s="59"/>
      <c r="E15" s="684"/>
      <c r="F15" s="684"/>
      <c r="G15" s="684"/>
      <c r="H15" s="684"/>
      <c r="I15" s="684"/>
      <c r="J15" s="684"/>
      <c r="K15" s="684"/>
      <c r="L15" s="684"/>
      <c r="M15" s="684"/>
      <c r="N15" s="684"/>
      <c r="O15" s="684"/>
      <c r="P15" s="684"/>
      <c r="Q15" s="684"/>
      <c r="R15" s="684"/>
      <c r="S15" s="684"/>
      <c r="T15" s="684"/>
      <c r="U15" s="684"/>
      <c r="V15" s="684"/>
      <c r="W15" s="684"/>
      <c r="X15" s="684"/>
      <c r="Y15" s="58"/>
    </row>
    <row r="16" spans="1:27" ht="15">
      <c r="A16" s="42"/>
      <c r="B16" s="77"/>
      <c r="C16" s="76"/>
      <c r="D16" s="59"/>
      <c r="E16" s="684"/>
      <c r="F16" s="684"/>
      <c r="G16" s="684"/>
      <c r="H16" s="684"/>
      <c r="I16" s="684"/>
      <c r="J16" s="684"/>
      <c r="K16" s="684"/>
      <c r="L16" s="684"/>
      <c r="M16" s="684"/>
      <c r="N16" s="684"/>
      <c r="O16" s="684"/>
      <c r="P16" s="684"/>
      <c r="Q16" s="684"/>
      <c r="R16" s="684"/>
      <c r="S16" s="684"/>
      <c r="T16" s="684"/>
      <c r="U16" s="684"/>
      <c r="V16" s="684"/>
      <c r="W16" s="684"/>
      <c r="X16" s="684"/>
      <c r="Y16" s="58"/>
    </row>
    <row r="17" spans="1:25" ht="15" customHeight="1">
      <c r="A17" s="42"/>
      <c r="B17" s="77"/>
      <c r="C17" s="76"/>
      <c r="D17" s="59"/>
      <c r="E17" s="684"/>
      <c r="F17" s="684"/>
      <c r="G17" s="684"/>
      <c r="H17" s="684"/>
      <c r="I17" s="684"/>
      <c r="J17" s="684"/>
      <c r="K17" s="684"/>
      <c r="L17" s="684"/>
      <c r="M17" s="684"/>
      <c r="N17" s="684"/>
      <c r="O17" s="684"/>
      <c r="P17" s="684"/>
      <c r="Q17" s="684"/>
      <c r="R17" s="684"/>
      <c r="S17" s="684"/>
      <c r="T17" s="684"/>
      <c r="U17" s="684"/>
      <c r="V17" s="684"/>
      <c r="W17" s="684"/>
      <c r="X17" s="684"/>
      <c r="Y17" s="58"/>
    </row>
    <row r="18" spans="1:25" ht="15">
      <c r="A18" s="42"/>
      <c r="B18" s="77"/>
      <c r="C18" s="76"/>
      <c r="D18" s="59"/>
      <c r="E18" s="684"/>
      <c r="F18" s="684"/>
      <c r="G18" s="684"/>
      <c r="H18" s="684"/>
      <c r="I18" s="684"/>
      <c r="J18" s="684"/>
      <c r="K18" s="684"/>
      <c r="L18" s="684"/>
      <c r="M18" s="684"/>
      <c r="N18" s="684"/>
      <c r="O18" s="684"/>
      <c r="P18" s="684"/>
      <c r="Q18" s="684"/>
      <c r="R18" s="684"/>
      <c r="S18" s="684"/>
      <c r="T18" s="684"/>
      <c r="U18" s="684"/>
      <c r="V18" s="684"/>
      <c r="W18" s="684"/>
      <c r="X18" s="684"/>
      <c r="Y18" s="58"/>
    </row>
    <row r="19" spans="1:25" ht="59.25" customHeight="1">
      <c r="A19" s="42"/>
      <c r="B19" s="77"/>
      <c r="C19" s="76"/>
      <c r="D19" s="65"/>
      <c r="E19" s="684"/>
      <c r="F19" s="684"/>
      <c r="G19" s="684"/>
      <c r="H19" s="684"/>
      <c r="I19" s="684"/>
      <c r="J19" s="684"/>
      <c r="K19" s="684"/>
      <c r="L19" s="684"/>
      <c r="M19" s="684"/>
      <c r="N19" s="684"/>
      <c r="O19" s="684"/>
      <c r="P19" s="684"/>
      <c r="Q19" s="684"/>
      <c r="R19" s="684"/>
      <c r="S19" s="684"/>
      <c r="T19" s="684"/>
      <c r="U19" s="684"/>
      <c r="V19" s="684"/>
      <c r="W19" s="684"/>
      <c r="X19" s="684"/>
      <c r="Y19" s="58"/>
    </row>
    <row r="20" spans="1:25" ht="15" hidden="1">
      <c r="A20" s="42"/>
      <c r="B20" s="77"/>
      <c r="C20" s="76"/>
      <c r="D20" s="65"/>
      <c r="E20" s="64"/>
      <c r="F20" s="64"/>
      <c r="G20" s="64"/>
      <c r="H20" s="64"/>
      <c r="I20" s="64"/>
      <c r="J20" s="64"/>
      <c r="K20" s="64"/>
      <c r="L20" s="64"/>
      <c r="M20" s="64"/>
      <c r="N20" s="64"/>
      <c r="O20" s="64"/>
      <c r="P20" s="64"/>
      <c r="Q20" s="64"/>
      <c r="R20" s="64"/>
      <c r="S20" s="64"/>
      <c r="T20" s="64"/>
      <c r="U20" s="64"/>
      <c r="V20" s="64"/>
      <c r="W20" s="64"/>
      <c r="X20" s="64"/>
      <c r="Y20" s="58"/>
    </row>
    <row r="21" spans="1:25" ht="14.25" hidden="1" customHeight="1">
      <c r="A21" s="42"/>
      <c r="B21" s="77"/>
      <c r="C21" s="76"/>
      <c r="D21" s="60"/>
      <c r="E21" s="71" t="s">
        <v>240</v>
      </c>
      <c r="F21" s="689" t="s">
        <v>257</v>
      </c>
      <c r="G21" s="690"/>
      <c r="H21" s="690"/>
      <c r="I21" s="690"/>
      <c r="J21" s="690"/>
      <c r="K21" s="690"/>
      <c r="L21" s="690"/>
      <c r="M21" s="690"/>
      <c r="N21" s="59"/>
      <c r="O21" s="70" t="s">
        <v>240</v>
      </c>
      <c r="P21" s="691" t="s">
        <v>241</v>
      </c>
      <c r="Q21" s="692"/>
      <c r="R21" s="692"/>
      <c r="S21" s="692"/>
      <c r="T21" s="692"/>
      <c r="U21" s="692"/>
      <c r="V21" s="692"/>
      <c r="W21" s="692"/>
      <c r="X21" s="692"/>
      <c r="Y21" s="58"/>
    </row>
    <row r="22" spans="1:25" ht="14.25" hidden="1" customHeight="1">
      <c r="A22" s="42"/>
      <c r="B22" s="77"/>
      <c r="C22" s="76"/>
      <c r="D22" s="60"/>
      <c r="E22" s="94" t="s">
        <v>240</v>
      </c>
      <c r="F22" s="689" t="s">
        <v>243</v>
      </c>
      <c r="G22" s="690"/>
      <c r="H22" s="690"/>
      <c r="I22" s="690"/>
      <c r="J22" s="690"/>
      <c r="K22" s="690"/>
      <c r="L22" s="690"/>
      <c r="M22" s="690"/>
      <c r="N22" s="59"/>
      <c r="O22" s="73" t="s">
        <v>240</v>
      </c>
      <c r="P22" s="691" t="s">
        <v>622</v>
      </c>
      <c r="Q22" s="692"/>
      <c r="R22" s="692"/>
      <c r="S22" s="692"/>
      <c r="T22" s="692"/>
      <c r="U22" s="692"/>
      <c r="V22" s="692"/>
      <c r="W22" s="692"/>
      <c r="X22" s="692"/>
      <c r="Y22" s="58"/>
    </row>
    <row r="23" spans="1:25" ht="27" hidden="1" customHeight="1">
      <c r="A23" s="42"/>
      <c r="B23" s="77"/>
      <c r="C23" s="76"/>
      <c r="D23" s="60"/>
      <c r="E23" s="59"/>
      <c r="F23" s="59"/>
      <c r="G23" s="59"/>
      <c r="H23" s="59"/>
      <c r="I23" s="59"/>
      <c r="J23" s="59"/>
      <c r="K23" s="59"/>
      <c r="L23" s="59"/>
      <c r="M23" s="59"/>
      <c r="N23" s="59"/>
      <c r="O23" s="59"/>
      <c r="P23" s="685"/>
      <c r="Q23" s="685"/>
      <c r="R23" s="685"/>
      <c r="S23" s="685"/>
      <c r="T23" s="685"/>
      <c r="U23" s="685"/>
      <c r="V23" s="685"/>
      <c r="W23" s="685"/>
      <c r="X23" s="59"/>
      <c r="Y23" s="58"/>
    </row>
    <row r="24" spans="1:25" ht="10.5" hidden="1" customHeight="1">
      <c r="A24" s="42"/>
      <c r="B24" s="77"/>
      <c r="C24" s="76"/>
      <c r="D24" s="60"/>
      <c r="E24" s="59"/>
      <c r="F24" s="59"/>
      <c r="G24" s="59"/>
      <c r="H24" s="59"/>
      <c r="I24" s="59"/>
      <c r="J24" s="59"/>
      <c r="K24" s="59"/>
      <c r="L24" s="59"/>
      <c r="M24" s="59"/>
      <c r="N24" s="59"/>
      <c r="O24" s="59"/>
      <c r="P24" s="59"/>
      <c r="Q24" s="59"/>
      <c r="R24" s="59"/>
      <c r="S24" s="59"/>
      <c r="T24" s="59"/>
      <c r="U24" s="59"/>
      <c r="V24" s="59"/>
      <c r="W24" s="59"/>
      <c r="X24" s="59"/>
      <c r="Y24" s="58"/>
    </row>
    <row r="25" spans="1:25" ht="27" hidden="1" customHeight="1">
      <c r="A25" s="42"/>
      <c r="B25" s="77"/>
      <c r="C25" s="76"/>
      <c r="D25" s="60"/>
      <c r="E25" s="59"/>
      <c r="F25" s="59"/>
      <c r="G25" s="59"/>
      <c r="H25" s="59"/>
      <c r="I25" s="59"/>
      <c r="J25" s="59"/>
      <c r="K25" s="59"/>
      <c r="L25" s="59"/>
      <c r="M25" s="59"/>
      <c r="N25" s="59"/>
      <c r="O25" s="59"/>
      <c r="P25" s="59"/>
      <c r="Q25" s="59"/>
      <c r="R25" s="59"/>
      <c r="S25" s="59"/>
      <c r="T25" s="59"/>
      <c r="U25" s="59"/>
      <c r="V25" s="59"/>
      <c r="W25" s="59"/>
      <c r="X25" s="59"/>
      <c r="Y25" s="58"/>
    </row>
    <row r="26" spans="1:25" ht="12" hidden="1" customHeight="1">
      <c r="A26" s="42"/>
      <c r="B26" s="77"/>
      <c r="C26" s="76"/>
      <c r="D26" s="60"/>
      <c r="E26" s="59"/>
      <c r="F26" s="59"/>
      <c r="G26" s="59"/>
      <c r="H26" s="59"/>
      <c r="I26" s="59"/>
      <c r="J26" s="59"/>
      <c r="K26" s="59"/>
      <c r="L26" s="59"/>
      <c r="M26" s="59"/>
      <c r="N26" s="59"/>
      <c r="O26" s="59"/>
      <c r="P26" s="59"/>
      <c r="Q26" s="59"/>
      <c r="R26" s="59"/>
      <c r="S26" s="59"/>
      <c r="T26" s="59"/>
      <c r="U26" s="59"/>
      <c r="V26" s="59"/>
      <c r="W26" s="59"/>
      <c r="X26" s="59"/>
      <c r="Y26" s="58"/>
    </row>
    <row r="27" spans="1:25" ht="38.25" hidden="1" customHeight="1">
      <c r="A27" s="42"/>
      <c r="B27" s="77"/>
      <c r="C27" s="76"/>
      <c r="D27" s="60"/>
      <c r="E27" s="59"/>
      <c r="F27" s="59"/>
      <c r="G27" s="59"/>
      <c r="H27" s="59"/>
      <c r="I27" s="59"/>
      <c r="J27" s="59"/>
      <c r="K27" s="59"/>
      <c r="L27" s="59"/>
      <c r="M27" s="59"/>
      <c r="N27" s="59"/>
      <c r="O27" s="59"/>
      <c r="P27" s="59"/>
      <c r="Q27" s="59"/>
      <c r="R27" s="59"/>
      <c r="S27" s="59"/>
      <c r="T27" s="59"/>
      <c r="U27" s="59"/>
      <c r="V27" s="59"/>
      <c r="W27" s="59"/>
      <c r="X27" s="59"/>
      <c r="Y27" s="58"/>
    </row>
    <row r="28" spans="1:25" ht="15" hidden="1">
      <c r="A28" s="42"/>
      <c r="B28" s="77"/>
      <c r="C28" s="76"/>
      <c r="D28" s="60"/>
      <c r="E28" s="59"/>
      <c r="F28" s="59"/>
      <c r="G28" s="59"/>
      <c r="H28" s="59"/>
      <c r="I28" s="59"/>
      <c r="J28" s="59"/>
      <c r="K28" s="59"/>
      <c r="L28" s="59"/>
      <c r="M28" s="59"/>
      <c r="N28" s="59"/>
      <c r="O28" s="59"/>
      <c r="P28" s="59"/>
      <c r="Q28" s="59"/>
      <c r="R28" s="59"/>
      <c r="S28" s="59"/>
      <c r="T28" s="59"/>
      <c r="U28" s="59"/>
      <c r="V28" s="59"/>
      <c r="W28" s="59"/>
      <c r="X28" s="59"/>
      <c r="Y28" s="58"/>
    </row>
    <row r="29" spans="1:25" ht="15" hidden="1">
      <c r="A29" s="42"/>
      <c r="B29" s="77"/>
      <c r="C29" s="76"/>
      <c r="D29" s="60"/>
      <c r="E29" s="59"/>
      <c r="F29" s="59"/>
      <c r="G29" s="59"/>
      <c r="H29" s="59"/>
      <c r="I29" s="59"/>
      <c r="J29" s="59"/>
      <c r="K29" s="59"/>
      <c r="L29" s="59"/>
      <c r="M29" s="59"/>
      <c r="N29" s="59"/>
      <c r="O29" s="59"/>
      <c r="P29" s="59"/>
      <c r="Q29" s="59"/>
      <c r="R29" s="59"/>
      <c r="S29" s="59"/>
      <c r="T29" s="59"/>
      <c r="U29" s="59"/>
      <c r="V29" s="59"/>
      <c r="W29" s="59"/>
      <c r="X29" s="59"/>
      <c r="Y29" s="58"/>
    </row>
    <row r="30" spans="1:25" ht="15" hidden="1">
      <c r="A30" s="42"/>
      <c r="B30" s="77"/>
      <c r="C30" s="76"/>
      <c r="D30" s="60"/>
      <c r="E30" s="59"/>
      <c r="F30" s="59"/>
      <c r="G30" s="59"/>
      <c r="H30" s="59"/>
      <c r="I30" s="59"/>
      <c r="J30" s="59"/>
      <c r="K30" s="59"/>
      <c r="L30" s="59"/>
      <c r="M30" s="59"/>
      <c r="N30" s="59"/>
      <c r="O30" s="59"/>
      <c r="P30" s="59"/>
      <c r="Q30" s="59"/>
      <c r="R30" s="59"/>
      <c r="S30" s="59"/>
      <c r="T30" s="59"/>
      <c r="U30" s="59"/>
      <c r="V30" s="59"/>
      <c r="W30" s="59"/>
      <c r="X30" s="59"/>
      <c r="Y30" s="58"/>
    </row>
    <row r="31" spans="1:25" ht="15" hidden="1">
      <c r="A31" s="42"/>
      <c r="B31" s="77"/>
      <c r="C31" s="76"/>
      <c r="D31" s="60"/>
      <c r="E31" s="59"/>
      <c r="F31" s="59"/>
      <c r="G31" s="59"/>
      <c r="H31" s="59"/>
      <c r="I31" s="59"/>
      <c r="J31" s="59"/>
      <c r="K31" s="59"/>
      <c r="L31" s="59"/>
      <c r="M31" s="59"/>
      <c r="N31" s="59"/>
      <c r="O31" s="59"/>
      <c r="P31" s="59"/>
      <c r="Q31" s="59"/>
      <c r="R31" s="59"/>
      <c r="S31" s="59"/>
      <c r="T31" s="59"/>
      <c r="U31" s="59"/>
      <c r="V31" s="59"/>
      <c r="W31" s="59"/>
      <c r="X31" s="59"/>
      <c r="Y31" s="58"/>
    </row>
    <row r="32" spans="1:25" ht="15" hidden="1">
      <c r="A32" s="42"/>
      <c r="B32" s="77"/>
      <c r="C32" s="76"/>
      <c r="D32" s="60"/>
      <c r="E32" s="59"/>
      <c r="F32" s="59"/>
      <c r="G32" s="59"/>
      <c r="H32" s="59"/>
      <c r="I32" s="59"/>
      <c r="J32" s="59"/>
      <c r="K32" s="59"/>
      <c r="L32" s="59"/>
      <c r="M32" s="59"/>
      <c r="N32" s="59"/>
      <c r="O32" s="59"/>
      <c r="P32" s="59"/>
      <c r="Q32" s="59"/>
      <c r="R32" s="59"/>
      <c r="S32" s="59"/>
      <c r="T32" s="59"/>
      <c r="U32" s="59"/>
      <c r="V32" s="59"/>
      <c r="W32" s="59"/>
      <c r="X32" s="59"/>
      <c r="Y32" s="58"/>
    </row>
    <row r="33" spans="1:25" ht="18.75" hidden="1" customHeight="1">
      <c r="A33" s="42"/>
      <c r="B33" s="77"/>
      <c r="C33" s="76"/>
      <c r="D33" s="65"/>
      <c r="E33" s="64"/>
      <c r="F33" s="64"/>
      <c r="G33" s="64"/>
      <c r="H33" s="64"/>
      <c r="I33" s="64"/>
      <c r="J33" s="64"/>
      <c r="K33" s="64"/>
      <c r="L33" s="64"/>
      <c r="M33" s="64"/>
      <c r="N33" s="64"/>
      <c r="O33" s="64"/>
      <c r="P33" s="64"/>
      <c r="Q33" s="64"/>
      <c r="R33" s="64"/>
      <c r="S33" s="64"/>
      <c r="T33" s="64"/>
      <c r="U33" s="64"/>
      <c r="V33" s="64"/>
      <c r="W33" s="64"/>
      <c r="X33" s="64"/>
      <c r="Y33" s="58"/>
    </row>
    <row r="34" spans="1:25" ht="15" hidden="1">
      <c r="A34" s="42"/>
      <c r="B34" s="77"/>
      <c r="C34" s="76"/>
      <c r="D34" s="65"/>
      <c r="E34" s="64"/>
      <c r="F34" s="64"/>
      <c r="G34" s="64"/>
      <c r="H34" s="64"/>
      <c r="I34" s="64"/>
      <c r="J34" s="64"/>
      <c r="K34" s="64"/>
      <c r="L34" s="64"/>
      <c r="M34" s="64"/>
      <c r="N34" s="64"/>
      <c r="O34" s="64"/>
      <c r="P34" s="64"/>
      <c r="Q34" s="64"/>
      <c r="R34" s="64"/>
      <c r="S34" s="64"/>
      <c r="T34" s="64"/>
      <c r="U34" s="64"/>
      <c r="V34" s="64"/>
      <c r="W34" s="64"/>
      <c r="X34" s="64"/>
      <c r="Y34" s="58"/>
    </row>
    <row r="35" spans="1:25" ht="24" hidden="1" customHeight="1">
      <c r="A35" s="42"/>
      <c r="B35" s="77"/>
      <c r="C35" s="76"/>
      <c r="D35" s="60"/>
      <c r="E35" s="688" t="s">
        <v>419</v>
      </c>
      <c r="F35" s="688"/>
      <c r="G35" s="688"/>
      <c r="H35" s="688"/>
      <c r="I35" s="688"/>
      <c r="J35" s="688"/>
      <c r="K35" s="688"/>
      <c r="L35" s="688"/>
      <c r="M35" s="688"/>
      <c r="N35" s="688"/>
      <c r="O35" s="688"/>
      <c r="P35" s="688"/>
      <c r="Q35" s="688"/>
      <c r="R35" s="688"/>
      <c r="S35" s="688"/>
      <c r="T35" s="688"/>
      <c r="U35" s="688"/>
      <c r="V35" s="688"/>
      <c r="W35" s="688"/>
      <c r="X35" s="688"/>
      <c r="Y35" s="58"/>
    </row>
    <row r="36" spans="1:25" ht="38.25" hidden="1" customHeight="1">
      <c r="A36" s="42"/>
      <c r="B36" s="77"/>
      <c r="C36" s="76"/>
      <c r="D36" s="60"/>
      <c r="E36" s="688"/>
      <c r="F36" s="688"/>
      <c r="G36" s="688"/>
      <c r="H36" s="688"/>
      <c r="I36" s="688"/>
      <c r="J36" s="688"/>
      <c r="K36" s="688"/>
      <c r="L36" s="688"/>
      <c r="M36" s="688"/>
      <c r="N36" s="688"/>
      <c r="O36" s="688"/>
      <c r="P36" s="688"/>
      <c r="Q36" s="688"/>
      <c r="R36" s="688"/>
      <c r="S36" s="688"/>
      <c r="T36" s="688"/>
      <c r="U36" s="688"/>
      <c r="V36" s="688"/>
      <c r="W36" s="688"/>
      <c r="X36" s="688"/>
      <c r="Y36" s="58"/>
    </row>
    <row r="37" spans="1:25" ht="9.75" hidden="1" customHeight="1">
      <c r="A37" s="42"/>
      <c r="B37" s="77"/>
      <c r="C37" s="76"/>
      <c r="D37" s="60"/>
      <c r="E37" s="688"/>
      <c r="F37" s="688"/>
      <c r="G37" s="688"/>
      <c r="H37" s="688"/>
      <c r="I37" s="688"/>
      <c r="J37" s="688"/>
      <c r="K37" s="688"/>
      <c r="L37" s="688"/>
      <c r="M37" s="688"/>
      <c r="N37" s="688"/>
      <c r="O37" s="688"/>
      <c r="P37" s="688"/>
      <c r="Q37" s="688"/>
      <c r="R37" s="688"/>
      <c r="S37" s="688"/>
      <c r="T37" s="688"/>
      <c r="U37" s="688"/>
      <c r="V37" s="688"/>
      <c r="W37" s="688"/>
      <c r="X37" s="688"/>
      <c r="Y37" s="58"/>
    </row>
    <row r="38" spans="1:25" ht="51" hidden="1" customHeight="1">
      <c r="A38" s="42"/>
      <c r="B38" s="77"/>
      <c r="C38" s="76"/>
      <c r="D38" s="60"/>
      <c r="E38" s="688"/>
      <c r="F38" s="688"/>
      <c r="G38" s="688"/>
      <c r="H38" s="688"/>
      <c r="I38" s="688"/>
      <c r="J38" s="688"/>
      <c r="K38" s="688"/>
      <c r="L38" s="688"/>
      <c r="M38" s="688"/>
      <c r="N38" s="688"/>
      <c r="O38" s="688"/>
      <c r="P38" s="688"/>
      <c r="Q38" s="688"/>
      <c r="R38" s="688"/>
      <c r="S38" s="688"/>
      <c r="T38" s="688"/>
      <c r="U38" s="688"/>
      <c r="V38" s="688"/>
      <c r="W38" s="688"/>
      <c r="X38" s="688"/>
      <c r="Y38" s="58"/>
    </row>
    <row r="39" spans="1:25" ht="15" hidden="1" customHeight="1">
      <c r="A39" s="42"/>
      <c r="B39" s="77"/>
      <c r="C39" s="76"/>
      <c r="D39" s="60"/>
      <c r="E39" s="688"/>
      <c r="F39" s="688"/>
      <c r="G39" s="688"/>
      <c r="H39" s="688"/>
      <c r="I39" s="688"/>
      <c r="J39" s="688"/>
      <c r="K39" s="688"/>
      <c r="L39" s="688"/>
      <c r="M39" s="688"/>
      <c r="N39" s="688"/>
      <c r="O39" s="688"/>
      <c r="P39" s="688"/>
      <c r="Q39" s="688"/>
      <c r="R39" s="688"/>
      <c r="S39" s="688"/>
      <c r="T39" s="688"/>
      <c r="U39" s="688"/>
      <c r="V39" s="688"/>
      <c r="W39" s="688"/>
      <c r="X39" s="688"/>
      <c r="Y39" s="58"/>
    </row>
    <row r="40" spans="1:25" ht="12" hidden="1" customHeight="1">
      <c r="A40" s="42"/>
      <c r="B40" s="77"/>
      <c r="C40" s="76"/>
      <c r="D40" s="60"/>
      <c r="E40" s="674"/>
      <c r="F40" s="675"/>
      <c r="G40" s="675"/>
      <c r="H40" s="675"/>
      <c r="I40" s="675"/>
      <c r="J40" s="675"/>
      <c r="K40" s="675"/>
      <c r="L40" s="675"/>
      <c r="M40" s="675"/>
      <c r="N40" s="675"/>
      <c r="O40" s="675"/>
      <c r="P40" s="675"/>
      <c r="Q40" s="675"/>
      <c r="R40" s="675"/>
      <c r="S40" s="675"/>
      <c r="T40" s="675"/>
      <c r="U40" s="675"/>
      <c r="V40" s="675"/>
      <c r="W40" s="675"/>
      <c r="X40" s="675"/>
      <c r="Y40" s="58"/>
    </row>
    <row r="41" spans="1:25" ht="38.25" hidden="1" customHeight="1">
      <c r="A41" s="42"/>
      <c r="B41" s="77"/>
      <c r="C41" s="76"/>
      <c r="D41" s="60"/>
      <c r="E41" s="688"/>
      <c r="F41" s="688"/>
      <c r="G41" s="688"/>
      <c r="H41" s="688"/>
      <c r="I41" s="688"/>
      <c r="J41" s="688"/>
      <c r="K41" s="688"/>
      <c r="L41" s="688"/>
      <c r="M41" s="688"/>
      <c r="N41" s="688"/>
      <c r="O41" s="688"/>
      <c r="P41" s="688"/>
      <c r="Q41" s="688"/>
      <c r="R41" s="688"/>
      <c r="S41" s="688"/>
      <c r="T41" s="688"/>
      <c r="U41" s="688"/>
      <c r="V41" s="688"/>
      <c r="W41" s="688"/>
      <c r="X41" s="688"/>
      <c r="Y41" s="58"/>
    </row>
    <row r="42" spans="1:25" ht="15" hidden="1">
      <c r="A42" s="42"/>
      <c r="B42" s="77"/>
      <c r="C42" s="76"/>
      <c r="D42" s="60"/>
      <c r="E42" s="688"/>
      <c r="F42" s="688"/>
      <c r="G42" s="688"/>
      <c r="H42" s="688"/>
      <c r="I42" s="688"/>
      <c r="J42" s="688"/>
      <c r="K42" s="688"/>
      <c r="L42" s="688"/>
      <c r="M42" s="688"/>
      <c r="N42" s="688"/>
      <c r="O42" s="688"/>
      <c r="P42" s="688"/>
      <c r="Q42" s="688"/>
      <c r="R42" s="688"/>
      <c r="S42" s="688"/>
      <c r="T42" s="688"/>
      <c r="U42" s="688"/>
      <c r="V42" s="688"/>
      <c r="W42" s="688"/>
      <c r="X42" s="688"/>
      <c r="Y42" s="58"/>
    </row>
    <row r="43" spans="1:25" ht="15" hidden="1">
      <c r="A43" s="42"/>
      <c r="B43" s="77"/>
      <c r="C43" s="76"/>
      <c r="D43" s="60"/>
      <c r="E43" s="688"/>
      <c r="F43" s="688"/>
      <c r="G43" s="688"/>
      <c r="H43" s="688"/>
      <c r="I43" s="688"/>
      <c r="J43" s="688"/>
      <c r="K43" s="688"/>
      <c r="L43" s="688"/>
      <c r="M43" s="688"/>
      <c r="N43" s="688"/>
      <c r="O43" s="688"/>
      <c r="P43" s="688"/>
      <c r="Q43" s="688"/>
      <c r="R43" s="688"/>
      <c r="S43" s="688"/>
      <c r="T43" s="688"/>
      <c r="U43" s="688"/>
      <c r="V43" s="688"/>
      <c r="W43" s="688"/>
      <c r="X43" s="688"/>
      <c r="Y43" s="58"/>
    </row>
    <row r="44" spans="1:25" ht="33.75" hidden="1" customHeight="1">
      <c r="A44" s="42"/>
      <c r="B44" s="77"/>
      <c r="C44" s="76"/>
      <c r="D44" s="65"/>
      <c r="E44" s="688"/>
      <c r="F44" s="688"/>
      <c r="G44" s="688"/>
      <c r="H44" s="688"/>
      <c r="I44" s="688"/>
      <c r="J44" s="688"/>
      <c r="K44" s="688"/>
      <c r="L44" s="688"/>
      <c r="M44" s="688"/>
      <c r="N44" s="688"/>
      <c r="O44" s="688"/>
      <c r="P44" s="688"/>
      <c r="Q44" s="688"/>
      <c r="R44" s="688"/>
      <c r="S44" s="688"/>
      <c r="T44" s="688"/>
      <c r="U44" s="688"/>
      <c r="V44" s="688"/>
      <c r="W44" s="688"/>
      <c r="X44" s="688"/>
      <c r="Y44" s="58"/>
    </row>
    <row r="45" spans="1:25" ht="15" hidden="1">
      <c r="A45" s="42"/>
      <c r="B45" s="77"/>
      <c r="C45" s="76"/>
      <c r="D45" s="65"/>
      <c r="E45" s="688"/>
      <c r="F45" s="688"/>
      <c r="G45" s="688"/>
      <c r="H45" s="688"/>
      <c r="I45" s="688"/>
      <c r="J45" s="688"/>
      <c r="K45" s="688"/>
      <c r="L45" s="688"/>
      <c r="M45" s="688"/>
      <c r="N45" s="688"/>
      <c r="O45" s="688"/>
      <c r="P45" s="688"/>
      <c r="Q45" s="688"/>
      <c r="R45" s="688"/>
      <c r="S45" s="688"/>
      <c r="T45" s="688"/>
      <c r="U45" s="688"/>
      <c r="V45" s="688"/>
      <c r="W45" s="688"/>
      <c r="X45" s="688"/>
      <c r="Y45" s="58"/>
    </row>
    <row r="46" spans="1:25" ht="24" hidden="1" customHeight="1">
      <c r="A46" s="42"/>
      <c r="B46" s="77"/>
      <c r="C46" s="76"/>
      <c r="D46" s="60"/>
      <c r="E46" s="676" t="s">
        <v>239</v>
      </c>
      <c r="F46" s="676"/>
      <c r="G46" s="676"/>
      <c r="H46" s="676"/>
      <c r="I46" s="676"/>
      <c r="J46" s="676"/>
      <c r="K46" s="676"/>
      <c r="L46" s="676"/>
      <c r="M46" s="676"/>
      <c r="N46" s="676"/>
      <c r="O46" s="676"/>
      <c r="P46" s="676"/>
      <c r="Q46" s="676"/>
      <c r="R46" s="676"/>
      <c r="S46" s="676"/>
      <c r="T46" s="676"/>
      <c r="U46" s="676"/>
      <c r="V46" s="676"/>
      <c r="W46" s="676"/>
      <c r="X46" s="676"/>
      <c r="Y46" s="58"/>
    </row>
    <row r="47" spans="1:25" ht="37.5" hidden="1" customHeight="1">
      <c r="A47" s="42"/>
      <c r="B47" s="77"/>
      <c r="C47" s="76"/>
      <c r="D47" s="60"/>
      <c r="E47" s="676"/>
      <c r="F47" s="676"/>
      <c r="G47" s="676"/>
      <c r="H47" s="676"/>
      <c r="I47" s="676"/>
      <c r="J47" s="676"/>
      <c r="K47" s="676"/>
      <c r="L47" s="676"/>
      <c r="M47" s="676"/>
      <c r="N47" s="676"/>
      <c r="O47" s="676"/>
      <c r="P47" s="676"/>
      <c r="Q47" s="676"/>
      <c r="R47" s="676"/>
      <c r="S47" s="676"/>
      <c r="T47" s="676"/>
      <c r="U47" s="676"/>
      <c r="V47" s="676"/>
      <c r="W47" s="676"/>
      <c r="X47" s="676"/>
      <c r="Y47" s="58"/>
    </row>
    <row r="48" spans="1:25" ht="24" hidden="1" customHeight="1">
      <c r="A48" s="42"/>
      <c r="B48" s="77"/>
      <c r="C48" s="76"/>
      <c r="D48" s="60"/>
      <c r="E48" s="676"/>
      <c r="F48" s="676"/>
      <c r="G48" s="676"/>
      <c r="H48" s="676"/>
      <c r="I48" s="676"/>
      <c r="J48" s="676"/>
      <c r="K48" s="676"/>
      <c r="L48" s="676"/>
      <c r="M48" s="676"/>
      <c r="N48" s="676"/>
      <c r="O48" s="676"/>
      <c r="P48" s="676"/>
      <c r="Q48" s="676"/>
      <c r="R48" s="676"/>
      <c r="S48" s="676"/>
      <c r="T48" s="676"/>
      <c r="U48" s="676"/>
      <c r="V48" s="676"/>
      <c r="W48" s="676"/>
      <c r="X48" s="676"/>
      <c r="Y48" s="58"/>
    </row>
    <row r="49" spans="1:25" ht="51" hidden="1" customHeight="1">
      <c r="A49" s="42"/>
      <c r="B49" s="77"/>
      <c r="C49" s="76"/>
      <c r="D49" s="60"/>
      <c r="E49" s="676"/>
      <c r="F49" s="676"/>
      <c r="G49" s="676"/>
      <c r="H49" s="676"/>
      <c r="I49" s="676"/>
      <c r="J49" s="676"/>
      <c r="K49" s="676"/>
      <c r="L49" s="676"/>
      <c r="M49" s="676"/>
      <c r="N49" s="676"/>
      <c r="O49" s="676"/>
      <c r="P49" s="676"/>
      <c r="Q49" s="676"/>
      <c r="R49" s="676"/>
      <c r="S49" s="676"/>
      <c r="T49" s="676"/>
      <c r="U49" s="676"/>
      <c r="V49" s="676"/>
      <c r="W49" s="676"/>
      <c r="X49" s="676"/>
      <c r="Y49" s="58"/>
    </row>
    <row r="50" spans="1:25" ht="15" hidden="1">
      <c r="A50" s="42"/>
      <c r="B50" s="77"/>
      <c r="C50" s="76"/>
      <c r="D50" s="60"/>
      <c r="E50" s="676"/>
      <c r="F50" s="676"/>
      <c r="G50" s="676"/>
      <c r="H50" s="676"/>
      <c r="I50" s="676"/>
      <c r="J50" s="676"/>
      <c r="K50" s="676"/>
      <c r="L50" s="676"/>
      <c r="M50" s="676"/>
      <c r="N50" s="676"/>
      <c r="O50" s="676"/>
      <c r="P50" s="676"/>
      <c r="Q50" s="676"/>
      <c r="R50" s="676"/>
      <c r="S50" s="676"/>
      <c r="T50" s="676"/>
      <c r="U50" s="676"/>
      <c r="V50" s="676"/>
      <c r="W50" s="676"/>
      <c r="X50" s="676"/>
      <c r="Y50" s="58"/>
    </row>
    <row r="51" spans="1:25" ht="15" hidden="1">
      <c r="A51" s="42"/>
      <c r="B51" s="77"/>
      <c r="C51" s="76"/>
      <c r="D51" s="60"/>
      <c r="E51" s="676"/>
      <c r="F51" s="676"/>
      <c r="G51" s="676"/>
      <c r="H51" s="676"/>
      <c r="I51" s="676"/>
      <c r="J51" s="676"/>
      <c r="K51" s="676"/>
      <c r="L51" s="676"/>
      <c r="M51" s="676"/>
      <c r="N51" s="676"/>
      <c r="O51" s="676"/>
      <c r="P51" s="676"/>
      <c r="Q51" s="676"/>
      <c r="R51" s="676"/>
      <c r="S51" s="676"/>
      <c r="T51" s="676"/>
      <c r="U51" s="676"/>
      <c r="V51" s="676"/>
      <c r="W51" s="676"/>
      <c r="X51" s="676"/>
      <c r="Y51" s="58"/>
    </row>
    <row r="52" spans="1:25" ht="15" hidden="1">
      <c r="A52" s="42"/>
      <c r="B52" s="77"/>
      <c r="C52" s="76"/>
      <c r="D52" s="60"/>
      <c r="E52" s="676"/>
      <c r="F52" s="676"/>
      <c r="G52" s="676"/>
      <c r="H52" s="676"/>
      <c r="I52" s="676"/>
      <c r="J52" s="676"/>
      <c r="K52" s="676"/>
      <c r="L52" s="676"/>
      <c r="M52" s="676"/>
      <c r="N52" s="676"/>
      <c r="O52" s="676"/>
      <c r="P52" s="676"/>
      <c r="Q52" s="676"/>
      <c r="R52" s="676"/>
      <c r="S52" s="676"/>
      <c r="T52" s="676"/>
      <c r="U52" s="676"/>
      <c r="V52" s="676"/>
      <c r="W52" s="676"/>
      <c r="X52" s="676"/>
      <c r="Y52" s="58"/>
    </row>
    <row r="53" spans="1:25" ht="15" hidden="1">
      <c r="A53" s="42"/>
      <c r="B53" s="77"/>
      <c r="C53" s="76"/>
      <c r="D53" s="60"/>
      <c r="E53" s="676"/>
      <c r="F53" s="676"/>
      <c r="G53" s="676"/>
      <c r="H53" s="676"/>
      <c r="I53" s="676"/>
      <c r="J53" s="676"/>
      <c r="K53" s="676"/>
      <c r="L53" s="676"/>
      <c r="M53" s="676"/>
      <c r="N53" s="676"/>
      <c r="O53" s="676"/>
      <c r="P53" s="676"/>
      <c r="Q53" s="676"/>
      <c r="R53" s="676"/>
      <c r="S53" s="676"/>
      <c r="T53" s="676"/>
      <c r="U53" s="676"/>
      <c r="V53" s="676"/>
      <c r="W53" s="676"/>
      <c r="X53" s="676"/>
      <c r="Y53" s="58"/>
    </row>
    <row r="54" spans="1:25" ht="15" hidden="1">
      <c r="A54" s="42"/>
      <c r="B54" s="77"/>
      <c r="C54" s="76"/>
      <c r="D54" s="60"/>
      <c r="E54" s="676"/>
      <c r="F54" s="676"/>
      <c r="G54" s="676"/>
      <c r="H54" s="676"/>
      <c r="I54" s="676"/>
      <c r="J54" s="676"/>
      <c r="K54" s="676"/>
      <c r="L54" s="676"/>
      <c r="M54" s="676"/>
      <c r="N54" s="676"/>
      <c r="O54" s="676"/>
      <c r="P54" s="676"/>
      <c r="Q54" s="676"/>
      <c r="R54" s="676"/>
      <c r="S54" s="676"/>
      <c r="T54" s="676"/>
      <c r="U54" s="676"/>
      <c r="V54" s="676"/>
      <c r="W54" s="676"/>
      <c r="X54" s="676"/>
      <c r="Y54" s="58"/>
    </row>
    <row r="55" spans="1:25" ht="15" hidden="1">
      <c r="A55" s="42"/>
      <c r="B55" s="77"/>
      <c r="C55" s="76"/>
      <c r="D55" s="60"/>
      <c r="E55" s="676"/>
      <c r="F55" s="676"/>
      <c r="G55" s="676"/>
      <c r="H55" s="676"/>
      <c r="I55" s="676"/>
      <c r="J55" s="676"/>
      <c r="K55" s="676"/>
      <c r="L55" s="676"/>
      <c r="M55" s="676"/>
      <c r="N55" s="676"/>
      <c r="O55" s="676"/>
      <c r="P55" s="676"/>
      <c r="Q55" s="676"/>
      <c r="R55" s="676"/>
      <c r="S55" s="676"/>
      <c r="T55" s="676"/>
      <c r="U55" s="676"/>
      <c r="V55" s="676"/>
      <c r="W55" s="676"/>
      <c r="X55" s="676"/>
      <c r="Y55" s="58"/>
    </row>
    <row r="56" spans="1:25" ht="25.5" hidden="1" customHeight="1">
      <c r="A56" s="42"/>
      <c r="B56" s="77"/>
      <c r="C56" s="76"/>
      <c r="D56" s="65"/>
      <c r="E56" s="676"/>
      <c r="F56" s="676"/>
      <c r="G56" s="676"/>
      <c r="H56" s="676"/>
      <c r="I56" s="676"/>
      <c r="J56" s="676"/>
      <c r="K56" s="676"/>
      <c r="L56" s="676"/>
      <c r="M56" s="676"/>
      <c r="N56" s="676"/>
      <c r="O56" s="676"/>
      <c r="P56" s="676"/>
      <c r="Q56" s="676"/>
      <c r="R56" s="676"/>
      <c r="S56" s="676"/>
      <c r="T56" s="676"/>
      <c r="U56" s="676"/>
      <c r="V56" s="676"/>
      <c r="W56" s="676"/>
      <c r="X56" s="676"/>
      <c r="Y56" s="58"/>
    </row>
    <row r="57" spans="1:25" ht="15" hidden="1">
      <c r="A57" s="42"/>
      <c r="B57" s="77"/>
      <c r="C57" s="76"/>
      <c r="D57" s="65"/>
      <c r="E57" s="676"/>
      <c r="F57" s="676"/>
      <c r="G57" s="676"/>
      <c r="H57" s="676"/>
      <c r="I57" s="676"/>
      <c r="J57" s="676"/>
      <c r="K57" s="676"/>
      <c r="L57" s="676"/>
      <c r="M57" s="676"/>
      <c r="N57" s="676"/>
      <c r="O57" s="676"/>
      <c r="P57" s="676"/>
      <c r="Q57" s="676"/>
      <c r="R57" s="676"/>
      <c r="S57" s="676"/>
      <c r="T57" s="676"/>
      <c r="U57" s="676"/>
      <c r="V57" s="676"/>
      <c r="W57" s="676"/>
      <c r="X57" s="676"/>
      <c r="Y57" s="58"/>
    </row>
    <row r="58" spans="1:25" ht="15" hidden="1" customHeight="1">
      <c r="A58" s="42"/>
      <c r="B58" s="77"/>
      <c r="C58" s="76"/>
      <c r="D58" s="60"/>
      <c r="E58" s="677" t="s">
        <v>420</v>
      </c>
      <c r="F58" s="677"/>
      <c r="G58" s="677"/>
      <c r="H58" s="677"/>
      <c r="I58" s="677"/>
      <c r="J58" s="677"/>
      <c r="K58" s="677"/>
      <c r="L58" s="677"/>
      <c r="M58" s="677"/>
      <c r="N58" s="677"/>
      <c r="O58" s="677"/>
      <c r="P58" s="677"/>
      <c r="Q58" s="677"/>
      <c r="R58" s="677"/>
      <c r="S58" s="677"/>
      <c r="T58" s="677"/>
      <c r="U58" s="677"/>
      <c r="V58" s="356"/>
      <c r="W58" s="356"/>
      <c r="X58" s="356"/>
      <c r="Y58" s="58"/>
    </row>
    <row r="59" spans="1:25" ht="15" hidden="1" customHeight="1">
      <c r="A59" s="42"/>
      <c r="B59" s="77"/>
      <c r="C59" s="76"/>
      <c r="D59" s="60"/>
      <c r="E59" s="679"/>
      <c r="F59" s="679"/>
      <c r="G59" s="679"/>
      <c r="H59" s="674"/>
      <c r="I59" s="675"/>
      <c r="J59" s="675"/>
      <c r="K59" s="675"/>
      <c r="L59" s="675"/>
      <c r="M59" s="675"/>
      <c r="N59" s="675"/>
      <c r="O59" s="675"/>
      <c r="P59" s="675"/>
      <c r="Q59" s="675"/>
      <c r="R59" s="675"/>
      <c r="S59" s="675"/>
      <c r="T59" s="675"/>
      <c r="U59" s="675"/>
      <c r="V59" s="675"/>
      <c r="W59" s="675"/>
      <c r="X59" s="675"/>
      <c r="Y59" s="58"/>
    </row>
    <row r="60" spans="1:25" ht="15" hidden="1" customHeight="1">
      <c r="A60" s="42"/>
      <c r="B60" s="77"/>
      <c r="C60" s="76"/>
      <c r="D60" s="60"/>
      <c r="E60" s="678"/>
      <c r="F60" s="678"/>
      <c r="G60" s="678"/>
      <c r="H60" s="673"/>
      <c r="I60" s="673"/>
      <c r="J60" s="673"/>
      <c r="K60" s="673"/>
      <c r="L60" s="673"/>
      <c r="M60" s="673"/>
      <c r="N60" s="673"/>
      <c r="O60" s="673"/>
      <c r="P60" s="673"/>
      <c r="Q60" s="673"/>
      <c r="R60" s="673"/>
      <c r="S60" s="673"/>
      <c r="T60" s="673"/>
      <c r="U60" s="673"/>
      <c r="V60" s="673"/>
      <c r="W60" s="673"/>
      <c r="X60" s="673"/>
      <c r="Y60" s="58"/>
    </row>
    <row r="61" spans="1:25" ht="15" hidden="1">
      <c r="A61" s="42"/>
      <c r="B61" s="77"/>
      <c r="C61" s="76"/>
      <c r="D61" s="60"/>
      <c r="E61" s="69"/>
      <c r="F61" s="67"/>
      <c r="G61" s="68"/>
      <c r="H61" s="673"/>
      <c r="I61" s="673"/>
      <c r="J61" s="673"/>
      <c r="K61" s="673"/>
      <c r="L61" s="673"/>
      <c r="M61" s="673"/>
      <c r="N61" s="673"/>
      <c r="O61" s="673"/>
      <c r="P61" s="673"/>
      <c r="Q61" s="673"/>
      <c r="R61" s="673"/>
      <c r="S61" s="673"/>
      <c r="T61" s="673"/>
      <c r="U61" s="673"/>
      <c r="V61" s="673"/>
      <c r="W61" s="673"/>
      <c r="X61" s="673"/>
      <c r="Y61" s="58"/>
    </row>
    <row r="62" spans="1:25" ht="27.75" hidden="1" customHeight="1">
      <c r="A62" s="42"/>
      <c r="B62" s="77"/>
      <c r="C62" s="76"/>
      <c r="D62" s="60"/>
      <c r="E62" s="59"/>
      <c r="F62" s="59"/>
      <c r="G62" s="59"/>
      <c r="H62" s="59"/>
      <c r="I62" s="59"/>
      <c r="J62" s="59"/>
      <c r="K62" s="59"/>
      <c r="L62" s="59"/>
      <c r="M62" s="59"/>
      <c r="N62" s="59"/>
      <c r="O62" s="59"/>
      <c r="P62" s="59"/>
      <c r="Q62" s="59"/>
      <c r="R62" s="59"/>
      <c r="S62" s="59"/>
      <c r="T62" s="59"/>
      <c r="U62" s="59"/>
      <c r="V62" s="59"/>
      <c r="W62" s="59"/>
      <c r="X62" s="59"/>
      <c r="Y62" s="58"/>
    </row>
    <row r="63" spans="1:25" ht="15" hidden="1">
      <c r="A63" s="42"/>
      <c r="B63" s="77"/>
      <c r="C63" s="76"/>
      <c r="D63" s="60"/>
      <c r="E63" s="59"/>
      <c r="F63" s="59"/>
      <c r="G63" s="59"/>
      <c r="H63" s="59"/>
      <c r="I63" s="59"/>
      <c r="J63" s="59"/>
      <c r="K63" s="59"/>
      <c r="L63" s="59"/>
      <c r="M63" s="59"/>
      <c r="N63" s="59"/>
      <c r="O63" s="59"/>
      <c r="P63" s="59"/>
      <c r="Q63" s="59"/>
      <c r="R63" s="59"/>
      <c r="S63" s="59"/>
      <c r="T63" s="59"/>
      <c r="U63" s="59"/>
      <c r="V63" s="59"/>
      <c r="W63" s="59"/>
      <c r="X63" s="59"/>
      <c r="Y63" s="58"/>
    </row>
    <row r="64" spans="1:25" ht="15" hidden="1">
      <c r="A64" s="42"/>
      <c r="B64" s="77"/>
      <c r="C64" s="76"/>
      <c r="D64" s="60"/>
      <c r="E64" s="59"/>
      <c r="F64" s="59"/>
      <c r="G64" s="59"/>
      <c r="H64" s="59"/>
      <c r="I64" s="59"/>
      <c r="J64" s="59"/>
      <c r="K64" s="59"/>
      <c r="L64" s="59"/>
      <c r="M64" s="59"/>
      <c r="N64" s="59"/>
      <c r="O64" s="59"/>
      <c r="P64" s="59"/>
      <c r="Q64" s="59"/>
      <c r="R64" s="59"/>
      <c r="S64" s="59"/>
      <c r="T64" s="59"/>
      <c r="U64" s="59"/>
      <c r="V64" s="59"/>
      <c r="W64" s="59"/>
      <c r="X64" s="59"/>
      <c r="Y64" s="58"/>
    </row>
    <row r="65" spans="1:25" ht="15" hidden="1">
      <c r="A65" s="42"/>
      <c r="B65" s="77"/>
      <c r="C65" s="76"/>
      <c r="D65" s="60"/>
      <c r="E65" s="59"/>
      <c r="F65" s="59"/>
      <c r="G65" s="59"/>
      <c r="H65" s="59"/>
      <c r="I65" s="59"/>
      <c r="J65" s="59"/>
      <c r="K65" s="59"/>
      <c r="L65" s="59"/>
      <c r="M65" s="59"/>
      <c r="N65" s="59"/>
      <c r="O65" s="59"/>
      <c r="P65" s="59"/>
      <c r="Q65" s="59"/>
      <c r="R65" s="59"/>
      <c r="S65" s="59"/>
      <c r="T65" s="59"/>
      <c r="U65" s="59"/>
      <c r="V65" s="59"/>
      <c r="W65" s="59"/>
      <c r="X65" s="59"/>
      <c r="Y65" s="58"/>
    </row>
    <row r="66" spans="1:25" ht="15" hidden="1">
      <c r="A66" s="42"/>
      <c r="B66" s="77"/>
      <c r="C66" s="76"/>
      <c r="D66" s="60"/>
      <c r="E66" s="59"/>
      <c r="F66" s="59"/>
      <c r="G66" s="59"/>
      <c r="H66" s="59"/>
      <c r="I66" s="59"/>
      <c r="J66" s="59"/>
      <c r="K66" s="59"/>
      <c r="L66" s="59"/>
      <c r="M66" s="59"/>
      <c r="N66" s="59"/>
      <c r="O66" s="59"/>
      <c r="P66" s="59"/>
      <c r="Q66" s="59"/>
      <c r="R66" s="59"/>
      <c r="S66" s="59"/>
      <c r="T66" s="59"/>
      <c r="U66" s="59"/>
      <c r="V66" s="59"/>
      <c r="W66" s="59"/>
      <c r="X66" s="59"/>
      <c r="Y66" s="58"/>
    </row>
    <row r="67" spans="1:25" ht="15" hidden="1">
      <c r="A67" s="42"/>
      <c r="B67" s="77"/>
      <c r="C67" s="76"/>
      <c r="D67" s="60"/>
      <c r="E67" s="59"/>
      <c r="F67" s="59"/>
      <c r="G67" s="59"/>
      <c r="H67" s="59"/>
      <c r="I67" s="59"/>
      <c r="J67" s="59"/>
      <c r="K67" s="59"/>
      <c r="L67" s="59"/>
      <c r="M67" s="59"/>
      <c r="N67" s="59"/>
      <c r="O67" s="59"/>
      <c r="P67" s="59"/>
      <c r="Q67" s="59"/>
      <c r="R67" s="59"/>
      <c r="S67" s="59"/>
      <c r="T67" s="59"/>
      <c r="U67" s="59"/>
      <c r="V67" s="59"/>
      <c r="W67" s="59"/>
      <c r="X67" s="59"/>
      <c r="Y67" s="58"/>
    </row>
    <row r="68" spans="1:25" ht="89.25" hidden="1" customHeight="1">
      <c r="A68" s="42"/>
      <c r="B68" s="77"/>
      <c r="C68" s="76"/>
      <c r="D68" s="65"/>
      <c r="E68" s="64"/>
      <c r="F68" s="64"/>
      <c r="G68" s="64"/>
      <c r="H68" s="64"/>
      <c r="I68" s="64"/>
      <c r="J68" s="64"/>
      <c r="K68" s="64"/>
      <c r="L68" s="64"/>
      <c r="M68" s="64"/>
      <c r="N68" s="64"/>
      <c r="O68" s="64"/>
      <c r="P68" s="64"/>
      <c r="Q68" s="64"/>
      <c r="R68" s="64"/>
      <c r="S68" s="64"/>
      <c r="T68" s="64"/>
      <c r="U68" s="64"/>
      <c r="V68" s="64"/>
      <c r="W68" s="64"/>
      <c r="X68" s="64"/>
      <c r="Y68" s="58"/>
    </row>
    <row r="69" spans="1:25" ht="15" hidden="1">
      <c r="A69" s="42"/>
      <c r="B69" s="77"/>
      <c r="C69" s="76"/>
      <c r="D69" s="65"/>
      <c r="E69" s="64"/>
      <c r="F69" s="64"/>
      <c r="G69" s="64"/>
      <c r="H69" s="64"/>
      <c r="I69" s="64"/>
      <c r="J69" s="64"/>
      <c r="K69" s="64"/>
      <c r="L69" s="64"/>
      <c r="M69" s="64"/>
      <c r="N69" s="64"/>
      <c r="O69" s="64"/>
      <c r="P69" s="64"/>
      <c r="Q69" s="64"/>
      <c r="R69" s="64"/>
      <c r="S69" s="64"/>
      <c r="T69" s="64"/>
      <c r="U69" s="64"/>
      <c r="V69" s="64"/>
      <c r="W69" s="64"/>
      <c r="X69" s="64"/>
      <c r="Y69" s="58"/>
    </row>
    <row r="70" spans="1:25" ht="15" hidden="1">
      <c r="A70" s="42"/>
      <c r="B70" s="77"/>
      <c r="C70" s="76"/>
      <c r="D70" s="60"/>
      <c r="E70" s="677" t="s">
        <v>421</v>
      </c>
      <c r="F70" s="677"/>
      <c r="G70" s="677"/>
      <c r="H70" s="677"/>
      <c r="I70" s="677"/>
      <c r="J70" s="677"/>
      <c r="K70" s="677"/>
      <c r="L70" s="677"/>
      <c r="M70" s="677"/>
      <c r="N70" s="677"/>
      <c r="O70" s="677"/>
      <c r="P70" s="677"/>
      <c r="Q70" s="677"/>
      <c r="R70" s="677"/>
      <c r="S70" s="677"/>
      <c r="T70" s="677"/>
      <c r="U70" s="616"/>
      <c r="V70" s="616"/>
      <c r="W70" s="616"/>
      <c r="X70" s="616"/>
      <c r="Y70" s="58"/>
    </row>
    <row r="71" spans="1:25" ht="15" hidden="1">
      <c r="A71" s="42"/>
      <c r="B71" s="77"/>
      <c r="C71" s="76"/>
      <c r="D71" s="60"/>
      <c r="E71" s="677" t="s">
        <v>621</v>
      </c>
      <c r="F71" s="677"/>
      <c r="G71" s="677"/>
      <c r="H71" s="677"/>
      <c r="I71" s="677"/>
      <c r="J71" s="677"/>
      <c r="K71" s="677"/>
      <c r="L71" s="677"/>
      <c r="M71" s="677"/>
      <c r="N71" s="677"/>
      <c r="O71" s="677"/>
      <c r="P71" s="677"/>
      <c r="Q71" s="677"/>
      <c r="R71" s="677"/>
      <c r="S71" s="677"/>
      <c r="T71" s="677"/>
      <c r="U71" s="617"/>
      <c r="V71" s="617"/>
      <c r="W71" s="617"/>
      <c r="X71" s="617"/>
      <c r="Y71" s="58"/>
    </row>
    <row r="72" spans="1:25" ht="40.5" hidden="1" customHeight="1">
      <c r="A72" s="42"/>
      <c r="B72" s="77"/>
      <c r="C72" s="76"/>
      <c r="D72" s="60"/>
      <c r="E72" s="617"/>
      <c r="F72" s="617"/>
      <c r="G72" s="617"/>
      <c r="H72" s="617"/>
      <c r="I72" s="617"/>
      <c r="J72" s="617"/>
      <c r="K72" s="617"/>
      <c r="L72" s="617"/>
      <c r="M72" s="617"/>
      <c r="N72" s="617"/>
      <c r="O72" s="617"/>
      <c r="P72" s="617"/>
      <c r="Q72" s="617"/>
      <c r="R72" s="617"/>
      <c r="S72" s="617"/>
      <c r="T72" s="617"/>
      <c r="U72" s="617"/>
      <c r="V72" s="617"/>
      <c r="W72" s="617"/>
      <c r="X72" s="617"/>
      <c r="Y72" s="58"/>
    </row>
    <row r="73" spans="1:25" ht="63" hidden="1" customHeight="1">
      <c r="A73" s="42"/>
      <c r="B73" s="77"/>
      <c r="C73" s="76"/>
      <c r="D73" s="60"/>
      <c r="E73" s="617"/>
      <c r="F73" s="617"/>
      <c r="G73" s="617"/>
      <c r="H73" s="617"/>
      <c r="I73" s="617"/>
      <c r="J73" s="617"/>
      <c r="K73" s="617"/>
      <c r="L73" s="617"/>
      <c r="M73" s="617"/>
      <c r="N73" s="617"/>
      <c r="O73" s="617"/>
      <c r="P73" s="617"/>
      <c r="Q73" s="617"/>
      <c r="R73" s="617"/>
      <c r="S73" s="617"/>
      <c r="T73" s="617"/>
      <c r="U73" s="617"/>
      <c r="V73" s="617"/>
      <c r="W73" s="617"/>
      <c r="X73" s="617"/>
      <c r="Y73" s="58"/>
    </row>
    <row r="74" spans="1:25" ht="30" hidden="1" customHeight="1">
      <c r="A74" s="42"/>
      <c r="B74" s="77"/>
      <c r="C74" s="76"/>
      <c r="D74" s="60"/>
      <c r="E74" s="617"/>
      <c r="F74" s="617"/>
      <c r="G74" s="617"/>
      <c r="H74" s="617"/>
      <c r="I74" s="617"/>
      <c r="J74" s="617"/>
      <c r="K74" s="617"/>
      <c r="L74" s="617"/>
      <c r="M74" s="617"/>
      <c r="N74" s="617"/>
      <c r="O74" s="617"/>
      <c r="P74" s="617"/>
      <c r="Q74" s="617"/>
      <c r="R74" s="617"/>
      <c r="S74" s="617"/>
      <c r="T74" s="617"/>
      <c r="U74" s="617"/>
      <c r="V74" s="617"/>
      <c r="W74" s="617"/>
      <c r="X74" s="617"/>
      <c r="Y74" s="58"/>
    </row>
    <row r="75" spans="1:25" ht="30" hidden="1" customHeight="1">
      <c r="A75" s="42"/>
      <c r="B75" s="77"/>
      <c r="C75" s="76"/>
      <c r="D75" s="60"/>
      <c r="E75" s="617"/>
      <c r="F75" s="617"/>
      <c r="G75" s="617"/>
      <c r="H75" s="617"/>
      <c r="I75" s="617"/>
      <c r="J75" s="617"/>
      <c r="K75" s="617"/>
      <c r="L75" s="617"/>
      <c r="M75" s="617"/>
      <c r="N75" s="617"/>
      <c r="O75" s="617"/>
      <c r="P75" s="617"/>
      <c r="Q75" s="617"/>
      <c r="R75" s="617"/>
      <c r="S75" s="617"/>
      <c r="T75" s="617"/>
      <c r="U75" s="617"/>
      <c r="V75" s="617"/>
      <c r="W75" s="617"/>
      <c r="X75" s="617"/>
      <c r="Y75" s="58"/>
    </row>
    <row r="76" spans="1:25" ht="15" hidden="1">
      <c r="A76" s="42"/>
      <c r="B76" s="77"/>
      <c r="C76" s="76"/>
      <c r="D76" s="60"/>
      <c r="E76" s="617"/>
      <c r="F76" s="617"/>
      <c r="G76" s="617"/>
      <c r="H76" s="617"/>
      <c r="I76" s="617"/>
      <c r="J76" s="617"/>
      <c r="K76" s="617"/>
      <c r="L76" s="617"/>
      <c r="M76" s="617"/>
      <c r="N76" s="617"/>
      <c r="O76" s="617"/>
      <c r="P76" s="617"/>
      <c r="Q76" s="617"/>
      <c r="R76" s="617"/>
      <c r="S76" s="617"/>
      <c r="T76" s="617"/>
      <c r="U76" s="617"/>
      <c r="V76" s="617"/>
      <c r="W76" s="617"/>
      <c r="X76" s="617"/>
      <c r="Y76" s="58"/>
    </row>
    <row r="77" spans="1:25" ht="15" hidden="1">
      <c r="A77" s="42"/>
      <c r="B77" s="77"/>
      <c r="C77" s="76"/>
      <c r="D77" s="60"/>
      <c r="E77" s="617"/>
      <c r="F77" s="617"/>
      <c r="G77" s="617"/>
      <c r="H77" s="617"/>
      <c r="I77" s="617"/>
      <c r="J77" s="617"/>
      <c r="K77" s="617"/>
      <c r="L77" s="617"/>
      <c r="M77" s="617"/>
      <c r="N77" s="617"/>
      <c r="O77" s="617"/>
      <c r="P77" s="617"/>
      <c r="Q77" s="617"/>
      <c r="R77" s="617"/>
      <c r="S77" s="617"/>
      <c r="T77" s="617"/>
      <c r="U77" s="617"/>
      <c r="V77" s="617"/>
      <c r="W77" s="617"/>
      <c r="X77" s="617"/>
      <c r="Y77" s="58"/>
    </row>
    <row r="78" spans="1:25" ht="8.25" hidden="1" customHeight="1">
      <c r="A78" s="42"/>
      <c r="B78" s="77"/>
      <c r="C78" s="76"/>
      <c r="D78" s="60"/>
      <c r="E78" s="79"/>
      <c r="F78" s="79"/>
      <c r="G78" s="79"/>
      <c r="H78" s="79"/>
      <c r="I78" s="79"/>
      <c r="J78" s="79"/>
      <c r="K78" s="79"/>
      <c r="L78" s="79"/>
      <c r="M78" s="79"/>
      <c r="N78" s="79"/>
      <c r="O78" s="79"/>
      <c r="P78" s="79"/>
      <c r="Q78" s="79"/>
      <c r="R78" s="79"/>
      <c r="S78" s="79"/>
      <c r="T78" s="79"/>
      <c r="U78" s="79"/>
      <c r="V78" s="79"/>
      <c r="W78" s="79"/>
      <c r="X78" s="79"/>
      <c r="Y78" s="58"/>
    </row>
    <row r="79" spans="1:25" ht="21" hidden="1" customHeight="1">
      <c r="A79" s="42"/>
      <c r="B79" s="77"/>
      <c r="C79" s="76"/>
      <c r="D79" s="60"/>
      <c r="E79" s="618"/>
      <c r="F79" s="618"/>
      <c r="G79" s="618"/>
      <c r="H79" s="618"/>
      <c r="I79" s="618"/>
      <c r="J79" s="618"/>
      <c r="K79" s="618"/>
      <c r="L79" s="618"/>
      <c r="M79" s="618"/>
      <c r="N79" s="618"/>
      <c r="O79" s="618"/>
      <c r="P79" s="618"/>
      <c r="Q79" s="618"/>
      <c r="R79" s="618"/>
      <c r="S79" s="618"/>
      <c r="T79" s="618"/>
      <c r="U79" s="618"/>
      <c r="V79" s="618"/>
      <c r="W79" s="618"/>
      <c r="X79" s="618"/>
      <c r="Y79" s="58"/>
    </row>
    <row r="80" spans="1:25" ht="14.25" hidden="1" customHeight="1">
      <c r="A80" s="42"/>
      <c r="B80" s="77"/>
      <c r="C80" s="76"/>
      <c r="D80" s="60"/>
      <c r="E80" s="619"/>
      <c r="F80" s="619"/>
      <c r="G80" s="619"/>
      <c r="H80" s="619"/>
      <c r="Y80" s="58"/>
    </row>
    <row r="81" spans="1:25" ht="15" hidden="1">
      <c r="A81" s="42"/>
      <c r="B81" s="77"/>
      <c r="C81" s="76"/>
      <c r="D81" s="60"/>
      <c r="E81" s="677" t="s">
        <v>420</v>
      </c>
      <c r="F81" s="677"/>
      <c r="G81" s="677"/>
      <c r="H81" s="677"/>
      <c r="I81" s="677"/>
      <c r="J81" s="677"/>
      <c r="K81" s="677"/>
      <c r="L81" s="677"/>
      <c r="M81" s="677"/>
      <c r="N81" s="677"/>
      <c r="O81" s="677"/>
      <c r="P81" s="677"/>
      <c r="Q81" s="677"/>
      <c r="R81" s="677"/>
      <c r="S81" s="677"/>
      <c r="T81" s="677"/>
      <c r="U81" s="677"/>
      <c r="V81" s="356"/>
      <c r="W81" s="356"/>
      <c r="X81" s="356"/>
      <c r="Y81" s="58"/>
    </row>
    <row r="82" spans="1:25" ht="15" hidden="1" customHeight="1">
      <c r="A82" s="42"/>
      <c r="B82" s="77"/>
      <c r="C82" s="76"/>
      <c r="D82" s="60"/>
      <c r="E82" s="678"/>
      <c r="F82" s="678"/>
      <c r="G82" s="678"/>
      <c r="H82" s="674"/>
      <c r="I82" s="675"/>
      <c r="J82" s="675"/>
      <c r="K82" s="675"/>
      <c r="L82" s="675"/>
      <c r="M82" s="675"/>
      <c r="N82" s="675"/>
      <c r="O82" s="675"/>
      <c r="P82" s="675"/>
      <c r="Q82" s="675"/>
      <c r="R82" s="675"/>
      <c r="S82" s="675"/>
      <c r="T82" s="675"/>
      <c r="U82" s="675"/>
      <c r="V82" s="675"/>
      <c r="W82" s="675"/>
      <c r="X82" s="675"/>
      <c r="Y82" s="58"/>
    </row>
    <row r="83" spans="1:25" ht="15" hidden="1" customHeight="1">
      <c r="A83" s="42"/>
      <c r="B83" s="77"/>
      <c r="C83" s="76"/>
      <c r="D83" s="60"/>
      <c r="Y83" s="58"/>
    </row>
    <row r="84" spans="1:25" ht="15" hidden="1" customHeight="1">
      <c r="A84" s="42"/>
      <c r="B84" s="77"/>
      <c r="C84" s="76"/>
      <c r="D84" s="60"/>
      <c r="E84" s="69"/>
      <c r="F84" s="67"/>
      <c r="G84" s="68"/>
      <c r="H84" s="673"/>
      <c r="I84" s="673"/>
      <c r="J84" s="673"/>
      <c r="K84" s="673"/>
      <c r="L84" s="673"/>
      <c r="M84" s="673"/>
      <c r="N84" s="673"/>
      <c r="O84" s="673"/>
      <c r="P84" s="673"/>
      <c r="Q84" s="673"/>
      <c r="R84" s="673"/>
      <c r="S84" s="673"/>
      <c r="T84" s="673"/>
      <c r="U84" s="673"/>
      <c r="V84" s="673"/>
      <c r="W84" s="673"/>
      <c r="X84" s="673"/>
      <c r="Y84" s="58"/>
    </row>
    <row r="85" spans="1:25" ht="15" hidden="1">
      <c r="A85" s="42"/>
      <c r="B85" s="77"/>
      <c r="C85" s="76"/>
      <c r="D85" s="60"/>
      <c r="E85" s="59"/>
      <c r="F85" s="59"/>
      <c r="G85" s="59"/>
      <c r="H85" s="66"/>
      <c r="I85" s="66"/>
      <c r="J85" s="66"/>
      <c r="K85" s="66"/>
      <c r="L85" s="66"/>
      <c r="M85" s="66"/>
      <c r="N85" s="66"/>
      <c r="O85" s="66"/>
      <c r="P85" s="66"/>
      <c r="Q85" s="66"/>
      <c r="R85" s="66"/>
      <c r="S85" s="66"/>
      <c r="T85" s="66"/>
      <c r="U85" s="66"/>
      <c r="V85" s="66"/>
      <c r="W85" s="59"/>
      <c r="X85" s="59"/>
      <c r="Y85" s="58"/>
    </row>
    <row r="86" spans="1:25" ht="15" hidden="1">
      <c r="A86" s="42"/>
      <c r="B86" s="77"/>
      <c r="C86" s="76"/>
      <c r="D86" s="60"/>
      <c r="E86" s="59"/>
      <c r="F86" s="59"/>
      <c r="G86" s="59"/>
      <c r="H86" s="59"/>
      <c r="I86" s="59"/>
      <c r="J86" s="59"/>
      <c r="K86" s="59"/>
      <c r="L86" s="59"/>
      <c r="M86" s="59"/>
      <c r="N86" s="59"/>
      <c r="O86" s="59"/>
      <c r="P86" s="59"/>
      <c r="Q86" s="59"/>
      <c r="R86" s="59"/>
      <c r="S86" s="59"/>
      <c r="T86" s="59"/>
      <c r="U86" s="59"/>
      <c r="V86" s="59"/>
      <c r="W86" s="59"/>
      <c r="X86" s="59"/>
      <c r="Y86" s="58"/>
    </row>
    <row r="87" spans="1:25" ht="15" hidden="1">
      <c r="A87" s="42"/>
      <c r="B87" s="77"/>
      <c r="C87" s="76"/>
      <c r="D87" s="60"/>
      <c r="E87" s="59"/>
      <c r="F87" s="59"/>
      <c r="G87" s="59"/>
      <c r="H87" s="59"/>
      <c r="I87" s="59"/>
      <c r="J87" s="59"/>
      <c r="K87" s="59"/>
      <c r="L87" s="59"/>
      <c r="M87" s="59"/>
      <c r="N87" s="59"/>
      <c r="O87" s="59"/>
      <c r="P87" s="59"/>
      <c r="Q87" s="59"/>
      <c r="R87" s="59"/>
      <c r="S87" s="59"/>
      <c r="T87" s="59"/>
      <c r="U87" s="59"/>
      <c r="V87" s="59"/>
      <c r="W87" s="59"/>
      <c r="X87" s="59"/>
      <c r="Y87" s="58"/>
    </row>
    <row r="88" spans="1:25" ht="15" hidden="1">
      <c r="A88" s="42"/>
      <c r="B88" s="77"/>
      <c r="C88" s="76"/>
      <c r="D88" s="60"/>
      <c r="E88" s="59"/>
      <c r="F88" s="59"/>
      <c r="G88" s="59"/>
      <c r="H88" s="59"/>
      <c r="I88" s="59"/>
      <c r="J88" s="59"/>
      <c r="K88" s="59"/>
      <c r="L88" s="59"/>
      <c r="M88" s="59"/>
      <c r="N88" s="59"/>
      <c r="O88" s="59"/>
      <c r="P88" s="59"/>
      <c r="Q88" s="59"/>
      <c r="R88" s="59"/>
      <c r="S88" s="59"/>
      <c r="T88" s="59"/>
      <c r="U88" s="59"/>
      <c r="V88" s="59"/>
      <c r="W88" s="59"/>
      <c r="X88" s="59"/>
      <c r="Y88" s="58"/>
    </row>
    <row r="89" spans="1:25" ht="15" hidden="1">
      <c r="A89" s="42"/>
      <c r="B89" s="77"/>
      <c r="C89" s="76"/>
      <c r="D89" s="60"/>
      <c r="E89" s="59"/>
      <c r="F89" s="59"/>
      <c r="G89" s="59"/>
      <c r="H89" s="59"/>
      <c r="I89" s="59"/>
      <c r="J89" s="59"/>
      <c r="K89" s="59"/>
      <c r="L89" s="59"/>
      <c r="M89" s="59"/>
      <c r="N89" s="59"/>
      <c r="O89" s="59"/>
      <c r="P89" s="59"/>
      <c r="Q89" s="59"/>
      <c r="R89" s="59"/>
      <c r="S89" s="59"/>
      <c r="T89" s="59"/>
      <c r="U89" s="59"/>
      <c r="V89" s="59"/>
      <c r="W89" s="59"/>
      <c r="X89" s="59"/>
      <c r="Y89" s="58"/>
    </row>
    <row r="90" spans="1:25" ht="15" hidden="1">
      <c r="A90" s="42"/>
      <c r="B90" s="77"/>
      <c r="C90" s="76"/>
      <c r="D90" s="60"/>
      <c r="E90" s="59"/>
      <c r="F90" s="59"/>
      <c r="G90" s="59"/>
      <c r="H90" s="59"/>
      <c r="I90" s="59"/>
      <c r="J90" s="59"/>
      <c r="K90" s="59"/>
      <c r="L90" s="59"/>
      <c r="M90" s="59"/>
      <c r="N90" s="59"/>
      <c r="O90" s="59"/>
      <c r="P90" s="59"/>
      <c r="Q90" s="59"/>
      <c r="R90" s="59"/>
      <c r="S90" s="59"/>
      <c r="T90" s="59"/>
      <c r="U90" s="59"/>
      <c r="V90" s="59"/>
      <c r="W90" s="59"/>
      <c r="X90" s="59"/>
      <c r="Y90" s="58"/>
    </row>
    <row r="91" spans="1:25" ht="15" hidden="1">
      <c r="A91" s="42"/>
      <c r="B91" s="77"/>
      <c r="C91" s="76"/>
      <c r="D91" s="60"/>
      <c r="E91" s="59"/>
      <c r="F91" s="59"/>
      <c r="G91" s="59"/>
      <c r="H91" s="59"/>
      <c r="I91" s="59"/>
      <c r="J91" s="59"/>
      <c r="K91" s="59"/>
      <c r="L91" s="59"/>
      <c r="M91" s="59"/>
      <c r="N91" s="59"/>
      <c r="O91" s="59"/>
      <c r="P91" s="59"/>
      <c r="Q91" s="59"/>
      <c r="R91" s="59"/>
      <c r="S91" s="59"/>
      <c r="T91" s="59"/>
      <c r="U91" s="59"/>
      <c r="V91" s="59"/>
      <c r="W91" s="59"/>
      <c r="X91" s="59"/>
      <c r="Y91" s="58"/>
    </row>
    <row r="92" spans="1:25" ht="15" hidden="1">
      <c r="A92" s="42"/>
      <c r="B92" s="77"/>
      <c r="C92" s="76"/>
      <c r="D92" s="60"/>
      <c r="E92" s="59"/>
      <c r="F92" s="59"/>
      <c r="G92" s="59"/>
      <c r="H92" s="59"/>
      <c r="I92" s="59"/>
      <c r="J92" s="59"/>
      <c r="K92" s="59"/>
      <c r="L92" s="59"/>
      <c r="M92" s="59"/>
      <c r="N92" s="59"/>
      <c r="O92" s="59"/>
      <c r="P92" s="59"/>
      <c r="Q92" s="59"/>
      <c r="R92" s="59"/>
      <c r="S92" s="59"/>
      <c r="T92" s="59"/>
      <c r="U92" s="59"/>
      <c r="V92" s="59"/>
      <c r="W92" s="59"/>
      <c r="X92" s="59"/>
      <c r="Y92" s="58"/>
    </row>
    <row r="93" spans="1:25" ht="15" hidden="1">
      <c r="A93" s="42"/>
      <c r="B93" s="77"/>
      <c r="C93" s="76"/>
      <c r="D93" s="60"/>
      <c r="E93" s="59"/>
      <c r="F93" s="59"/>
      <c r="G93" s="59"/>
      <c r="H93" s="59"/>
      <c r="I93" s="59"/>
      <c r="J93" s="59"/>
      <c r="K93" s="59"/>
      <c r="L93" s="59"/>
      <c r="M93" s="59"/>
      <c r="N93" s="59"/>
      <c r="O93" s="59"/>
      <c r="P93" s="59"/>
      <c r="Q93" s="59"/>
      <c r="R93" s="59"/>
      <c r="S93" s="59"/>
      <c r="T93" s="59"/>
      <c r="U93" s="59"/>
      <c r="V93" s="59"/>
      <c r="W93" s="59"/>
      <c r="X93" s="59"/>
      <c r="Y93" s="58"/>
    </row>
    <row r="94" spans="1:25" ht="15" hidden="1">
      <c r="A94" s="42"/>
      <c r="B94" s="77"/>
      <c r="C94" s="76"/>
      <c r="D94" s="60"/>
      <c r="E94" s="59"/>
      <c r="F94" s="59"/>
      <c r="G94" s="59"/>
      <c r="H94" s="59"/>
      <c r="I94" s="59"/>
      <c r="J94" s="59"/>
      <c r="K94" s="59"/>
      <c r="L94" s="59"/>
      <c r="M94" s="59"/>
      <c r="N94" s="59"/>
      <c r="O94" s="59"/>
      <c r="P94" s="59"/>
      <c r="Q94" s="59"/>
      <c r="R94" s="59"/>
      <c r="S94" s="59"/>
      <c r="T94" s="59"/>
      <c r="U94" s="59"/>
      <c r="V94" s="59"/>
      <c r="W94" s="59"/>
      <c r="X94" s="59"/>
      <c r="Y94" s="58"/>
    </row>
    <row r="95" spans="1:25" ht="15" hidden="1">
      <c r="A95" s="42"/>
      <c r="B95" s="77"/>
      <c r="C95" s="76"/>
      <c r="D95" s="60"/>
      <c r="E95" s="59"/>
      <c r="F95" s="59"/>
      <c r="G95" s="59"/>
      <c r="H95" s="59"/>
      <c r="I95" s="59"/>
      <c r="J95" s="59"/>
      <c r="K95" s="59"/>
      <c r="L95" s="59"/>
      <c r="M95" s="59"/>
      <c r="N95" s="59"/>
      <c r="O95" s="59"/>
      <c r="P95" s="59"/>
      <c r="Q95" s="59"/>
      <c r="R95" s="59"/>
      <c r="S95" s="59"/>
      <c r="T95" s="59"/>
      <c r="U95" s="59"/>
      <c r="V95" s="59"/>
      <c r="W95" s="59"/>
      <c r="X95" s="59"/>
      <c r="Y95" s="58"/>
    </row>
    <row r="96" spans="1:25" ht="27" hidden="1" customHeight="1">
      <c r="A96" s="42"/>
      <c r="B96" s="77"/>
      <c r="C96" s="76"/>
      <c r="D96" s="65"/>
      <c r="E96" s="64"/>
      <c r="F96" s="64"/>
      <c r="G96" s="64"/>
      <c r="H96" s="64"/>
      <c r="I96" s="64"/>
      <c r="J96" s="64"/>
      <c r="K96" s="64"/>
      <c r="L96" s="64"/>
      <c r="M96" s="64"/>
      <c r="N96" s="64"/>
      <c r="O96" s="64"/>
      <c r="P96" s="64"/>
      <c r="Q96" s="64"/>
      <c r="R96" s="64"/>
      <c r="S96" s="64"/>
      <c r="T96" s="64"/>
      <c r="U96" s="64"/>
      <c r="V96" s="64"/>
      <c r="W96" s="64"/>
      <c r="X96" s="64"/>
      <c r="Y96" s="58"/>
    </row>
    <row r="97" spans="1:27" ht="15" hidden="1">
      <c r="A97" s="42"/>
      <c r="B97" s="77"/>
      <c r="C97" s="76"/>
      <c r="D97" s="65"/>
      <c r="E97" s="64"/>
      <c r="F97" s="64"/>
      <c r="G97" s="64"/>
      <c r="H97" s="64"/>
      <c r="I97" s="64"/>
      <c r="J97" s="64"/>
      <c r="K97" s="64"/>
      <c r="L97" s="64"/>
      <c r="M97" s="64"/>
      <c r="N97" s="64"/>
      <c r="O97" s="64"/>
      <c r="P97" s="64"/>
      <c r="Q97" s="64"/>
      <c r="R97" s="64"/>
      <c r="S97" s="64"/>
      <c r="T97" s="64"/>
      <c r="U97" s="64"/>
      <c r="V97" s="64"/>
      <c r="W97" s="64"/>
      <c r="X97" s="64"/>
      <c r="Y97" s="58"/>
    </row>
    <row r="98" spans="1:27" ht="25.5" hidden="1" customHeight="1">
      <c r="A98" s="42"/>
      <c r="B98" s="77"/>
      <c r="C98" s="76"/>
      <c r="D98" s="60"/>
      <c r="E98" s="681" t="s">
        <v>238</v>
      </c>
      <c r="F98" s="681"/>
      <c r="G98" s="681"/>
      <c r="H98" s="681"/>
      <c r="I98" s="681"/>
      <c r="J98" s="681"/>
      <c r="K98" s="681"/>
      <c r="L98" s="681"/>
      <c r="M98" s="681"/>
      <c r="N98" s="681"/>
      <c r="O98" s="681"/>
      <c r="P98" s="681"/>
      <c r="Q98" s="681"/>
      <c r="R98" s="681"/>
      <c r="S98" s="681"/>
      <c r="T98" s="681"/>
      <c r="U98" s="681"/>
      <c r="V98" s="681"/>
      <c r="W98" s="681"/>
      <c r="X98" s="681"/>
      <c r="Y98" s="58"/>
    </row>
    <row r="99" spans="1:27" ht="15" hidden="1" customHeight="1">
      <c r="A99" s="42"/>
      <c r="B99" s="77"/>
      <c r="C99" s="76"/>
      <c r="D99" s="60"/>
      <c r="E99" s="59"/>
      <c r="F99" s="59"/>
      <c r="G99" s="59"/>
      <c r="H99" s="62"/>
      <c r="I99" s="62"/>
      <c r="J99" s="62"/>
      <c r="K99" s="62"/>
      <c r="L99" s="62"/>
      <c r="M99" s="62"/>
      <c r="N99" s="62"/>
      <c r="O99" s="61"/>
      <c r="P99" s="61"/>
      <c r="Q99" s="61"/>
      <c r="R99" s="61"/>
      <c r="S99" s="61"/>
      <c r="T99" s="61"/>
      <c r="U99" s="59"/>
      <c r="V99" s="59"/>
      <c r="W99" s="59"/>
      <c r="X99" s="59"/>
      <c r="Y99" s="58"/>
    </row>
    <row r="100" spans="1:27" ht="15" hidden="1" customHeight="1">
      <c r="A100" s="42"/>
      <c r="B100" s="77"/>
      <c r="C100" s="76"/>
      <c r="D100" s="60"/>
      <c r="E100" s="63"/>
      <c r="F100" s="680" t="s">
        <v>237</v>
      </c>
      <c r="G100" s="680"/>
      <c r="H100" s="680"/>
      <c r="I100" s="680"/>
      <c r="J100" s="680"/>
      <c r="K100" s="680"/>
      <c r="L100" s="680"/>
      <c r="M100" s="680"/>
      <c r="N100" s="680"/>
      <c r="O100" s="680"/>
      <c r="P100" s="680"/>
      <c r="Q100" s="680"/>
      <c r="R100" s="680"/>
      <c r="S100" s="680"/>
      <c r="T100" s="61"/>
      <c r="U100" s="59"/>
      <c r="V100" s="59"/>
      <c r="W100" s="59"/>
      <c r="X100" s="59"/>
      <c r="Y100" s="58"/>
      <c r="AA100" s="78" t="s">
        <v>235</v>
      </c>
    </row>
    <row r="101" spans="1:27" ht="15" hidden="1" customHeight="1">
      <c r="A101" s="42"/>
      <c r="B101" s="77"/>
      <c r="C101" s="76"/>
      <c r="D101" s="60"/>
      <c r="E101" s="59"/>
      <c r="F101" s="59"/>
      <c r="G101" s="59"/>
      <c r="H101" s="62"/>
      <c r="I101" s="62"/>
      <c r="J101" s="62"/>
      <c r="K101" s="62"/>
      <c r="L101" s="62"/>
      <c r="M101" s="62"/>
      <c r="N101" s="62"/>
      <c r="O101" s="61"/>
      <c r="P101" s="61"/>
      <c r="Q101" s="61"/>
      <c r="R101" s="61"/>
      <c r="S101" s="61"/>
      <c r="T101" s="61"/>
      <c r="U101" s="59"/>
      <c r="V101" s="59"/>
      <c r="W101" s="59"/>
      <c r="X101" s="59"/>
      <c r="Y101" s="58"/>
    </row>
    <row r="102" spans="1:27" ht="15" hidden="1">
      <c r="A102" s="42"/>
      <c r="B102" s="77"/>
      <c r="C102" s="76"/>
      <c r="D102" s="60"/>
      <c r="E102" s="59"/>
      <c r="F102" s="680" t="s">
        <v>236</v>
      </c>
      <c r="G102" s="680"/>
      <c r="H102" s="680"/>
      <c r="I102" s="680"/>
      <c r="J102" s="680"/>
      <c r="K102" s="680"/>
      <c r="L102" s="680"/>
      <c r="M102" s="680"/>
      <c r="N102" s="680"/>
      <c r="O102" s="680"/>
      <c r="P102" s="680"/>
      <c r="Q102" s="680"/>
      <c r="R102" s="680"/>
      <c r="S102" s="680"/>
      <c r="T102" s="680"/>
      <c r="U102" s="680"/>
      <c r="V102" s="680"/>
      <c r="W102" s="680"/>
      <c r="X102" s="680"/>
      <c r="Y102" s="58"/>
    </row>
    <row r="103" spans="1:27" ht="15" hidden="1">
      <c r="A103" s="42"/>
      <c r="B103" s="77"/>
      <c r="C103" s="76"/>
      <c r="D103" s="60"/>
      <c r="E103" s="59"/>
      <c r="F103" s="59"/>
      <c r="G103" s="59"/>
      <c r="H103" s="59"/>
      <c r="I103" s="59"/>
      <c r="J103" s="59"/>
      <c r="K103" s="59"/>
      <c r="L103" s="59"/>
      <c r="M103" s="59"/>
      <c r="N103" s="59"/>
      <c r="O103" s="59"/>
      <c r="P103" s="59"/>
      <c r="Q103" s="59"/>
      <c r="R103" s="59"/>
      <c r="S103" s="59"/>
      <c r="T103" s="59"/>
      <c r="U103" s="59"/>
      <c r="V103" s="59"/>
      <c r="W103" s="59"/>
      <c r="X103" s="59"/>
      <c r="Y103" s="58"/>
    </row>
    <row r="104" spans="1:27" ht="15" hidden="1">
      <c r="A104" s="42"/>
      <c r="B104" s="77"/>
      <c r="C104" s="76"/>
      <c r="D104" s="60"/>
      <c r="E104" s="59"/>
      <c r="F104" s="59"/>
      <c r="G104" s="59"/>
      <c r="H104" s="59"/>
      <c r="I104" s="59"/>
      <c r="J104" s="59"/>
      <c r="K104" s="59"/>
      <c r="L104" s="59"/>
      <c r="M104" s="59"/>
      <c r="N104" s="59"/>
      <c r="O104" s="59"/>
      <c r="P104" s="59"/>
      <c r="Q104" s="59"/>
      <c r="R104" s="59"/>
      <c r="S104" s="59"/>
      <c r="T104" s="59"/>
      <c r="U104" s="59"/>
      <c r="V104" s="59"/>
      <c r="W104" s="59"/>
      <c r="X104" s="59"/>
      <c r="Y104" s="58"/>
    </row>
    <row r="105" spans="1:27" ht="15" hidden="1">
      <c r="A105" s="42"/>
      <c r="B105" s="77"/>
      <c r="C105" s="76"/>
      <c r="D105" s="60"/>
      <c r="E105" s="59"/>
      <c r="F105" s="59"/>
      <c r="G105" s="59"/>
      <c r="H105" s="59"/>
      <c r="I105" s="59"/>
      <c r="J105" s="59"/>
      <c r="K105" s="59"/>
      <c r="L105" s="59"/>
      <c r="M105" s="59"/>
      <c r="N105" s="59"/>
      <c r="O105" s="59"/>
      <c r="P105" s="59"/>
      <c r="Q105" s="59"/>
      <c r="R105" s="59"/>
      <c r="S105" s="59"/>
      <c r="T105" s="59"/>
      <c r="U105" s="59"/>
      <c r="V105" s="59"/>
      <c r="W105" s="59"/>
      <c r="X105" s="59"/>
      <c r="Y105" s="58"/>
    </row>
    <row r="106" spans="1:27" ht="15" hidden="1">
      <c r="A106" s="42"/>
      <c r="B106" s="77"/>
      <c r="C106" s="76"/>
      <c r="D106" s="60"/>
      <c r="E106" s="59"/>
      <c r="F106" s="59"/>
      <c r="G106" s="59"/>
      <c r="H106" s="59"/>
      <c r="I106" s="59"/>
      <c r="J106" s="59"/>
      <c r="K106" s="59"/>
      <c r="L106" s="59"/>
      <c r="M106" s="59"/>
      <c r="N106" s="59"/>
      <c r="O106" s="59"/>
      <c r="P106" s="59"/>
      <c r="Q106" s="59"/>
      <c r="R106" s="59"/>
      <c r="S106" s="59"/>
      <c r="T106" s="59"/>
      <c r="U106" s="59"/>
      <c r="V106" s="59"/>
      <c r="W106" s="59"/>
      <c r="X106" s="59"/>
      <c r="Y106" s="58"/>
    </row>
    <row r="107" spans="1:27" ht="15" hidden="1">
      <c r="A107" s="42"/>
      <c r="B107" s="77"/>
      <c r="C107" s="76"/>
      <c r="D107" s="60"/>
      <c r="E107" s="59"/>
      <c r="F107" s="59"/>
      <c r="G107" s="59"/>
      <c r="H107" s="59"/>
      <c r="I107" s="59"/>
      <c r="J107" s="59"/>
      <c r="K107" s="59"/>
      <c r="L107" s="59"/>
      <c r="M107" s="59"/>
      <c r="N107" s="59"/>
      <c r="O107" s="59"/>
      <c r="P107" s="59"/>
      <c r="Q107" s="59"/>
      <c r="R107" s="59"/>
      <c r="S107" s="59"/>
      <c r="T107" s="59"/>
      <c r="U107" s="59"/>
      <c r="V107" s="59"/>
      <c r="W107" s="59"/>
      <c r="X107" s="59"/>
      <c r="Y107" s="58"/>
    </row>
    <row r="108" spans="1:27" ht="15" hidden="1">
      <c r="A108" s="42"/>
      <c r="B108" s="77"/>
      <c r="C108" s="76"/>
      <c r="D108" s="60"/>
      <c r="E108" s="59"/>
      <c r="F108" s="59"/>
      <c r="G108" s="59"/>
      <c r="H108" s="59"/>
      <c r="I108" s="59"/>
      <c r="J108" s="59"/>
      <c r="K108" s="59"/>
      <c r="L108" s="59"/>
      <c r="M108" s="59"/>
      <c r="N108" s="59"/>
      <c r="O108" s="59"/>
      <c r="P108" s="59"/>
      <c r="Q108" s="59"/>
      <c r="R108" s="59"/>
      <c r="S108" s="59"/>
      <c r="T108" s="59"/>
      <c r="U108" s="59"/>
      <c r="V108" s="59"/>
      <c r="W108" s="59"/>
      <c r="X108" s="59"/>
      <c r="Y108" s="58"/>
    </row>
    <row r="109" spans="1:27" ht="15" hidden="1">
      <c r="A109" s="42"/>
      <c r="B109" s="77"/>
      <c r="C109" s="76"/>
      <c r="D109" s="60"/>
      <c r="E109" s="59"/>
      <c r="F109" s="59"/>
      <c r="G109" s="59"/>
      <c r="H109" s="59"/>
      <c r="I109" s="59"/>
      <c r="J109" s="59"/>
      <c r="K109" s="59"/>
      <c r="L109" s="59"/>
      <c r="M109" s="59"/>
      <c r="N109" s="59"/>
      <c r="O109" s="59"/>
      <c r="P109" s="59"/>
      <c r="Q109" s="59"/>
      <c r="R109" s="59"/>
      <c r="S109" s="59"/>
      <c r="T109" s="59"/>
      <c r="U109" s="59"/>
      <c r="V109" s="59"/>
      <c r="W109" s="59"/>
      <c r="X109" s="59"/>
      <c r="Y109" s="58"/>
    </row>
    <row r="110" spans="1:27" ht="15" hidden="1">
      <c r="A110" s="42"/>
      <c r="B110" s="77"/>
      <c r="C110" s="76"/>
      <c r="D110" s="60"/>
      <c r="E110" s="59"/>
      <c r="F110" s="59"/>
      <c r="G110" s="59"/>
      <c r="H110" s="59"/>
      <c r="I110" s="59"/>
      <c r="J110" s="59"/>
      <c r="K110" s="59"/>
      <c r="L110" s="59"/>
      <c r="M110" s="59"/>
      <c r="N110" s="59"/>
      <c r="O110" s="59"/>
      <c r="P110" s="59"/>
      <c r="Q110" s="59"/>
      <c r="R110" s="59"/>
      <c r="S110" s="59"/>
      <c r="T110" s="59"/>
      <c r="U110" s="59"/>
      <c r="V110" s="59"/>
      <c r="W110" s="59"/>
      <c r="X110" s="59"/>
      <c r="Y110" s="58"/>
    </row>
    <row r="111" spans="1:27" ht="30" hidden="1" customHeight="1">
      <c r="A111" s="42"/>
      <c r="B111" s="77"/>
      <c r="C111" s="76"/>
      <c r="D111" s="60"/>
      <c r="E111" s="59"/>
      <c r="F111" s="59"/>
      <c r="G111" s="59"/>
      <c r="H111" s="59"/>
      <c r="I111" s="59"/>
      <c r="J111" s="59"/>
      <c r="K111" s="59"/>
      <c r="L111" s="59"/>
      <c r="M111" s="59"/>
      <c r="N111" s="59"/>
      <c r="O111" s="59"/>
      <c r="P111" s="59"/>
      <c r="Q111" s="59"/>
      <c r="R111" s="59"/>
      <c r="S111" s="59"/>
      <c r="T111" s="59"/>
      <c r="U111" s="59"/>
      <c r="V111" s="59"/>
      <c r="W111" s="59"/>
      <c r="X111" s="59"/>
      <c r="Y111" s="58"/>
    </row>
    <row r="112" spans="1:27" ht="31.5" hidden="1" customHeight="1">
      <c r="A112" s="42"/>
      <c r="B112" s="77"/>
      <c r="C112" s="76"/>
      <c r="D112" s="60"/>
      <c r="E112" s="59"/>
      <c r="F112" s="59"/>
      <c r="G112" s="59"/>
      <c r="H112" s="59"/>
      <c r="I112" s="59"/>
      <c r="J112" s="59"/>
      <c r="K112" s="59"/>
      <c r="L112" s="59"/>
      <c r="M112" s="59"/>
      <c r="N112" s="59"/>
      <c r="O112" s="59"/>
      <c r="P112" s="59"/>
      <c r="Q112" s="59"/>
      <c r="R112" s="59"/>
      <c r="S112" s="59"/>
      <c r="T112" s="59"/>
      <c r="U112" s="59"/>
      <c r="V112" s="59"/>
      <c r="W112" s="59"/>
      <c r="X112" s="59"/>
      <c r="Y112" s="58"/>
    </row>
    <row r="113" spans="1:25" ht="15" customHeight="1">
      <c r="A113" s="42"/>
      <c r="B113" s="75"/>
      <c r="C113" s="74"/>
      <c r="D113" s="57"/>
      <c r="E113" s="56"/>
      <c r="F113" s="56"/>
      <c r="G113" s="56"/>
      <c r="H113" s="56"/>
      <c r="I113" s="56"/>
      <c r="J113" s="56"/>
      <c r="K113" s="56"/>
      <c r="L113" s="56"/>
      <c r="M113" s="56"/>
      <c r="N113" s="56"/>
      <c r="O113" s="56"/>
      <c r="P113" s="56"/>
      <c r="Q113" s="56"/>
      <c r="R113" s="56"/>
      <c r="S113" s="56"/>
      <c r="T113" s="56"/>
      <c r="U113" s="56"/>
      <c r="V113" s="56"/>
      <c r="W113" s="56"/>
      <c r="X113" s="56"/>
      <c r="Y113" s="55"/>
    </row>
  </sheetData>
  <sheetProtection password="FA9C" sheet="1" objects="1" scenarios="1" formatColumns="0" formatRows="0"/>
  <dataConsolidate leftLabels="1" link="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PRICE_VO.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9"/>
  <sheetViews>
    <sheetView showGridLines="0" zoomScaleNormal="100" workbookViewId="0"/>
  </sheetViews>
  <sheetFormatPr defaultRowHeight="11.25"/>
  <cols>
    <col min="1" max="1" width="30.7109375" style="11" customWidth="1"/>
    <col min="2" max="2" width="80.7109375" style="11" customWidth="1"/>
    <col min="3" max="3" width="30.7109375" style="11" customWidth="1"/>
    <col min="4" max="16384" width="9.140625" style="10"/>
  </cols>
  <sheetData>
    <row r="1" spans="1:4" ht="24" customHeight="1">
      <c r="A1" s="119" t="s">
        <v>73</v>
      </c>
      <c r="B1" s="119" t="s">
        <v>74</v>
      </c>
      <c r="C1" s="119" t="s">
        <v>75</v>
      </c>
      <c r="D1" s="9"/>
    </row>
    <row r="2" spans="1:4">
      <c r="A2" s="663">
        <v>44089.576921296299</v>
      </c>
      <c r="B2" s="11" t="s">
        <v>698</v>
      </c>
      <c r="C2" s="11" t="s">
        <v>468</v>
      </c>
    </row>
    <row r="3" spans="1:4">
      <c r="A3" s="663">
        <v>44089.576932870368</v>
      </c>
      <c r="B3" s="11" t="s">
        <v>699</v>
      </c>
      <c r="C3" s="11" t="s">
        <v>468</v>
      </c>
    </row>
    <row r="4" spans="1:4" ht="78.75">
      <c r="A4" s="663">
        <v>44089.576932870368</v>
      </c>
      <c r="B4" s="11" t="s">
        <v>700</v>
      </c>
      <c r="C4" s="11" t="s">
        <v>468</v>
      </c>
    </row>
    <row r="5" spans="1:4">
      <c r="A5" s="663">
        <v>44089.576944444445</v>
      </c>
      <c r="B5" s="11" t="s">
        <v>701</v>
      </c>
      <c r="C5" s="11" t="s">
        <v>468</v>
      </c>
    </row>
    <row r="6" spans="1:4">
      <c r="A6" s="663">
        <v>44089.576967592591</v>
      </c>
      <c r="B6" s="11" t="s">
        <v>702</v>
      </c>
      <c r="C6" s="11" t="s">
        <v>468</v>
      </c>
    </row>
    <row r="7" spans="1:4">
      <c r="A7" s="663">
        <v>44089.577025462961</v>
      </c>
      <c r="B7" s="11" t="s">
        <v>703</v>
      </c>
      <c r="C7" s="11" t="s">
        <v>468</v>
      </c>
    </row>
    <row r="8" spans="1:4">
      <c r="A8" s="663">
        <v>44089.577025462961</v>
      </c>
      <c r="B8" s="11" t="s">
        <v>704</v>
      </c>
      <c r="C8" s="11" t="s">
        <v>468</v>
      </c>
    </row>
    <row r="9" spans="1:4">
      <c r="A9" s="663">
        <v>44089.577037037037</v>
      </c>
      <c r="B9" s="11" t="s">
        <v>705</v>
      </c>
      <c r="C9" s="11" t="s">
        <v>468</v>
      </c>
    </row>
    <row r="10" spans="1:4" ht="22.5">
      <c r="A10" s="663">
        <v>44089.577060185184</v>
      </c>
      <c r="B10" s="11" t="s">
        <v>706</v>
      </c>
      <c r="C10" s="11" t="s">
        <v>468</v>
      </c>
    </row>
    <row r="11" spans="1:4" ht="22.5">
      <c r="A11" s="663">
        <v>44089.577106481483</v>
      </c>
      <c r="B11" s="11" t="s">
        <v>708</v>
      </c>
      <c r="C11" s="11" t="s">
        <v>468</v>
      </c>
    </row>
    <row r="12" spans="1:4">
      <c r="A12" s="663">
        <v>44189.584803240738</v>
      </c>
      <c r="B12" s="11" t="s">
        <v>698</v>
      </c>
      <c r="C12" s="11" t="s">
        <v>468</v>
      </c>
    </row>
    <row r="13" spans="1:4">
      <c r="A13" s="663">
        <v>44189.584814814814</v>
      </c>
      <c r="B13" s="11" t="s">
        <v>709</v>
      </c>
      <c r="C13" s="11" t="s">
        <v>468</v>
      </c>
    </row>
    <row r="14" spans="1:4">
      <c r="A14" s="663">
        <v>44189.585219907407</v>
      </c>
      <c r="B14" s="11" t="s">
        <v>698</v>
      </c>
      <c r="C14" s="11" t="s">
        <v>468</v>
      </c>
    </row>
    <row r="15" spans="1:4">
      <c r="A15" s="663">
        <v>44189.585231481484</v>
      </c>
      <c r="B15" s="11" t="s">
        <v>709</v>
      </c>
      <c r="C15" s="11" t="s">
        <v>468</v>
      </c>
    </row>
    <row r="16" spans="1:4">
      <c r="A16" s="663">
        <v>44189.590717592589</v>
      </c>
      <c r="B16" s="11" t="s">
        <v>698</v>
      </c>
      <c r="C16" s="11" t="s">
        <v>468</v>
      </c>
    </row>
    <row r="17" spans="1:3">
      <c r="A17" s="663">
        <v>44189.590729166666</v>
      </c>
      <c r="B17" s="11" t="s">
        <v>709</v>
      </c>
      <c r="C17" s="11" t="s">
        <v>468</v>
      </c>
    </row>
    <row r="18" spans="1:3">
      <c r="A18" s="663">
        <v>44189.637592592589</v>
      </c>
      <c r="B18" s="11" t="s">
        <v>698</v>
      </c>
      <c r="C18" s="11" t="s">
        <v>468</v>
      </c>
    </row>
    <row r="19" spans="1:3">
      <c r="A19" s="663">
        <v>44189.637604166666</v>
      </c>
      <c r="B19" s="11" t="s">
        <v>709</v>
      </c>
      <c r="C19" s="11" t="s">
        <v>468</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2"/>
  <sheetViews>
    <sheetView showGridLines="0" topLeftCell="D25" zoomScaleNormal="100" workbookViewId="0">
      <selection activeCell="F47" sqref="F47"/>
    </sheetView>
  </sheetViews>
  <sheetFormatPr defaultRowHeight="11.25"/>
  <cols>
    <col min="1" max="1" width="10.7109375" style="291" hidden="1" customWidth="1"/>
    <col min="2" max="2" width="10.7109375" style="90"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4"/>
    <col min="10" max="10" width="30" style="22" customWidth="1"/>
    <col min="11" max="16384" width="9.140625" style="22"/>
  </cols>
  <sheetData>
    <row r="1" spans="1:12" s="529" customFormat="1" ht="3" customHeight="1">
      <c r="A1" s="527"/>
      <c r="B1" s="528"/>
      <c r="F1" s="529">
        <v>26381312</v>
      </c>
      <c r="G1" s="530"/>
      <c r="I1" s="530"/>
    </row>
    <row r="2" spans="1:12" s="17" customFormat="1" ht="14.25">
      <c r="A2" s="290"/>
      <c r="B2" s="90"/>
      <c r="E2" s="535" t="str">
        <f>"Код шаблона: " &amp; GetCode()</f>
        <v>Код шаблона: FAS.JKH.OPEN.INFO.PRICE.VO</v>
      </c>
      <c r="F2" s="608"/>
      <c r="G2" s="534"/>
      <c r="H2" s="534"/>
      <c r="I2" s="534"/>
      <c r="J2" s="534"/>
      <c r="K2" s="534"/>
      <c r="L2" s="534"/>
    </row>
    <row r="3" spans="1:12" ht="14.25">
      <c r="E3" s="536" t="str">
        <f>"Версия " &amp; GetVersion()</f>
        <v>Версия 1.0.2</v>
      </c>
      <c r="F3" s="608"/>
      <c r="G3" s="42"/>
      <c r="H3" s="42"/>
      <c r="I3" s="42"/>
      <c r="J3" s="42"/>
      <c r="K3" s="42"/>
      <c r="L3" s="386"/>
    </row>
    <row r="4" spans="1:12" s="514" customFormat="1" ht="6">
      <c r="A4" s="508"/>
      <c r="B4" s="509"/>
      <c r="C4" s="510"/>
      <c r="D4" s="511"/>
      <c r="E4" s="531"/>
      <c r="F4" s="532"/>
      <c r="G4" s="533"/>
      <c r="I4" s="515"/>
    </row>
    <row r="5" spans="1:12" ht="22.5">
      <c r="D5" s="23"/>
      <c r="E5" s="693" t="s">
        <v>677</v>
      </c>
      <c r="F5" s="694"/>
      <c r="G5" s="598"/>
      <c r="J5" s="441"/>
    </row>
    <row r="6" spans="1:12" s="514" customFormat="1" ht="6">
      <c r="A6" s="508"/>
      <c r="B6" s="509"/>
      <c r="C6" s="510"/>
      <c r="D6" s="511"/>
      <c r="E6" s="516"/>
      <c r="F6" s="517"/>
      <c r="G6" s="518"/>
      <c r="I6" s="515"/>
    </row>
    <row r="7" spans="1:12" ht="27">
      <c r="D7" s="23"/>
      <c r="E7" s="24" t="s">
        <v>55</v>
      </c>
      <c r="F7" s="468" t="s">
        <v>168</v>
      </c>
      <c r="G7" s="526"/>
    </row>
    <row r="8" spans="1:12" s="514" customFormat="1" ht="6">
      <c r="A8" s="508"/>
      <c r="B8" s="509"/>
      <c r="C8" s="510"/>
      <c r="D8" s="511"/>
      <c r="E8" s="512"/>
      <c r="F8" s="513"/>
      <c r="G8" s="511"/>
      <c r="I8" s="515"/>
    </row>
    <row r="9" spans="1:12" ht="27">
      <c r="D9" s="23"/>
      <c r="E9" s="24" t="s">
        <v>505</v>
      </c>
      <c r="F9" s="489" t="s">
        <v>88</v>
      </c>
      <c r="G9" s="525"/>
    </row>
    <row r="10" spans="1:12" s="514" customFormat="1" ht="6">
      <c r="A10" s="519"/>
      <c r="B10" s="509"/>
      <c r="C10" s="510"/>
      <c r="D10" s="520"/>
      <c r="E10" s="516"/>
      <c r="F10" s="521"/>
      <c r="G10" s="522"/>
      <c r="I10" s="515"/>
    </row>
    <row r="11" spans="1:12" ht="27">
      <c r="A11" s="293"/>
      <c r="D11" s="23"/>
      <c r="E11" s="81" t="s">
        <v>503</v>
      </c>
      <c r="F11" s="665" t="s">
        <v>1307</v>
      </c>
      <c r="G11" s="523"/>
    </row>
    <row r="12" spans="1:12" ht="27">
      <c r="D12" s="23"/>
      <c r="E12" s="81" t="s">
        <v>504</v>
      </c>
      <c r="F12" s="665" t="s">
        <v>1308</v>
      </c>
      <c r="G12" s="525"/>
    </row>
    <row r="13" spans="1:12" s="514" customFormat="1" ht="6">
      <c r="A13" s="519"/>
      <c r="B13" s="509"/>
      <c r="C13" s="510"/>
      <c r="D13" s="520"/>
      <c r="E13" s="516"/>
      <c r="F13" s="521"/>
      <c r="G13" s="522"/>
      <c r="I13" s="515"/>
    </row>
    <row r="14" spans="1:12" ht="27">
      <c r="D14" s="23"/>
      <c r="E14" s="81" t="s">
        <v>378</v>
      </c>
      <c r="F14" s="633" t="s">
        <v>46</v>
      </c>
      <c r="G14" s="525"/>
    </row>
    <row r="15" spans="1:12" ht="27">
      <c r="D15" s="23"/>
      <c r="E15" s="81" t="s">
        <v>302</v>
      </c>
      <c r="F15" s="634" t="s">
        <v>1503</v>
      </c>
      <c r="G15" s="525"/>
    </row>
    <row r="16" spans="1:12" ht="27">
      <c r="B16" s="253"/>
      <c r="D16" s="23"/>
      <c r="E16" s="81" t="s">
        <v>685</v>
      </c>
      <c r="F16" s="634" t="s">
        <v>1307</v>
      </c>
      <c r="G16" s="525"/>
      <c r="I16" s="18"/>
    </row>
    <row r="17" spans="1:9" ht="19.5">
      <c r="D17" s="23"/>
      <c r="E17" s="24"/>
      <c r="F17" s="636" t="s">
        <v>691</v>
      </c>
      <c r="G17" s="20"/>
    </row>
    <row r="18" spans="1:9" ht="27">
      <c r="D18" s="23"/>
      <c r="E18" s="81" t="s">
        <v>537</v>
      </c>
      <c r="F18" s="633" t="s">
        <v>1507</v>
      </c>
      <c r="G18" s="525"/>
    </row>
    <row r="19" spans="1:9" ht="27">
      <c r="D19" s="23"/>
      <c r="E19" s="81" t="s">
        <v>632</v>
      </c>
      <c r="F19" s="634" t="s">
        <v>1504</v>
      </c>
      <c r="G19" s="525"/>
    </row>
    <row r="20" spans="1:9" ht="27">
      <c r="D20" s="23"/>
      <c r="E20" s="81" t="s">
        <v>631</v>
      </c>
      <c r="F20" s="633" t="s">
        <v>1505</v>
      </c>
      <c r="G20" s="525"/>
    </row>
    <row r="21" spans="1:9" ht="27">
      <c r="D21" s="23"/>
      <c r="E21" s="81" t="s">
        <v>536</v>
      </c>
      <c r="F21" s="633" t="s">
        <v>1506</v>
      </c>
      <c r="G21" s="525"/>
    </row>
    <row r="22" spans="1:9" s="629" customFormat="1" ht="19.5">
      <c r="A22" s="632"/>
      <c r="B22" s="90"/>
      <c r="C22" s="627"/>
      <c r="D22" s="630"/>
      <c r="E22" s="631"/>
      <c r="F22" s="637" t="s">
        <v>692</v>
      </c>
      <c r="G22" s="628"/>
      <c r="I22" s="54"/>
    </row>
    <row r="23" spans="1:9" s="629" customFormat="1" ht="27">
      <c r="A23" s="632"/>
      <c r="B23" s="90"/>
      <c r="C23" s="627"/>
      <c r="D23" s="630"/>
      <c r="E23" s="638" t="s">
        <v>693</v>
      </c>
      <c r="F23" s="633" t="s">
        <v>1507</v>
      </c>
      <c r="G23" s="635"/>
      <c r="I23" s="54"/>
    </row>
    <row r="24" spans="1:9" s="629" customFormat="1" ht="27">
      <c r="A24" s="632"/>
      <c r="B24" s="90"/>
      <c r="C24" s="627"/>
      <c r="D24" s="630"/>
      <c r="E24" s="638" t="s">
        <v>694</v>
      </c>
      <c r="F24" s="634" t="s">
        <v>1503</v>
      </c>
      <c r="G24" s="635"/>
      <c r="I24" s="54"/>
    </row>
    <row r="25" spans="1:9" s="629" customFormat="1" ht="27">
      <c r="A25" s="632"/>
      <c r="B25" s="90"/>
      <c r="C25" s="627"/>
      <c r="D25" s="630"/>
      <c r="E25" s="638" t="s">
        <v>695</v>
      </c>
      <c r="F25" s="633" t="s">
        <v>1511</v>
      </c>
      <c r="G25" s="635"/>
      <c r="I25" s="54"/>
    </row>
    <row r="26" spans="1:9" s="629" customFormat="1" ht="27">
      <c r="A26" s="632"/>
      <c r="B26" s="90"/>
      <c r="C26" s="627"/>
      <c r="D26" s="630"/>
      <c r="E26" s="638" t="s">
        <v>536</v>
      </c>
      <c r="F26" s="633" t="s">
        <v>1506</v>
      </c>
      <c r="G26" s="635"/>
      <c r="I26" s="54"/>
    </row>
    <row r="27" spans="1:9" s="514" customFormat="1" ht="35.1" customHeight="1">
      <c r="A27" s="519"/>
      <c r="B27" s="509"/>
      <c r="C27" s="510"/>
      <c r="D27" s="520"/>
      <c r="E27" s="516"/>
      <c r="F27" s="521"/>
      <c r="G27" s="522"/>
      <c r="I27" s="515"/>
    </row>
    <row r="28" spans="1:9" ht="27">
      <c r="D28" s="23"/>
      <c r="E28" s="81" t="s">
        <v>173</v>
      </c>
      <c r="F28" s="489" t="s">
        <v>88</v>
      </c>
      <c r="G28" s="525"/>
    </row>
    <row r="29" spans="1:9" ht="27">
      <c r="C29" s="27"/>
      <c r="D29" s="28"/>
      <c r="E29" s="29" t="s">
        <v>82</v>
      </c>
      <c r="F29" s="469" t="s">
        <v>1449</v>
      </c>
      <c r="G29" s="524"/>
    </row>
    <row r="30" spans="1:9" ht="27" hidden="1">
      <c r="C30" s="27"/>
      <c r="D30" s="28"/>
      <c r="E30" s="51" t="s">
        <v>206</v>
      </c>
      <c r="F30" s="470"/>
      <c r="G30" s="524"/>
    </row>
    <row r="31" spans="1:9" ht="27">
      <c r="C31" s="27"/>
      <c r="D31" s="28"/>
      <c r="E31" s="29" t="s">
        <v>56</v>
      </c>
      <c r="F31" s="469" t="s">
        <v>1450</v>
      </c>
      <c r="G31" s="524"/>
    </row>
    <row r="32" spans="1:9" ht="27">
      <c r="C32" s="27"/>
      <c r="D32" s="28"/>
      <c r="E32" s="29" t="s">
        <v>57</v>
      </c>
      <c r="F32" s="469" t="s">
        <v>1321</v>
      </c>
      <c r="G32" s="524"/>
      <c r="H32" s="30"/>
    </row>
    <row r="33" spans="1:9" s="514" customFormat="1" ht="6">
      <c r="A33" s="519"/>
      <c r="B33" s="509"/>
      <c r="C33" s="510"/>
      <c r="D33" s="520"/>
      <c r="E33" s="516"/>
      <c r="F33" s="521"/>
      <c r="G33" s="522"/>
      <c r="I33" s="515"/>
    </row>
    <row r="34" spans="1:9" ht="27">
      <c r="A34" s="292"/>
      <c r="D34" s="25"/>
      <c r="E34" s="81" t="s">
        <v>246</v>
      </c>
      <c r="F34" s="471" t="s">
        <v>207</v>
      </c>
      <c r="G34" s="523"/>
    </row>
    <row r="35" spans="1:9" s="514" customFormat="1" ht="6">
      <c r="A35" s="508"/>
      <c r="B35" s="509"/>
      <c r="C35" s="510"/>
      <c r="D35" s="511"/>
      <c r="E35" s="512"/>
      <c r="F35" s="513"/>
      <c r="G35" s="511"/>
      <c r="I35" s="515"/>
    </row>
    <row r="36" spans="1:9" ht="27">
      <c r="B36" s="253"/>
      <c r="D36" s="23"/>
      <c r="E36" s="81" t="s">
        <v>678</v>
      </c>
      <c r="F36" s="489" t="s">
        <v>88</v>
      </c>
      <c r="G36" s="525"/>
      <c r="I36" s="18"/>
    </row>
    <row r="37" spans="1:9" s="514" customFormat="1" ht="6">
      <c r="A37" s="519"/>
      <c r="B37" s="509"/>
      <c r="C37" s="510"/>
      <c r="D37" s="520"/>
      <c r="E37" s="516"/>
      <c r="F37" s="521"/>
      <c r="G37" s="522"/>
      <c r="I37" s="515"/>
    </row>
    <row r="38" spans="1:9" ht="27">
      <c r="A38" s="294"/>
      <c r="B38" s="92"/>
      <c r="D38" s="32"/>
      <c r="E38" s="31" t="s">
        <v>579</v>
      </c>
      <c r="F38" s="633" t="s">
        <v>1508</v>
      </c>
      <c r="G38" s="523"/>
    </row>
    <row r="39" spans="1:9" ht="27">
      <c r="A39" s="294"/>
      <c r="B39" s="92"/>
      <c r="D39" s="32"/>
      <c r="E39" s="40" t="s">
        <v>580</v>
      </c>
      <c r="F39" s="633" t="s">
        <v>1509</v>
      </c>
      <c r="G39" s="523"/>
    </row>
    <row r="40" spans="1:9" ht="19.5">
      <c r="D40" s="23"/>
      <c r="E40" s="24"/>
      <c r="F40" s="611" t="s">
        <v>612</v>
      </c>
      <c r="G40" s="20"/>
    </row>
    <row r="41" spans="1:9" ht="27">
      <c r="A41" s="294"/>
      <c r="D41" s="20"/>
      <c r="E41" s="609" t="s">
        <v>90</v>
      </c>
      <c r="F41" s="615" t="s">
        <v>1510</v>
      </c>
      <c r="G41" s="523"/>
    </row>
    <row r="42" spans="1:9" ht="27">
      <c r="A42" s="294"/>
      <c r="B42" s="92"/>
      <c r="D42" s="32"/>
      <c r="E42" s="609" t="s">
        <v>91</v>
      </c>
      <c r="F42" s="615" t="s">
        <v>1512</v>
      </c>
      <c r="G42" s="523"/>
    </row>
    <row r="43" spans="1:9" ht="27">
      <c r="A43" s="294"/>
      <c r="B43" s="92"/>
      <c r="D43" s="32"/>
      <c r="E43" s="609" t="s">
        <v>613</v>
      </c>
      <c r="F43" s="615" t="s">
        <v>1513</v>
      </c>
      <c r="G43" s="523"/>
    </row>
    <row r="44" spans="1:9" ht="27">
      <c r="D44" s="23"/>
      <c r="E44" s="610" t="s">
        <v>614</v>
      </c>
      <c r="F44" s="615" t="s">
        <v>1514</v>
      </c>
      <c r="G44" s="525"/>
    </row>
    <row r="45" spans="1:9" ht="20.100000000000001" customHeight="1">
      <c r="A45" s="294"/>
      <c r="D45" s="20"/>
      <c r="F45" s="206"/>
      <c r="G45" s="26"/>
    </row>
    <row r="46" spans="1:9" ht="19.5">
      <c r="A46" s="294"/>
      <c r="B46" s="92"/>
      <c r="D46" s="32"/>
      <c r="E46" s="31"/>
      <c r="F46" s="207"/>
      <c r="G46" s="26"/>
    </row>
    <row r="47" spans="1:9" ht="19.5">
      <c r="A47" s="294"/>
      <c r="B47" s="92"/>
      <c r="D47" s="32"/>
      <c r="E47" s="31"/>
      <c r="F47" s="207"/>
      <c r="G47" s="26"/>
    </row>
    <row r="48" spans="1:9" ht="19.5">
      <c r="A48" s="294"/>
      <c r="B48" s="92"/>
      <c r="D48" s="32"/>
      <c r="E48" s="40"/>
      <c r="F48" s="207"/>
      <c r="G48" s="26"/>
    </row>
    <row r="49" spans="1:9" ht="19.5">
      <c r="A49" s="294"/>
      <c r="B49" s="92"/>
      <c r="D49" s="32"/>
      <c r="E49" s="31"/>
      <c r="F49" s="207"/>
      <c r="G49" s="26"/>
    </row>
    <row r="52" spans="1:9">
      <c r="E52" s="695"/>
      <c r="F52" s="695"/>
      <c r="G52" s="695"/>
      <c r="H52" s="695"/>
      <c r="I52" s="695"/>
    </row>
  </sheetData>
  <sheetProtection password="FA9C" sheet="1" objects="1" scenarios="1" formatColumns="0" formatRows="0"/>
  <dataConsolidate/>
  <mergeCells count="2">
    <mergeCell ref="E5:F5"/>
    <mergeCell ref="E52:I52"/>
  </mergeCells>
  <phoneticPr fontId="9" type="noConversion"/>
  <dataValidations xWindow="608" yWindow="671" count="5">
    <dataValidation type="textLength" operator="lessThanOrEqual" allowBlank="1" showInputMessage="1" showErrorMessage="1" errorTitle="Ошибка" error="Допускается ввод не более 900 символов!" sqref="F46:F49 F30 F38:F39 F18 F41:F44 F20:F21 F23 F25:F26">
      <formula1>900</formula1>
    </dataValidation>
    <dataValidation type="list" allowBlank="1" showInputMessage="1" showErrorMessage="1" errorTitle="Ошибка" error="Выберите значение из списка" prompt="Выберите значение из списка" sqref="F34">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6"/>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38"/>
  <sheetViews>
    <sheetView showGridLines="0" topLeftCell="C3" zoomScaleNormal="100" workbookViewId="0">
      <selection activeCell="E42" sqref="E42:E46"/>
    </sheetView>
  </sheetViews>
  <sheetFormatPr defaultRowHeight="14.25"/>
  <cols>
    <col min="1" max="1" width="9.140625" style="130" hidden="1" customWidth="1"/>
    <col min="2" max="2" width="9.140625" style="35" hidden="1" customWidth="1"/>
    <col min="3" max="3" width="3.7109375" style="357"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317" hidden="1" customWidth="1"/>
    <col min="14" max="16" width="9.140625" style="317" hidden="1" customWidth="1"/>
    <col min="17" max="17" width="25.7109375" style="502" hidden="1" customWidth="1"/>
    <col min="18" max="18" width="14.42578125" style="317" hidden="1" customWidth="1"/>
    <col min="19" max="22" width="9.140625" style="498"/>
    <col min="23" max="16384" width="9.140625" style="35"/>
  </cols>
  <sheetData>
    <row r="1" spans="1:256" s="298" customFormat="1" ht="16.5" hidden="1" customHeight="1">
      <c r="C1" s="492"/>
      <c r="H1" s="492"/>
      <c r="I1" s="492"/>
      <c r="J1" s="492"/>
      <c r="K1" s="492" t="s">
        <v>551</v>
      </c>
      <c r="L1" s="503" t="s">
        <v>426</v>
      </c>
      <c r="M1" s="538" t="s">
        <v>550</v>
      </c>
      <c r="N1" s="538"/>
      <c r="O1" s="538"/>
      <c r="P1" s="538"/>
      <c r="Q1" s="539"/>
      <c r="R1" s="538"/>
      <c r="S1" s="538"/>
      <c r="T1" s="538"/>
      <c r="U1" s="538"/>
      <c r="V1" s="538"/>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503"/>
      <c r="CD1" s="503"/>
      <c r="CE1" s="503"/>
      <c r="CF1" s="503"/>
      <c r="CG1" s="503"/>
      <c r="CH1" s="503"/>
      <c r="CI1" s="503"/>
      <c r="CJ1" s="503"/>
      <c r="CK1" s="503"/>
      <c r="CL1" s="503"/>
      <c r="CM1" s="503"/>
      <c r="CN1" s="503"/>
      <c r="CO1" s="503"/>
      <c r="CP1" s="503"/>
      <c r="CQ1" s="503"/>
      <c r="CR1" s="503"/>
      <c r="CS1" s="503"/>
      <c r="CT1" s="503"/>
      <c r="CU1" s="503"/>
      <c r="CV1" s="503"/>
      <c r="CW1" s="503"/>
      <c r="CX1" s="503"/>
      <c r="CY1" s="503"/>
      <c r="CZ1" s="503"/>
      <c r="DA1" s="503"/>
      <c r="DB1" s="503"/>
      <c r="DC1" s="503"/>
      <c r="DD1" s="503"/>
      <c r="DE1" s="503"/>
      <c r="DF1" s="503"/>
      <c r="DG1" s="503"/>
      <c r="DH1" s="503"/>
      <c r="DI1" s="503"/>
      <c r="DJ1" s="503"/>
      <c r="DK1" s="503"/>
      <c r="DL1" s="503"/>
      <c r="DM1" s="503"/>
      <c r="DN1" s="503"/>
      <c r="DO1" s="503"/>
      <c r="DP1" s="503"/>
      <c r="DQ1" s="503"/>
      <c r="DR1" s="503"/>
      <c r="DS1" s="503"/>
      <c r="DT1" s="503"/>
      <c r="DU1" s="503"/>
      <c r="DV1" s="503"/>
      <c r="DW1" s="503"/>
      <c r="DX1" s="503"/>
      <c r="DY1" s="503"/>
      <c r="DZ1" s="503"/>
      <c r="EA1" s="503"/>
      <c r="EB1" s="503"/>
      <c r="EC1" s="503"/>
      <c r="ED1" s="503"/>
      <c r="EE1" s="503"/>
      <c r="EF1" s="503"/>
      <c r="EG1" s="503"/>
      <c r="EH1" s="503"/>
      <c r="EI1" s="503"/>
      <c r="EJ1" s="503"/>
      <c r="EK1" s="503"/>
      <c r="EL1" s="503"/>
      <c r="EM1" s="503"/>
      <c r="EN1" s="503"/>
      <c r="EO1" s="503"/>
      <c r="EP1" s="503"/>
      <c r="EQ1" s="503"/>
      <c r="ER1" s="503"/>
      <c r="ES1" s="503"/>
      <c r="ET1" s="503"/>
      <c r="EU1" s="503"/>
      <c r="EV1" s="503"/>
      <c r="EW1" s="503"/>
      <c r="EX1" s="503"/>
      <c r="EY1" s="503"/>
      <c r="EZ1" s="503"/>
      <c r="FA1" s="503"/>
      <c r="FB1" s="503"/>
      <c r="FC1" s="503"/>
      <c r="FD1" s="503"/>
      <c r="FE1" s="503"/>
      <c r="FF1" s="503"/>
      <c r="FG1" s="503"/>
      <c r="FH1" s="503"/>
      <c r="FI1" s="503"/>
      <c r="FJ1" s="503"/>
      <c r="FK1" s="503"/>
      <c r="FL1" s="503"/>
      <c r="FM1" s="503"/>
      <c r="FN1" s="503"/>
      <c r="FO1" s="503"/>
      <c r="FP1" s="503"/>
      <c r="FQ1" s="503"/>
      <c r="FR1" s="503"/>
      <c r="FS1" s="503"/>
      <c r="FT1" s="503"/>
      <c r="FU1" s="503"/>
      <c r="FV1" s="503"/>
      <c r="FW1" s="503"/>
      <c r="FX1" s="503"/>
      <c r="FY1" s="503"/>
      <c r="FZ1" s="503"/>
      <c r="GA1" s="503"/>
      <c r="GB1" s="503"/>
      <c r="GC1" s="503"/>
      <c r="GD1" s="503"/>
      <c r="GE1" s="503"/>
      <c r="GF1" s="503"/>
      <c r="GG1" s="503"/>
      <c r="GH1" s="503"/>
      <c r="GI1" s="503"/>
      <c r="GJ1" s="503"/>
      <c r="GK1" s="503"/>
      <c r="GL1" s="503"/>
      <c r="GM1" s="503"/>
      <c r="GN1" s="503"/>
      <c r="GO1" s="503"/>
      <c r="GP1" s="503"/>
      <c r="GQ1" s="503"/>
      <c r="GR1" s="503"/>
      <c r="GS1" s="503"/>
      <c r="GT1" s="503"/>
      <c r="GU1" s="503"/>
      <c r="GV1" s="503"/>
      <c r="GW1" s="503"/>
      <c r="GX1" s="503"/>
      <c r="GY1" s="503"/>
      <c r="GZ1" s="503"/>
      <c r="HA1" s="503"/>
      <c r="HB1" s="503"/>
      <c r="HC1" s="503"/>
      <c r="HD1" s="503"/>
      <c r="HE1" s="503"/>
      <c r="HF1" s="503"/>
      <c r="HG1" s="503"/>
      <c r="HH1" s="503"/>
      <c r="HI1" s="503"/>
      <c r="HJ1" s="503"/>
      <c r="HK1" s="503"/>
      <c r="HL1" s="503"/>
      <c r="HM1" s="503"/>
      <c r="HN1" s="503"/>
      <c r="HO1" s="503"/>
      <c r="HP1" s="503"/>
      <c r="HQ1" s="503"/>
      <c r="HR1" s="503"/>
      <c r="HS1" s="503"/>
      <c r="HT1" s="503"/>
      <c r="HU1" s="503"/>
      <c r="HV1" s="503"/>
      <c r="HW1" s="503"/>
      <c r="HX1" s="503"/>
      <c r="HY1" s="503"/>
      <c r="HZ1" s="503"/>
      <c r="IA1" s="503"/>
      <c r="IB1" s="503"/>
      <c r="IC1" s="503"/>
      <c r="ID1" s="503"/>
      <c r="IE1" s="503"/>
      <c r="IF1" s="503"/>
      <c r="IG1" s="503"/>
      <c r="IH1" s="503"/>
      <c r="II1" s="503"/>
      <c r="IJ1" s="503"/>
      <c r="IK1" s="503"/>
      <c r="IL1" s="503"/>
      <c r="IM1" s="503"/>
      <c r="IN1" s="503"/>
      <c r="IO1" s="503"/>
      <c r="IP1" s="503"/>
      <c r="IQ1" s="503"/>
      <c r="IR1" s="503"/>
      <c r="IS1" s="503"/>
      <c r="IT1" s="503"/>
      <c r="IU1" s="503"/>
      <c r="IV1" s="503"/>
    </row>
    <row r="2" spans="1:256" s="507" customFormat="1" ht="16.5" hidden="1" customHeight="1">
      <c r="A2" s="504"/>
      <c r="B2" s="504"/>
      <c r="C2" s="505"/>
      <c r="D2" s="504"/>
      <c r="E2" s="504"/>
      <c r="F2" s="504"/>
      <c r="G2" s="504"/>
      <c r="H2" s="504"/>
      <c r="I2" s="504"/>
      <c r="J2" s="504"/>
      <c r="K2" s="504"/>
      <c r="L2" s="504"/>
      <c r="M2" s="538"/>
      <c r="N2" s="538"/>
      <c r="O2" s="538"/>
      <c r="P2" s="538"/>
      <c r="Q2" s="539"/>
      <c r="R2" s="538"/>
      <c r="S2" s="506"/>
      <c r="T2" s="506"/>
      <c r="U2" s="506"/>
      <c r="V2" s="506"/>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5"/>
      <c r="DP2" s="505"/>
      <c r="DQ2" s="505"/>
      <c r="DR2" s="505"/>
      <c r="DS2" s="505"/>
      <c r="DT2" s="505"/>
      <c r="DU2" s="505"/>
      <c r="DV2" s="505"/>
      <c r="DW2" s="505"/>
      <c r="DX2" s="505"/>
      <c r="DY2" s="505"/>
      <c r="DZ2" s="505"/>
      <c r="EA2" s="505"/>
      <c r="EB2" s="505"/>
      <c r="EC2" s="505"/>
      <c r="ED2" s="505"/>
      <c r="EE2" s="505"/>
      <c r="EF2" s="505"/>
      <c r="EG2" s="505"/>
      <c r="EH2" s="505"/>
      <c r="EI2" s="505"/>
      <c r="EJ2" s="505"/>
      <c r="EK2" s="505"/>
      <c r="EL2" s="505"/>
      <c r="EM2" s="505"/>
      <c r="EN2" s="505"/>
      <c r="EO2" s="505"/>
      <c r="EP2" s="505"/>
      <c r="EQ2" s="505"/>
      <c r="ER2" s="505"/>
      <c r="ES2" s="505"/>
      <c r="ET2" s="505"/>
    </row>
    <row r="3" spans="1:256" s="131" customFormat="1" ht="3" customHeight="1">
      <c r="A3" s="130"/>
      <c r="B3" s="35"/>
      <c r="C3" s="355"/>
      <c r="D3" s="101"/>
      <c r="E3" s="101"/>
      <c r="F3" s="101"/>
      <c r="G3" s="101"/>
      <c r="H3" s="101"/>
      <c r="I3" s="101"/>
      <c r="J3" s="101"/>
      <c r="K3" s="101"/>
      <c r="L3" s="358"/>
      <c r="M3" s="317"/>
      <c r="N3" s="317"/>
      <c r="O3" s="317"/>
      <c r="P3" s="317"/>
      <c r="Q3" s="502"/>
      <c r="R3" s="317"/>
      <c r="S3" s="498"/>
      <c r="T3" s="498"/>
      <c r="U3" s="498"/>
      <c r="V3" s="498"/>
    </row>
    <row r="4" spans="1:256" s="131" customFormat="1" ht="22.5">
      <c r="A4" s="130"/>
      <c r="B4" s="35"/>
      <c r="C4" s="355"/>
      <c r="D4" s="700" t="s">
        <v>422</v>
      </c>
      <c r="E4" s="701"/>
      <c r="F4" s="701"/>
      <c r="G4" s="701"/>
      <c r="H4" s="702"/>
      <c r="I4" s="599"/>
      <c r="M4" s="317"/>
      <c r="N4" s="317"/>
      <c r="O4" s="317"/>
      <c r="P4" s="317"/>
      <c r="Q4" s="502"/>
      <c r="R4" s="317"/>
      <c r="S4" s="498"/>
      <c r="T4" s="498"/>
      <c r="U4" s="498"/>
      <c r="V4" s="498"/>
    </row>
    <row r="5" spans="1:256" s="131" customFormat="1" ht="3" hidden="1" customHeight="1">
      <c r="A5" s="130"/>
      <c r="B5" s="35"/>
      <c r="C5" s="355"/>
      <c r="D5" s="101"/>
      <c r="E5" s="101"/>
      <c r="F5" s="101"/>
      <c r="G5" s="101"/>
      <c r="H5" s="359"/>
      <c r="I5" s="359"/>
      <c r="J5" s="359"/>
      <c r="K5" s="359"/>
      <c r="L5" s="360"/>
      <c r="M5" s="317"/>
      <c r="N5" s="317"/>
      <c r="O5" s="317"/>
      <c r="P5" s="317"/>
      <c r="Q5" s="502"/>
      <c r="R5" s="317"/>
      <c r="S5" s="498"/>
      <c r="T5" s="498"/>
      <c r="U5" s="498"/>
      <c r="V5" s="498"/>
    </row>
    <row r="6" spans="1:256" s="131" customFormat="1" ht="20.100000000000001" hidden="1" customHeight="1">
      <c r="A6" s="361"/>
      <c r="B6" s="361"/>
      <c r="C6" s="355"/>
      <c r="D6" s="703"/>
      <c r="E6" s="703"/>
      <c r="F6" s="704" t="s">
        <v>87</v>
      </c>
      <c r="G6" s="704"/>
      <c r="H6" s="359"/>
      <c r="I6" s="359"/>
      <c r="J6" s="362"/>
      <c r="K6" s="363"/>
      <c r="L6" s="363"/>
      <c r="M6" s="317"/>
      <c r="N6" s="317"/>
      <c r="O6" s="317"/>
      <c r="P6" s="317"/>
      <c r="Q6" s="502"/>
      <c r="R6" s="317"/>
      <c r="S6" s="498"/>
      <c r="T6" s="498"/>
      <c r="U6" s="498"/>
      <c r="V6" s="498"/>
    </row>
    <row r="7" spans="1:256" ht="3" customHeight="1"/>
    <row r="8" spans="1:256" s="131" customFormat="1">
      <c r="A8" s="130"/>
      <c r="B8" s="35"/>
      <c r="C8" s="355"/>
      <c r="D8" s="705" t="s">
        <v>18</v>
      </c>
      <c r="E8" s="705"/>
      <c r="F8" s="705" t="s">
        <v>423</v>
      </c>
      <c r="G8" s="705"/>
      <c r="H8" s="705"/>
      <c r="I8" s="706" t="s">
        <v>424</v>
      </c>
      <c r="J8" s="706"/>
      <c r="K8" s="706"/>
      <c r="L8" s="706"/>
      <c r="M8" s="317"/>
      <c r="N8" s="317"/>
      <c r="O8" s="317"/>
      <c r="P8" s="317"/>
      <c r="Q8" s="502"/>
      <c r="R8" s="317"/>
      <c r="S8" s="498"/>
      <c r="T8" s="498"/>
      <c r="U8" s="498"/>
      <c r="V8" s="498"/>
    </row>
    <row r="9" spans="1:256" s="131" customFormat="1" ht="20.25" customHeight="1">
      <c r="A9" s="130"/>
      <c r="B9" s="35"/>
      <c r="C9" s="355"/>
      <c r="D9" s="365" t="s">
        <v>95</v>
      </c>
      <c r="E9" s="365" t="s">
        <v>425</v>
      </c>
      <c r="F9" s="696" t="s">
        <v>95</v>
      </c>
      <c r="G9" s="697"/>
      <c r="H9" s="366" t="s">
        <v>425</v>
      </c>
      <c r="I9" s="698" t="s">
        <v>95</v>
      </c>
      <c r="J9" s="698"/>
      <c r="K9" s="366" t="s">
        <v>425</v>
      </c>
      <c r="L9" s="366" t="s">
        <v>426</v>
      </c>
      <c r="M9" s="317"/>
      <c r="N9" s="317"/>
      <c r="O9" s="317"/>
      <c r="P9" s="317"/>
      <c r="Q9" s="502"/>
      <c r="R9" s="317"/>
      <c r="S9" s="498"/>
      <c r="T9" s="498"/>
      <c r="U9" s="498"/>
      <c r="V9" s="498"/>
    </row>
    <row r="10" spans="1:256" ht="12" customHeight="1">
      <c r="C10" s="374"/>
      <c r="D10" s="496" t="s">
        <v>96</v>
      </c>
      <c r="E10" s="496" t="s">
        <v>52</v>
      </c>
      <c r="F10" s="699" t="s">
        <v>53</v>
      </c>
      <c r="G10" s="699"/>
      <c r="H10" s="496" t="s">
        <v>54</v>
      </c>
      <c r="I10" s="699" t="s">
        <v>71</v>
      </c>
      <c r="J10" s="699"/>
      <c r="K10" s="496" t="s">
        <v>72</v>
      </c>
      <c r="L10" s="496" t="s">
        <v>186</v>
      </c>
      <c r="M10" s="388"/>
      <c r="N10" s="388"/>
      <c r="O10" s="388"/>
      <c r="P10" s="388"/>
      <c r="Q10" s="364"/>
      <c r="R10" s="388"/>
      <c r="S10" s="497"/>
      <c r="T10" s="497"/>
      <c r="U10" s="497"/>
      <c r="V10" s="497"/>
    </row>
    <row r="11" spans="1:256" s="131" customFormat="1" hidden="1">
      <c r="A11" s="35"/>
      <c r="B11" s="35"/>
      <c r="C11" s="355"/>
      <c r="D11" s="367">
        <v>0</v>
      </c>
      <c r="E11" s="368"/>
      <c r="F11" s="198"/>
      <c r="G11" s="198"/>
      <c r="H11" s="369"/>
      <c r="I11" s="370"/>
      <c r="J11" s="198"/>
      <c r="K11" s="369"/>
      <c r="L11" s="371"/>
      <c r="M11" s="542" t="s">
        <v>555</v>
      </c>
      <c r="N11" s="317"/>
      <c r="O11" s="317"/>
      <c r="P11" s="317" t="s">
        <v>553</v>
      </c>
      <c r="Q11" s="502" t="s">
        <v>554</v>
      </c>
      <c r="R11" s="317" t="s">
        <v>619</v>
      </c>
      <c r="S11" s="498"/>
      <c r="T11" s="498"/>
      <c r="U11" s="498"/>
      <c r="V11" s="498"/>
    </row>
    <row r="12" spans="1:256" s="390" customFormat="1" ht="0.95" customHeight="1">
      <c r="A12" s="89"/>
      <c r="B12" s="249" t="s">
        <v>430</v>
      </c>
      <c r="C12" s="709"/>
      <c r="D12" s="705">
        <v>1</v>
      </c>
      <c r="E12" s="710" t="s">
        <v>1516</v>
      </c>
      <c r="F12" s="661"/>
      <c r="G12" s="645">
        <v>0</v>
      </c>
      <c r="H12" s="499"/>
      <c r="I12" s="375"/>
      <c r="J12" s="537" t="s">
        <v>552</v>
      </c>
      <c r="K12" s="177"/>
      <c r="L12" s="391"/>
      <c r="M12" s="317">
        <f t="shared" ref="M12:M32" si="0">mergeValue(H12)</f>
        <v>0</v>
      </c>
      <c r="N12" s="298"/>
      <c r="O12" s="298"/>
      <c r="P12" s="317" t="str">
        <f>IF(ISERROR(MATCH(Q12,MODesc,0)),"n","y")</f>
        <v>y</v>
      </c>
      <c r="Q12" s="298" t="s">
        <v>1516</v>
      </c>
      <c r="R12" s="317" t="str">
        <f>K12&amp;"("&amp;L12&amp;")"</f>
        <v>()</v>
      </c>
      <c r="S12" s="249"/>
      <c r="T12" s="249"/>
      <c r="U12" s="373"/>
      <c r="V12" s="249"/>
      <c r="W12" s="249"/>
      <c r="X12" s="249"/>
      <c r="Y12" s="389"/>
      <c r="Z12" s="389"/>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89"/>
      <c r="BW12" s="389"/>
      <c r="BX12" s="389"/>
      <c r="BY12" s="389"/>
      <c r="BZ12" s="389"/>
      <c r="CA12" s="389"/>
      <c r="CB12" s="389"/>
      <c r="CC12" s="389"/>
      <c r="CD12" s="389"/>
      <c r="CE12" s="389"/>
    </row>
    <row r="13" spans="1:256" s="390" customFormat="1" ht="0.95" customHeight="1">
      <c r="A13" s="89"/>
      <c r="B13" s="249" t="s">
        <v>430</v>
      </c>
      <c r="C13" s="709"/>
      <c r="D13" s="705"/>
      <c r="E13" s="711"/>
      <c r="F13" s="712"/>
      <c r="G13" s="705">
        <v>1</v>
      </c>
      <c r="H13" s="707" t="s">
        <v>1113</v>
      </c>
      <c r="I13" s="375"/>
      <c r="J13" s="537" t="s">
        <v>552</v>
      </c>
      <c r="K13" s="177"/>
      <c r="L13" s="391"/>
      <c r="M13" s="317" t="str">
        <f t="shared" si="0"/>
        <v>Тюменский муниципальный район</v>
      </c>
      <c r="N13" s="298"/>
      <c r="O13" s="298"/>
      <c r="P13" s="298"/>
      <c r="Q13" s="298"/>
      <c r="R13" s="317" t="str">
        <f>K13&amp;"("&amp;L13&amp;")"</f>
        <v>()</v>
      </c>
      <c r="S13" s="249"/>
      <c r="T13" s="249"/>
      <c r="U13" s="373"/>
      <c r="V13" s="249"/>
      <c r="W13" s="249"/>
      <c r="X13" s="249"/>
      <c r="Y13" s="389"/>
      <c r="Z13" s="389"/>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89"/>
      <c r="BW13" s="389"/>
      <c r="BX13" s="389"/>
      <c r="BY13" s="389"/>
      <c r="BZ13" s="389"/>
      <c r="CA13" s="389"/>
      <c r="CB13" s="389"/>
      <c r="CC13" s="389"/>
      <c r="CD13" s="389"/>
      <c r="CE13" s="389"/>
    </row>
    <row r="14" spans="1:256" s="390" customFormat="1" ht="15" customHeight="1">
      <c r="A14" s="89"/>
      <c r="B14" s="249" t="s">
        <v>430</v>
      </c>
      <c r="C14" s="709"/>
      <c r="D14" s="705"/>
      <c r="E14" s="711"/>
      <c r="F14" s="713"/>
      <c r="G14" s="705"/>
      <c r="H14" s="708"/>
      <c r="I14" s="668"/>
      <c r="J14" s="645">
        <v>1</v>
      </c>
      <c r="K14" s="662" t="s">
        <v>1153</v>
      </c>
      <c r="L14" s="372" t="s">
        <v>1154</v>
      </c>
      <c r="M14" s="317" t="str">
        <f t="shared" si="0"/>
        <v>Тюменский муниципальный район</v>
      </c>
      <c r="N14" s="298"/>
      <c r="O14" s="298"/>
      <c r="P14" s="298"/>
      <c r="Q14" s="298"/>
      <c r="R14" s="317" t="str">
        <f>K14&amp;" ("&amp;L14&amp;")"</f>
        <v>поселок Боровский (71644412)</v>
      </c>
      <c r="S14" s="249"/>
      <c r="T14" s="249"/>
      <c r="U14" s="373"/>
      <c r="V14" s="249"/>
      <c r="W14" s="249"/>
      <c r="X14" s="249"/>
      <c r="Y14" s="389"/>
      <c r="Z14" s="389"/>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89"/>
      <c r="BW14" s="389"/>
      <c r="BX14" s="389"/>
      <c r="BY14" s="389"/>
      <c r="BZ14" s="389"/>
      <c r="CA14" s="389"/>
      <c r="CB14" s="389"/>
      <c r="CC14" s="389"/>
      <c r="CD14" s="389"/>
      <c r="CE14" s="389"/>
    </row>
    <row r="15" spans="1:256" s="390" customFormat="1" ht="0.95" customHeight="1">
      <c r="A15" s="89"/>
      <c r="B15" s="249" t="s">
        <v>430</v>
      </c>
      <c r="C15" s="709"/>
      <c r="D15" s="705">
        <v>2</v>
      </c>
      <c r="E15" s="710" t="s">
        <v>1517</v>
      </c>
      <c r="F15" s="661"/>
      <c r="G15" s="645">
        <v>0</v>
      </c>
      <c r="H15" s="499"/>
      <c r="I15" s="375"/>
      <c r="J15" s="537" t="s">
        <v>552</v>
      </c>
      <c r="K15" s="177"/>
      <c r="L15" s="391"/>
      <c r="M15" s="317">
        <f t="shared" si="0"/>
        <v>0</v>
      </c>
      <c r="N15" s="298"/>
      <c r="O15" s="298"/>
      <c r="P15" s="317" t="str">
        <f>IF(ISERROR(MATCH(Q15,MODesc,0)),"n","y")</f>
        <v>y</v>
      </c>
      <c r="Q15" s="298" t="s">
        <v>1517</v>
      </c>
      <c r="R15" s="317" t="str">
        <f>K15&amp;"("&amp;L15&amp;")"</f>
        <v>()</v>
      </c>
      <c r="S15" s="249"/>
      <c r="T15" s="249"/>
      <c r="U15" s="373"/>
      <c r="V15" s="249"/>
      <c r="W15" s="249"/>
      <c r="X15" s="249"/>
      <c r="Y15" s="389"/>
      <c r="Z15" s="389"/>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89"/>
      <c r="BW15" s="389"/>
      <c r="BX15" s="389"/>
      <c r="BY15" s="389"/>
      <c r="BZ15" s="389"/>
      <c r="CA15" s="389"/>
      <c r="CB15" s="389"/>
      <c r="CC15" s="389"/>
      <c r="CD15" s="389"/>
      <c r="CE15" s="389"/>
    </row>
    <row r="16" spans="1:256" s="390" customFormat="1" ht="0.95" customHeight="1">
      <c r="A16" s="89"/>
      <c r="B16" s="249" t="s">
        <v>430</v>
      </c>
      <c r="C16" s="709"/>
      <c r="D16" s="705"/>
      <c r="E16" s="711"/>
      <c r="F16" s="712"/>
      <c r="G16" s="705">
        <v>1</v>
      </c>
      <c r="H16" s="707" t="s">
        <v>1113</v>
      </c>
      <c r="I16" s="375"/>
      <c r="J16" s="537" t="s">
        <v>552</v>
      </c>
      <c r="K16" s="177"/>
      <c r="L16" s="391"/>
      <c r="M16" s="317" t="str">
        <f t="shared" si="0"/>
        <v>Тюменский муниципальный район</v>
      </c>
      <c r="N16" s="298"/>
      <c r="O16" s="298"/>
      <c r="P16" s="298"/>
      <c r="Q16" s="298"/>
      <c r="R16" s="317" t="str">
        <f>K16&amp;"("&amp;L16&amp;")"</f>
        <v>()</v>
      </c>
      <c r="S16" s="249"/>
      <c r="T16" s="249"/>
      <c r="U16" s="373"/>
      <c r="V16" s="249"/>
      <c r="W16" s="249"/>
      <c r="X16" s="249"/>
      <c r="Y16" s="389"/>
      <c r="Z16" s="389"/>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89"/>
      <c r="BW16" s="389"/>
      <c r="BX16" s="389"/>
      <c r="BY16" s="389"/>
      <c r="BZ16" s="389"/>
      <c r="CA16" s="389"/>
      <c r="CB16" s="389"/>
      <c r="CC16" s="389"/>
      <c r="CD16" s="389"/>
      <c r="CE16" s="389"/>
    </row>
    <row r="17" spans="1:83" s="390" customFormat="1" ht="15" customHeight="1">
      <c r="A17" s="89"/>
      <c r="B17" s="249" t="s">
        <v>430</v>
      </c>
      <c r="C17" s="709"/>
      <c r="D17" s="705"/>
      <c r="E17" s="711"/>
      <c r="F17" s="713"/>
      <c r="G17" s="705"/>
      <c r="H17" s="708"/>
      <c r="I17" s="668"/>
      <c r="J17" s="645">
        <v>1</v>
      </c>
      <c r="K17" s="662" t="s">
        <v>1121</v>
      </c>
      <c r="L17" s="372" t="s">
        <v>1122</v>
      </c>
      <c r="M17" s="317" t="str">
        <f t="shared" si="0"/>
        <v>Тюменский муниципальный район</v>
      </c>
      <c r="N17" s="298"/>
      <c r="O17" s="298"/>
      <c r="P17" s="298"/>
      <c r="Q17" s="298"/>
      <c r="R17" s="317" t="str">
        <f>K17&amp;" ("&amp;L17&amp;")"</f>
        <v>Горьковское (71644417)</v>
      </c>
      <c r="S17" s="249"/>
      <c r="T17" s="249"/>
      <c r="U17" s="373"/>
      <c r="V17" s="249"/>
      <c r="W17" s="249"/>
      <c r="X17" s="249"/>
      <c r="Y17" s="389"/>
      <c r="Z17" s="389"/>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89"/>
      <c r="BW17" s="389"/>
      <c r="BX17" s="389"/>
      <c r="BY17" s="389"/>
      <c r="BZ17" s="389"/>
      <c r="CA17" s="389"/>
      <c r="CB17" s="389"/>
      <c r="CC17" s="389"/>
      <c r="CD17" s="389"/>
      <c r="CE17" s="389"/>
    </row>
    <row r="18" spans="1:83" s="390" customFormat="1" ht="0.95" customHeight="1">
      <c r="A18" s="89"/>
      <c r="B18" s="249" t="s">
        <v>430</v>
      </c>
      <c r="C18" s="709"/>
      <c r="D18" s="705">
        <v>3</v>
      </c>
      <c r="E18" s="710" t="s">
        <v>1518</v>
      </c>
      <c r="F18" s="661"/>
      <c r="G18" s="645">
        <v>0</v>
      </c>
      <c r="H18" s="499"/>
      <c r="I18" s="375"/>
      <c r="J18" s="537" t="s">
        <v>552</v>
      </c>
      <c r="K18" s="177"/>
      <c r="L18" s="391"/>
      <c r="M18" s="317">
        <f t="shared" si="0"/>
        <v>0</v>
      </c>
      <c r="N18" s="298"/>
      <c r="O18" s="298"/>
      <c r="P18" s="317" t="str">
        <f>IF(ISERROR(MATCH(Q18,MODesc,0)),"n","y")</f>
        <v>y</v>
      </c>
      <c r="Q18" s="298" t="s">
        <v>1518</v>
      </c>
      <c r="R18" s="317" t="str">
        <f>K18&amp;"("&amp;L18&amp;")"</f>
        <v>()</v>
      </c>
      <c r="S18" s="249"/>
      <c r="T18" s="249"/>
      <c r="U18" s="373"/>
      <c r="V18" s="249"/>
      <c r="W18" s="249"/>
      <c r="X18" s="249"/>
      <c r="Y18" s="389"/>
      <c r="Z18" s="389"/>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89"/>
      <c r="BW18" s="389"/>
      <c r="BX18" s="389"/>
      <c r="BY18" s="389"/>
      <c r="BZ18" s="389"/>
      <c r="CA18" s="389"/>
      <c r="CB18" s="389"/>
      <c r="CC18" s="389"/>
      <c r="CD18" s="389"/>
      <c r="CE18" s="389"/>
    </row>
    <row r="19" spans="1:83" s="390" customFormat="1" ht="0.95" customHeight="1">
      <c r="A19" s="89"/>
      <c r="B19" s="249" t="s">
        <v>430</v>
      </c>
      <c r="C19" s="709"/>
      <c r="D19" s="705"/>
      <c r="E19" s="711"/>
      <c r="F19" s="712"/>
      <c r="G19" s="705">
        <v>1</v>
      </c>
      <c r="H19" s="707" t="s">
        <v>1113</v>
      </c>
      <c r="I19" s="375"/>
      <c r="J19" s="537" t="s">
        <v>552</v>
      </c>
      <c r="K19" s="177"/>
      <c r="L19" s="391"/>
      <c r="M19" s="317" t="str">
        <f t="shared" si="0"/>
        <v>Тюменский муниципальный район</v>
      </c>
      <c r="N19" s="298"/>
      <c r="O19" s="298"/>
      <c r="P19" s="298"/>
      <c r="Q19" s="298"/>
      <c r="R19" s="317" t="str">
        <f>K19&amp;"("&amp;L19&amp;")"</f>
        <v>()</v>
      </c>
      <c r="S19" s="249"/>
      <c r="T19" s="249"/>
      <c r="U19" s="373"/>
      <c r="V19" s="249"/>
      <c r="W19" s="249"/>
      <c r="X19" s="249"/>
      <c r="Y19" s="389"/>
      <c r="Z19" s="389"/>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89"/>
      <c r="BW19" s="389"/>
      <c r="BX19" s="389"/>
      <c r="BY19" s="389"/>
      <c r="BZ19" s="389"/>
      <c r="CA19" s="389"/>
      <c r="CB19" s="389"/>
      <c r="CC19" s="389"/>
      <c r="CD19" s="389"/>
      <c r="CE19" s="389"/>
    </row>
    <row r="20" spans="1:83" s="390" customFormat="1" ht="15" customHeight="1">
      <c r="A20" s="89"/>
      <c r="B20" s="249" t="s">
        <v>430</v>
      </c>
      <c r="C20" s="709"/>
      <c r="D20" s="705"/>
      <c r="E20" s="711"/>
      <c r="F20" s="713"/>
      <c r="G20" s="705"/>
      <c r="H20" s="708"/>
      <c r="I20" s="668"/>
      <c r="J20" s="645">
        <v>1</v>
      </c>
      <c r="K20" s="662" t="s">
        <v>1127</v>
      </c>
      <c r="L20" s="372" t="s">
        <v>1128</v>
      </c>
      <c r="M20" s="317" t="str">
        <f t="shared" si="0"/>
        <v>Тюменский муниципальный район</v>
      </c>
      <c r="N20" s="298"/>
      <c r="O20" s="298"/>
      <c r="P20" s="298"/>
      <c r="Q20" s="298"/>
      <c r="R20" s="317" t="str">
        <f>K20&amp;" ("&amp;L20&amp;")"</f>
        <v>Каскаринское (71644430)</v>
      </c>
      <c r="S20" s="249"/>
      <c r="T20" s="249"/>
      <c r="U20" s="373"/>
      <c r="V20" s="249"/>
      <c r="W20" s="249"/>
      <c r="X20" s="249"/>
      <c r="Y20" s="389"/>
      <c r="Z20" s="389"/>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89"/>
      <c r="BW20" s="389"/>
      <c r="BX20" s="389"/>
      <c r="BY20" s="389"/>
      <c r="BZ20" s="389"/>
      <c r="CA20" s="389"/>
      <c r="CB20" s="389"/>
      <c r="CC20" s="389"/>
      <c r="CD20" s="389"/>
      <c r="CE20" s="389"/>
    </row>
    <row r="21" spans="1:83" s="390" customFormat="1" ht="0.95" customHeight="1">
      <c r="A21" s="89"/>
      <c r="B21" s="249" t="s">
        <v>430</v>
      </c>
      <c r="C21" s="709"/>
      <c r="D21" s="705">
        <v>4</v>
      </c>
      <c r="E21" s="710" t="s">
        <v>1519</v>
      </c>
      <c r="F21" s="661"/>
      <c r="G21" s="645">
        <v>0</v>
      </c>
      <c r="H21" s="499"/>
      <c r="I21" s="375"/>
      <c r="J21" s="537" t="s">
        <v>552</v>
      </c>
      <c r="K21" s="177"/>
      <c r="L21" s="391"/>
      <c r="M21" s="317">
        <f t="shared" si="0"/>
        <v>0</v>
      </c>
      <c r="N21" s="298"/>
      <c r="O21" s="298"/>
      <c r="P21" s="317" t="str">
        <f>IF(ISERROR(MATCH(Q21,MODesc,0)),"n","y")</f>
        <v>y</v>
      </c>
      <c r="Q21" s="298" t="s">
        <v>1519</v>
      </c>
      <c r="R21" s="317" t="str">
        <f>K21&amp;"("&amp;L21&amp;")"</f>
        <v>()</v>
      </c>
      <c r="S21" s="249"/>
      <c r="T21" s="249"/>
      <c r="U21" s="373"/>
      <c r="V21" s="249"/>
      <c r="W21" s="249"/>
      <c r="X21" s="249"/>
      <c r="Y21" s="389"/>
      <c r="Z21" s="389"/>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89"/>
      <c r="BW21" s="389"/>
      <c r="BX21" s="389"/>
      <c r="BY21" s="389"/>
      <c r="BZ21" s="389"/>
      <c r="CA21" s="389"/>
      <c r="CB21" s="389"/>
      <c r="CC21" s="389"/>
      <c r="CD21" s="389"/>
      <c r="CE21" s="389"/>
    </row>
    <row r="22" spans="1:83" s="390" customFormat="1" ht="0.95" customHeight="1">
      <c r="A22" s="89"/>
      <c r="B22" s="249" t="s">
        <v>430</v>
      </c>
      <c r="C22" s="709"/>
      <c r="D22" s="705"/>
      <c r="E22" s="711"/>
      <c r="F22" s="712"/>
      <c r="G22" s="705">
        <v>1</v>
      </c>
      <c r="H22" s="707" t="s">
        <v>1113</v>
      </c>
      <c r="I22" s="375"/>
      <c r="J22" s="537" t="s">
        <v>552</v>
      </c>
      <c r="K22" s="177"/>
      <c r="L22" s="391"/>
      <c r="M22" s="317" t="str">
        <f t="shared" si="0"/>
        <v>Тюменский муниципальный район</v>
      </c>
      <c r="N22" s="298"/>
      <c r="O22" s="298"/>
      <c r="P22" s="298"/>
      <c r="Q22" s="298"/>
      <c r="R22" s="317" t="str">
        <f>K22&amp;"("&amp;L22&amp;")"</f>
        <v>()</v>
      </c>
      <c r="S22" s="249"/>
      <c r="T22" s="249"/>
      <c r="U22" s="373"/>
      <c r="V22" s="249"/>
      <c r="W22" s="249"/>
      <c r="X22" s="249"/>
      <c r="Y22" s="389"/>
      <c r="Z22" s="389"/>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89"/>
      <c r="BW22" s="389"/>
      <c r="BX22" s="389"/>
      <c r="BY22" s="389"/>
      <c r="BZ22" s="389"/>
      <c r="CA22" s="389"/>
      <c r="CB22" s="389"/>
      <c r="CC22" s="389"/>
      <c r="CD22" s="389"/>
      <c r="CE22" s="389"/>
    </row>
    <row r="23" spans="1:83" s="390" customFormat="1" ht="15" customHeight="1">
      <c r="A23" s="89"/>
      <c r="B23" s="249" t="s">
        <v>430</v>
      </c>
      <c r="C23" s="709"/>
      <c r="D23" s="705"/>
      <c r="E23" s="711"/>
      <c r="F23" s="713"/>
      <c r="G23" s="705"/>
      <c r="H23" s="708"/>
      <c r="I23" s="668"/>
      <c r="J23" s="645">
        <v>1</v>
      </c>
      <c r="K23" s="662" t="s">
        <v>1133</v>
      </c>
      <c r="L23" s="372" t="s">
        <v>1134</v>
      </c>
      <c r="M23" s="317" t="str">
        <f t="shared" si="0"/>
        <v>Тюменский муниципальный район</v>
      </c>
      <c r="N23" s="298"/>
      <c r="O23" s="298"/>
      <c r="P23" s="298"/>
      <c r="Q23" s="298"/>
      <c r="R23" s="317" t="str">
        <f>K23&amp;" ("&amp;L23&amp;")"</f>
        <v>Московское (71644450)</v>
      </c>
      <c r="S23" s="249"/>
      <c r="T23" s="249"/>
      <c r="U23" s="373"/>
      <c r="V23" s="249"/>
      <c r="W23" s="249"/>
      <c r="X23" s="249"/>
      <c r="Y23" s="389"/>
      <c r="Z23" s="389"/>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89"/>
      <c r="BW23" s="389"/>
      <c r="BX23" s="389"/>
      <c r="BY23" s="389"/>
      <c r="BZ23" s="389"/>
      <c r="CA23" s="389"/>
      <c r="CB23" s="389"/>
      <c r="CC23" s="389"/>
      <c r="CD23" s="389"/>
      <c r="CE23" s="389"/>
    </row>
    <row r="24" spans="1:83" s="390" customFormat="1" ht="0.95" customHeight="1">
      <c r="A24" s="89"/>
      <c r="B24" s="249" t="s">
        <v>430</v>
      </c>
      <c r="C24" s="709"/>
      <c r="D24" s="705">
        <v>5</v>
      </c>
      <c r="E24" s="710" t="s">
        <v>1520</v>
      </c>
      <c r="F24" s="661"/>
      <c r="G24" s="645">
        <v>0</v>
      </c>
      <c r="H24" s="499"/>
      <c r="I24" s="375"/>
      <c r="J24" s="537" t="s">
        <v>552</v>
      </c>
      <c r="K24" s="177"/>
      <c r="L24" s="391"/>
      <c r="M24" s="317">
        <f t="shared" si="0"/>
        <v>0</v>
      </c>
      <c r="N24" s="298"/>
      <c r="O24" s="298"/>
      <c r="P24" s="317" t="str">
        <f>IF(ISERROR(MATCH(Q24,MODesc,0)),"n","y")</f>
        <v>y</v>
      </c>
      <c r="Q24" s="298" t="s">
        <v>1520</v>
      </c>
      <c r="R24" s="317" t="str">
        <f>K24&amp;"("&amp;L24&amp;")"</f>
        <v>()</v>
      </c>
      <c r="S24" s="249"/>
      <c r="T24" s="249"/>
      <c r="U24" s="373"/>
      <c r="V24" s="249"/>
      <c r="W24" s="249"/>
      <c r="X24" s="249"/>
      <c r="Y24" s="389"/>
      <c r="Z24" s="389"/>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89"/>
      <c r="BW24" s="389"/>
      <c r="BX24" s="389"/>
      <c r="BY24" s="389"/>
      <c r="BZ24" s="389"/>
      <c r="CA24" s="389"/>
      <c r="CB24" s="389"/>
      <c r="CC24" s="389"/>
      <c r="CD24" s="389"/>
      <c r="CE24" s="389"/>
    </row>
    <row r="25" spans="1:83" s="390" customFormat="1" ht="0.95" customHeight="1">
      <c r="A25" s="89"/>
      <c r="B25" s="249" t="s">
        <v>430</v>
      </c>
      <c r="C25" s="709"/>
      <c r="D25" s="705"/>
      <c r="E25" s="711"/>
      <c r="F25" s="712"/>
      <c r="G25" s="705">
        <v>1</v>
      </c>
      <c r="H25" s="707" t="s">
        <v>1113</v>
      </c>
      <c r="I25" s="375"/>
      <c r="J25" s="537" t="s">
        <v>552</v>
      </c>
      <c r="K25" s="177"/>
      <c r="L25" s="391"/>
      <c r="M25" s="317" t="str">
        <f t="shared" si="0"/>
        <v>Тюменский муниципальный район</v>
      </c>
      <c r="N25" s="298"/>
      <c r="O25" s="298"/>
      <c r="P25" s="298"/>
      <c r="Q25" s="298"/>
      <c r="R25" s="317" t="str">
        <f>K25&amp;"("&amp;L25&amp;")"</f>
        <v>()</v>
      </c>
      <c r="S25" s="249"/>
      <c r="T25" s="249"/>
      <c r="U25" s="373"/>
      <c r="V25" s="249"/>
      <c r="W25" s="249"/>
      <c r="X25" s="249"/>
      <c r="Y25" s="389"/>
      <c r="Z25" s="389"/>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89"/>
      <c r="BW25" s="389"/>
      <c r="BX25" s="389"/>
      <c r="BY25" s="389"/>
      <c r="BZ25" s="389"/>
      <c r="CA25" s="389"/>
      <c r="CB25" s="389"/>
      <c r="CC25" s="389"/>
      <c r="CD25" s="389"/>
      <c r="CE25" s="389"/>
    </row>
    <row r="26" spans="1:83" s="390" customFormat="1" ht="15" customHeight="1">
      <c r="A26" s="89"/>
      <c r="B26" s="249" t="s">
        <v>430</v>
      </c>
      <c r="C26" s="709"/>
      <c r="D26" s="705"/>
      <c r="E26" s="711"/>
      <c r="F26" s="713"/>
      <c r="G26" s="705"/>
      <c r="H26" s="708"/>
      <c r="I26" s="668"/>
      <c r="J26" s="645">
        <v>1</v>
      </c>
      <c r="K26" s="662" t="s">
        <v>1141</v>
      </c>
      <c r="L26" s="372" t="s">
        <v>1142</v>
      </c>
      <c r="M26" s="317" t="str">
        <f t="shared" si="0"/>
        <v>Тюменский муниципальный район</v>
      </c>
      <c r="N26" s="298"/>
      <c r="O26" s="298"/>
      <c r="P26" s="298"/>
      <c r="Q26" s="298"/>
      <c r="R26" s="317" t="str">
        <f>K26&amp;" ("&amp;L26&amp;")"</f>
        <v>Онохинское (71644458)</v>
      </c>
      <c r="S26" s="249"/>
      <c r="T26" s="249"/>
      <c r="U26" s="373"/>
      <c r="V26" s="249"/>
      <c r="W26" s="249"/>
      <c r="X26" s="249"/>
      <c r="Y26" s="389"/>
      <c r="Z26" s="389"/>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89"/>
      <c r="BW26" s="389"/>
      <c r="BX26" s="389"/>
      <c r="BY26" s="389"/>
      <c r="BZ26" s="389"/>
      <c r="CA26" s="389"/>
      <c r="CB26" s="389"/>
      <c r="CC26" s="389"/>
      <c r="CD26" s="389"/>
      <c r="CE26" s="389"/>
    </row>
    <row r="27" spans="1:83" s="390" customFormat="1" ht="0.95" customHeight="1">
      <c r="A27" s="89"/>
      <c r="B27" s="249" t="s">
        <v>430</v>
      </c>
      <c r="C27" s="709"/>
      <c r="D27" s="705">
        <v>6</v>
      </c>
      <c r="E27" s="710" t="s">
        <v>1521</v>
      </c>
      <c r="F27" s="661"/>
      <c r="G27" s="645">
        <v>0</v>
      </c>
      <c r="H27" s="499"/>
      <c r="I27" s="375"/>
      <c r="J27" s="537" t="s">
        <v>552</v>
      </c>
      <c r="K27" s="177"/>
      <c r="L27" s="391"/>
      <c r="M27" s="317">
        <f t="shared" si="0"/>
        <v>0</v>
      </c>
      <c r="N27" s="298"/>
      <c r="O27" s="298"/>
      <c r="P27" s="317" t="str">
        <f>IF(ISERROR(MATCH(Q27,MODesc,0)),"n","y")</f>
        <v>y</v>
      </c>
      <c r="Q27" s="298" t="s">
        <v>1521</v>
      </c>
      <c r="R27" s="317" t="str">
        <f>K27&amp;"("&amp;L27&amp;")"</f>
        <v>()</v>
      </c>
      <c r="S27" s="249"/>
      <c r="T27" s="249"/>
      <c r="U27" s="373"/>
      <c r="V27" s="249"/>
      <c r="W27" s="249"/>
      <c r="X27" s="249"/>
      <c r="Y27" s="389"/>
      <c r="Z27" s="389"/>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89"/>
      <c r="BW27" s="389"/>
      <c r="BX27" s="389"/>
      <c r="BY27" s="389"/>
      <c r="BZ27" s="389"/>
      <c r="CA27" s="389"/>
      <c r="CB27" s="389"/>
      <c r="CC27" s="389"/>
      <c r="CD27" s="389"/>
      <c r="CE27" s="389"/>
    </row>
    <row r="28" spans="1:83" s="390" customFormat="1" ht="0.95" customHeight="1">
      <c r="A28" s="89"/>
      <c r="B28" s="249" t="s">
        <v>430</v>
      </c>
      <c r="C28" s="709"/>
      <c r="D28" s="705"/>
      <c r="E28" s="711"/>
      <c r="F28" s="712"/>
      <c r="G28" s="705">
        <v>1</v>
      </c>
      <c r="H28" s="707" t="s">
        <v>1113</v>
      </c>
      <c r="I28" s="375"/>
      <c r="J28" s="537" t="s">
        <v>552</v>
      </c>
      <c r="K28" s="177"/>
      <c r="L28" s="391"/>
      <c r="M28" s="317" t="str">
        <f t="shared" si="0"/>
        <v>Тюменский муниципальный район</v>
      </c>
      <c r="N28" s="298"/>
      <c r="O28" s="298"/>
      <c r="P28" s="298"/>
      <c r="Q28" s="298"/>
      <c r="R28" s="317" t="str">
        <f>K28&amp;"("&amp;L28&amp;")"</f>
        <v>()</v>
      </c>
      <c r="S28" s="249"/>
      <c r="T28" s="249"/>
      <c r="U28" s="373"/>
      <c r="V28" s="249"/>
      <c r="W28" s="249"/>
      <c r="X28" s="249"/>
      <c r="Y28" s="389"/>
      <c r="Z28" s="389"/>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89"/>
      <c r="BW28" s="389"/>
      <c r="BX28" s="389"/>
      <c r="BY28" s="389"/>
      <c r="BZ28" s="389"/>
      <c r="CA28" s="389"/>
      <c r="CB28" s="389"/>
      <c r="CC28" s="389"/>
      <c r="CD28" s="389"/>
      <c r="CE28" s="389"/>
    </row>
    <row r="29" spans="1:83" s="390" customFormat="1" ht="15" customHeight="1">
      <c r="A29" s="89"/>
      <c r="B29" s="249" t="s">
        <v>430</v>
      </c>
      <c r="C29" s="709"/>
      <c r="D29" s="705"/>
      <c r="E29" s="711"/>
      <c r="F29" s="713"/>
      <c r="G29" s="705"/>
      <c r="H29" s="708"/>
      <c r="I29" s="668"/>
      <c r="J29" s="645">
        <v>1</v>
      </c>
      <c r="K29" s="662" t="s">
        <v>1143</v>
      </c>
      <c r="L29" s="372" t="s">
        <v>1144</v>
      </c>
      <c r="M29" s="317" t="str">
        <f t="shared" si="0"/>
        <v>Тюменский муниципальный район</v>
      </c>
      <c r="N29" s="298"/>
      <c r="O29" s="298"/>
      <c r="P29" s="298"/>
      <c r="Q29" s="298"/>
      <c r="R29" s="317" t="str">
        <f>K29&amp;" ("&amp;L29&amp;")"</f>
        <v>Переваловское (71644460)</v>
      </c>
      <c r="S29" s="249"/>
      <c r="T29" s="249"/>
      <c r="U29" s="373"/>
      <c r="V29" s="249"/>
      <c r="W29" s="249"/>
      <c r="X29" s="249"/>
      <c r="Y29" s="389"/>
      <c r="Z29" s="389"/>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89"/>
      <c r="BW29" s="389"/>
      <c r="BX29" s="389"/>
      <c r="BY29" s="389"/>
      <c r="BZ29" s="389"/>
      <c r="CA29" s="389"/>
      <c r="CB29" s="389"/>
      <c r="CC29" s="389"/>
      <c r="CD29" s="389"/>
      <c r="CE29" s="389"/>
    </row>
    <row r="30" spans="1:83" s="390" customFormat="1" ht="0.95" customHeight="1">
      <c r="A30" s="89"/>
      <c r="B30" s="249" t="s">
        <v>430</v>
      </c>
      <c r="C30" s="709"/>
      <c r="D30" s="705">
        <v>7</v>
      </c>
      <c r="E30" s="710" t="s">
        <v>1522</v>
      </c>
      <c r="F30" s="661"/>
      <c r="G30" s="645">
        <v>0</v>
      </c>
      <c r="H30" s="499"/>
      <c r="I30" s="375"/>
      <c r="J30" s="537" t="s">
        <v>552</v>
      </c>
      <c r="K30" s="177"/>
      <c r="L30" s="391"/>
      <c r="M30" s="317">
        <f t="shared" si="0"/>
        <v>0</v>
      </c>
      <c r="N30" s="298"/>
      <c r="O30" s="298"/>
      <c r="P30" s="317" t="str">
        <f>IF(ISERROR(MATCH(Q30,MODesc,0)),"n","y")</f>
        <v>y</v>
      </c>
      <c r="Q30" s="298" t="s">
        <v>1522</v>
      </c>
      <c r="R30" s="317" t="str">
        <f>K30&amp;"("&amp;L30&amp;")"</f>
        <v>()</v>
      </c>
      <c r="S30" s="249"/>
      <c r="T30" s="249"/>
      <c r="U30" s="373"/>
      <c r="V30" s="249"/>
      <c r="W30" s="249"/>
      <c r="X30" s="249"/>
      <c r="Y30" s="389"/>
      <c r="Z30" s="389"/>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89"/>
      <c r="BW30" s="389"/>
      <c r="BX30" s="389"/>
      <c r="BY30" s="389"/>
      <c r="BZ30" s="389"/>
      <c r="CA30" s="389"/>
      <c r="CB30" s="389"/>
      <c r="CC30" s="389"/>
      <c r="CD30" s="389"/>
      <c r="CE30" s="389"/>
    </row>
    <row r="31" spans="1:83" s="390" customFormat="1" ht="0.95" customHeight="1">
      <c r="A31" s="89"/>
      <c r="B31" s="249" t="s">
        <v>430</v>
      </c>
      <c r="C31" s="709"/>
      <c r="D31" s="705"/>
      <c r="E31" s="711"/>
      <c r="F31" s="712"/>
      <c r="G31" s="705">
        <v>1</v>
      </c>
      <c r="H31" s="707" t="s">
        <v>1113</v>
      </c>
      <c r="I31" s="375"/>
      <c r="J31" s="537" t="s">
        <v>552</v>
      </c>
      <c r="K31" s="177"/>
      <c r="L31" s="391"/>
      <c r="M31" s="317" t="str">
        <f t="shared" si="0"/>
        <v>Тюменский муниципальный район</v>
      </c>
      <c r="N31" s="298"/>
      <c r="O31" s="298"/>
      <c r="P31" s="298"/>
      <c r="Q31" s="298"/>
      <c r="R31" s="317" t="str">
        <f>K31&amp;"("&amp;L31&amp;")"</f>
        <v>()</v>
      </c>
      <c r="S31" s="249"/>
      <c r="T31" s="249"/>
      <c r="U31" s="373"/>
      <c r="V31" s="249"/>
      <c r="W31" s="249"/>
      <c r="X31" s="249"/>
      <c r="Y31" s="389"/>
      <c r="Z31" s="389"/>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89"/>
      <c r="BW31" s="389"/>
      <c r="BX31" s="389"/>
      <c r="BY31" s="389"/>
      <c r="BZ31" s="389"/>
      <c r="CA31" s="389"/>
      <c r="CB31" s="389"/>
      <c r="CC31" s="389"/>
      <c r="CD31" s="389"/>
      <c r="CE31" s="389"/>
    </row>
    <row r="32" spans="1:83" s="390" customFormat="1" ht="15" customHeight="1">
      <c r="A32" s="89"/>
      <c r="B32" s="249" t="s">
        <v>430</v>
      </c>
      <c r="C32" s="709"/>
      <c r="D32" s="705"/>
      <c r="E32" s="711"/>
      <c r="F32" s="713"/>
      <c r="G32" s="705"/>
      <c r="H32" s="708"/>
      <c r="I32" s="668"/>
      <c r="J32" s="645">
        <v>1</v>
      </c>
      <c r="K32" s="662" t="s">
        <v>1149</v>
      </c>
      <c r="L32" s="372" t="s">
        <v>1150</v>
      </c>
      <c r="M32" s="317" t="str">
        <f t="shared" si="0"/>
        <v>Тюменский муниципальный район</v>
      </c>
      <c r="N32" s="298"/>
      <c r="O32" s="298"/>
      <c r="P32" s="298"/>
      <c r="Q32" s="298"/>
      <c r="R32" s="317" t="str">
        <f>K32&amp;" ("&amp;L32&amp;")"</f>
        <v>Червишевское (71644480)</v>
      </c>
      <c r="S32" s="249"/>
      <c r="T32" s="249"/>
      <c r="U32" s="373"/>
      <c r="V32" s="249"/>
      <c r="W32" s="249"/>
      <c r="X32" s="249"/>
      <c r="Y32" s="389"/>
      <c r="Z32" s="389"/>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89"/>
      <c r="BW32" s="389"/>
      <c r="BX32" s="389"/>
      <c r="BY32" s="389"/>
      <c r="BZ32" s="389"/>
      <c r="CA32" s="389"/>
      <c r="CB32" s="389"/>
      <c r="CC32" s="389"/>
      <c r="CD32" s="389"/>
      <c r="CE32" s="389"/>
    </row>
    <row r="33" spans="1:22" s="131" customFormat="1" ht="0.95" customHeight="1">
      <c r="A33" s="35"/>
      <c r="B33" s="35" t="s">
        <v>427</v>
      </c>
      <c r="C33" s="355"/>
      <c r="D33" s="375"/>
      <c r="E33" s="303"/>
      <c r="F33" s="377"/>
      <c r="G33" s="377"/>
      <c r="H33" s="377"/>
      <c r="I33" s="377"/>
      <c r="J33" s="377"/>
      <c r="K33" s="377"/>
      <c r="L33" s="378"/>
      <c r="M33" s="542"/>
      <c r="N33" s="317"/>
      <c r="O33" s="317"/>
      <c r="P33" s="317"/>
      <c r="Q33" s="502" t="s">
        <v>21</v>
      </c>
      <c r="R33" s="317"/>
      <c r="S33" s="498"/>
      <c r="T33" s="498"/>
      <c r="U33" s="498"/>
      <c r="V33" s="498"/>
    </row>
    <row r="34" spans="1:22" s="131" customFormat="1" ht="21" customHeight="1">
      <c r="A34" s="130"/>
      <c r="B34" s="35"/>
      <c r="C34" s="357"/>
      <c r="D34" s="379"/>
      <c r="E34" s="379"/>
      <c r="F34" s="379"/>
      <c r="G34" s="379"/>
      <c r="H34" s="379"/>
      <c r="I34" s="379"/>
      <c r="J34" s="379"/>
      <c r="K34" s="379"/>
      <c r="L34" s="379"/>
      <c r="M34" s="317"/>
      <c r="N34" s="317"/>
      <c r="O34" s="317"/>
      <c r="P34" s="317"/>
      <c r="Q34" s="502"/>
      <c r="R34" s="317"/>
      <c r="S34" s="498"/>
      <c r="T34" s="498"/>
      <c r="U34" s="498"/>
      <c r="V34" s="498"/>
    </row>
    <row r="35" spans="1:22" s="131" customFormat="1">
      <c r="A35" s="130"/>
      <c r="B35" s="35"/>
      <c r="C35" s="357"/>
      <c r="D35" s="35"/>
      <c r="E35" s="35"/>
      <c r="F35" s="35"/>
      <c r="G35" s="35"/>
      <c r="H35" s="35"/>
      <c r="I35" s="35"/>
      <c r="J35" s="35"/>
      <c r="K35" s="35"/>
      <c r="L35" s="35"/>
      <c r="M35" s="317"/>
      <c r="N35" s="317"/>
      <c r="O35" s="317"/>
      <c r="P35" s="317"/>
      <c r="Q35" s="502"/>
      <c r="R35" s="317"/>
      <c r="S35" s="498"/>
      <c r="T35" s="498"/>
      <c r="U35" s="498"/>
      <c r="V35" s="498"/>
    </row>
    <row r="36" spans="1:22" s="131" customFormat="1" ht="0.75" customHeight="1">
      <c r="A36" s="130"/>
      <c r="B36" s="35"/>
      <c r="C36" s="357"/>
      <c r="D36" s="35"/>
      <c r="E36" s="35"/>
      <c r="F36" s="35"/>
      <c r="G36" s="35"/>
      <c r="H36" s="35"/>
      <c r="I36" s="35"/>
      <c r="J36" s="35"/>
      <c r="K36" s="35"/>
      <c r="L36" s="35"/>
      <c r="M36" s="317"/>
      <c r="N36" s="317"/>
      <c r="O36" s="317"/>
      <c r="P36" s="317"/>
      <c r="Q36" s="502"/>
      <c r="R36" s="317"/>
      <c r="S36" s="498"/>
      <c r="T36" s="498"/>
      <c r="U36" s="498"/>
      <c r="V36" s="498"/>
    </row>
    <row r="37" spans="1:22" s="381" customFormat="1" ht="10.5">
      <c r="A37" s="380"/>
      <c r="C37" s="382"/>
      <c r="D37" s="383"/>
      <c r="E37" s="383"/>
      <c r="M37" s="317"/>
      <c r="N37" s="317"/>
      <c r="O37" s="317"/>
      <c r="P37" s="317"/>
      <c r="Q37" s="502"/>
      <c r="R37" s="317"/>
      <c r="S37" s="498"/>
      <c r="T37" s="498"/>
      <c r="U37" s="498"/>
      <c r="V37" s="498"/>
    </row>
    <row r="38" spans="1:22" s="381" customFormat="1" ht="10.5">
      <c r="A38" s="380"/>
      <c r="C38" s="382"/>
      <c r="D38" s="383"/>
      <c r="E38" s="383"/>
      <c r="M38" s="317"/>
      <c r="N38" s="317"/>
      <c r="O38" s="317"/>
      <c r="P38" s="317"/>
      <c r="Q38" s="502"/>
      <c r="R38" s="317"/>
      <c r="S38" s="498"/>
      <c r="T38" s="498"/>
      <c r="U38" s="498"/>
      <c r="V38" s="498"/>
    </row>
  </sheetData>
  <sheetProtection password="FA9C" sheet="1" objects="1" scenarios="1" formatColumns="0" formatRows="0"/>
  <mergeCells count="52">
    <mergeCell ref="H31:H32"/>
    <mergeCell ref="C30:C32"/>
    <mergeCell ref="D30:D32"/>
    <mergeCell ref="E30:E32"/>
    <mergeCell ref="F31:F32"/>
    <mergeCell ref="G31:G32"/>
    <mergeCell ref="H25:H26"/>
    <mergeCell ref="C27:C29"/>
    <mergeCell ref="D27:D29"/>
    <mergeCell ref="E27:E29"/>
    <mergeCell ref="F28:F29"/>
    <mergeCell ref="G28:G29"/>
    <mergeCell ref="H28:H29"/>
    <mergeCell ref="C24:C26"/>
    <mergeCell ref="D24:D26"/>
    <mergeCell ref="E24:E26"/>
    <mergeCell ref="F25:F26"/>
    <mergeCell ref="G25:G26"/>
    <mergeCell ref="H19:H20"/>
    <mergeCell ref="C21:C23"/>
    <mergeCell ref="D21:D23"/>
    <mergeCell ref="E21:E23"/>
    <mergeCell ref="F22:F23"/>
    <mergeCell ref="G22:G23"/>
    <mergeCell ref="H22:H23"/>
    <mergeCell ref="C18:C20"/>
    <mergeCell ref="D18:D20"/>
    <mergeCell ref="E18:E20"/>
    <mergeCell ref="F19:F20"/>
    <mergeCell ref="G19:G20"/>
    <mergeCell ref="H13:H14"/>
    <mergeCell ref="C15:C17"/>
    <mergeCell ref="D15:D17"/>
    <mergeCell ref="E15:E17"/>
    <mergeCell ref="F16:F17"/>
    <mergeCell ref="G16:G17"/>
    <mergeCell ref="H16:H17"/>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E15 E18 E21 E24 E27 E3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T42"/>
  <sheetViews>
    <sheetView showGridLines="0" topLeftCell="C4" zoomScaleNormal="100" workbookViewId="0">
      <selection activeCell="N41" sqref="N41"/>
    </sheetView>
  </sheetViews>
  <sheetFormatPr defaultRowHeight="11.25"/>
  <cols>
    <col min="1" max="2" width="3.7109375" style="313" hidden="1" customWidth="1"/>
    <col min="3" max="3" width="3.7109375" style="103" bestFit="1" customWidth="1"/>
    <col min="4" max="4" width="6.140625" style="103" customWidth="1"/>
    <col min="5" max="5" width="50.7109375" style="103" customWidth="1"/>
    <col min="6" max="6" width="33.85546875" style="103" customWidth="1"/>
    <col min="7" max="7" width="8.5703125" style="103" customWidth="1"/>
    <col min="8" max="8" width="3.7109375" style="103" customWidth="1"/>
    <col min="9" max="9" width="5.42578125" style="103" customWidth="1"/>
    <col min="10" max="10" width="47.85546875" style="103" customWidth="1"/>
    <col min="11" max="12" width="3.7109375" style="103" customWidth="1"/>
    <col min="13" max="13" width="5.7109375" style="103" customWidth="1"/>
    <col min="14" max="14" width="28.140625" style="103" customWidth="1"/>
    <col min="15" max="16" width="3.7109375" style="103" customWidth="1"/>
    <col min="17" max="17" width="5.7109375" style="103" customWidth="1"/>
    <col min="18" max="18" width="34.42578125" style="103" customWidth="1"/>
    <col min="19" max="19" width="30.7109375" style="103" customWidth="1"/>
    <col min="20" max="20" width="3.7109375" style="103" customWidth="1"/>
    <col min="21" max="16384" width="9.140625" style="103"/>
  </cols>
  <sheetData>
    <row r="1" spans="1:20" hidden="1">
      <c r="A1" s="322"/>
    </row>
    <row r="2" spans="1:20" hidden="1"/>
    <row r="3" spans="1:20" hidden="1"/>
    <row r="4" spans="1:20" ht="3" customHeight="1"/>
    <row r="5" spans="1:20" s="124" customFormat="1" ht="24.95" customHeight="1">
      <c r="A5" s="314"/>
      <c r="B5" s="314"/>
      <c r="D5" s="700" t="s">
        <v>679</v>
      </c>
      <c r="E5" s="701"/>
      <c r="F5" s="701"/>
      <c r="G5" s="701"/>
      <c r="H5" s="701"/>
      <c r="I5" s="701"/>
      <c r="J5" s="702"/>
      <c r="K5" s="600"/>
      <c r="L5" s="232"/>
      <c r="M5" s="232"/>
      <c r="N5" s="232"/>
      <c r="O5" s="232"/>
      <c r="P5" s="232"/>
      <c r="Q5" s="232"/>
      <c r="R5" s="232"/>
      <c r="S5" s="232"/>
    </row>
    <row r="6" spans="1:20" s="184" customFormat="1" hidden="1">
      <c r="A6" s="448"/>
      <c r="B6" s="448"/>
      <c r="D6" s="720"/>
      <c r="E6" s="721"/>
      <c r="F6" s="721"/>
      <c r="G6" s="721"/>
      <c r="H6" s="721"/>
      <c r="I6" s="721"/>
      <c r="J6" s="722"/>
    </row>
    <row r="7" spans="1:20" s="184" customFormat="1" hidden="1">
      <c r="A7" s="448"/>
      <c r="B7" s="448"/>
      <c r="E7" s="718"/>
      <c r="F7" s="718"/>
      <c r="G7" s="717"/>
      <c r="H7" s="717"/>
      <c r="I7" s="717"/>
      <c r="J7" s="717"/>
    </row>
    <row r="8" spans="1:20" s="184" customFormat="1" hidden="1">
      <c r="A8" s="448"/>
      <c r="B8" s="448"/>
      <c r="E8" s="718"/>
      <c r="F8" s="718"/>
      <c r="G8" s="717"/>
      <c r="H8" s="717"/>
      <c r="I8" s="717"/>
      <c r="J8" s="717"/>
    </row>
    <row r="9" spans="1:20" s="184" customFormat="1" hidden="1">
      <c r="A9" s="448"/>
      <c r="B9" s="448"/>
      <c r="E9" s="718"/>
      <c r="F9" s="718"/>
      <c r="G9" s="717"/>
      <c r="H9" s="717"/>
      <c r="I9" s="717"/>
      <c r="J9" s="717"/>
    </row>
    <row r="10" spans="1:20" s="184" customFormat="1" hidden="1">
      <c r="A10" s="448"/>
      <c r="B10" s="448"/>
      <c r="E10" s="718"/>
      <c r="F10" s="718"/>
      <c r="G10" s="717"/>
      <c r="H10" s="717"/>
      <c r="I10" s="717"/>
      <c r="J10" s="717"/>
    </row>
    <row r="11" spans="1:20" s="184" customFormat="1" hidden="1">
      <c r="A11" s="448"/>
      <c r="B11" s="448"/>
      <c r="D11" s="166"/>
      <c r="E11" s="718"/>
      <c r="F11" s="718"/>
      <c r="G11" s="167"/>
      <c r="H11" s="212"/>
      <c r="I11" s="212"/>
      <c r="J11" s="166"/>
      <c r="K11" s="167"/>
      <c r="L11" s="166"/>
      <c r="M11" s="166"/>
      <c r="N11" s="167"/>
      <c r="O11" s="167"/>
      <c r="P11" s="166"/>
      <c r="Q11" s="166"/>
      <c r="R11" s="167"/>
    </row>
    <row r="12" spans="1:20" s="184" customFormat="1" hidden="1">
      <c r="A12" s="448"/>
      <c r="B12" s="448"/>
      <c r="E12" s="718"/>
      <c r="F12" s="718"/>
      <c r="G12" s="167"/>
      <c r="H12" s="212"/>
      <c r="I12" s="212"/>
      <c r="J12" s="211"/>
      <c r="K12" s="166"/>
      <c r="L12" s="166"/>
      <c r="M12" s="166"/>
      <c r="N12" s="167"/>
      <c r="O12" s="166"/>
      <c r="P12" s="166"/>
      <c r="Q12" s="166"/>
      <c r="R12" s="167"/>
    </row>
    <row r="13" spans="1:20" s="184" customFormat="1" hidden="1">
      <c r="A13" s="448"/>
      <c r="B13" s="448"/>
      <c r="E13" s="719"/>
      <c r="F13" s="719"/>
      <c r="G13" s="252"/>
      <c r="H13" s="212"/>
      <c r="I13" s="166"/>
      <c r="J13" s="166"/>
      <c r="K13" s="166"/>
      <c r="L13" s="166"/>
      <c r="M13" s="166"/>
      <c r="N13" s="167"/>
      <c r="O13" s="166"/>
      <c r="P13" s="166"/>
      <c r="Q13" s="166"/>
      <c r="R13" s="167"/>
    </row>
    <row r="14" spans="1:20" s="184" customFormat="1" hidden="1">
      <c r="A14" s="448"/>
      <c r="B14" s="448"/>
    </row>
    <row r="15" spans="1:20" hidden="1"/>
    <row r="16" spans="1:20" s="124" customFormat="1" ht="3" customHeight="1">
      <c r="A16" s="314"/>
      <c r="B16" s="314"/>
      <c r="D16" s="449"/>
      <c r="E16" s="449"/>
      <c r="F16" s="449"/>
      <c r="G16" s="449"/>
      <c r="H16" s="449"/>
      <c r="I16" s="449"/>
      <c r="J16" s="449"/>
      <c r="K16" s="449"/>
      <c r="L16" s="449"/>
      <c r="M16" s="449"/>
      <c r="N16" s="449"/>
      <c r="O16" s="449"/>
      <c r="P16" s="449"/>
      <c r="Q16" s="449"/>
      <c r="R16" s="449"/>
      <c r="S16" s="449"/>
      <c r="T16" s="168"/>
    </row>
    <row r="17" spans="1:20" ht="27" customHeight="1">
      <c r="D17" s="715" t="s">
        <v>95</v>
      </c>
      <c r="E17" s="715" t="s">
        <v>300</v>
      </c>
      <c r="F17" s="715" t="s">
        <v>83</v>
      </c>
      <c r="G17" s="715" t="s">
        <v>465</v>
      </c>
      <c r="H17" s="715" t="s">
        <v>95</v>
      </c>
      <c r="I17" s="715"/>
      <c r="J17" s="715" t="s">
        <v>23</v>
      </c>
      <c r="K17" s="716" t="s">
        <v>513</v>
      </c>
      <c r="L17" s="716"/>
      <c r="M17" s="716"/>
      <c r="N17" s="716"/>
      <c r="O17" s="716" t="s">
        <v>680</v>
      </c>
      <c r="P17" s="716"/>
      <c r="Q17" s="716"/>
      <c r="R17" s="716"/>
      <c r="S17" s="715" t="s">
        <v>247</v>
      </c>
    </row>
    <row r="18" spans="1:20" ht="30.75" customHeight="1">
      <c r="D18" s="715"/>
      <c r="E18" s="715"/>
      <c r="F18" s="715"/>
      <c r="G18" s="715"/>
      <c r="H18" s="715"/>
      <c r="I18" s="715"/>
      <c r="J18" s="715"/>
      <c r="K18" s="118" t="s">
        <v>303</v>
      </c>
      <c r="L18" s="715" t="s">
        <v>95</v>
      </c>
      <c r="M18" s="715"/>
      <c r="N18" s="118" t="s">
        <v>233</v>
      </c>
      <c r="O18" s="118" t="s">
        <v>303</v>
      </c>
      <c r="P18" s="715" t="s">
        <v>95</v>
      </c>
      <c r="Q18" s="715"/>
      <c r="R18" s="118" t="s">
        <v>233</v>
      </c>
      <c r="S18" s="715"/>
    </row>
    <row r="19" spans="1:20" s="548" customFormat="1" ht="12" customHeight="1">
      <c r="A19" s="547"/>
      <c r="B19" s="547"/>
      <c r="D19" s="41" t="s">
        <v>96</v>
      </c>
      <c r="E19" s="41" t="s">
        <v>52</v>
      </c>
      <c r="F19" s="41" t="s">
        <v>53</v>
      </c>
      <c r="G19" s="41" t="s">
        <v>54</v>
      </c>
      <c r="H19" s="714" t="s">
        <v>71</v>
      </c>
      <c r="I19" s="714"/>
      <c r="J19" s="41" t="s">
        <v>72</v>
      </c>
      <c r="K19" s="41" t="s">
        <v>186</v>
      </c>
      <c r="L19" s="714" t="s">
        <v>187</v>
      </c>
      <c r="M19" s="714"/>
      <c r="N19" s="41" t="s">
        <v>211</v>
      </c>
      <c r="O19" s="41" t="s">
        <v>212</v>
      </c>
      <c r="P19" s="714" t="s">
        <v>213</v>
      </c>
      <c r="Q19" s="714"/>
      <c r="R19" s="41" t="s">
        <v>214</v>
      </c>
      <c r="S19" s="41" t="s">
        <v>215</v>
      </c>
    </row>
    <row r="20" spans="1:20" ht="14.25" hidden="1">
      <c r="C20" s="442"/>
      <c r="D20" s="490">
        <v>0</v>
      </c>
      <c r="E20" s="543"/>
      <c r="F20" s="543"/>
      <c r="G20" s="126"/>
      <c r="H20" s="544"/>
      <c r="I20" s="544"/>
      <c r="J20" s="331"/>
      <c r="K20" s="126"/>
      <c r="L20" s="331"/>
      <c r="M20" s="331"/>
      <c r="N20" s="545"/>
      <c r="O20" s="126"/>
      <c r="P20" s="331"/>
      <c r="Q20" s="331"/>
      <c r="R20" s="546"/>
      <c r="S20" s="126"/>
      <c r="T20" s="231"/>
    </row>
    <row r="21" spans="1:20" s="643" customFormat="1" ht="17.100000000000001" customHeight="1">
      <c r="A21" s="308">
        <v>1</v>
      </c>
      <c r="C21" s="442"/>
      <c r="D21" s="723">
        <v>1</v>
      </c>
      <c r="E21" s="725" t="s">
        <v>637</v>
      </c>
      <c r="F21" s="728" t="s">
        <v>1302</v>
      </c>
      <c r="G21" s="731" t="s">
        <v>88</v>
      </c>
      <c r="H21" s="723"/>
      <c r="I21" s="723">
        <v>1</v>
      </c>
      <c r="J21" s="733" t="s">
        <v>637</v>
      </c>
      <c r="K21" s="736" t="s">
        <v>87</v>
      </c>
      <c r="L21" s="737"/>
      <c r="M21" s="737" t="s">
        <v>96</v>
      </c>
      <c r="N21" s="740" t="s">
        <v>1516</v>
      </c>
      <c r="O21" s="736" t="s">
        <v>88</v>
      </c>
      <c r="P21" s="658"/>
      <c r="Q21" s="658" t="s">
        <v>96</v>
      </c>
      <c r="R21" s="670"/>
      <c r="S21" s="650"/>
    </row>
    <row r="22" spans="1:20" s="643" customFormat="1" ht="17.100000000000001" customHeight="1">
      <c r="A22" s="308"/>
      <c r="C22" s="184"/>
      <c r="D22" s="724"/>
      <c r="E22" s="726"/>
      <c r="F22" s="729"/>
      <c r="G22" s="732"/>
      <c r="H22" s="724"/>
      <c r="I22" s="724"/>
      <c r="J22" s="734"/>
      <c r="K22" s="732"/>
      <c r="L22" s="724"/>
      <c r="M22" s="724"/>
      <c r="N22" s="741"/>
      <c r="O22" s="732"/>
      <c r="P22" s="332"/>
      <c r="Q22" s="122"/>
      <c r="R22" s="122"/>
      <c r="S22" s="123"/>
    </row>
    <row r="23" spans="1:20" s="643" customFormat="1" ht="17.100000000000001" customHeight="1">
      <c r="A23" s="308"/>
      <c r="C23" s="184"/>
      <c r="D23" s="724"/>
      <c r="E23" s="726"/>
      <c r="F23" s="729"/>
      <c r="G23" s="732"/>
      <c r="H23" s="724"/>
      <c r="I23" s="724"/>
      <c r="J23" s="734"/>
      <c r="K23" s="732"/>
      <c r="L23" s="738"/>
      <c r="M23" s="737" t="s">
        <v>52</v>
      </c>
      <c r="N23" s="742" t="s">
        <v>1517</v>
      </c>
      <c r="O23" s="736" t="s">
        <v>88</v>
      </c>
      <c r="P23" s="658"/>
      <c r="Q23" s="658" t="s">
        <v>96</v>
      </c>
      <c r="R23" s="670"/>
      <c r="S23" s="650"/>
    </row>
    <row r="24" spans="1:20" s="643" customFormat="1" ht="17.100000000000001" customHeight="1">
      <c r="A24" s="308"/>
      <c r="C24" s="184"/>
      <c r="D24" s="724"/>
      <c r="E24" s="726"/>
      <c r="F24" s="729"/>
      <c r="G24" s="732"/>
      <c r="H24" s="724"/>
      <c r="I24" s="724"/>
      <c r="J24" s="734"/>
      <c r="K24" s="732"/>
      <c r="L24" s="739"/>
      <c r="M24" s="724"/>
      <c r="N24" s="743"/>
      <c r="O24" s="732"/>
      <c r="P24" s="332"/>
      <c r="Q24" s="122"/>
      <c r="R24" s="122"/>
      <c r="S24" s="123"/>
    </row>
    <row r="25" spans="1:20" s="643" customFormat="1" ht="17.100000000000001" customHeight="1">
      <c r="A25" s="308"/>
      <c r="C25" s="184"/>
      <c r="D25" s="724"/>
      <c r="E25" s="726"/>
      <c r="F25" s="729"/>
      <c r="G25" s="732"/>
      <c r="H25" s="724"/>
      <c r="I25" s="724"/>
      <c r="J25" s="734"/>
      <c r="K25" s="732"/>
      <c r="L25" s="738"/>
      <c r="M25" s="737" t="s">
        <v>53</v>
      </c>
      <c r="N25" s="742" t="s">
        <v>1518</v>
      </c>
      <c r="O25" s="736" t="s">
        <v>88</v>
      </c>
      <c r="P25" s="658"/>
      <c r="Q25" s="658" t="s">
        <v>96</v>
      </c>
      <c r="R25" s="670"/>
      <c r="S25" s="650"/>
    </row>
    <row r="26" spans="1:20" s="643" customFormat="1" ht="17.100000000000001" customHeight="1">
      <c r="A26" s="308"/>
      <c r="C26" s="184"/>
      <c r="D26" s="724"/>
      <c r="E26" s="726"/>
      <c r="F26" s="729"/>
      <c r="G26" s="732"/>
      <c r="H26" s="724"/>
      <c r="I26" s="724"/>
      <c r="J26" s="734"/>
      <c r="K26" s="732"/>
      <c r="L26" s="739"/>
      <c r="M26" s="724"/>
      <c r="N26" s="743"/>
      <c r="O26" s="732"/>
      <c r="P26" s="332"/>
      <c r="Q26" s="122"/>
      <c r="R26" s="122"/>
      <c r="S26" s="123"/>
    </row>
    <row r="27" spans="1:20" s="643" customFormat="1" ht="17.100000000000001" customHeight="1">
      <c r="A27" s="308"/>
      <c r="C27" s="184"/>
      <c r="D27" s="724"/>
      <c r="E27" s="726"/>
      <c r="F27" s="729"/>
      <c r="G27" s="732"/>
      <c r="H27" s="724"/>
      <c r="I27" s="724"/>
      <c r="J27" s="734"/>
      <c r="K27" s="732"/>
      <c r="L27" s="738"/>
      <c r="M27" s="737" t="s">
        <v>54</v>
      </c>
      <c r="N27" s="742" t="s">
        <v>1519</v>
      </c>
      <c r="O27" s="736" t="s">
        <v>88</v>
      </c>
      <c r="P27" s="658"/>
      <c r="Q27" s="658" t="s">
        <v>96</v>
      </c>
      <c r="R27" s="670"/>
      <c r="S27" s="650"/>
    </row>
    <row r="28" spans="1:20" s="643" customFormat="1" ht="17.100000000000001" customHeight="1">
      <c r="A28" s="308"/>
      <c r="C28" s="184"/>
      <c r="D28" s="724"/>
      <c r="E28" s="726"/>
      <c r="F28" s="729"/>
      <c r="G28" s="732"/>
      <c r="H28" s="724"/>
      <c r="I28" s="724"/>
      <c r="J28" s="734"/>
      <c r="K28" s="732"/>
      <c r="L28" s="739"/>
      <c r="M28" s="724"/>
      <c r="N28" s="743"/>
      <c r="O28" s="732"/>
      <c r="P28" s="332"/>
      <c r="Q28" s="122"/>
      <c r="R28" s="122"/>
      <c r="S28" s="123"/>
    </row>
    <row r="29" spans="1:20" s="643" customFormat="1" ht="17.100000000000001" customHeight="1">
      <c r="A29" s="308"/>
      <c r="C29" s="184"/>
      <c r="D29" s="724"/>
      <c r="E29" s="726"/>
      <c r="F29" s="729"/>
      <c r="G29" s="732"/>
      <c r="H29" s="724"/>
      <c r="I29" s="724"/>
      <c r="J29" s="734"/>
      <c r="K29" s="732"/>
      <c r="L29" s="738"/>
      <c r="M29" s="737" t="s">
        <v>71</v>
      </c>
      <c r="N29" s="742" t="s">
        <v>1520</v>
      </c>
      <c r="O29" s="736" t="s">
        <v>88</v>
      </c>
      <c r="P29" s="658"/>
      <c r="Q29" s="658" t="s">
        <v>96</v>
      </c>
      <c r="R29" s="670"/>
      <c r="S29" s="650"/>
    </row>
    <row r="30" spans="1:20" s="643" customFormat="1" ht="17.100000000000001" customHeight="1">
      <c r="A30" s="308"/>
      <c r="C30" s="184"/>
      <c r="D30" s="724"/>
      <c r="E30" s="726"/>
      <c r="F30" s="729"/>
      <c r="G30" s="732"/>
      <c r="H30" s="724"/>
      <c r="I30" s="724"/>
      <c r="J30" s="734"/>
      <c r="K30" s="732"/>
      <c r="L30" s="739"/>
      <c r="M30" s="724"/>
      <c r="N30" s="743"/>
      <c r="O30" s="732"/>
      <c r="P30" s="332"/>
      <c r="Q30" s="122"/>
      <c r="R30" s="122"/>
      <c r="S30" s="123"/>
    </row>
    <row r="31" spans="1:20" s="643" customFormat="1" ht="17.100000000000001" customHeight="1">
      <c r="A31" s="308"/>
      <c r="C31" s="184"/>
      <c r="D31" s="724"/>
      <c r="E31" s="726"/>
      <c r="F31" s="729"/>
      <c r="G31" s="732"/>
      <c r="H31" s="724"/>
      <c r="I31" s="724"/>
      <c r="J31" s="734"/>
      <c r="K31" s="732"/>
      <c r="L31" s="738"/>
      <c r="M31" s="737" t="s">
        <v>72</v>
      </c>
      <c r="N31" s="742" t="s">
        <v>1521</v>
      </c>
      <c r="O31" s="736" t="s">
        <v>88</v>
      </c>
      <c r="P31" s="658"/>
      <c r="Q31" s="658" t="s">
        <v>96</v>
      </c>
      <c r="R31" s="670"/>
      <c r="S31" s="650"/>
    </row>
    <row r="32" spans="1:20" s="643" customFormat="1" ht="17.100000000000001" customHeight="1">
      <c r="A32" s="308"/>
      <c r="C32" s="184"/>
      <c r="D32" s="724"/>
      <c r="E32" s="726"/>
      <c r="F32" s="729"/>
      <c r="G32" s="732"/>
      <c r="H32" s="724"/>
      <c r="I32" s="724"/>
      <c r="J32" s="734"/>
      <c r="K32" s="732"/>
      <c r="L32" s="739"/>
      <c r="M32" s="724"/>
      <c r="N32" s="743"/>
      <c r="O32" s="732"/>
      <c r="P32" s="332"/>
      <c r="Q32" s="122"/>
      <c r="R32" s="122"/>
      <c r="S32" s="123"/>
    </row>
    <row r="33" spans="1:19" s="643" customFormat="1" ht="17.100000000000001" customHeight="1">
      <c r="A33" s="308"/>
      <c r="C33" s="184"/>
      <c r="D33" s="724"/>
      <c r="E33" s="726"/>
      <c r="F33" s="729"/>
      <c r="G33" s="732"/>
      <c r="H33" s="724"/>
      <c r="I33" s="724"/>
      <c r="J33" s="734"/>
      <c r="K33" s="732"/>
      <c r="L33" s="738"/>
      <c r="M33" s="737" t="s">
        <v>186</v>
      </c>
      <c r="N33" s="742" t="s">
        <v>1522</v>
      </c>
      <c r="O33" s="736" t="s">
        <v>88</v>
      </c>
      <c r="P33" s="658"/>
      <c r="Q33" s="658" t="s">
        <v>96</v>
      </c>
      <c r="R33" s="670"/>
      <c r="S33" s="650"/>
    </row>
    <row r="34" spans="1:19" s="643" customFormat="1" ht="17.100000000000001" customHeight="1">
      <c r="A34" s="308"/>
      <c r="C34" s="184"/>
      <c r="D34" s="724"/>
      <c r="E34" s="726"/>
      <c r="F34" s="729"/>
      <c r="G34" s="732"/>
      <c r="H34" s="724"/>
      <c r="I34" s="724"/>
      <c r="J34" s="734"/>
      <c r="K34" s="732"/>
      <c r="L34" s="739"/>
      <c r="M34" s="724"/>
      <c r="N34" s="743"/>
      <c r="O34" s="732"/>
      <c r="P34" s="332"/>
      <c r="Q34" s="122"/>
      <c r="R34" s="122"/>
      <c r="S34" s="123"/>
    </row>
    <row r="35" spans="1:19" s="643" customFormat="1" ht="15" customHeight="1">
      <c r="A35" s="308"/>
      <c r="C35" s="184"/>
      <c r="D35" s="724"/>
      <c r="E35" s="726"/>
      <c r="F35" s="729"/>
      <c r="G35" s="732"/>
      <c r="H35" s="724"/>
      <c r="I35" s="724"/>
      <c r="J35" s="735"/>
      <c r="K35" s="732"/>
      <c r="L35" s="121"/>
      <c r="M35" s="122"/>
      <c r="N35" s="122"/>
      <c r="O35" s="122"/>
      <c r="P35" s="122"/>
      <c r="Q35" s="122"/>
      <c r="R35" s="122"/>
      <c r="S35" s="123"/>
    </row>
    <row r="36" spans="1:19" s="643" customFormat="1" ht="15" customHeight="1">
      <c r="A36" s="308"/>
      <c r="C36" s="184"/>
      <c r="D36" s="724"/>
      <c r="E36" s="727"/>
      <c r="F36" s="730"/>
      <c r="G36" s="732"/>
      <c r="H36" s="121"/>
      <c r="I36" s="122"/>
      <c r="J36" s="122"/>
      <c r="K36" s="122"/>
      <c r="L36" s="122"/>
      <c r="M36" s="122"/>
      <c r="N36" s="122"/>
      <c r="O36" s="122"/>
      <c r="P36" s="122"/>
      <c r="Q36" s="122"/>
      <c r="R36" s="122"/>
      <c r="S36" s="123"/>
    </row>
    <row r="37" spans="1:19" ht="17.100000000000001" customHeight="1">
      <c r="D37" s="121"/>
      <c r="E37" s="122"/>
      <c r="F37" s="122"/>
      <c r="G37" s="122"/>
      <c r="H37" s="122"/>
      <c r="I37" s="122"/>
      <c r="J37" s="122"/>
      <c r="K37" s="122"/>
      <c r="L37" s="122"/>
      <c r="M37" s="122"/>
      <c r="N37" s="122"/>
      <c r="O37" s="122"/>
      <c r="P37" s="122"/>
      <c r="Q37" s="122"/>
      <c r="R37" s="122"/>
      <c r="S37" s="123"/>
    </row>
    <row r="38" spans="1:19" ht="3" customHeight="1"/>
    <row r="39" spans="1:19" hidden="1"/>
    <row r="40" spans="1:19" ht="0.95" customHeight="1"/>
    <row r="41" spans="1:19" ht="23.25" customHeight="1"/>
    <row r="42" spans="1:19" ht="3" customHeight="1"/>
  </sheetData>
  <sheetProtection password="FA9C" sheet="1" objects="1" scenarios="1" formatColumns="0" formatRows="0"/>
  <dataConsolidate/>
  <mergeCells count="63">
    <mergeCell ref="N33:N34"/>
    <mergeCell ref="O33:O34"/>
    <mergeCell ref="N29:N30"/>
    <mergeCell ref="O29:O30"/>
    <mergeCell ref="L31:L32"/>
    <mergeCell ref="M31:M32"/>
    <mergeCell ref="N31:N32"/>
    <mergeCell ref="O31:O32"/>
    <mergeCell ref="N25:N26"/>
    <mergeCell ref="O25:O26"/>
    <mergeCell ref="L27:L28"/>
    <mergeCell ref="M27:M28"/>
    <mergeCell ref="N27:N28"/>
    <mergeCell ref="O27:O28"/>
    <mergeCell ref="N21:N22"/>
    <mergeCell ref="O21:O22"/>
    <mergeCell ref="L23:L24"/>
    <mergeCell ref="M23:M24"/>
    <mergeCell ref="N23:N24"/>
    <mergeCell ref="O23:O24"/>
    <mergeCell ref="I21:I35"/>
    <mergeCell ref="J21:J35"/>
    <mergeCell ref="K21:K35"/>
    <mergeCell ref="L21:L22"/>
    <mergeCell ref="M21:M22"/>
    <mergeCell ref="L25:L26"/>
    <mergeCell ref="M25:M26"/>
    <mergeCell ref="L29:L30"/>
    <mergeCell ref="M29:M30"/>
    <mergeCell ref="L33:L34"/>
    <mergeCell ref="M33:M34"/>
    <mergeCell ref="D21:D36"/>
    <mergeCell ref="E21:E36"/>
    <mergeCell ref="F21:F36"/>
    <mergeCell ref="G21:G36"/>
    <mergeCell ref="H21:H35"/>
    <mergeCell ref="D5:J5"/>
    <mergeCell ref="E11:F11"/>
    <mergeCell ref="D17:D18"/>
    <mergeCell ref="E17:E18"/>
    <mergeCell ref="E13:F13"/>
    <mergeCell ref="G9:J9"/>
    <mergeCell ref="D6:J6"/>
    <mergeCell ref="E8:F8"/>
    <mergeCell ref="E9:F9"/>
    <mergeCell ref="E10:F10"/>
    <mergeCell ref="E7:F7"/>
    <mergeCell ref="F17:F18"/>
    <mergeCell ref="E12:F12"/>
    <mergeCell ref="S17:S18"/>
    <mergeCell ref="O17:R17"/>
    <mergeCell ref="K17:N17"/>
    <mergeCell ref="G17:G18"/>
    <mergeCell ref="G7:J7"/>
    <mergeCell ref="G8:J8"/>
    <mergeCell ref="J17:J18"/>
    <mergeCell ref="G10:J10"/>
    <mergeCell ref="H17:I18"/>
    <mergeCell ref="H19:I19"/>
    <mergeCell ref="L18:M18"/>
    <mergeCell ref="P18:Q18"/>
    <mergeCell ref="L19:M19"/>
    <mergeCell ref="P19:Q19"/>
  </mergeCells>
  <phoneticPr fontId="9" type="noConversion"/>
  <dataValidations xWindow="622" yWindow="221" count="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8 N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34">
      <formula1>DESCRIPTION_TERRITORY</formula1>
    </dataValidation>
    <dataValidation allowBlank="1" showInputMessage="1" showErrorMessage="1" prompt="Выберите виды деятельности, выполнив двойной щелчок левой кнопки мыши по ячейке." sqref="F21 F23 F25 F27 F29 F31 F33"/>
    <dataValidation allowBlank="1" showInputMessage="1" showErrorMessage="1" prompt="Для выбора выполните двойной щелчок левой клавиши мыши по соответствующей ячейке." sqref="G21 K21 O21 G23 K23 O23 G25 K25 O25 G27 K27 O27 G29 K29 O29 G31 K31 O31 G33 K33 O33"/>
    <dataValidation type="textLength" operator="lessThanOrEqual" allowBlank="1" showInputMessage="1" showErrorMessage="1" errorTitle="Ошибка" error="Допускается ввод не более 900 символов!" sqref="R21:S21 J21 R23:S23 J23 R25:S25 J25 R27:S27 J27 R29:S29 J29 R31:S31 J31 R33:S33 J33">
      <formula1>900</formula1>
    </dataValidation>
    <dataValidation type="list" allowBlank="1" showInputMessage="1" showErrorMessage="1" errorTitle="Ошибка" error="Выберите значение из списка" prompt="Выберите значение из списка" sqref="E23 E25 E27 E29 E31 E33">
      <formula1>kind_group_rates_load_filter</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theme="0" tint="-0.249977111117893"/>
  </sheetPr>
  <dimension ref="A1:T51"/>
  <sheetViews>
    <sheetView showGridLines="0" topLeftCell="E34" zoomScaleNormal="100" workbookViewId="0">
      <selection activeCell="G62" sqref="G62"/>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6" style="35" customWidth="1"/>
    <col min="10" max="11" width="10.5703125" style="298"/>
    <col min="12" max="12" width="11.140625" style="298" customWidth="1"/>
    <col min="13" max="20" width="10.5703125" style="298"/>
    <col min="21" max="16384" width="10.5703125" style="35"/>
  </cols>
  <sheetData>
    <row r="1" spans="1:20" ht="3" customHeight="1">
      <c r="A1" s="320" t="s">
        <v>96</v>
      </c>
    </row>
    <row r="2" spans="1:20" ht="22.5">
      <c r="F2" s="745" t="s">
        <v>526</v>
      </c>
      <c r="G2" s="746"/>
      <c r="H2" s="747"/>
      <c r="I2" s="599"/>
    </row>
    <row r="3" spans="1:20" ht="3" customHeight="1"/>
    <row r="4" spans="1:20" s="255" customFormat="1" ht="11.25">
      <c r="A4" s="319"/>
      <c r="B4" s="319"/>
      <c r="C4" s="319"/>
      <c r="D4" s="319"/>
      <c r="F4" s="705" t="s">
        <v>480</v>
      </c>
      <c r="G4" s="705"/>
      <c r="H4" s="705"/>
      <c r="I4" s="748" t="s">
        <v>481</v>
      </c>
      <c r="J4" s="319"/>
      <c r="K4" s="319"/>
      <c r="L4" s="319"/>
      <c r="M4" s="319"/>
      <c r="N4" s="319"/>
      <c r="O4" s="319"/>
      <c r="P4" s="319"/>
      <c r="Q4" s="319"/>
      <c r="R4" s="319"/>
      <c r="S4" s="319"/>
      <c r="T4" s="319"/>
    </row>
    <row r="5" spans="1:20" s="255" customFormat="1" ht="11.25" customHeight="1">
      <c r="A5" s="319"/>
      <c r="B5" s="319"/>
      <c r="C5" s="319"/>
      <c r="D5" s="319"/>
      <c r="F5" s="458" t="s">
        <v>95</v>
      </c>
      <c r="G5" s="477" t="s">
        <v>483</v>
      </c>
      <c r="H5" s="457" t="s">
        <v>468</v>
      </c>
      <c r="I5" s="748"/>
      <c r="J5" s="319"/>
      <c r="K5" s="319"/>
      <c r="L5" s="319"/>
      <c r="M5" s="319"/>
      <c r="N5" s="319"/>
      <c r="O5" s="319"/>
      <c r="P5" s="319"/>
      <c r="Q5" s="319"/>
      <c r="R5" s="319"/>
      <c r="S5" s="319"/>
      <c r="T5" s="319"/>
    </row>
    <row r="6" spans="1:20" s="255" customFormat="1" ht="12" customHeight="1">
      <c r="A6" s="319"/>
      <c r="B6" s="319"/>
      <c r="C6" s="319"/>
      <c r="D6" s="319"/>
      <c r="F6" s="459" t="s">
        <v>96</v>
      </c>
      <c r="G6" s="461">
        <v>2</v>
      </c>
      <c r="H6" s="462">
        <v>3</v>
      </c>
      <c r="I6" s="460">
        <v>4</v>
      </c>
      <c r="J6" s="319">
        <v>4</v>
      </c>
      <c r="K6" s="319"/>
      <c r="L6" s="319"/>
      <c r="M6" s="319"/>
      <c r="N6" s="319"/>
      <c r="O6" s="319"/>
      <c r="P6" s="319"/>
      <c r="Q6" s="319"/>
      <c r="R6" s="319"/>
      <c r="S6" s="319"/>
      <c r="T6" s="319"/>
    </row>
    <row r="7" spans="1:20" s="255" customFormat="1" ht="18.75">
      <c r="A7" s="319"/>
      <c r="B7" s="319"/>
      <c r="C7" s="319"/>
      <c r="D7" s="319"/>
      <c r="F7" s="473">
        <v>1</v>
      </c>
      <c r="G7" s="560" t="s">
        <v>527</v>
      </c>
      <c r="H7" s="456" t="str">
        <f>IF(dateCh="","",dateCh)</f>
        <v>18.12.2020</v>
      </c>
      <c r="I7" s="286" t="s">
        <v>528</v>
      </c>
      <c r="J7" s="472"/>
      <c r="K7" s="319"/>
      <c r="L7" s="319"/>
      <c r="M7" s="319"/>
      <c r="N7" s="319"/>
      <c r="O7" s="319"/>
      <c r="P7" s="319"/>
      <c r="Q7" s="319"/>
      <c r="R7" s="319"/>
      <c r="S7" s="319"/>
      <c r="T7" s="319"/>
    </row>
    <row r="8" spans="1:20" s="255" customFormat="1" ht="45">
      <c r="A8" s="749">
        <v>1</v>
      </c>
      <c r="B8" s="319"/>
      <c r="C8" s="319"/>
      <c r="D8" s="319"/>
      <c r="F8" s="473" t="str">
        <f>"2." &amp;mergeValue(A8)</f>
        <v>2.1</v>
      </c>
      <c r="G8" s="560" t="s">
        <v>529</v>
      </c>
      <c r="H8" s="456" t="str">
        <f>IF('Перечень тарифов'!R21="","наименование отсутствует","" &amp; 'Перечень тарифов'!R21 &amp; "")</f>
        <v>наименование отсутствует</v>
      </c>
      <c r="I8" s="286" t="s">
        <v>625</v>
      </c>
      <c r="J8" s="472"/>
      <c r="K8" s="319"/>
      <c r="L8" s="319"/>
      <c r="M8" s="319"/>
      <c r="N8" s="319"/>
      <c r="O8" s="319"/>
      <c r="P8" s="319"/>
      <c r="Q8" s="319"/>
      <c r="R8" s="319"/>
      <c r="S8" s="319"/>
      <c r="T8" s="319"/>
    </row>
    <row r="9" spans="1:20" s="255" customFormat="1" ht="22.5">
      <c r="A9" s="749"/>
      <c r="B9" s="319"/>
      <c r="C9" s="319"/>
      <c r="D9" s="319"/>
      <c r="F9" s="473" t="str">
        <f>"3." &amp;mergeValue(A9)</f>
        <v>3.1</v>
      </c>
      <c r="G9" s="560" t="s">
        <v>530</v>
      </c>
      <c r="H9" s="456" t="str">
        <f>IF('Перечень тарифов'!F21="","наименование отсутствует","" &amp; 'Перечень тарифов'!F21 &amp; "")</f>
        <v>Водоотведение</v>
      </c>
      <c r="I9" s="286" t="s">
        <v>623</v>
      </c>
      <c r="J9" s="472"/>
      <c r="K9" s="319"/>
      <c r="L9" s="319"/>
      <c r="M9" s="319"/>
      <c r="N9" s="319"/>
      <c r="O9" s="319"/>
      <c r="P9" s="319"/>
      <c r="Q9" s="319"/>
      <c r="R9" s="319"/>
      <c r="S9" s="319"/>
      <c r="T9" s="319"/>
    </row>
    <row r="10" spans="1:20" s="255" customFormat="1" ht="22.5">
      <c r="A10" s="749"/>
      <c r="B10" s="319"/>
      <c r="C10" s="319"/>
      <c r="D10" s="319"/>
      <c r="F10" s="473" t="str">
        <f>"4."&amp;mergeValue(A10)</f>
        <v>4.1</v>
      </c>
      <c r="G10" s="560" t="s">
        <v>531</v>
      </c>
      <c r="H10" s="457" t="s">
        <v>484</v>
      </c>
      <c r="I10" s="286"/>
      <c r="J10" s="472"/>
      <c r="K10" s="319"/>
      <c r="L10" s="319"/>
      <c r="M10" s="319"/>
      <c r="N10" s="319"/>
      <c r="O10" s="319"/>
      <c r="P10" s="319"/>
      <c r="Q10" s="319"/>
      <c r="R10" s="319"/>
      <c r="S10" s="319"/>
      <c r="T10" s="319"/>
    </row>
    <row r="11" spans="1:20" s="255" customFormat="1" ht="18.75">
      <c r="A11" s="749"/>
      <c r="B11" s="749">
        <v>1</v>
      </c>
      <c r="C11" s="482"/>
      <c r="D11" s="482"/>
      <c r="F11" s="473" t="str">
        <f>"4."&amp;mergeValue(A11) &amp;"."&amp;mergeValue(B11)</f>
        <v>4.1.1</v>
      </c>
      <c r="G11" s="463" t="s">
        <v>627</v>
      </c>
      <c r="H11" s="456" t="str">
        <f>IF(region_name="","",region_name)</f>
        <v>Тюменская область</v>
      </c>
      <c r="I11" s="286" t="s">
        <v>534</v>
      </c>
      <c r="J11" s="472"/>
      <c r="K11" s="319"/>
      <c r="L11" s="319"/>
      <c r="M11" s="319"/>
      <c r="N11" s="319"/>
      <c r="O11" s="319"/>
      <c r="P11" s="319"/>
      <c r="Q11" s="319"/>
      <c r="R11" s="319"/>
      <c r="S11" s="319"/>
      <c r="T11" s="319"/>
    </row>
    <row r="12" spans="1:20" s="255" customFormat="1" ht="22.5">
      <c r="A12" s="749"/>
      <c r="B12" s="749"/>
      <c r="C12" s="749">
        <v>1</v>
      </c>
      <c r="D12" s="482"/>
      <c r="F12" s="473" t="str">
        <f>"4."&amp;mergeValue(A12) &amp;"."&amp;mergeValue(B12)&amp;"."&amp;mergeValue(C12)</f>
        <v>4.1.1.1</v>
      </c>
      <c r="G12" s="481" t="s">
        <v>532</v>
      </c>
      <c r="H12" s="456" t="str">
        <f>IF(Территории!H13="","","" &amp; Территории!H13 &amp; "")</f>
        <v>Тюменский муниципальный район</v>
      </c>
      <c r="I12" s="286" t="s">
        <v>535</v>
      </c>
      <c r="J12" s="472"/>
      <c r="K12" s="319"/>
      <c r="L12" s="319"/>
      <c r="M12" s="319"/>
      <c r="N12" s="319"/>
      <c r="O12" s="319"/>
      <c r="P12" s="319"/>
      <c r="Q12" s="319"/>
      <c r="R12" s="319"/>
      <c r="S12" s="319"/>
      <c r="T12" s="319"/>
    </row>
    <row r="13" spans="1:20" s="255" customFormat="1" ht="56.25">
      <c r="A13" s="749"/>
      <c r="B13" s="749"/>
      <c r="C13" s="749"/>
      <c r="D13" s="482">
        <v>1</v>
      </c>
      <c r="F13" s="473" t="str">
        <f>"4."&amp;mergeValue(A13) &amp;"."&amp;mergeValue(B13)&amp;"."&amp;mergeValue(C13)&amp;"."&amp;mergeValue(D13)</f>
        <v>4.1.1.1.1</v>
      </c>
      <c r="G13" s="563" t="s">
        <v>533</v>
      </c>
      <c r="H13" s="456" t="str">
        <f>IF(Территории!R14="","","" &amp; Территории!R14 &amp; "")</f>
        <v>поселок Боровский (71644412)</v>
      </c>
      <c r="I13" s="649" t="s">
        <v>626</v>
      </c>
      <c r="J13" s="472"/>
      <c r="K13" s="319"/>
      <c r="L13" s="319"/>
      <c r="M13" s="319"/>
      <c r="N13" s="319"/>
      <c r="O13" s="319"/>
      <c r="P13" s="319"/>
      <c r="Q13" s="319"/>
      <c r="R13" s="319"/>
      <c r="S13" s="319"/>
      <c r="T13" s="319"/>
    </row>
    <row r="14" spans="1:20" s="255" customFormat="1" ht="45">
      <c r="A14" s="749">
        <v>2</v>
      </c>
      <c r="B14" s="319"/>
      <c r="C14" s="319"/>
      <c r="D14" s="319"/>
      <c r="F14" s="657" t="str">
        <f>"2." &amp;mergeValue(A14)</f>
        <v>2.2</v>
      </c>
      <c r="G14" s="560" t="s">
        <v>529</v>
      </c>
      <c r="H14" s="652" t="str">
        <f>IF('Перечень тарифов'!R23="","наименование отсутствует","" &amp; 'Перечень тарифов'!R23 &amp; "")</f>
        <v>наименование отсутствует</v>
      </c>
      <c r="I14" s="286" t="s">
        <v>625</v>
      </c>
      <c r="J14" s="472"/>
      <c r="K14" s="319"/>
      <c r="L14" s="319"/>
      <c r="M14" s="319"/>
      <c r="N14" s="319"/>
      <c r="O14" s="319"/>
      <c r="P14" s="319"/>
      <c r="Q14" s="319"/>
      <c r="R14" s="319"/>
      <c r="S14" s="319"/>
      <c r="T14" s="319"/>
    </row>
    <row r="15" spans="1:20" s="255" customFormat="1" ht="22.5">
      <c r="A15" s="749"/>
      <c r="B15" s="319"/>
      <c r="C15" s="319"/>
      <c r="D15" s="319"/>
      <c r="F15" s="657" t="str">
        <f>"3." &amp;mergeValue(A15)</f>
        <v>3.2</v>
      </c>
      <c r="G15" s="560" t="s">
        <v>530</v>
      </c>
      <c r="H15" s="652" t="str">
        <f>IF('Перечень тарифов'!F21="","наименование отсутствует","" &amp; 'Перечень тарифов'!F21 &amp; "")</f>
        <v>Водоотведение</v>
      </c>
      <c r="I15" s="286" t="s">
        <v>623</v>
      </c>
      <c r="J15" s="472"/>
      <c r="K15" s="319"/>
      <c r="L15" s="319"/>
      <c r="M15" s="319"/>
      <c r="N15" s="319"/>
      <c r="O15" s="319"/>
      <c r="P15" s="319"/>
      <c r="Q15" s="319"/>
      <c r="R15" s="319"/>
      <c r="S15" s="319"/>
      <c r="T15" s="319"/>
    </row>
    <row r="16" spans="1:20" s="255" customFormat="1" ht="22.5">
      <c r="A16" s="749"/>
      <c r="B16" s="319"/>
      <c r="C16" s="319"/>
      <c r="D16" s="319"/>
      <c r="F16" s="657" t="str">
        <f>"4."&amp;mergeValue(A16)</f>
        <v>4.2</v>
      </c>
      <c r="G16" s="560" t="s">
        <v>531</v>
      </c>
      <c r="H16" s="660" t="s">
        <v>484</v>
      </c>
      <c r="I16" s="286"/>
      <c r="J16" s="472"/>
      <c r="K16" s="319"/>
      <c r="L16" s="319"/>
      <c r="M16" s="319"/>
      <c r="N16" s="319"/>
      <c r="O16" s="319"/>
      <c r="P16" s="319"/>
      <c r="Q16" s="319"/>
      <c r="R16" s="319"/>
      <c r="S16" s="319"/>
      <c r="T16" s="319"/>
    </row>
    <row r="17" spans="1:20" s="255" customFormat="1" ht="18.75">
      <c r="A17" s="749"/>
      <c r="B17" s="749">
        <v>1</v>
      </c>
      <c r="C17" s="648"/>
      <c r="D17" s="648"/>
      <c r="F17" s="657" t="str">
        <f>"4."&amp;mergeValue(A17) &amp;"."&amp;mergeValue(B17)</f>
        <v>4.2.1</v>
      </c>
      <c r="G17" s="463" t="s">
        <v>627</v>
      </c>
      <c r="H17" s="652" t="str">
        <f>IF(region_name="","",region_name)</f>
        <v>Тюменская область</v>
      </c>
      <c r="I17" s="286" t="s">
        <v>534</v>
      </c>
      <c r="J17" s="472"/>
      <c r="K17" s="319"/>
      <c r="L17" s="319"/>
      <c r="M17" s="319"/>
      <c r="N17" s="319"/>
      <c r="O17" s="319"/>
      <c r="P17" s="319"/>
      <c r="Q17" s="319"/>
      <c r="R17" s="319"/>
      <c r="S17" s="319"/>
      <c r="T17" s="319"/>
    </row>
    <row r="18" spans="1:20" s="255" customFormat="1" ht="22.5">
      <c r="A18" s="749"/>
      <c r="B18" s="749"/>
      <c r="C18" s="749">
        <v>1</v>
      </c>
      <c r="D18" s="648"/>
      <c r="F18" s="657" t="str">
        <f>"4."&amp;mergeValue(A18) &amp;"."&amp;mergeValue(B18)&amp;"."&amp;mergeValue(C18)</f>
        <v>4.2.1.1</v>
      </c>
      <c r="G18" s="481" t="s">
        <v>532</v>
      </c>
      <c r="H18" s="652" t="str">
        <f>IF(Территории!H16="","","" &amp; Территории!H16 &amp; "")</f>
        <v>Тюменский муниципальный район</v>
      </c>
      <c r="I18" s="286" t="s">
        <v>535</v>
      </c>
      <c r="J18" s="472"/>
      <c r="K18" s="319"/>
      <c r="L18" s="319"/>
      <c r="M18" s="319"/>
      <c r="N18" s="319"/>
      <c r="O18" s="319"/>
      <c r="P18" s="319"/>
      <c r="Q18" s="319"/>
      <c r="R18" s="319"/>
      <c r="S18" s="319"/>
      <c r="T18" s="319"/>
    </row>
    <row r="19" spans="1:20" s="255" customFormat="1" ht="56.25">
      <c r="A19" s="749"/>
      <c r="B19" s="749"/>
      <c r="C19" s="749"/>
      <c r="D19" s="648">
        <v>1</v>
      </c>
      <c r="F19" s="657" t="str">
        <f>"4."&amp;mergeValue(A19) &amp;"."&amp;mergeValue(B19)&amp;"."&amp;mergeValue(C19)&amp;"."&amp;mergeValue(D19)</f>
        <v>4.2.1.1.1</v>
      </c>
      <c r="G19" s="563" t="s">
        <v>533</v>
      </c>
      <c r="H19" s="652" t="str">
        <f>IF(Территории!R17="","","" &amp; Территории!R17 &amp; "")</f>
        <v>Горьковское (71644417)</v>
      </c>
      <c r="I19" s="649" t="s">
        <v>626</v>
      </c>
      <c r="J19" s="472"/>
      <c r="K19" s="319"/>
      <c r="L19" s="319"/>
      <c r="M19" s="319"/>
      <c r="N19" s="319"/>
      <c r="O19" s="319"/>
      <c r="P19" s="319"/>
      <c r="Q19" s="319"/>
      <c r="R19" s="319"/>
      <c r="S19" s="319"/>
      <c r="T19" s="319"/>
    </row>
    <row r="20" spans="1:20" s="255" customFormat="1" ht="45">
      <c r="A20" s="749">
        <v>3</v>
      </c>
      <c r="B20" s="319"/>
      <c r="C20" s="319"/>
      <c r="D20" s="319"/>
      <c r="F20" s="657" t="str">
        <f>"2." &amp;mergeValue(A20)</f>
        <v>2.3</v>
      </c>
      <c r="G20" s="560" t="s">
        <v>529</v>
      </c>
      <c r="H20" s="652" t="str">
        <f>IF('Перечень тарифов'!R25="","наименование отсутствует","" &amp; 'Перечень тарифов'!R25 &amp; "")</f>
        <v>наименование отсутствует</v>
      </c>
      <c r="I20" s="286" t="s">
        <v>625</v>
      </c>
      <c r="J20" s="472"/>
      <c r="K20" s="319"/>
      <c r="L20" s="319"/>
      <c r="M20" s="319"/>
      <c r="N20" s="319"/>
      <c r="O20" s="319"/>
      <c r="P20" s="319"/>
      <c r="Q20" s="319"/>
      <c r="R20" s="319"/>
      <c r="S20" s="319"/>
      <c r="T20" s="319"/>
    </row>
    <row r="21" spans="1:20" s="255" customFormat="1" ht="22.5">
      <c r="A21" s="749"/>
      <c r="B21" s="319"/>
      <c r="C21" s="319"/>
      <c r="D21" s="319"/>
      <c r="F21" s="657" t="str">
        <f>"3." &amp;mergeValue(A21)</f>
        <v>3.3</v>
      </c>
      <c r="G21" s="560" t="s">
        <v>530</v>
      </c>
      <c r="H21" s="652" t="str">
        <f>IF('Перечень тарифов'!F21="","наименование отсутствует","" &amp; 'Перечень тарифов'!F21 &amp; "")</f>
        <v>Водоотведение</v>
      </c>
      <c r="I21" s="286" t="s">
        <v>623</v>
      </c>
      <c r="J21" s="472"/>
      <c r="K21" s="319"/>
      <c r="L21" s="319"/>
      <c r="M21" s="319"/>
      <c r="N21" s="319"/>
      <c r="O21" s="319"/>
      <c r="P21" s="319"/>
      <c r="Q21" s="319"/>
      <c r="R21" s="319"/>
      <c r="S21" s="319"/>
      <c r="T21" s="319"/>
    </row>
    <row r="22" spans="1:20" s="255" customFormat="1" ht="22.5">
      <c r="A22" s="749"/>
      <c r="B22" s="319"/>
      <c r="C22" s="319"/>
      <c r="D22" s="319"/>
      <c r="F22" s="657" t="str">
        <f>"4."&amp;mergeValue(A22)</f>
        <v>4.3</v>
      </c>
      <c r="G22" s="560" t="s">
        <v>531</v>
      </c>
      <c r="H22" s="660" t="s">
        <v>484</v>
      </c>
      <c r="I22" s="286"/>
      <c r="J22" s="472"/>
      <c r="K22" s="319"/>
      <c r="L22" s="319"/>
      <c r="M22" s="319"/>
      <c r="N22" s="319"/>
      <c r="O22" s="319"/>
      <c r="P22" s="319"/>
      <c r="Q22" s="319"/>
      <c r="R22" s="319"/>
      <c r="S22" s="319"/>
      <c r="T22" s="319"/>
    </row>
    <row r="23" spans="1:20" s="255" customFormat="1" ht="18.75">
      <c r="A23" s="749"/>
      <c r="B23" s="749">
        <v>1</v>
      </c>
      <c r="C23" s="648"/>
      <c r="D23" s="648"/>
      <c r="F23" s="657" t="str">
        <f>"4."&amp;mergeValue(A23) &amp;"."&amp;mergeValue(B23)</f>
        <v>4.3.1</v>
      </c>
      <c r="G23" s="463" t="s">
        <v>627</v>
      </c>
      <c r="H23" s="652" t="str">
        <f>IF(region_name="","",region_name)</f>
        <v>Тюменская область</v>
      </c>
      <c r="I23" s="286" t="s">
        <v>534</v>
      </c>
      <c r="J23" s="472"/>
      <c r="K23" s="319"/>
      <c r="L23" s="319"/>
      <c r="M23" s="319"/>
      <c r="N23" s="319"/>
      <c r="O23" s="319"/>
      <c r="P23" s="319"/>
      <c r="Q23" s="319"/>
      <c r="R23" s="319"/>
      <c r="S23" s="319"/>
      <c r="T23" s="319"/>
    </row>
    <row r="24" spans="1:20" s="255" customFormat="1" ht="22.5">
      <c r="A24" s="749"/>
      <c r="B24" s="749"/>
      <c r="C24" s="749">
        <v>1</v>
      </c>
      <c r="D24" s="648"/>
      <c r="F24" s="657" t="str">
        <f>"4."&amp;mergeValue(A24) &amp;"."&amp;mergeValue(B24)&amp;"."&amp;mergeValue(C24)</f>
        <v>4.3.1.1</v>
      </c>
      <c r="G24" s="481" t="s">
        <v>532</v>
      </c>
      <c r="H24" s="652" t="str">
        <f>IF(Территории!H19="","","" &amp; Территории!H19 &amp; "")</f>
        <v>Тюменский муниципальный район</v>
      </c>
      <c r="I24" s="286" t="s">
        <v>535</v>
      </c>
      <c r="J24" s="472"/>
      <c r="K24" s="319"/>
      <c r="L24" s="319"/>
      <c r="M24" s="319"/>
      <c r="N24" s="319"/>
      <c r="O24" s="319"/>
      <c r="P24" s="319"/>
      <c r="Q24" s="319"/>
      <c r="R24" s="319"/>
      <c r="S24" s="319"/>
      <c r="T24" s="319"/>
    </row>
    <row r="25" spans="1:20" s="255" customFormat="1" ht="56.25">
      <c r="A25" s="749"/>
      <c r="B25" s="749"/>
      <c r="C25" s="749"/>
      <c r="D25" s="648">
        <v>1</v>
      </c>
      <c r="F25" s="657" t="str">
        <f>"4."&amp;mergeValue(A25) &amp;"."&amp;mergeValue(B25)&amp;"."&amp;mergeValue(C25)&amp;"."&amp;mergeValue(D25)</f>
        <v>4.3.1.1.1</v>
      </c>
      <c r="G25" s="563" t="s">
        <v>533</v>
      </c>
      <c r="H25" s="652" t="str">
        <f>IF(Территории!R20="","","" &amp; Территории!R20 &amp; "")</f>
        <v>Каскаринское (71644430)</v>
      </c>
      <c r="I25" s="649" t="s">
        <v>626</v>
      </c>
      <c r="J25" s="472"/>
      <c r="K25" s="319"/>
      <c r="L25" s="319"/>
      <c r="M25" s="319"/>
      <c r="N25" s="319"/>
      <c r="O25" s="319"/>
      <c r="P25" s="319"/>
      <c r="Q25" s="319"/>
      <c r="R25" s="319"/>
      <c r="S25" s="319"/>
      <c r="T25" s="319"/>
    </row>
    <row r="26" spans="1:20" s="255" customFormat="1" ht="45">
      <c r="A26" s="749">
        <v>4</v>
      </c>
      <c r="B26" s="319"/>
      <c r="C26" s="319"/>
      <c r="D26" s="319"/>
      <c r="F26" s="657" t="str">
        <f>"2." &amp;mergeValue(A26)</f>
        <v>2.4</v>
      </c>
      <c r="G26" s="560" t="s">
        <v>529</v>
      </c>
      <c r="H26" s="652" t="str">
        <f>IF('Перечень тарифов'!R27="","наименование отсутствует","" &amp; 'Перечень тарифов'!R27 &amp; "")</f>
        <v>наименование отсутствует</v>
      </c>
      <c r="I26" s="286" t="s">
        <v>625</v>
      </c>
      <c r="J26" s="472"/>
      <c r="K26" s="319"/>
      <c r="L26" s="319"/>
      <c r="M26" s="319"/>
      <c r="N26" s="319"/>
      <c r="O26" s="319"/>
      <c r="P26" s="319"/>
      <c r="Q26" s="319"/>
      <c r="R26" s="319"/>
      <c r="S26" s="319"/>
      <c r="T26" s="319"/>
    </row>
    <row r="27" spans="1:20" s="255" customFormat="1" ht="22.5">
      <c r="A27" s="749"/>
      <c r="B27" s="319"/>
      <c r="C27" s="319"/>
      <c r="D27" s="319"/>
      <c r="F27" s="657" t="str">
        <f>"3." &amp;mergeValue(A27)</f>
        <v>3.4</v>
      </c>
      <c r="G27" s="560" t="s">
        <v>530</v>
      </c>
      <c r="H27" s="652" t="str">
        <f>IF('Перечень тарифов'!F21="","наименование отсутствует","" &amp; 'Перечень тарифов'!F21 &amp; "")</f>
        <v>Водоотведение</v>
      </c>
      <c r="I27" s="286" t="s">
        <v>623</v>
      </c>
      <c r="J27" s="472"/>
      <c r="K27" s="319"/>
      <c r="L27" s="319"/>
      <c r="M27" s="319"/>
      <c r="N27" s="319"/>
      <c r="O27" s="319"/>
      <c r="P27" s="319"/>
      <c r="Q27" s="319"/>
      <c r="R27" s="319"/>
      <c r="S27" s="319"/>
      <c r="T27" s="319"/>
    </row>
    <row r="28" spans="1:20" s="255" customFormat="1" ht="22.5">
      <c r="A28" s="749"/>
      <c r="B28" s="319"/>
      <c r="C28" s="319"/>
      <c r="D28" s="319"/>
      <c r="F28" s="657" t="str">
        <f>"4."&amp;mergeValue(A28)</f>
        <v>4.4</v>
      </c>
      <c r="G28" s="560" t="s">
        <v>531</v>
      </c>
      <c r="H28" s="660" t="s">
        <v>484</v>
      </c>
      <c r="I28" s="286"/>
      <c r="J28" s="472"/>
      <c r="K28" s="319"/>
      <c r="L28" s="319"/>
      <c r="M28" s="319"/>
      <c r="N28" s="319"/>
      <c r="O28" s="319"/>
      <c r="P28" s="319"/>
      <c r="Q28" s="319"/>
      <c r="R28" s="319"/>
      <c r="S28" s="319"/>
      <c r="T28" s="319"/>
    </row>
    <row r="29" spans="1:20" s="255" customFormat="1" ht="18.75">
      <c r="A29" s="749"/>
      <c r="B29" s="749">
        <v>1</v>
      </c>
      <c r="C29" s="648"/>
      <c r="D29" s="648"/>
      <c r="F29" s="657" t="str">
        <f>"4."&amp;mergeValue(A29) &amp;"."&amp;mergeValue(B29)</f>
        <v>4.4.1</v>
      </c>
      <c r="G29" s="463" t="s">
        <v>627</v>
      </c>
      <c r="H29" s="652" t="str">
        <f>IF(region_name="","",region_name)</f>
        <v>Тюменская область</v>
      </c>
      <c r="I29" s="286" t="s">
        <v>534</v>
      </c>
      <c r="J29" s="472"/>
      <c r="K29" s="319"/>
      <c r="L29" s="319"/>
      <c r="M29" s="319"/>
      <c r="N29" s="319"/>
      <c r="O29" s="319"/>
      <c r="P29" s="319"/>
      <c r="Q29" s="319"/>
      <c r="R29" s="319"/>
      <c r="S29" s="319"/>
      <c r="T29" s="319"/>
    </row>
    <row r="30" spans="1:20" s="255" customFormat="1" ht="22.5">
      <c r="A30" s="749"/>
      <c r="B30" s="749"/>
      <c r="C30" s="749">
        <v>1</v>
      </c>
      <c r="D30" s="648"/>
      <c r="F30" s="657" t="str">
        <f>"4."&amp;mergeValue(A30) &amp;"."&amp;mergeValue(B30)&amp;"."&amp;mergeValue(C30)</f>
        <v>4.4.1.1</v>
      </c>
      <c r="G30" s="481" t="s">
        <v>532</v>
      </c>
      <c r="H30" s="652" t="str">
        <f>IF(Территории!H22="","","" &amp; Территории!H22 &amp; "")</f>
        <v>Тюменский муниципальный район</v>
      </c>
      <c r="I30" s="286" t="s">
        <v>535</v>
      </c>
      <c r="J30" s="472"/>
      <c r="K30" s="319"/>
      <c r="L30" s="319"/>
      <c r="M30" s="319"/>
      <c r="N30" s="319"/>
      <c r="O30" s="319"/>
      <c r="P30" s="319"/>
      <c r="Q30" s="319"/>
      <c r="R30" s="319"/>
      <c r="S30" s="319"/>
      <c r="T30" s="319"/>
    </row>
    <row r="31" spans="1:20" s="255" customFormat="1" ht="56.25">
      <c r="A31" s="749"/>
      <c r="B31" s="749"/>
      <c r="C31" s="749"/>
      <c r="D31" s="648">
        <v>1</v>
      </c>
      <c r="F31" s="657" t="str">
        <f>"4."&amp;mergeValue(A31) &amp;"."&amp;mergeValue(B31)&amp;"."&amp;mergeValue(C31)&amp;"."&amp;mergeValue(D31)</f>
        <v>4.4.1.1.1</v>
      </c>
      <c r="G31" s="563" t="s">
        <v>533</v>
      </c>
      <c r="H31" s="652" t="str">
        <f>IF(Территории!R23="","","" &amp; Территории!R23 &amp; "")</f>
        <v>Московское (71644450)</v>
      </c>
      <c r="I31" s="649" t="s">
        <v>626</v>
      </c>
      <c r="J31" s="472"/>
      <c r="K31" s="319"/>
      <c r="L31" s="319"/>
      <c r="M31" s="319"/>
      <c r="N31" s="319"/>
      <c r="O31" s="319"/>
      <c r="P31" s="319"/>
      <c r="Q31" s="319"/>
      <c r="R31" s="319"/>
      <c r="S31" s="319"/>
      <c r="T31" s="319"/>
    </row>
    <row r="32" spans="1:20" s="255" customFormat="1" ht="45">
      <c r="A32" s="749">
        <v>5</v>
      </c>
      <c r="B32" s="319"/>
      <c r="C32" s="319"/>
      <c r="D32" s="319"/>
      <c r="F32" s="657" t="str">
        <f>"2." &amp;mergeValue(A32)</f>
        <v>2.5</v>
      </c>
      <c r="G32" s="560" t="s">
        <v>529</v>
      </c>
      <c r="H32" s="652" t="str">
        <f>IF('Перечень тарифов'!R29="","наименование отсутствует","" &amp; 'Перечень тарифов'!R29 &amp; "")</f>
        <v>наименование отсутствует</v>
      </c>
      <c r="I32" s="286" t="s">
        <v>625</v>
      </c>
      <c r="J32" s="472"/>
      <c r="K32" s="319"/>
      <c r="L32" s="319"/>
      <c r="M32" s="319"/>
      <c r="N32" s="319"/>
      <c r="O32" s="319"/>
      <c r="P32" s="319"/>
      <c r="Q32" s="319"/>
      <c r="R32" s="319"/>
      <c r="S32" s="319"/>
      <c r="T32" s="319"/>
    </row>
    <row r="33" spans="1:20" s="255" customFormat="1" ht="22.5">
      <c r="A33" s="749"/>
      <c r="B33" s="319"/>
      <c r="C33" s="319"/>
      <c r="D33" s="319"/>
      <c r="F33" s="657" t="str">
        <f>"3." &amp;mergeValue(A33)</f>
        <v>3.5</v>
      </c>
      <c r="G33" s="560" t="s">
        <v>530</v>
      </c>
      <c r="H33" s="652" t="str">
        <f>IF('Перечень тарифов'!F21="","наименование отсутствует","" &amp; 'Перечень тарифов'!F21 &amp; "")</f>
        <v>Водоотведение</v>
      </c>
      <c r="I33" s="286" t="s">
        <v>623</v>
      </c>
      <c r="J33" s="472"/>
      <c r="K33" s="319"/>
      <c r="L33" s="319"/>
      <c r="M33" s="319"/>
      <c r="N33" s="319"/>
      <c r="O33" s="319"/>
      <c r="P33" s="319"/>
      <c r="Q33" s="319"/>
      <c r="R33" s="319"/>
      <c r="S33" s="319"/>
      <c r="T33" s="319"/>
    </row>
    <row r="34" spans="1:20" s="255" customFormat="1" ht="22.5">
      <c r="A34" s="749"/>
      <c r="B34" s="319"/>
      <c r="C34" s="319"/>
      <c r="D34" s="319"/>
      <c r="F34" s="657" t="str">
        <f>"4."&amp;mergeValue(A34)</f>
        <v>4.5</v>
      </c>
      <c r="G34" s="560" t="s">
        <v>531</v>
      </c>
      <c r="H34" s="660" t="s">
        <v>484</v>
      </c>
      <c r="I34" s="286"/>
      <c r="J34" s="472"/>
      <c r="K34" s="319"/>
      <c r="L34" s="319"/>
      <c r="M34" s="319"/>
      <c r="N34" s="319"/>
      <c r="O34" s="319"/>
      <c r="P34" s="319"/>
      <c r="Q34" s="319"/>
      <c r="R34" s="319"/>
      <c r="S34" s="319"/>
      <c r="T34" s="319"/>
    </row>
    <row r="35" spans="1:20" s="255" customFormat="1" ht="18.75">
      <c r="A35" s="749"/>
      <c r="B35" s="749">
        <v>1</v>
      </c>
      <c r="C35" s="648"/>
      <c r="D35" s="648"/>
      <c r="F35" s="657" t="str">
        <f>"4."&amp;mergeValue(A35) &amp;"."&amp;mergeValue(B35)</f>
        <v>4.5.1</v>
      </c>
      <c r="G35" s="463" t="s">
        <v>627</v>
      </c>
      <c r="H35" s="652" t="str">
        <f>IF(region_name="","",region_name)</f>
        <v>Тюменская область</v>
      </c>
      <c r="I35" s="286" t="s">
        <v>534</v>
      </c>
      <c r="J35" s="472"/>
      <c r="K35" s="319"/>
      <c r="L35" s="319"/>
      <c r="M35" s="319"/>
      <c r="N35" s="319"/>
      <c r="O35" s="319"/>
      <c r="P35" s="319"/>
      <c r="Q35" s="319"/>
      <c r="R35" s="319"/>
      <c r="S35" s="319"/>
      <c r="T35" s="319"/>
    </row>
    <row r="36" spans="1:20" s="255" customFormat="1" ht="22.5">
      <c r="A36" s="749"/>
      <c r="B36" s="749"/>
      <c r="C36" s="749">
        <v>1</v>
      </c>
      <c r="D36" s="648"/>
      <c r="F36" s="657" t="str">
        <f>"4."&amp;mergeValue(A36) &amp;"."&amp;mergeValue(B36)&amp;"."&amp;mergeValue(C36)</f>
        <v>4.5.1.1</v>
      </c>
      <c r="G36" s="481" t="s">
        <v>532</v>
      </c>
      <c r="H36" s="652" t="str">
        <f>IF(Территории!H25="","","" &amp; Территории!H25 &amp; "")</f>
        <v>Тюменский муниципальный район</v>
      </c>
      <c r="I36" s="286" t="s">
        <v>535</v>
      </c>
      <c r="J36" s="472"/>
      <c r="K36" s="319"/>
      <c r="L36" s="319"/>
      <c r="M36" s="319"/>
      <c r="N36" s="319"/>
      <c r="O36" s="319"/>
      <c r="P36" s="319"/>
      <c r="Q36" s="319"/>
      <c r="R36" s="319"/>
      <c r="S36" s="319"/>
      <c r="T36" s="319"/>
    </row>
    <row r="37" spans="1:20" s="255" customFormat="1" ht="56.25">
      <c r="A37" s="749"/>
      <c r="B37" s="749"/>
      <c r="C37" s="749"/>
      <c r="D37" s="648">
        <v>1</v>
      </c>
      <c r="F37" s="657" t="str">
        <f>"4."&amp;mergeValue(A37) &amp;"."&amp;mergeValue(B37)&amp;"."&amp;mergeValue(C37)&amp;"."&amp;mergeValue(D37)</f>
        <v>4.5.1.1.1</v>
      </c>
      <c r="G37" s="563" t="s">
        <v>533</v>
      </c>
      <c r="H37" s="652" t="str">
        <f>IF(Территории!R26="","","" &amp; Территории!R26 &amp; "")</f>
        <v>Онохинское (71644458)</v>
      </c>
      <c r="I37" s="649" t="s">
        <v>626</v>
      </c>
      <c r="J37" s="472"/>
      <c r="K37" s="319"/>
      <c r="L37" s="319"/>
      <c r="M37" s="319"/>
      <c r="N37" s="319"/>
      <c r="O37" s="319"/>
      <c r="P37" s="319"/>
      <c r="Q37" s="319"/>
      <c r="R37" s="319"/>
      <c r="S37" s="319"/>
      <c r="T37" s="319"/>
    </row>
    <row r="38" spans="1:20" s="255" customFormat="1" ht="45">
      <c r="A38" s="749">
        <v>6</v>
      </c>
      <c r="B38" s="319"/>
      <c r="C38" s="319"/>
      <c r="D38" s="319"/>
      <c r="F38" s="657" t="str">
        <f>"2." &amp;mergeValue(A38)</f>
        <v>2.6</v>
      </c>
      <c r="G38" s="560" t="s">
        <v>529</v>
      </c>
      <c r="H38" s="652" t="str">
        <f>IF('Перечень тарифов'!R31="","наименование отсутствует","" &amp; 'Перечень тарифов'!R31 &amp; "")</f>
        <v>наименование отсутствует</v>
      </c>
      <c r="I38" s="286" t="s">
        <v>625</v>
      </c>
      <c r="J38" s="472"/>
      <c r="K38" s="319"/>
      <c r="L38" s="319"/>
      <c r="M38" s="319"/>
      <c r="N38" s="319"/>
      <c r="O38" s="319"/>
      <c r="P38" s="319"/>
      <c r="Q38" s="319"/>
      <c r="R38" s="319"/>
      <c r="S38" s="319"/>
      <c r="T38" s="319"/>
    </row>
    <row r="39" spans="1:20" s="255" customFormat="1" ht="22.5">
      <c r="A39" s="749"/>
      <c r="B39" s="319"/>
      <c r="C39" s="319"/>
      <c r="D39" s="319"/>
      <c r="F39" s="657" t="str">
        <f>"3." &amp;mergeValue(A39)</f>
        <v>3.6</v>
      </c>
      <c r="G39" s="560" t="s">
        <v>530</v>
      </c>
      <c r="H39" s="652" t="str">
        <f>IF('Перечень тарифов'!F21="","наименование отсутствует","" &amp; 'Перечень тарифов'!F21 &amp; "")</f>
        <v>Водоотведение</v>
      </c>
      <c r="I39" s="286" t="s">
        <v>623</v>
      </c>
      <c r="J39" s="472"/>
      <c r="K39" s="319"/>
      <c r="L39" s="319"/>
      <c r="M39" s="319"/>
      <c r="N39" s="319"/>
      <c r="O39" s="319"/>
      <c r="P39" s="319"/>
      <c r="Q39" s="319"/>
      <c r="R39" s="319"/>
      <c r="S39" s="319"/>
      <c r="T39" s="319"/>
    </row>
    <row r="40" spans="1:20" s="255" customFormat="1" ht="22.5">
      <c r="A40" s="749"/>
      <c r="B40" s="319"/>
      <c r="C40" s="319"/>
      <c r="D40" s="319"/>
      <c r="F40" s="657" t="str">
        <f>"4."&amp;mergeValue(A40)</f>
        <v>4.6</v>
      </c>
      <c r="G40" s="560" t="s">
        <v>531</v>
      </c>
      <c r="H40" s="660" t="s">
        <v>484</v>
      </c>
      <c r="I40" s="286"/>
      <c r="J40" s="472"/>
      <c r="K40" s="319"/>
      <c r="L40" s="319"/>
      <c r="M40" s="319"/>
      <c r="N40" s="319"/>
      <c r="O40" s="319"/>
      <c r="P40" s="319"/>
      <c r="Q40" s="319"/>
      <c r="R40" s="319"/>
      <c r="S40" s="319"/>
      <c r="T40" s="319"/>
    </row>
    <row r="41" spans="1:20" s="255" customFormat="1" ht="18.75">
      <c r="A41" s="749"/>
      <c r="B41" s="749">
        <v>1</v>
      </c>
      <c r="C41" s="648"/>
      <c r="D41" s="648"/>
      <c r="F41" s="657" t="str">
        <f>"4."&amp;mergeValue(A41) &amp;"."&amp;mergeValue(B41)</f>
        <v>4.6.1</v>
      </c>
      <c r="G41" s="463" t="s">
        <v>627</v>
      </c>
      <c r="H41" s="652" t="str">
        <f>IF(region_name="","",region_name)</f>
        <v>Тюменская область</v>
      </c>
      <c r="I41" s="286" t="s">
        <v>534</v>
      </c>
      <c r="J41" s="472"/>
      <c r="K41" s="319"/>
      <c r="L41" s="319"/>
      <c r="M41" s="319"/>
      <c r="N41" s="319"/>
      <c r="O41" s="319"/>
      <c r="P41" s="319"/>
      <c r="Q41" s="319"/>
      <c r="R41" s="319"/>
      <c r="S41" s="319"/>
      <c r="T41" s="319"/>
    </row>
    <row r="42" spans="1:20" s="255" customFormat="1" ht="22.5">
      <c r="A42" s="749"/>
      <c r="B42" s="749"/>
      <c r="C42" s="749">
        <v>1</v>
      </c>
      <c r="D42" s="648"/>
      <c r="F42" s="657" t="str">
        <f>"4."&amp;mergeValue(A42) &amp;"."&amp;mergeValue(B42)&amp;"."&amp;mergeValue(C42)</f>
        <v>4.6.1.1</v>
      </c>
      <c r="G42" s="481" t="s">
        <v>532</v>
      </c>
      <c r="H42" s="652" t="str">
        <f>IF(Территории!H28="","","" &amp; Территории!H28 &amp; "")</f>
        <v>Тюменский муниципальный район</v>
      </c>
      <c r="I42" s="286" t="s">
        <v>535</v>
      </c>
      <c r="J42" s="472"/>
      <c r="K42" s="319"/>
      <c r="L42" s="319"/>
      <c r="M42" s="319"/>
      <c r="N42" s="319"/>
      <c r="O42" s="319"/>
      <c r="P42" s="319"/>
      <c r="Q42" s="319"/>
      <c r="R42" s="319"/>
      <c r="S42" s="319"/>
      <c r="T42" s="319"/>
    </row>
    <row r="43" spans="1:20" s="255" customFormat="1" ht="56.25">
      <c r="A43" s="749"/>
      <c r="B43" s="749"/>
      <c r="C43" s="749"/>
      <c r="D43" s="648">
        <v>1</v>
      </c>
      <c r="F43" s="657" t="str">
        <f>"4."&amp;mergeValue(A43) &amp;"."&amp;mergeValue(B43)&amp;"."&amp;mergeValue(C43)&amp;"."&amp;mergeValue(D43)</f>
        <v>4.6.1.1.1</v>
      </c>
      <c r="G43" s="563" t="s">
        <v>533</v>
      </c>
      <c r="H43" s="652" t="str">
        <f>IF(Территории!R29="","","" &amp; Территории!R29 &amp; "")</f>
        <v>Переваловское (71644460)</v>
      </c>
      <c r="I43" s="649" t="s">
        <v>626</v>
      </c>
      <c r="J43" s="472"/>
      <c r="K43" s="319"/>
      <c r="L43" s="319"/>
      <c r="M43" s="319"/>
      <c r="N43" s="319"/>
      <c r="O43" s="319"/>
      <c r="P43" s="319"/>
      <c r="Q43" s="319"/>
      <c r="R43" s="319"/>
      <c r="S43" s="319"/>
      <c r="T43" s="319"/>
    </row>
    <row r="44" spans="1:20" s="255" customFormat="1" ht="45">
      <c r="A44" s="749">
        <v>7</v>
      </c>
      <c r="B44" s="319"/>
      <c r="C44" s="319"/>
      <c r="D44" s="319"/>
      <c r="F44" s="657" t="str">
        <f>"2." &amp;mergeValue(A44)</f>
        <v>2.7</v>
      </c>
      <c r="G44" s="560" t="s">
        <v>529</v>
      </c>
      <c r="H44" s="652" t="str">
        <f>IF('Перечень тарифов'!R33="","наименование отсутствует","" &amp; 'Перечень тарифов'!R33 &amp; "")</f>
        <v>наименование отсутствует</v>
      </c>
      <c r="I44" s="286" t="s">
        <v>625</v>
      </c>
      <c r="J44" s="472"/>
      <c r="K44" s="319"/>
      <c r="L44" s="319"/>
      <c r="M44" s="319"/>
      <c r="N44" s="319"/>
      <c r="O44" s="319"/>
      <c r="P44" s="319"/>
      <c r="Q44" s="319"/>
      <c r="R44" s="319"/>
      <c r="S44" s="319"/>
      <c r="T44" s="319"/>
    </row>
    <row r="45" spans="1:20" s="255" customFormat="1" ht="22.5">
      <c r="A45" s="749"/>
      <c r="B45" s="319"/>
      <c r="C45" s="319"/>
      <c r="D45" s="319"/>
      <c r="F45" s="657" t="str">
        <f>"3." &amp;mergeValue(A45)</f>
        <v>3.7</v>
      </c>
      <c r="G45" s="560" t="s">
        <v>530</v>
      </c>
      <c r="H45" s="652" t="str">
        <f>IF('Перечень тарифов'!F21="","наименование отсутствует","" &amp; 'Перечень тарифов'!F21 &amp; "")</f>
        <v>Водоотведение</v>
      </c>
      <c r="I45" s="286" t="s">
        <v>623</v>
      </c>
      <c r="J45" s="472"/>
      <c r="K45" s="319"/>
      <c r="L45" s="319"/>
      <c r="M45" s="319"/>
      <c r="N45" s="319"/>
      <c r="O45" s="319"/>
      <c r="P45" s="319"/>
      <c r="Q45" s="319"/>
      <c r="R45" s="319"/>
      <c r="S45" s="319"/>
      <c r="T45" s="319"/>
    </row>
    <row r="46" spans="1:20" s="255" customFormat="1" ht="22.5">
      <c r="A46" s="749"/>
      <c r="B46" s="319"/>
      <c r="C46" s="319"/>
      <c r="D46" s="319"/>
      <c r="F46" s="657" t="str">
        <f>"4."&amp;mergeValue(A46)</f>
        <v>4.7</v>
      </c>
      <c r="G46" s="560" t="s">
        <v>531</v>
      </c>
      <c r="H46" s="660" t="s">
        <v>484</v>
      </c>
      <c r="I46" s="286"/>
      <c r="J46" s="472"/>
      <c r="K46" s="319"/>
      <c r="L46" s="319"/>
      <c r="M46" s="319"/>
      <c r="N46" s="319"/>
      <c r="O46" s="319"/>
      <c r="P46" s="319"/>
      <c r="Q46" s="319"/>
      <c r="R46" s="319"/>
      <c r="S46" s="319"/>
      <c r="T46" s="319"/>
    </row>
    <row r="47" spans="1:20" s="255" customFormat="1" ht="18.75">
      <c r="A47" s="749"/>
      <c r="B47" s="749">
        <v>1</v>
      </c>
      <c r="C47" s="648"/>
      <c r="D47" s="648"/>
      <c r="F47" s="657" t="str">
        <f>"4."&amp;mergeValue(A47) &amp;"."&amp;mergeValue(B47)</f>
        <v>4.7.1</v>
      </c>
      <c r="G47" s="463" t="s">
        <v>627</v>
      </c>
      <c r="H47" s="652" t="str">
        <f>IF(region_name="","",region_name)</f>
        <v>Тюменская область</v>
      </c>
      <c r="I47" s="286" t="s">
        <v>534</v>
      </c>
      <c r="J47" s="472"/>
      <c r="K47" s="319"/>
      <c r="L47" s="319"/>
      <c r="M47" s="319"/>
      <c r="N47" s="319"/>
      <c r="O47" s="319"/>
      <c r="P47" s="319"/>
      <c r="Q47" s="319"/>
      <c r="R47" s="319"/>
      <c r="S47" s="319"/>
      <c r="T47" s="319"/>
    </row>
    <row r="48" spans="1:20" s="255" customFormat="1" ht="22.5">
      <c r="A48" s="749"/>
      <c r="B48" s="749"/>
      <c r="C48" s="749">
        <v>1</v>
      </c>
      <c r="D48" s="648"/>
      <c r="F48" s="657" t="str">
        <f>"4."&amp;mergeValue(A48) &amp;"."&amp;mergeValue(B48)&amp;"."&amp;mergeValue(C48)</f>
        <v>4.7.1.1</v>
      </c>
      <c r="G48" s="481" t="s">
        <v>532</v>
      </c>
      <c r="H48" s="652" t="str">
        <f>IF(Территории!H31="","","" &amp; Территории!H31 &amp; "")</f>
        <v>Тюменский муниципальный район</v>
      </c>
      <c r="I48" s="286" t="s">
        <v>535</v>
      </c>
      <c r="J48" s="472"/>
      <c r="K48" s="319"/>
      <c r="L48" s="319"/>
      <c r="M48" s="319"/>
      <c r="N48" s="319"/>
      <c r="O48" s="319"/>
      <c r="P48" s="319"/>
      <c r="Q48" s="319"/>
      <c r="R48" s="319"/>
      <c r="S48" s="319"/>
      <c r="T48" s="319"/>
    </row>
    <row r="49" spans="1:20" s="255" customFormat="1" ht="56.25">
      <c r="A49" s="749"/>
      <c r="B49" s="749"/>
      <c r="C49" s="749"/>
      <c r="D49" s="648">
        <v>1</v>
      </c>
      <c r="F49" s="657" t="str">
        <f>"4."&amp;mergeValue(A49) &amp;"."&amp;mergeValue(B49)&amp;"."&amp;mergeValue(C49)&amp;"."&amp;mergeValue(D49)</f>
        <v>4.7.1.1.1</v>
      </c>
      <c r="G49" s="563" t="s">
        <v>533</v>
      </c>
      <c r="H49" s="652" t="str">
        <f>IF(Территории!R32="","","" &amp; Территории!R32 &amp; "")</f>
        <v>Червишевское (71644480)</v>
      </c>
      <c r="I49" s="649" t="s">
        <v>626</v>
      </c>
      <c r="J49" s="472"/>
      <c r="K49" s="319"/>
      <c r="L49" s="319"/>
      <c r="M49" s="319"/>
      <c r="N49" s="319"/>
      <c r="O49" s="319"/>
      <c r="P49" s="319"/>
      <c r="Q49" s="319"/>
      <c r="R49" s="319"/>
      <c r="S49" s="319"/>
      <c r="T49" s="319"/>
    </row>
    <row r="50" spans="1:20" s="465" customFormat="1" ht="3" customHeight="1">
      <c r="A50" s="467"/>
      <c r="B50" s="467"/>
      <c r="C50" s="467"/>
      <c r="D50" s="467"/>
      <c r="F50" s="485"/>
      <c r="G50" s="486"/>
      <c r="H50" s="487"/>
      <c r="I50" s="488"/>
      <c r="J50" s="467"/>
      <c r="K50" s="467"/>
      <c r="L50" s="467"/>
      <c r="M50" s="467"/>
      <c r="N50" s="467"/>
      <c r="O50" s="467"/>
      <c r="P50" s="467"/>
      <c r="Q50" s="467"/>
      <c r="R50" s="467"/>
      <c r="S50" s="467"/>
      <c r="T50" s="467"/>
    </row>
    <row r="51" spans="1:20" s="465" customFormat="1" ht="15" customHeight="1">
      <c r="A51" s="467"/>
      <c r="B51" s="467"/>
      <c r="C51" s="467"/>
      <c r="D51" s="467"/>
      <c r="F51" s="464"/>
      <c r="G51" s="744" t="s">
        <v>628</v>
      </c>
      <c r="H51" s="744"/>
      <c r="I51" s="343"/>
      <c r="J51" s="467"/>
      <c r="K51" s="467"/>
      <c r="L51" s="467"/>
      <c r="M51" s="467"/>
      <c r="N51" s="467"/>
      <c r="O51" s="467"/>
      <c r="P51" s="467"/>
      <c r="Q51" s="467"/>
      <c r="R51" s="467"/>
      <c r="S51" s="467"/>
      <c r="T51" s="467"/>
    </row>
  </sheetData>
  <sheetProtection password="FA9C" sheet="1" objects="1" scenarios="1" formatColumns="0" formatRows="0"/>
  <mergeCells count="25">
    <mergeCell ref="A44:A49"/>
    <mergeCell ref="B47:B49"/>
    <mergeCell ref="C48:C49"/>
    <mergeCell ref="A32:A37"/>
    <mergeCell ref="B35:B37"/>
    <mergeCell ref="C36:C37"/>
    <mergeCell ref="A38:A43"/>
    <mergeCell ref="B41:B43"/>
    <mergeCell ref="C42:C43"/>
    <mergeCell ref="G51:H51"/>
    <mergeCell ref="F2:H2"/>
    <mergeCell ref="F4:H4"/>
    <mergeCell ref="I4:I5"/>
    <mergeCell ref="A8:A13"/>
    <mergeCell ref="C12:C13"/>
    <mergeCell ref="B11:B13"/>
    <mergeCell ref="A14:A19"/>
    <mergeCell ref="B17:B19"/>
    <mergeCell ref="C18:C19"/>
    <mergeCell ref="A20:A25"/>
    <mergeCell ref="B23:B25"/>
    <mergeCell ref="C24:C25"/>
    <mergeCell ref="A26:A31"/>
    <mergeCell ref="B29:B31"/>
    <mergeCell ref="C30:C31"/>
  </mergeCells>
  <dataValidations count="1">
    <dataValidation type="textLength" operator="lessThanOrEqual" allowBlank="1" showInputMessage="1" showErrorMessage="1" errorTitle="Ошибка" error="Допускается ввод не более 900 символов!" sqref="I50:I51">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P139"/>
  <sheetViews>
    <sheetView showGridLines="0" topLeftCell="I121" zoomScaleNormal="100" workbookViewId="0">
      <selection activeCell="AC133" sqref="AC133"/>
    </sheetView>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customWidth="1"/>
    <col min="16" max="17" width="23.7109375" style="35" hidden="1" customWidth="1"/>
    <col min="18" max="18" width="11.7109375" style="35" customWidth="1"/>
    <col min="19" max="19" width="3.7109375" style="35" customWidth="1"/>
    <col min="20" max="20" width="11.7109375" style="35" customWidth="1"/>
    <col min="21" max="21" width="8.5703125" style="35" customWidth="1"/>
    <col min="22" max="22" width="20.7109375" style="35" customWidth="1"/>
    <col min="23" max="24" width="23.7109375" style="35" hidden="1" customWidth="1"/>
    <col min="25" max="25" width="11.7109375" style="35" customWidth="1"/>
    <col min="26" max="26" width="3.7109375" style="35" customWidth="1"/>
    <col min="27" max="27" width="11.7109375" style="35" customWidth="1"/>
    <col min="28" max="28" width="8.5703125" style="35" hidden="1" customWidth="1"/>
    <col min="29" max="29" width="4.7109375" style="35" customWidth="1"/>
    <col min="30" max="30" width="115.7109375" style="35" customWidth="1"/>
    <col min="31" max="32" width="10.5703125" style="298"/>
    <col min="33" max="33" width="11.140625" style="298" customWidth="1"/>
    <col min="34" max="41" width="10.5703125" style="298"/>
    <col min="42" max="16384" width="10.5703125" style="35"/>
  </cols>
  <sheetData>
    <row r="1" spans="7:41" hidden="1"/>
    <row r="2" spans="7:41" hidden="1"/>
    <row r="3" spans="7:41" hidden="1"/>
    <row r="4" spans="7:41" ht="3" customHeight="1">
      <c r="J4" s="86"/>
      <c r="K4" s="86"/>
      <c r="L4" s="36"/>
      <c r="M4" s="36"/>
      <c r="N4" s="36"/>
      <c r="O4" s="101"/>
      <c r="P4" s="101"/>
      <c r="Q4" s="101"/>
      <c r="R4" s="101"/>
      <c r="S4" s="101"/>
      <c r="T4" s="101"/>
      <c r="U4" s="101"/>
      <c r="V4" s="101"/>
      <c r="W4" s="101"/>
      <c r="X4" s="101"/>
      <c r="Y4" s="101"/>
      <c r="Z4" s="101"/>
      <c r="AA4" s="101"/>
      <c r="AB4" s="101"/>
    </row>
    <row r="5" spans="7:41" ht="24.95" customHeight="1">
      <c r="J5" s="86"/>
      <c r="K5" s="86"/>
      <c r="L5" s="745" t="s">
        <v>651</v>
      </c>
      <c r="M5" s="746"/>
      <c r="N5" s="746"/>
      <c r="O5" s="746"/>
      <c r="P5" s="746"/>
      <c r="Q5" s="746"/>
      <c r="R5" s="746"/>
      <c r="S5" s="746"/>
      <c r="T5" s="746"/>
      <c r="U5" s="747"/>
      <c r="V5" s="671"/>
      <c r="W5" s="671"/>
      <c r="X5" s="671"/>
      <c r="Y5" s="671"/>
      <c r="Z5" s="671"/>
      <c r="AA5" s="671"/>
      <c r="AB5" s="671"/>
      <c r="AC5" s="599"/>
    </row>
    <row r="6" spans="7:41" s="465" customFormat="1" ht="3" customHeight="1">
      <c r="G6" s="466"/>
      <c r="H6" s="466"/>
      <c r="L6" s="464"/>
      <c r="M6" s="455"/>
      <c r="N6" s="455"/>
      <c r="O6" s="455"/>
      <c r="P6" s="455"/>
      <c r="Q6" s="455"/>
      <c r="R6" s="455"/>
      <c r="S6" s="455"/>
      <c r="T6" s="455"/>
      <c r="U6" s="455"/>
      <c r="V6" s="646"/>
      <c r="W6" s="646"/>
      <c r="X6" s="646"/>
      <c r="Y6" s="646"/>
      <c r="Z6" s="646"/>
      <c r="AA6" s="646"/>
      <c r="AB6" s="646"/>
      <c r="AC6" s="455"/>
      <c r="AD6" s="343"/>
      <c r="AE6" s="467"/>
      <c r="AF6" s="467"/>
      <c r="AG6" s="467"/>
      <c r="AH6" s="467"/>
      <c r="AI6" s="467"/>
      <c r="AJ6" s="467"/>
      <c r="AK6" s="467"/>
      <c r="AL6" s="467"/>
      <c r="AM6" s="467"/>
      <c r="AN6" s="467"/>
      <c r="AO6" s="467"/>
    </row>
    <row r="7" spans="7:41" s="465" customFormat="1" ht="22.5">
      <c r="G7" s="466"/>
      <c r="H7" s="466"/>
      <c r="L7" s="464"/>
      <c r="M7" s="475"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изменении тарифов</v>
      </c>
      <c r="N7" s="476"/>
      <c r="O7" s="765" t="str">
        <f>IF(NameOrPr_ch="",IF(NameOrPr="","",NameOrPr),NameOrPr_ch)</f>
        <v xml:space="preserve">Департамент тарифной и ценовой политики Тюменской области </v>
      </c>
      <c r="P7" s="765"/>
      <c r="Q7" s="765"/>
      <c r="R7" s="765"/>
      <c r="S7" s="765"/>
      <c r="T7" s="765"/>
      <c r="U7" s="765"/>
      <c r="V7" s="765"/>
      <c r="W7" s="765"/>
      <c r="X7" s="765"/>
      <c r="Y7" s="765"/>
      <c r="Z7" s="765"/>
      <c r="AA7" s="765"/>
      <c r="AB7" s="765"/>
      <c r="AC7" s="765"/>
      <c r="AD7" s="639"/>
      <c r="AE7" s="467"/>
      <c r="AF7" s="467"/>
      <c r="AG7" s="467"/>
      <c r="AH7" s="467"/>
      <c r="AI7" s="467"/>
      <c r="AJ7" s="467"/>
      <c r="AK7" s="467"/>
      <c r="AL7" s="467"/>
      <c r="AM7" s="467"/>
      <c r="AN7" s="467"/>
      <c r="AO7" s="467"/>
    </row>
    <row r="8" spans="7:41" s="465" customFormat="1" ht="18.75">
      <c r="G8" s="466"/>
      <c r="H8" s="466"/>
      <c r="L8" s="464"/>
      <c r="M8" s="475" t="str">
        <f>IF(datePr_ch="","Дата документа об утверждении тарифов","Дата принятия решения об изменении тарифов")</f>
        <v>Дата принятия решения об изменении тарифов</v>
      </c>
      <c r="N8" s="476"/>
      <c r="O8" s="765" t="str">
        <f>IF(datePr_ch="",IF(datePr="","",datePr),datePr_ch)</f>
        <v>18.12.2020</v>
      </c>
      <c r="P8" s="765"/>
      <c r="Q8" s="765"/>
      <c r="R8" s="765"/>
      <c r="S8" s="765"/>
      <c r="T8" s="765"/>
      <c r="U8" s="765"/>
      <c r="V8" s="765"/>
      <c r="W8" s="765"/>
      <c r="X8" s="765"/>
      <c r="Y8" s="765"/>
      <c r="Z8" s="765"/>
      <c r="AA8" s="765"/>
      <c r="AB8" s="765"/>
      <c r="AC8" s="765"/>
      <c r="AD8" s="639"/>
      <c r="AE8" s="467"/>
      <c r="AF8" s="467"/>
      <c r="AG8" s="467"/>
      <c r="AH8" s="467"/>
      <c r="AI8" s="467"/>
      <c r="AJ8" s="467"/>
      <c r="AK8" s="467"/>
      <c r="AL8" s="467"/>
      <c r="AM8" s="467"/>
      <c r="AN8" s="467"/>
      <c r="AO8" s="467"/>
    </row>
    <row r="9" spans="7:41" s="465" customFormat="1" ht="18.75">
      <c r="G9" s="466"/>
      <c r="H9" s="466"/>
      <c r="L9" s="464"/>
      <c r="M9" s="475" t="str">
        <f>IF(numberPr_ch="","Номер документа об утверждении тарифов","Номер принятия решения об изменении тарифов")</f>
        <v>Номер принятия решения об изменении тарифов</v>
      </c>
      <c r="N9" s="476"/>
      <c r="O9" s="765" t="str">
        <f>IF(numberPr_ch="",IF(numberPr="","",numberPr),numberPr_ch)</f>
        <v>821/01-21</v>
      </c>
      <c r="P9" s="765"/>
      <c r="Q9" s="765"/>
      <c r="R9" s="765"/>
      <c r="S9" s="765"/>
      <c r="T9" s="765"/>
      <c r="U9" s="765"/>
      <c r="V9" s="765"/>
      <c r="W9" s="765"/>
      <c r="X9" s="765"/>
      <c r="Y9" s="765"/>
      <c r="Z9" s="765"/>
      <c r="AA9" s="765"/>
      <c r="AB9" s="765"/>
      <c r="AC9" s="765"/>
      <c r="AD9" s="639"/>
      <c r="AE9" s="467"/>
      <c r="AF9" s="467"/>
      <c r="AG9" s="467"/>
      <c r="AH9" s="467"/>
      <c r="AI9" s="467"/>
      <c r="AJ9" s="467"/>
      <c r="AK9" s="467"/>
      <c r="AL9" s="467"/>
      <c r="AM9" s="467"/>
      <c r="AN9" s="467"/>
      <c r="AO9" s="467"/>
    </row>
    <row r="10" spans="7:41" s="465" customFormat="1" ht="18.75">
      <c r="G10" s="466"/>
      <c r="H10" s="466"/>
      <c r="L10" s="464"/>
      <c r="M10" s="475" t="s">
        <v>536</v>
      </c>
      <c r="N10" s="476"/>
      <c r="O10" s="765" t="str">
        <f>IF(IstPub_ch="",IF(IstPub="","",IstPub),IstPub_ch)</f>
        <v>Официальный портал органов государственной власти Тюменской области</v>
      </c>
      <c r="P10" s="765"/>
      <c r="Q10" s="765"/>
      <c r="R10" s="765"/>
      <c r="S10" s="765"/>
      <c r="T10" s="765"/>
      <c r="U10" s="765"/>
      <c r="V10" s="765"/>
      <c r="W10" s="765"/>
      <c r="X10" s="765"/>
      <c r="Y10" s="765"/>
      <c r="Z10" s="765"/>
      <c r="AA10" s="765"/>
      <c r="AB10" s="765"/>
      <c r="AC10" s="765"/>
      <c r="AD10" s="639"/>
      <c r="AE10" s="467"/>
      <c r="AF10" s="467"/>
      <c r="AG10" s="467"/>
      <c r="AH10" s="467"/>
      <c r="AI10" s="467"/>
      <c r="AJ10" s="467"/>
      <c r="AK10" s="467"/>
      <c r="AL10" s="467"/>
      <c r="AM10" s="467"/>
      <c r="AN10" s="467"/>
      <c r="AO10" s="467"/>
    </row>
    <row r="11" spans="7:41" s="255" customFormat="1" ht="3" hidden="1" customHeight="1">
      <c r="G11" s="254"/>
      <c r="H11" s="254"/>
      <c r="L11" s="718"/>
      <c r="M11" s="718"/>
      <c r="N11" s="211"/>
      <c r="O11" s="288"/>
      <c r="P11" s="288"/>
      <c r="Q11" s="288"/>
      <c r="R11" s="288"/>
      <c r="S11" s="288"/>
      <c r="T11" s="288"/>
      <c r="U11" s="315" t="s">
        <v>382</v>
      </c>
      <c r="V11" s="288"/>
      <c r="W11" s="288"/>
      <c r="X11" s="288"/>
      <c r="Y11" s="288"/>
      <c r="Z11" s="288"/>
      <c r="AA11" s="288"/>
      <c r="AB11" s="315" t="s">
        <v>382</v>
      </c>
      <c r="AE11" s="319"/>
      <c r="AF11" s="319"/>
      <c r="AG11" s="319"/>
      <c r="AH11" s="319"/>
      <c r="AI11" s="319"/>
      <c r="AJ11" s="319"/>
      <c r="AK11" s="319"/>
      <c r="AL11" s="319"/>
      <c r="AM11" s="319"/>
      <c r="AN11" s="319"/>
      <c r="AO11" s="319"/>
    </row>
    <row r="12" spans="7:41" s="255" customFormat="1">
      <c r="G12" s="254"/>
      <c r="H12" s="254"/>
      <c r="L12" s="211"/>
      <c r="M12" s="211"/>
      <c r="N12" s="211"/>
      <c r="O12" s="760"/>
      <c r="P12" s="760"/>
      <c r="Q12" s="760"/>
      <c r="R12" s="760"/>
      <c r="S12" s="760"/>
      <c r="T12" s="760"/>
      <c r="U12" s="760"/>
      <c r="V12" s="760" t="s">
        <v>1515</v>
      </c>
      <c r="W12" s="760"/>
      <c r="X12" s="760"/>
      <c r="Y12" s="760"/>
      <c r="Z12" s="760"/>
      <c r="AA12" s="760"/>
      <c r="AB12" s="760"/>
      <c r="AE12" s="319"/>
      <c r="AF12" s="319"/>
      <c r="AG12" s="319"/>
      <c r="AH12" s="319"/>
      <c r="AI12" s="319"/>
      <c r="AJ12" s="319"/>
      <c r="AK12" s="319"/>
      <c r="AL12" s="319"/>
      <c r="AM12" s="319"/>
      <c r="AN12" s="319"/>
      <c r="AO12" s="319"/>
    </row>
    <row r="13" spans="7:41" ht="15" customHeight="1">
      <c r="J13" s="86"/>
      <c r="K13" s="86"/>
      <c r="L13" s="705" t="s">
        <v>480</v>
      </c>
      <c r="M13" s="705"/>
      <c r="N13" s="705"/>
      <c r="O13" s="705"/>
      <c r="P13" s="705"/>
      <c r="Q13" s="705"/>
      <c r="R13" s="705"/>
      <c r="S13" s="705"/>
      <c r="T13" s="705"/>
      <c r="U13" s="705"/>
      <c r="V13" s="705"/>
      <c r="W13" s="705"/>
      <c r="X13" s="705"/>
      <c r="Y13" s="705"/>
      <c r="Z13" s="705"/>
      <c r="AA13" s="705"/>
      <c r="AB13" s="705"/>
      <c r="AC13" s="705"/>
      <c r="AD13" s="705" t="s">
        <v>481</v>
      </c>
    </row>
    <row r="14" spans="7:41" ht="15" customHeight="1">
      <c r="J14" s="86"/>
      <c r="K14" s="86"/>
      <c r="L14" s="705" t="s">
        <v>95</v>
      </c>
      <c r="M14" s="705" t="s">
        <v>408</v>
      </c>
      <c r="N14" s="705"/>
      <c r="O14" s="774" t="s">
        <v>499</v>
      </c>
      <c r="P14" s="774"/>
      <c r="Q14" s="774"/>
      <c r="R14" s="774"/>
      <c r="S14" s="774"/>
      <c r="T14" s="774"/>
      <c r="U14" s="705" t="s">
        <v>344</v>
      </c>
      <c r="V14" s="774" t="s">
        <v>499</v>
      </c>
      <c r="W14" s="774"/>
      <c r="X14" s="774"/>
      <c r="Y14" s="774"/>
      <c r="Z14" s="774"/>
      <c r="AA14" s="774"/>
      <c r="AB14" s="705" t="s">
        <v>344</v>
      </c>
      <c r="AC14" s="773" t="s">
        <v>278</v>
      </c>
      <c r="AD14" s="705"/>
    </row>
    <row r="15" spans="7:41" ht="14.25" customHeight="1">
      <c r="J15" s="86"/>
      <c r="K15" s="86"/>
      <c r="L15" s="705"/>
      <c r="M15" s="705"/>
      <c r="N15" s="705"/>
      <c r="O15" s="251" t="s">
        <v>500</v>
      </c>
      <c r="P15" s="769" t="s">
        <v>274</v>
      </c>
      <c r="Q15" s="769"/>
      <c r="R15" s="715" t="s">
        <v>501</v>
      </c>
      <c r="S15" s="715"/>
      <c r="T15" s="715"/>
      <c r="U15" s="705"/>
      <c r="V15" s="645" t="s">
        <v>500</v>
      </c>
      <c r="W15" s="769" t="s">
        <v>274</v>
      </c>
      <c r="X15" s="769"/>
      <c r="Y15" s="715" t="s">
        <v>501</v>
      </c>
      <c r="Z15" s="715"/>
      <c r="AA15" s="715"/>
      <c r="AB15" s="705"/>
      <c r="AC15" s="773"/>
      <c r="AD15" s="705"/>
    </row>
    <row r="16" spans="7:41" ht="33.75" customHeight="1">
      <c r="J16" s="86"/>
      <c r="K16" s="86"/>
      <c r="L16" s="705"/>
      <c r="M16" s="705"/>
      <c r="N16" s="705"/>
      <c r="O16" s="437" t="s">
        <v>502</v>
      </c>
      <c r="P16" s="438" t="s">
        <v>688</v>
      </c>
      <c r="Q16" s="438" t="s">
        <v>390</v>
      </c>
      <c r="R16" s="439" t="s">
        <v>277</v>
      </c>
      <c r="S16" s="766" t="s">
        <v>276</v>
      </c>
      <c r="T16" s="766"/>
      <c r="U16" s="705"/>
      <c r="V16" s="655" t="s">
        <v>502</v>
      </c>
      <c r="W16" s="438" t="s">
        <v>688</v>
      </c>
      <c r="X16" s="438" t="s">
        <v>390</v>
      </c>
      <c r="Y16" s="651" t="s">
        <v>277</v>
      </c>
      <c r="Z16" s="766" t="s">
        <v>276</v>
      </c>
      <c r="AA16" s="766"/>
      <c r="AB16" s="705"/>
      <c r="AC16" s="773"/>
      <c r="AD16" s="705"/>
    </row>
    <row r="17" spans="1:42" ht="12" customHeight="1">
      <c r="J17" s="86"/>
      <c r="K17" s="248">
        <v>1</v>
      </c>
      <c r="L17" s="586" t="s">
        <v>96</v>
      </c>
      <c r="M17" s="586" t="s">
        <v>52</v>
      </c>
      <c r="N17" s="592" t="str">
        <f ca="1">OFFSET(N17,0,-1)</f>
        <v>2</v>
      </c>
      <c r="O17" s="587">
        <f ca="1">OFFSET(O17,0,-1)+1</f>
        <v>3</v>
      </c>
      <c r="P17" s="587">
        <f ca="1">OFFSET(P17,0,-1)+1</f>
        <v>4</v>
      </c>
      <c r="Q17" s="587">
        <f ca="1">OFFSET(Q17,0,-1)+1</f>
        <v>5</v>
      </c>
      <c r="R17" s="587">
        <f ca="1">OFFSET(R17,0,-1)+1</f>
        <v>6</v>
      </c>
      <c r="S17" s="768">
        <f ca="1">OFFSET(S17,0,-1)+1</f>
        <v>7</v>
      </c>
      <c r="T17" s="768"/>
      <c r="U17" s="587">
        <f ca="1">OFFSET(U17,0,-2)+1</f>
        <v>8</v>
      </c>
      <c r="V17" s="653">
        <f ca="1">OFFSET(V17,0,-1)+1</f>
        <v>9</v>
      </c>
      <c r="W17" s="653">
        <f ca="1">OFFSET(W17,0,-1)+1</f>
        <v>10</v>
      </c>
      <c r="X17" s="653">
        <f ca="1">OFFSET(X17,0,-1)+1</f>
        <v>11</v>
      </c>
      <c r="Y17" s="653">
        <f ca="1">OFFSET(Y17,0,-1)+1</f>
        <v>12</v>
      </c>
      <c r="Z17" s="768">
        <f ca="1">OFFSET(Z17,0,-1)+1</f>
        <v>13</v>
      </c>
      <c r="AA17" s="768"/>
      <c r="AB17" s="653">
        <f ca="1">OFFSET(AB17,0,-2)+1</f>
        <v>14</v>
      </c>
      <c r="AC17" s="592">
        <f ca="1">OFFSET(AC17,0,-1)</f>
        <v>14</v>
      </c>
      <c r="AD17" s="587">
        <f ca="1">OFFSET(AD17,0,-1)+1</f>
        <v>15</v>
      </c>
    </row>
    <row r="18" spans="1:42" ht="22.5">
      <c r="A18" s="764">
        <v>1</v>
      </c>
      <c r="B18" s="340"/>
      <c r="C18" s="340"/>
      <c r="D18" s="340"/>
      <c r="E18" s="341"/>
      <c r="F18" s="342"/>
      <c r="G18" s="342"/>
      <c r="H18" s="342"/>
      <c r="I18" s="343"/>
      <c r="J18" s="180"/>
      <c r="K18" s="180"/>
      <c r="L18" s="578">
        <f>mergeValue(A18)</f>
        <v>1</v>
      </c>
      <c r="M18" s="585" t="s">
        <v>23</v>
      </c>
      <c r="N18" s="591"/>
      <c r="O18" s="730" t="str">
        <f>IF('Перечень тарифов'!J21="","","" &amp; 'Перечень тарифов'!J21 &amp; "")</f>
        <v>Тариф на водоотведение</v>
      </c>
      <c r="P18" s="730"/>
      <c r="Q18" s="730"/>
      <c r="R18" s="730"/>
      <c r="S18" s="730"/>
      <c r="T18" s="730"/>
      <c r="U18" s="730"/>
      <c r="V18" s="730"/>
      <c r="W18" s="730"/>
      <c r="X18" s="730"/>
      <c r="Y18" s="730"/>
      <c r="Z18" s="730"/>
      <c r="AA18" s="730"/>
      <c r="AB18" s="730"/>
      <c r="AC18" s="730"/>
      <c r="AD18" s="606" t="s">
        <v>507</v>
      </c>
    </row>
    <row r="19" spans="1:42" ht="22.5">
      <c r="A19" s="764"/>
      <c r="B19" s="764">
        <v>1</v>
      </c>
      <c r="C19" s="340"/>
      <c r="D19" s="340"/>
      <c r="E19" s="342"/>
      <c r="F19" s="342"/>
      <c r="G19" s="342"/>
      <c r="H19" s="342"/>
      <c r="I19" s="200"/>
      <c r="J19" s="181"/>
      <c r="K19" s="35"/>
      <c r="L19" s="339" t="str">
        <f>mergeValue(A19) &amp;"."&amp; mergeValue(B19)</f>
        <v>1.1</v>
      </c>
      <c r="M19" s="159" t="s">
        <v>18</v>
      </c>
      <c r="N19" s="285"/>
      <c r="O19" s="767" t="str">
        <f>IF('Перечень тарифов'!N21="","","" &amp; 'Перечень тарифов'!N21 &amp; "")</f>
        <v>Тюменский муниципальный район, поселок Боровский (71644412);</v>
      </c>
      <c r="P19" s="767"/>
      <c r="Q19" s="767"/>
      <c r="R19" s="767"/>
      <c r="S19" s="767"/>
      <c r="T19" s="767"/>
      <c r="U19" s="767"/>
      <c r="V19" s="767"/>
      <c r="W19" s="767"/>
      <c r="X19" s="767"/>
      <c r="Y19" s="767"/>
      <c r="Z19" s="767"/>
      <c r="AA19" s="767"/>
      <c r="AB19" s="767"/>
      <c r="AC19" s="767"/>
      <c r="AD19" s="286" t="s">
        <v>508</v>
      </c>
    </row>
    <row r="20" spans="1:42" hidden="1">
      <c r="A20" s="764"/>
      <c r="B20" s="764"/>
      <c r="C20" s="764">
        <v>1</v>
      </c>
      <c r="D20" s="340"/>
      <c r="E20" s="342"/>
      <c r="F20" s="342"/>
      <c r="G20" s="342"/>
      <c r="H20" s="342"/>
      <c r="I20" s="344"/>
      <c r="J20" s="181"/>
      <c r="K20" s="101"/>
      <c r="L20" s="339" t="str">
        <f>mergeValue(A20) &amp;"."&amp; mergeValue(B20)&amp;"."&amp; mergeValue(C20)</f>
        <v>1.1.1</v>
      </c>
      <c r="M20" s="160"/>
      <c r="N20" s="285"/>
      <c r="O20" s="767"/>
      <c r="P20" s="767"/>
      <c r="Q20" s="767"/>
      <c r="R20" s="767"/>
      <c r="S20" s="767"/>
      <c r="T20" s="767"/>
      <c r="U20" s="767"/>
      <c r="V20" s="767"/>
      <c r="W20" s="767"/>
      <c r="X20" s="767"/>
      <c r="Y20" s="767"/>
      <c r="Z20" s="767"/>
      <c r="AA20" s="767"/>
      <c r="AB20" s="767"/>
      <c r="AC20" s="767"/>
      <c r="AD20" s="286"/>
      <c r="AH20" s="317"/>
    </row>
    <row r="21" spans="1:42" ht="33.75">
      <c r="A21" s="764"/>
      <c r="B21" s="764"/>
      <c r="C21" s="764"/>
      <c r="D21" s="764">
        <v>1</v>
      </c>
      <c r="E21" s="342"/>
      <c r="F21" s="342"/>
      <c r="G21" s="342"/>
      <c r="H21" s="342"/>
      <c r="I21" s="760"/>
      <c r="J21" s="181"/>
      <c r="K21" s="101"/>
      <c r="L21" s="339" t="str">
        <f>mergeValue(A21) &amp;"."&amp; mergeValue(B21)&amp;"."&amp; mergeValue(C21)&amp;"."&amp; mergeValue(D21)</f>
        <v>1.1.1.1</v>
      </c>
      <c r="M21" s="161" t="s">
        <v>409</v>
      </c>
      <c r="N21" s="285"/>
      <c r="O21" s="776" t="s">
        <v>1523</v>
      </c>
      <c r="P21" s="776"/>
      <c r="Q21" s="776"/>
      <c r="R21" s="776"/>
      <c r="S21" s="776"/>
      <c r="T21" s="776"/>
      <c r="U21" s="776"/>
      <c r="V21" s="776"/>
      <c r="W21" s="776"/>
      <c r="X21" s="776"/>
      <c r="Y21" s="776"/>
      <c r="Z21" s="776"/>
      <c r="AA21" s="776"/>
      <c r="AB21" s="776"/>
      <c r="AC21" s="776"/>
      <c r="AD21" s="286" t="s">
        <v>630</v>
      </c>
      <c r="AH21" s="317"/>
    </row>
    <row r="22" spans="1:42" ht="33.75">
      <c r="A22" s="764"/>
      <c r="B22" s="764"/>
      <c r="C22" s="764"/>
      <c r="D22" s="764"/>
      <c r="E22" s="764">
        <v>1</v>
      </c>
      <c r="F22" s="342"/>
      <c r="G22" s="342"/>
      <c r="H22" s="342"/>
      <c r="I22" s="760"/>
      <c r="J22" s="760"/>
      <c r="K22" s="101"/>
      <c r="L22" s="339" t="str">
        <f>mergeValue(A22) &amp;"."&amp; mergeValue(B22)&amp;"."&amp; mergeValue(C22)&amp;"."&amp; mergeValue(D22)&amp;"."&amp; mergeValue(E22)</f>
        <v>1.1.1.1.1</v>
      </c>
      <c r="M22" s="172" t="s">
        <v>10</v>
      </c>
      <c r="N22" s="286"/>
      <c r="O22" s="775" t="s">
        <v>707</v>
      </c>
      <c r="P22" s="775"/>
      <c r="Q22" s="775"/>
      <c r="R22" s="775"/>
      <c r="S22" s="775"/>
      <c r="T22" s="775"/>
      <c r="U22" s="775"/>
      <c r="V22" s="775"/>
      <c r="W22" s="775"/>
      <c r="X22" s="775"/>
      <c r="Y22" s="775"/>
      <c r="Z22" s="775"/>
      <c r="AA22" s="775"/>
      <c r="AB22" s="775"/>
      <c r="AC22" s="775"/>
      <c r="AD22" s="286" t="s">
        <v>509</v>
      </c>
      <c r="AF22" s="317" t="str">
        <f>strCheckUnique(AG22:AG25)</f>
        <v/>
      </c>
      <c r="AH22" s="317"/>
    </row>
    <row r="23" spans="1:42" ht="66" customHeight="1">
      <c r="A23" s="764"/>
      <c r="B23" s="764"/>
      <c r="C23" s="764"/>
      <c r="D23" s="764"/>
      <c r="E23" s="764"/>
      <c r="F23" s="340">
        <v>1</v>
      </c>
      <c r="G23" s="340"/>
      <c r="H23" s="340"/>
      <c r="I23" s="760"/>
      <c r="J23" s="760"/>
      <c r="K23" s="344"/>
      <c r="L23" s="339" t="str">
        <f>mergeValue(A23) &amp;"."&amp; mergeValue(B23)&amp;"."&amp; mergeValue(C23)&amp;"."&amp; mergeValue(D23)&amp;"."&amp; mergeValue(E23)&amp;"."&amp; mergeValue(F23)</f>
        <v>1.1.1.1.1.1</v>
      </c>
      <c r="M23" s="333" t="s">
        <v>1524</v>
      </c>
      <c r="N23" s="751"/>
      <c r="O23" s="669">
        <v>105.84</v>
      </c>
      <c r="P23" s="192"/>
      <c r="Q23" s="192"/>
      <c r="R23" s="752" t="s">
        <v>1307</v>
      </c>
      <c r="S23" s="750" t="s">
        <v>87</v>
      </c>
      <c r="T23" s="752" t="s">
        <v>1525</v>
      </c>
      <c r="U23" s="750" t="s">
        <v>87</v>
      </c>
      <c r="V23" s="669">
        <v>109.44</v>
      </c>
      <c r="W23" s="192"/>
      <c r="X23" s="192"/>
      <c r="Y23" s="752" t="s">
        <v>1526</v>
      </c>
      <c r="Z23" s="750" t="s">
        <v>87</v>
      </c>
      <c r="AA23" s="752" t="s">
        <v>1308</v>
      </c>
      <c r="AB23" s="750" t="s">
        <v>88</v>
      </c>
      <c r="AC23" s="282"/>
      <c r="AD23" s="770" t="s">
        <v>510</v>
      </c>
      <c r="AE23" s="605" t="str">
        <f>strCheckDate(O24:AC24)</f>
        <v/>
      </c>
      <c r="AG23" s="317" t="str">
        <f>IF(M23="","",M23 )</f>
        <v>Водоотведение, руб./м3 (с НДС)</v>
      </c>
      <c r="AH23" s="317"/>
      <c r="AI23" s="317"/>
      <c r="AJ23" s="317"/>
    </row>
    <row r="24" spans="1:42" hidden="1">
      <c r="A24" s="764"/>
      <c r="B24" s="764"/>
      <c r="C24" s="764"/>
      <c r="D24" s="764"/>
      <c r="E24" s="764"/>
      <c r="F24" s="340"/>
      <c r="G24" s="340"/>
      <c r="H24" s="340"/>
      <c r="I24" s="760"/>
      <c r="J24" s="760"/>
      <c r="K24" s="344"/>
      <c r="L24" s="171"/>
      <c r="M24" s="205"/>
      <c r="N24" s="751"/>
      <c r="O24" s="299"/>
      <c r="P24" s="296"/>
      <c r="Q24" s="297" t="str">
        <f>R23 &amp; "-" &amp; T23</f>
        <v>01.01.2021-30.06.2021</v>
      </c>
      <c r="R24" s="752"/>
      <c r="S24" s="750"/>
      <c r="T24" s="753"/>
      <c r="U24" s="750"/>
      <c r="V24" s="299"/>
      <c r="W24" s="296"/>
      <c r="X24" s="297" t="str">
        <f>Y23 &amp; "-" &amp; AA23</f>
        <v>01.07.2021-31.12.2021</v>
      </c>
      <c r="Y24" s="752"/>
      <c r="Z24" s="750"/>
      <c r="AA24" s="753"/>
      <c r="AB24" s="750"/>
      <c r="AC24" s="282"/>
      <c r="AD24" s="771"/>
      <c r="AH24" s="317"/>
    </row>
    <row r="25" spans="1:42" customFormat="1" ht="15" customHeight="1">
      <c r="A25" s="764"/>
      <c r="B25" s="764"/>
      <c r="C25" s="764"/>
      <c r="D25" s="764"/>
      <c r="E25" s="764"/>
      <c r="F25" s="340"/>
      <c r="G25" s="340"/>
      <c r="H25" s="340"/>
      <c r="I25" s="760"/>
      <c r="J25" s="760"/>
      <c r="K25" s="201"/>
      <c r="L25" s="112"/>
      <c r="M25" s="175" t="s">
        <v>410</v>
      </c>
      <c r="N25" s="197"/>
      <c r="O25" s="157"/>
      <c r="P25" s="157"/>
      <c r="Q25" s="157"/>
      <c r="R25" s="262"/>
      <c r="S25" s="198"/>
      <c r="T25" s="198"/>
      <c r="U25" s="198"/>
      <c r="V25" s="157"/>
      <c r="W25" s="157"/>
      <c r="X25" s="157"/>
      <c r="Y25" s="262"/>
      <c r="Z25" s="198"/>
      <c r="AA25" s="198"/>
      <c r="AB25" s="198"/>
      <c r="AC25" s="186"/>
      <c r="AD25" s="772"/>
      <c r="AE25" s="307"/>
      <c r="AF25" s="307"/>
      <c r="AG25" s="307"/>
      <c r="AH25" s="317"/>
      <c r="AI25" s="307"/>
      <c r="AJ25" s="298"/>
      <c r="AK25" s="298"/>
      <c r="AL25" s="298"/>
      <c r="AM25" s="298"/>
      <c r="AN25" s="298"/>
      <c r="AO25" s="298"/>
      <c r="AP25" s="35"/>
    </row>
    <row r="26" spans="1:42" ht="33.75" customHeight="1">
      <c r="A26" s="764"/>
      <c r="B26" s="764"/>
      <c r="C26" s="764"/>
      <c r="D26" s="764"/>
      <c r="E26" s="764">
        <v>2</v>
      </c>
      <c r="F26" s="654"/>
      <c r="G26" s="654"/>
      <c r="H26" s="654"/>
      <c r="I26" s="760"/>
      <c r="J26" s="760" t="s">
        <v>1515</v>
      </c>
      <c r="K26" s="101"/>
      <c r="L26" s="656" t="str">
        <f>mergeValue(A26) &amp;"."&amp; mergeValue(B26)&amp;"."&amp; mergeValue(C26)&amp;"."&amp; mergeValue(D26)&amp;"."&amp; mergeValue(E26)</f>
        <v>1.1.1.1.2</v>
      </c>
      <c r="M26" s="172" t="s">
        <v>10</v>
      </c>
      <c r="N26" s="286"/>
      <c r="O26" s="761" t="s">
        <v>306</v>
      </c>
      <c r="P26" s="762"/>
      <c r="Q26" s="762"/>
      <c r="R26" s="762"/>
      <c r="S26" s="762"/>
      <c r="T26" s="762"/>
      <c r="U26" s="762"/>
      <c r="V26" s="762"/>
      <c r="W26" s="762"/>
      <c r="X26" s="762"/>
      <c r="Y26" s="762"/>
      <c r="Z26" s="762"/>
      <c r="AA26" s="762"/>
      <c r="AB26" s="762"/>
      <c r="AC26" s="763"/>
      <c r="AD26" s="286" t="s">
        <v>509</v>
      </c>
      <c r="AF26" s="317" t="str">
        <f>strCheckUnique(AG26:AG29)</f>
        <v/>
      </c>
      <c r="AH26" s="317"/>
    </row>
    <row r="27" spans="1:42" ht="66" customHeight="1">
      <c r="A27" s="764"/>
      <c r="B27" s="764"/>
      <c r="C27" s="764"/>
      <c r="D27" s="764"/>
      <c r="E27" s="764"/>
      <c r="F27" s="340">
        <v>1</v>
      </c>
      <c r="G27" s="340"/>
      <c r="H27" s="340"/>
      <c r="I27" s="760"/>
      <c r="J27" s="760"/>
      <c r="K27" s="344"/>
      <c r="L27" s="656" t="str">
        <f>mergeValue(A27) &amp;"."&amp; mergeValue(B27)&amp;"."&amp; mergeValue(C27)&amp;"."&amp; mergeValue(D27)&amp;"."&amp; mergeValue(E27)&amp;"."&amp; mergeValue(F27)</f>
        <v>1.1.1.1.2.1</v>
      </c>
      <c r="M27" s="333" t="s">
        <v>1527</v>
      </c>
      <c r="N27" s="751"/>
      <c r="O27" s="669">
        <v>88.2</v>
      </c>
      <c r="P27" s="192"/>
      <c r="Q27" s="192"/>
      <c r="R27" s="752" t="s">
        <v>1307</v>
      </c>
      <c r="S27" s="750" t="s">
        <v>87</v>
      </c>
      <c r="T27" s="752" t="s">
        <v>1525</v>
      </c>
      <c r="U27" s="750" t="s">
        <v>87</v>
      </c>
      <c r="V27" s="669">
        <v>91.2</v>
      </c>
      <c r="W27" s="192"/>
      <c r="X27" s="192"/>
      <c r="Y27" s="752" t="s">
        <v>1526</v>
      </c>
      <c r="Z27" s="750" t="s">
        <v>87</v>
      </c>
      <c r="AA27" s="752" t="s">
        <v>1308</v>
      </c>
      <c r="AB27" s="750" t="s">
        <v>88</v>
      </c>
      <c r="AC27" s="282"/>
      <c r="AD27" s="770" t="s">
        <v>510</v>
      </c>
      <c r="AE27" s="298" t="str">
        <f>strCheckDate(O28:AC28)</f>
        <v/>
      </c>
      <c r="AG27" s="317" t="str">
        <f>IF(M27="","",M27 )</f>
        <v>Водоотведение, руб./м3 (без НДС)</v>
      </c>
      <c r="AH27" s="317"/>
      <c r="AI27" s="317"/>
      <c r="AJ27" s="317"/>
    </row>
    <row r="28" spans="1:42" ht="14.25" hidden="1" customHeight="1">
      <c r="A28" s="764"/>
      <c r="B28" s="764"/>
      <c r="C28" s="764"/>
      <c r="D28" s="764"/>
      <c r="E28" s="764"/>
      <c r="F28" s="340"/>
      <c r="G28" s="340"/>
      <c r="H28" s="340"/>
      <c r="I28" s="760"/>
      <c r="J28" s="760"/>
      <c r="K28" s="344"/>
      <c r="L28" s="171"/>
      <c r="M28" s="205"/>
      <c r="N28" s="751"/>
      <c r="O28" s="299"/>
      <c r="P28" s="296"/>
      <c r="Q28" s="297" t="str">
        <f>R27 &amp; "-" &amp; T27</f>
        <v>01.01.2021-30.06.2021</v>
      </c>
      <c r="R28" s="752"/>
      <c r="S28" s="750"/>
      <c r="T28" s="753"/>
      <c r="U28" s="750"/>
      <c r="V28" s="299"/>
      <c r="W28" s="296"/>
      <c r="X28" s="297" t="str">
        <f>Y27 &amp; "-" &amp; AA27</f>
        <v>01.07.2021-31.12.2021</v>
      </c>
      <c r="Y28" s="752"/>
      <c r="Z28" s="750"/>
      <c r="AA28" s="753"/>
      <c r="AB28" s="750"/>
      <c r="AC28" s="282"/>
      <c r="AD28" s="771"/>
      <c r="AH28" s="317"/>
    </row>
    <row r="29" spans="1:42" customFormat="1" ht="15" customHeight="1">
      <c r="A29" s="764"/>
      <c r="B29" s="764"/>
      <c r="C29" s="764"/>
      <c r="D29" s="764"/>
      <c r="E29" s="764"/>
      <c r="F29" s="340"/>
      <c r="G29" s="340"/>
      <c r="H29" s="340"/>
      <c r="I29" s="760"/>
      <c r="J29" s="760"/>
      <c r="K29" s="201"/>
      <c r="L29" s="112"/>
      <c r="M29" s="175" t="s">
        <v>410</v>
      </c>
      <c r="N29" s="197"/>
      <c r="O29" s="157"/>
      <c r="P29" s="157"/>
      <c r="Q29" s="157"/>
      <c r="R29" s="262"/>
      <c r="S29" s="198"/>
      <c r="T29" s="198"/>
      <c r="U29" s="198"/>
      <c r="V29" s="157"/>
      <c r="W29" s="157"/>
      <c r="X29" s="157"/>
      <c r="Y29" s="262"/>
      <c r="Z29" s="198"/>
      <c r="AA29" s="198"/>
      <c r="AB29" s="198"/>
      <c r="AC29" s="186"/>
      <c r="AD29" s="772"/>
      <c r="AE29" s="307"/>
      <c r="AF29" s="307"/>
      <c r="AG29" s="307"/>
      <c r="AH29" s="317"/>
      <c r="AI29" s="307"/>
      <c r="AJ29" s="298"/>
      <c r="AK29" s="298"/>
      <c r="AL29" s="298"/>
      <c r="AM29" s="298"/>
      <c r="AN29" s="298"/>
      <c r="AO29" s="298"/>
      <c r="AP29" s="35"/>
    </row>
    <row r="30" spans="1:42" ht="33.75" customHeight="1">
      <c r="A30" s="764"/>
      <c r="B30" s="764"/>
      <c r="C30" s="764"/>
      <c r="D30" s="764"/>
      <c r="E30" s="764">
        <v>3</v>
      </c>
      <c r="F30" s="654"/>
      <c r="G30" s="654"/>
      <c r="H30" s="654"/>
      <c r="I30" s="760"/>
      <c r="J30" s="760" t="s">
        <v>1515</v>
      </c>
      <c r="K30" s="101"/>
      <c r="L30" s="656" t="str">
        <f>mergeValue(A30) &amp;"."&amp; mergeValue(B30)&amp;"."&amp; mergeValue(C30)&amp;"."&amp; mergeValue(D30)&amp;"."&amp; mergeValue(E30)</f>
        <v>1.1.1.1.3</v>
      </c>
      <c r="M30" s="172" t="s">
        <v>10</v>
      </c>
      <c r="N30" s="286"/>
      <c r="O30" s="761" t="s">
        <v>307</v>
      </c>
      <c r="P30" s="762"/>
      <c r="Q30" s="762"/>
      <c r="R30" s="762"/>
      <c r="S30" s="762"/>
      <c r="T30" s="762"/>
      <c r="U30" s="762"/>
      <c r="V30" s="762"/>
      <c r="W30" s="762"/>
      <c r="X30" s="762"/>
      <c r="Y30" s="762"/>
      <c r="Z30" s="762"/>
      <c r="AA30" s="762"/>
      <c r="AB30" s="762"/>
      <c r="AC30" s="763"/>
      <c r="AD30" s="286" t="s">
        <v>509</v>
      </c>
      <c r="AF30" s="317" t="str">
        <f>strCheckUnique(AG30:AG33)</f>
        <v/>
      </c>
      <c r="AH30" s="317"/>
    </row>
    <row r="31" spans="1:42" ht="66" customHeight="1">
      <c r="A31" s="764"/>
      <c r="B31" s="764"/>
      <c r="C31" s="764"/>
      <c r="D31" s="764"/>
      <c r="E31" s="764"/>
      <c r="F31" s="340">
        <v>1</v>
      </c>
      <c r="G31" s="340"/>
      <c r="H31" s="340"/>
      <c r="I31" s="760"/>
      <c r="J31" s="760"/>
      <c r="K31" s="344"/>
      <c r="L31" s="656" t="str">
        <f>mergeValue(A31) &amp;"."&amp; mergeValue(B31)&amp;"."&amp; mergeValue(C31)&amp;"."&amp; mergeValue(D31)&amp;"."&amp; mergeValue(E31)&amp;"."&amp; mergeValue(F31)</f>
        <v>1.1.1.1.3.1</v>
      </c>
      <c r="M31" s="333" t="s">
        <v>1527</v>
      </c>
      <c r="N31" s="751"/>
      <c r="O31" s="669">
        <v>88.2</v>
      </c>
      <c r="P31" s="192"/>
      <c r="Q31" s="192"/>
      <c r="R31" s="752" t="s">
        <v>1307</v>
      </c>
      <c r="S31" s="750" t="s">
        <v>87</v>
      </c>
      <c r="T31" s="752" t="s">
        <v>1525</v>
      </c>
      <c r="U31" s="750" t="s">
        <v>87</v>
      </c>
      <c r="V31" s="669">
        <v>91.2</v>
      </c>
      <c r="W31" s="192"/>
      <c r="X31" s="192"/>
      <c r="Y31" s="752" t="s">
        <v>1526</v>
      </c>
      <c r="Z31" s="750" t="s">
        <v>87</v>
      </c>
      <c r="AA31" s="752" t="s">
        <v>1308</v>
      </c>
      <c r="AB31" s="750" t="s">
        <v>88</v>
      </c>
      <c r="AC31" s="282"/>
      <c r="AD31" s="770" t="s">
        <v>510</v>
      </c>
      <c r="AE31" s="298" t="str">
        <f>strCheckDate(O32:AC32)</f>
        <v/>
      </c>
      <c r="AG31" s="317" t="str">
        <f>IF(M31="","",M31 )</f>
        <v>Водоотведение, руб./м3 (без НДС)</v>
      </c>
      <c r="AH31" s="317"/>
      <c r="AI31" s="317"/>
      <c r="AJ31" s="317"/>
    </row>
    <row r="32" spans="1:42" ht="14.25" hidden="1" customHeight="1">
      <c r="A32" s="764"/>
      <c r="B32" s="764"/>
      <c r="C32" s="764"/>
      <c r="D32" s="764"/>
      <c r="E32" s="764"/>
      <c r="F32" s="340"/>
      <c r="G32" s="340"/>
      <c r="H32" s="340"/>
      <c r="I32" s="760"/>
      <c r="J32" s="760"/>
      <c r="K32" s="344"/>
      <c r="L32" s="171"/>
      <c r="M32" s="205"/>
      <c r="N32" s="751"/>
      <c r="O32" s="299"/>
      <c r="P32" s="296"/>
      <c r="Q32" s="297" t="str">
        <f>R31 &amp; "-" &amp; T31</f>
        <v>01.01.2021-30.06.2021</v>
      </c>
      <c r="R32" s="752"/>
      <c r="S32" s="750"/>
      <c r="T32" s="753"/>
      <c r="U32" s="750"/>
      <c r="V32" s="299"/>
      <c r="W32" s="296"/>
      <c r="X32" s="297" t="str">
        <f>Y31 &amp; "-" &amp; AA31</f>
        <v>01.07.2021-31.12.2021</v>
      </c>
      <c r="Y32" s="752"/>
      <c r="Z32" s="750"/>
      <c r="AA32" s="753"/>
      <c r="AB32" s="750"/>
      <c r="AC32" s="282"/>
      <c r="AD32" s="771"/>
      <c r="AH32" s="317"/>
    </row>
    <row r="33" spans="1:42" customFormat="1" ht="15" customHeight="1">
      <c r="A33" s="764"/>
      <c r="B33" s="764"/>
      <c r="C33" s="764"/>
      <c r="D33" s="764"/>
      <c r="E33" s="764"/>
      <c r="F33" s="340"/>
      <c r="G33" s="340"/>
      <c r="H33" s="340"/>
      <c r="I33" s="760"/>
      <c r="J33" s="760"/>
      <c r="K33" s="201"/>
      <c r="L33" s="112"/>
      <c r="M33" s="175" t="s">
        <v>410</v>
      </c>
      <c r="N33" s="197"/>
      <c r="O33" s="157"/>
      <c r="P33" s="157"/>
      <c r="Q33" s="157"/>
      <c r="R33" s="262"/>
      <c r="S33" s="198"/>
      <c r="T33" s="198"/>
      <c r="U33" s="198"/>
      <c r="V33" s="157"/>
      <c r="W33" s="157"/>
      <c r="X33" s="157"/>
      <c r="Y33" s="262"/>
      <c r="Z33" s="198"/>
      <c r="AA33" s="198"/>
      <c r="AB33" s="198"/>
      <c r="AC33" s="186"/>
      <c r="AD33" s="772"/>
      <c r="AE33" s="307"/>
      <c r="AF33" s="307"/>
      <c r="AG33" s="307"/>
      <c r="AH33" s="317"/>
      <c r="AI33" s="307"/>
      <c r="AJ33" s="298"/>
      <c r="AK33" s="298"/>
      <c r="AL33" s="298"/>
      <c r="AM33" s="298"/>
      <c r="AN33" s="298"/>
      <c r="AO33" s="298"/>
      <c r="AP33" s="35"/>
    </row>
    <row r="34" spans="1:42" customFormat="1" ht="15" customHeight="1">
      <c r="A34" s="764"/>
      <c r="B34" s="764"/>
      <c r="C34" s="764"/>
      <c r="D34" s="764"/>
      <c r="E34" s="340"/>
      <c r="F34" s="342"/>
      <c r="G34" s="342"/>
      <c r="H34" s="342"/>
      <c r="I34" s="760"/>
      <c r="J34" s="85"/>
      <c r="K34" s="201"/>
      <c r="L34" s="112"/>
      <c r="M34" s="164" t="s">
        <v>13</v>
      </c>
      <c r="N34" s="197"/>
      <c r="O34" s="157"/>
      <c r="P34" s="157"/>
      <c r="Q34" s="157"/>
      <c r="R34" s="262"/>
      <c r="S34" s="198"/>
      <c r="T34" s="198"/>
      <c r="U34" s="197"/>
      <c r="V34" s="157"/>
      <c r="W34" s="157"/>
      <c r="X34" s="157"/>
      <c r="Y34" s="262"/>
      <c r="Z34" s="198"/>
      <c r="AA34" s="198"/>
      <c r="AB34" s="197"/>
      <c r="AC34" s="198"/>
      <c r="AD34" s="186"/>
      <c r="AE34" s="307"/>
      <c r="AF34" s="307"/>
      <c r="AG34" s="307"/>
      <c r="AH34" s="307"/>
      <c r="AI34" s="307"/>
      <c r="AJ34" s="307"/>
      <c r="AK34" s="307"/>
      <c r="AL34" s="307"/>
      <c r="AM34" s="307"/>
      <c r="AN34" s="307"/>
      <c r="AO34" s="307"/>
    </row>
    <row r="35" spans="1:42" customFormat="1" ht="15" customHeight="1">
      <c r="A35" s="764"/>
      <c r="B35" s="764"/>
      <c r="C35" s="764"/>
      <c r="D35" s="340"/>
      <c r="E35" s="345"/>
      <c r="F35" s="342"/>
      <c r="G35" s="342"/>
      <c r="H35" s="342"/>
      <c r="I35" s="201"/>
      <c r="J35" s="85"/>
      <c r="K35" s="180"/>
      <c r="L35" s="112"/>
      <c r="M35" s="163" t="s">
        <v>411</v>
      </c>
      <c r="N35" s="197"/>
      <c r="O35" s="157"/>
      <c r="P35" s="157"/>
      <c r="Q35" s="157"/>
      <c r="R35" s="262"/>
      <c r="S35" s="198"/>
      <c r="T35" s="198"/>
      <c r="U35" s="197"/>
      <c r="V35" s="157"/>
      <c r="W35" s="157"/>
      <c r="X35" s="157"/>
      <c r="Y35" s="262"/>
      <c r="Z35" s="198"/>
      <c r="AA35" s="198"/>
      <c r="AB35" s="197"/>
      <c r="AC35" s="198"/>
      <c r="AD35" s="186"/>
      <c r="AE35" s="307"/>
      <c r="AF35" s="307"/>
      <c r="AG35" s="307"/>
      <c r="AH35" s="307"/>
      <c r="AI35" s="307"/>
      <c r="AJ35" s="307"/>
      <c r="AK35" s="307"/>
      <c r="AL35" s="307"/>
      <c r="AM35" s="307"/>
      <c r="AN35" s="307"/>
      <c r="AO35" s="307"/>
    </row>
    <row r="36" spans="1:42" ht="22.5">
      <c r="A36" s="764"/>
      <c r="B36" s="764">
        <v>2</v>
      </c>
      <c r="C36" s="340"/>
      <c r="D36" s="340"/>
      <c r="E36" s="654"/>
      <c r="F36" s="654"/>
      <c r="G36" s="654"/>
      <c r="H36" s="654"/>
      <c r="I36" s="644"/>
      <c r="J36" s="181"/>
      <c r="K36" s="35"/>
      <c r="L36" s="656" t="str">
        <f>mergeValue(A36) &amp;"."&amp; mergeValue(B36)</f>
        <v>1.2</v>
      </c>
      <c r="M36" s="159" t="s">
        <v>18</v>
      </c>
      <c r="N36" s="285"/>
      <c r="O36" s="754" t="str">
        <f>IF('Перечень тарифов'!N23="","","" &amp; 'Перечень тарифов'!N23 &amp; "")</f>
        <v>Тюменский муниципальный район, Горьковское (71644417);</v>
      </c>
      <c r="P36" s="755"/>
      <c r="Q36" s="755"/>
      <c r="R36" s="755"/>
      <c r="S36" s="755"/>
      <c r="T36" s="755"/>
      <c r="U36" s="755"/>
      <c r="V36" s="755"/>
      <c r="W36" s="755"/>
      <c r="X36" s="755"/>
      <c r="Y36" s="755"/>
      <c r="Z36" s="755"/>
      <c r="AA36" s="755"/>
      <c r="AB36" s="755"/>
      <c r="AC36" s="756"/>
      <c r="AD36" s="286" t="s">
        <v>508</v>
      </c>
    </row>
    <row r="37" spans="1:42" hidden="1">
      <c r="A37" s="764"/>
      <c r="B37" s="764"/>
      <c r="C37" s="764">
        <v>1</v>
      </c>
      <c r="D37" s="340"/>
      <c r="E37" s="654"/>
      <c r="F37" s="654"/>
      <c r="G37" s="654"/>
      <c r="H37" s="654"/>
      <c r="I37" s="344"/>
      <c r="J37" s="181"/>
      <c r="K37" s="101"/>
      <c r="L37" s="656" t="str">
        <f>mergeValue(A37) &amp;"."&amp; mergeValue(B37)&amp;"."&amp; mergeValue(C37)</f>
        <v>1.2.1</v>
      </c>
      <c r="M37" s="160"/>
      <c r="N37" s="285"/>
      <c r="O37" s="754"/>
      <c r="P37" s="755"/>
      <c r="Q37" s="755"/>
      <c r="R37" s="755"/>
      <c r="S37" s="755"/>
      <c r="T37" s="755"/>
      <c r="U37" s="755"/>
      <c r="V37" s="755"/>
      <c r="W37" s="755"/>
      <c r="X37" s="755"/>
      <c r="Y37" s="755"/>
      <c r="Z37" s="755"/>
      <c r="AA37" s="755"/>
      <c r="AB37" s="755"/>
      <c r="AC37" s="756"/>
      <c r="AD37" s="286"/>
      <c r="AH37" s="317"/>
    </row>
    <row r="38" spans="1:42" ht="33.75">
      <c r="A38" s="764"/>
      <c r="B38" s="764"/>
      <c r="C38" s="764"/>
      <c r="D38" s="764">
        <v>1</v>
      </c>
      <c r="E38" s="654"/>
      <c r="F38" s="654"/>
      <c r="G38" s="654"/>
      <c r="H38" s="654"/>
      <c r="I38" s="760"/>
      <c r="J38" s="181"/>
      <c r="K38" s="101"/>
      <c r="L38" s="656" t="str">
        <f>mergeValue(A38) &amp;"."&amp; mergeValue(B38)&amp;"."&amp; mergeValue(C38)&amp;"."&amp; mergeValue(D38)</f>
        <v>1.2.1.1</v>
      </c>
      <c r="M38" s="161" t="s">
        <v>409</v>
      </c>
      <c r="N38" s="285"/>
      <c r="O38" s="757" t="s">
        <v>1528</v>
      </c>
      <c r="P38" s="758"/>
      <c r="Q38" s="758"/>
      <c r="R38" s="758"/>
      <c r="S38" s="758"/>
      <c r="T38" s="758"/>
      <c r="U38" s="758"/>
      <c r="V38" s="758"/>
      <c r="W38" s="758"/>
      <c r="X38" s="758"/>
      <c r="Y38" s="758"/>
      <c r="Z38" s="758"/>
      <c r="AA38" s="758"/>
      <c r="AB38" s="758"/>
      <c r="AC38" s="759"/>
      <c r="AD38" s="286" t="s">
        <v>630</v>
      </c>
      <c r="AH38" s="317"/>
    </row>
    <row r="39" spans="1:42" ht="33.75" customHeight="1">
      <c r="A39" s="764"/>
      <c r="B39" s="764"/>
      <c r="C39" s="764"/>
      <c r="D39" s="764"/>
      <c r="E39" s="764">
        <v>1</v>
      </c>
      <c r="F39" s="654"/>
      <c r="G39" s="654"/>
      <c r="H39" s="654"/>
      <c r="I39" s="760"/>
      <c r="J39" s="760"/>
      <c r="K39" s="101"/>
      <c r="L39" s="656" t="str">
        <f>mergeValue(A39) &amp;"."&amp; mergeValue(B39)&amp;"."&amp; mergeValue(C39)&amp;"."&amp; mergeValue(D39)&amp;"."&amp; mergeValue(E39)</f>
        <v>1.2.1.1.1</v>
      </c>
      <c r="M39" s="172" t="s">
        <v>10</v>
      </c>
      <c r="N39" s="286"/>
      <c r="O39" s="761" t="s">
        <v>707</v>
      </c>
      <c r="P39" s="762"/>
      <c r="Q39" s="762"/>
      <c r="R39" s="762"/>
      <c r="S39" s="762"/>
      <c r="T39" s="762"/>
      <c r="U39" s="762"/>
      <c r="V39" s="762"/>
      <c r="W39" s="762"/>
      <c r="X39" s="762"/>
      <c r="Y39" s="762"/>
      <c r="Z39" s="762"/>
      <c r="AA39" s="762"/>
      <c r="AB39" s="762"/>
      <c r="AC39" s="763"/>
      <c r="AD39" s="286" t="s">
        <v>509</v>
      </c>
      <c r="AF39" s="317" t="str">
        <f>strCheckUnique(AG39:AG42)</f>
        <v/>
      </c>
      <c r="AH39" s="317"/>
    </row>
    <row r="40" spans="1:42" ht="66" customHeight="1">
      <c r="A40" s="764"/>
      <c r="B40" s="764"/>
      <c r="C40" s="764"/>
      <c r="D40" s="764"/>
      <c r="E40" s="764"/>
      <c r="F40" s="340">
        <v>1</v>
      </c>
      <c r="G40" s="340"/>
      <c r="H40" s="340"/>
      <c r="I40" s="760"/>
      <c r="J40" s="760"/>
      <c r="K40" s="344"/>
      <c r="L40" s="656" t="str">
        <f>mergeValue(A40) &amp;"."&amp; mergeValue(B40)&amp;"."&amp; mergeValue(C40)&amp;"."&amp; mergeValue(D40)&amp;"."&amp; mergeValue(E40)&amp;"."&amp; mergeValue(F40)</f>
        <v>1.2.1.1.1.1</v>
      </c>
      <c r="M40" s="333" t="s">
        <v>1524</v>
      </c>
      <c r="N40" s="751"/>
      <c r="O40" s="669">
        <v>105.84</v>
      </c>
      <c r="P40" s="192"/>
      <c r="Q40" s="192"/>
      <c r="R40" s="752" t="s">
        <v>1307</v>
      </c>
      <c r="S40" s="750" t="s">
        <v>87</v>
      </c>
      <c r="T40" s="752" t="s">
        <v>1525</v>
      </c>
      <c r="U40" s="750" t="s">
        <v>87</v>
      </c>
      <c r="V40" s="669">
        <v>109.44</v>
      </c>
      <c r="W40" s="192"/>
      <c r="X40" s="192"/>
      <c r="Y40" s="752" t="s">
        <v>1526</v>
      </c>
      <c r="Z40" s="750" t="s">
        <v>87</v>
      </c>
      <c r="AA40" s="752" t="s">
        <v>1308</v>
      </c>
      <c r="AB40" s="750" t="s">
        <v>88</v>
      </c>
      <c r="AC40" s="282"/>
      <c r="AD40" s="770" t="s">
        <v>510</v>
      </c>
      <c r="AE40" s="298" t="str">
        <f>strCheckDate(O41:AC41)</f>
        <v/>
      </c>
      <c r="AG40" s="317" t="str">
        <f>IF(M40="","",M40 )</f>
        <v>Водоотведение, руб./м3 (с НДС)</v>
      </c>
      <c r="AH40" s="317"/>
      <c r="AI40" s="317"/>
      <c r="AJ40" s="317"/>
    </row>
    <row r="41" spans="1:42" ht="14.25" hidden="1" customHeight="1">
      <c r="A41" s="764"/>
      <c r="B41" s="764"/>
      <c r="C41" s="764"/>
      <c r="D41" s="764"/>
      <c r="E41" s="764"/>
      <c r="F41" s="340"/>
      <c r="G41" s="340"/>
      <c r="H41" s="340"/>
      <c r="I41" s="760"/>
      <c r="J41" s="760"/>
      <c r="K41" s="344"/>
      <c r="L41" s="171"/>
      <c r="M41" s="205"/>
      <c r="N41" s="751"/>
      <c r="O41" s="299"/>
      <c r="P41" s="296"/>
      <c r="Q41" s="297" t="str">
        <f>R40 &amp; "-" &amp; T40</f>
        <v>01.01.2021-30.06.2021</v>
      </c>
      <c r="R41" s="752"/>
      <c r="S41" s="750"/>
      <c r="T41" s="753"/>
      <c r="U41" s="750"/>
      <c r="V41" s="299"/>
      <c r="W41" s="296"/>
      <c r="X41" s="297" t="str">
        <f>Y40 &amp; "-" &amp; AA40</f>
        <v>01.07.2021-31.12.2021</v>
      </c>
      <c r="Y41" s="752"/>
      <c r="Z41" s="750"/>
      <c r="AA41" s="753"/>
      <c r="AB41" s="750"/>
      <c r="AC41" s="282"/>
      <c r="AD41" s="771"/>
      <c r="AH41" s="317"/>
    </row>
    <row r="42" spans="1:42" customFormat="1" ht="15" customHeight="1">
      <c r="A42" s="764"/>
      <c r="B42" s="764"/>
      <c r="C42" s="764"/>
      <c r="D42" s="764"/>
      <c r="E42" s="764"/>
      <c r="F42" s="340"/>
      <c r="G42" s="340"/>
      <c r="H42" s="340"/>
      <c r="I42" s="760"/>
      <c r="J42" s="760"/>
      <c r="K42" s="201"/>
      <c r="L42" s="112"/>
      <c r="M42" s="175" t="s">
        <v>410</v>
      </c>
      <c r="N42" s="197"/>
      <c r="O42" s="157"/>
      <c r="P42" s="157"/>
      <c r="Q42" s="157"/>
      <c r="R42" s="262"/>
      <c r="S42" s="198"/>
      <c r="T42" s="198"/>
      <c r="U42" s="198"/>
      <c r="V42" s="157"/>
      <c r="W42" s="157"/>
      <c r="X42" s="157"/>
      <c r="Y42" s="262"/>
      <c r="Z42" s="198"/>
      <c r="AA42" s="198"/>
      <c r="AB42" s="198"/>
      <c r="AC42" s="186"/>
      <c r="AD42" s="772"/>
      <c r="AE42" s="307"/>
      <c r="AF42" s="307"/>
      <c r="AG42" s="307"/>
      <c r="AH42" s="317"/>
      <c r="AI42" s="307"/>
      <c r="AJ42" s="298"/>
      <c r="AK42" s="298"/>
      <c r="AL42" s="298"/>
      <c r="AM42" s="298"/>
      <c r="AN42" s="298"/>
      <c r="AO42" s="298"/>
      <c r="AP42" s="35"/>
    </row>
    <row r="43" spans="1:42" ht="33.75" customHeight="1">
      <c r="A43" s="764"/>
      <c r="B43" s="764"/>
      <c r="C43" s="764"/>
      <c r="D43" s="764"/>
      <c r="E43" s="764">
        <v>2</v>
      </c>
      <c r="F43" s="654"/>
      <c r="G43" s="654"/>
      <c r="H43" s="654"/>
      <c r="I43" s="760"/>
      <c r="J43" s="760" t="s">
        <v>1515</v>
      </c>
      <c r="K43" s="101"/>
      <c r="L43" s="656" t="str">
        <f>mergeValue(A43) &amp;"."&amp; mergeValue(B43)&amp;"."&amp; mergeValue(C43)&amp;"."&amp; mergeValue(D43)&amp;"."&amp; mergeValue(E43)</f>
        <v>1.2.1.1.2</v>
      </c>
      <c r="M43" s="172" t="s">
        <v>10</v>
      </c>
      <c r="N43" s="286"/>
      <c r="O43" s="761" t="s">
        <v>306</v>
      </c>
      <c r="P43" s="762"/>
      <c r="Q43" s="762"/>
      <c r="R43" s="762"/>
      <c r="S43" s="762"/>
      <c r="T43" s="762"/>
      <c r="U43" s="762"/>
      <c r="V43" s="762"/>
      <c r="W43" s="762"/>
      <c r="X43" s="762"/>
      <c r="Y43" s="762"/>
      <c r="Z43" s="762"/>
      <c r="AA43" s="762"/>
      <c r="AB43" s="762"/>
      <c r="AC43" s="763"/>
      <c r="AD43" s="286" t="s">
        <v>509</v>
      </c>
      <c r="AF43" s="317" t="str">
        <f>strCheckUnique(AG43:AG46)</f>
        <v/>
      </c>
      <c r="AH43" s="317"/>
    </row>
    <row r="44" spans="1:42" ht="66" customHeight="1">
      <c r="A44" s="764"/>
      <c r="B44" s="764"/>
      <c r="C44" s="764"/>
      <c r="D44" s="764"/>
      <c r="E44" s="764"/>
      <c r="F44" s="340">
        <v>1</v>
      </c>
      <c r="G44" s="340"/>
      <c r="H44" s="340"/>
      <c r="I44" s="760"/>
      <c r="J44" s="760"/>
      <c r="K44" s="344"/>
      <c r="L44" s="656" t="str">
        <f>mergeValue(A44) &amp;"."&amp; mergeValue(B44)&amp;"."&amp; mergeValue(C44)&amp;"."&amp; mergeValue(D44)&amp;"."&amp; mergeValue(E44)&amp;"."&amp; mergeValue(F44)</f>
        <v>1.2.1.1.2.1</v>
      </c>
      <c r="M44" s="333" t="s">
        <v>1527</v>
      </c>
      <c r="N44" s="751"/>
      <c r="O44" s="669">
        <v>88.2</v>
      </c>
      <c r="P44" s="192"/>
      <c r="Q44" s="192"/>
      <c r="R44" s="752" t="s">
        <v>1307</v>
      </c>
      <c r="S44" s="750" t="s">
        <v>87</v>
      </c>
      <c r="T44" s="752" t="s">
        <v>1525</v>
      </c>
      <c r="U44" s="750" t="s">
        <v>87</v>
      </c>
      <c r="V44" s="669">
        <v>91.2</v>
      </c>
      <c r="W44" s="192"/>
      <c r="X44" s="192"/>
      <c r="Y44" s="752" t="s">
        <v>1526</v>
      </c>
      <c r="Z44" s="750" t="s">
        <v>87</v>
      </c>
      <c r="AA44" s="752" t="s">
        <v>1308</v>
      </c>
      <c r="AB44" s="750" t="s">
        <v>88</v>
      </c>
      <c r="AC44" s="282"/>
      <c r="AD44" s="770" t="s">
        <v>510</v>
      </c>
      <c r="AE44" s="298" t="str">
        <f>strCheckDate(O45:AC45)</f>
        <v/>
      </c>
      <c r="AG44" s="317" t="str">
        <f>IF(M44="","",M44 )</f>
        <v>Водоотведение, руб./м3 (без НДС)</v>
      </c>
      <c r="AH44" s="317"/>
      <c r="AI44" s="317"/>
      <c r="AJ44" s="317"/>
    </row>
    <row r="45" spans="1:42" ht="14.25" hidden="1" customHeight="1">
      <c r="A45" s="764"/>
      <c r="B45" s="764"/>
      <c r="C45" s="764"/>
      <c r="D45" s="764"/>
      <c r="E45" s="764"/>
      <c r="F45" s="340"/>
      <c r="G45" s="340"/>
      <c r="H45" s="340"/>
      <c r="I45" s="760"/>
      <c r="J45" s="760"/>
      <c r="K45" s="344"/>
      <c r="L45" s="171"/>
      <c r="M45" s="205"/>
      <c r="N45" s="751"/>
      <c r="O45" s="299"/>
      <c r="P45" s="296"/>
      <c r="Q45" s="297" t="str">
        <f>R44 &amp; "-" &amp; T44</f>
        <v>01.01.2021-30.06.2021</v>
      </c>
      <c r="R45" s="752"/>
      <c r="S45" s="750"/>
      <c r="T45" s="753"/>
      <c r="U45" s="750"/>
      <c r="V45" s="299"/>
      <c r="W45" s="296"/>
      <c r="X45" s="297" t="str">
        <f>Y44 &amp; "-" &amp; AA44</f>
        <v>01.07.2021-31.12.2021</v>
      </c>
      <c r="Y45" s="752"/>
      <c r="Z45" s="750"/>
      <c r="AA45" s="753"/>
      <c r="AB45" s="750"/>
      <c r="AC45" s="282"/>
      <c r="AD45" s="771"/>
      <c r="AH45" s="317"/>
    </row>
    <row r="46" spans="1:42" customFormat="1" ht="15" customHeight="1">
      <c r="A46" s="764"/>
      <c r="B46" s="764"/>
      <c r="C46" s="764"/>
      <c r="D46" s="764"/>
      <c r="E46" s="764"/>
      <c r="F46" s="340"/>
      <c r="G46" s="340"/>
      <c r="H46" s="340"/>
      <c r="I46" s="760"/>
      <c r="J46" s="760"/>
      <c r="K46" s="201"/>
      <c r="L46" s="112"/>
      <c r="M46" s="175" t="s">
        <v>410</v>
      </c>
      <c r="N46" s="197"/>
      <c r="O46" s="157"/>
      <c r="P46" s="157"/>
      <c r="Q46" s="157"/>
      <c r="R46" s="262"/>
      <c r="S46" s="198"/>
      <c r="T46" s="198"/>
      <c r="U46" s="198"/>
      <c r="V46" s="157"/>
      <c r="W46" s="157"/>
      <c r="X46" s="157"/>
      <c r="Y46" s="262"/>
      <c r="Z46" s="198"/>
      <c r="AA46" s="198"/>
      <c r="AB46" s="198"/>
      <c r="AC46" s="186"/>
      <c r="AD46" s="772"/>
      <c r="AE46" s="307"/>
      <c r="AF46" s="307"/>
      <c r="AG46" s="307"/>
      <c r="AH46" s="317"/>
      <c r="AI46" s="307"/>
      <c r="AJ46" s="298"/>
      <c r="AK46" s="298"/>
      <c r="AL46" s="298"/>
      <c r="AM46" s="298"/>
      <c r="AN46" s="298"/>
      <c r="AO46" s="298"/>
      <c r="AP46" s="35"/>
    </row>
    <row r="47" spans="1:42" ht="33.75" customHeight="1">
      <c r="A47" s="764"/>
      <c r="B47" s="764"/>
      <c r="C47" s="764"/>
      <c r="D47" s="764"/>
      <c r="E47" s="764">
        <v>3</v>
      </c>
      <c r="F47" s="654"/>
      <c r="G47" s="654"/>
      <c r="H47" s="654"/>
      <c r="I47" s="760"/>
      <c r="J47" s="760" t="s">
        <v>1515</v>
      </c>
      <c r="K47" s="101"/>
      <c r="L47" s="656" t="str">
        <f>mergeValue(A47) &amp;"."&amp; mergeValue(B47)&amp;"."&amp; mergeValue(C47)&amp;"."&amp; mergeValue(D47)&amp;"."&amp; mergeValue(E47)</f>
        <v>1.2.1.1.3</v>
      </c>
      <c r="M47" s="172" t="s">
        <v>10</v>
      </c>
      <c r="N47" s="286"/>
      <c r="O47" s="761" t="s">
        <v>307</v>
      </c>
      <c r="P47" s="762"/>
      <c r="Q47" s="762"/>
      <c r="R47" s="762"/>
      <c r="S47" s="762"/>
      <c r="T47" s="762"/>
      <c r="U47" s="762"/>
      <c r="V47" s="762"/>
      <c r="W47" s="762"/>
      <c r="X47" s="762"/>
      <c r="Y47" s="762"/>
      <c r="Z47" s="762"/>
      <c r="AA47" s="762"/>
      <c r="AB47" s="762"/>
      <c r="AC47" s="763"/>
      <c r="AD47" s="286" t="s">
        <v>509</v>
      </c>
      <c r="AF47" s="317" t="str">
        <f>strCheckUnique(AG47:AG50)</f>
        <v/>
      </c>
      <c r="AH47" s="317"/>
    </row>
    <row r="48" spans="1:42" ht="66" customHeight="1">
      <c r="A48" s="764"/>
      <c r="B48" s="764"/>
      <c r="C48" s="764"/>
      <c r="D48" s="764"/>
      <c r="E48" s="764"/>
      <c r="F48" s="340">
        <v>1</v>
      </c>
      <c r="G48" s="340"/>
      <c r="H48" s="340"/>
      <c r="I48" s="760"/>
      <c r="J48" s="760"/>
      <c r="K48" s="344"/>
      <c r="L48" s="656" t="str">
        <f>mergeValue(A48) &amp;"."&amp; mergeValue(B48)&amp;"."&amp; mergeValue(C48)&amp;"."&amp; mergeValue(D48)&amp;"."&amp; mergeValue(E48)&amp;"."&amp; mergeValue(F48)</f>
        <v>1.2.1.1.3.1</v>
      </c>
      <c r="M48" s="333" t="s">
        <v>1527</v>
      </c>
      <c r="N48" s="751"/>
      <c r="O48" s="669">
        <v>88.2</v>
      </c>
      <c r="P48" s="192"/>
      <c r="Q48" s="192"/>
      <c r="R48" s="752" t="s">
        <v>1307</v>
      </c>
      <c r="S48" s="750" t="s">
        <v>87</v>
      </c>
      <c r="T48" s="752" t="s">
        <v>1525</v>
      </c>
      <c r="U48" s="750" t="s">
        <v>87</v>
      </c>
      <c r="V48" s="669">
        <v>91.2</v>
      </c>
      <c r="W48" s="192"/>
      <c r="X48" s="192"/>
      <c r="Y48" s="752" t="s">
        <v>1526</v>
      </c>
      <c r="Z48" s="750" t="s">
        <v>87</v>
      </c>
      <c r="AA48" s="752" t="s">
        <v>1308</v>
      </c>
      <c r="AB48" s="750" t="s">
        <v>88</v>
      </c>
      <c r="AC48" s="282"/>
      <c r="AD48" s="770" t="s">
        <v>510</v>
      </c>
      <c r="AE48" s="298" t="str">
        <f>strCheckDate(O49:AC49)</f>
        <v/>
      </c>
      <c r="AG48" s="317" t="str">
        <f>IF(M48="","",M48 )</f>
        <v>Водоотведение, руб./м3 (без НДС)</v>
      </c>
      <c r="AH48" s="317"/>
      <c r="AI48" s="317"/>
      <c r="AJ48" s="317"/>
    </row>
    <row r="49" spans="1:42" ht="14.25" hidden="1" customHeight="1">
      <c r="A49" s="764"/>
      <c r="B49" s="764"/>
      <c r="C49" s="764"/>
      <c r="D49" s="764"/>
      <c r="E49" s="764"/>
      <c r="F49" s="340"/>
      <c r="G49" s="340"/>
      <c r="H49" s="340"/>
      <c r="I49" s="760"/>
      <c r="J49" s="760"/>
      <c r="K49" s="344"/>
      <c r="L49" s="171"/>
      <c r="M49" s="205"/>
      <c r="N49" s="751"/>
      <c r="O49" s="299"/>
      <c r="P49" s="296"/>
      <c r="Q49" s="297" t="str">
        <f>R48 &amp; "-" &amp; T48</f>
        <v>01.01.2021-30.06.2021</v>
      </c>
      <c r="R49" s="752"/>
      <c r="S49" s="750"/>
      <c r="T49" s="753"/>
      <c r="U49" s="750"/>
      <c r="V49" s="299"/>
      <c r="W49" s="296"/>
      <c r="X49" s="297" t="str">
        <f>Y48 &amp; "-" &amp; AA48</f>
        <v>01.07.2021-31.12.2021</v>
      </c>
      <c r="Y49" s="752"/>
      <c r="Z49" s="750"/>
      <c r="AA49" s="753"/>
      <c r="AB49" s="750"/>
      <c r="AC49" s="282"/>
      <c r="AD49" s="771"/>
      <c r="AH49" s="317"/>
    </row>
    <row r="50" spans="1:42" customFormat="1" ht="15" customHeight="1">
      <c r="A50" s="764"/>
      <c r="B50" s="764"/>
      <c r="C50" s="764"/>
      <c r="D50" s="764"/>
      <c r="E50" s="764"/>
      <c r="F50" s="340"/>
      <c r="G50" s="340"/>
      <c r="H50" s="340"/>
      <c r="I50" s="760"/>
      <c r="J50" s="760"/>
      <c r="K50" s="201"/>
      <c r="L50" s="112"/>
      <c r="M50" s="175" t="s">
        <v>410</v>
      </c>
      <c r="N50" s="197"/>
      <c r="O50" s="157"/>
      <c r="P50" s="157"/>
      <c r="Q50" s="157"/>
      <c r="R50" s="262"/>
      <c r="S50" s="198"/>
      <c r="T50" s="198"/>
      <c r="U50" s="198"/>
      <c r="V50" s="157"/>
      <c r="W50" s="157"/>
      <c r="X50" s="157"/>
      <c r="Y50" s="262"/>
      <c r="Z50" s="198"/>
      <c r="AA50" s="198"/>
      <c r="AB50" s="198"/>
      <c r="AC50" s="186"/>
      <c r="AD50" s="772"/>
      <c r="AE50" s="307"/>
      <c r="AF50" s="307"/>
      <c r="AG50" s="307"/>
      <c r="AH50" s="317"/>
      <c r="AI50" s="307"/>
      <c r="AJ50" s="298"/>
      <c r="AK50" s="298"/>
      <c r="AL50" s="298"/>
      <c r="AM50" s="298"/>
      <c r="AN50" s="298"/>
      <c r="AO50" s="298"/>
      <c r="AP50" s="35"/>
    </row>
    <row r="51" spans="1:42" customFormat="1" ht="15" customHeight="1">
      <c r="A51" s="764"/>
      <c r="B51" s="764"/>
      <c r="C51" s="764"/>
      <c r="D51" s="764"/>
      <c r="E51" s="340"/>
      <c r="F51" s="654"/>
      <c r="G51" s="654"/>
      <c r="H51" s="654"/>
      <c r="I51" s="760"/>
      <c r="J51" s="85"/>
      <c r="K51" s="201"/>
      <c r="L51" s="112"/>
      <c r="M51" s="164" t="s">
        <v>13</v>
      </c>
      <c r="N51" s="197"/>
      <c r="O51" s="157"/>
      <c r="P51" s="157"/>
      <c r="Q51" s="157"/>
      <c r="R51" s="262"/>
      <c r="S51" s="198"/>
      <c r="T51" s="198"/>
      <c r="U51" s="197"/>
      <c r="V51" s="157"/>
      <c r="W51" s="157"/>
      <c r="X51" s="157"/>
      <c r="Y51" s="262"/>
      <c r="Z51" s="198"/>
      <c r="AA51" s="198"/>
      <c r="AB51" s="197"/>
      <c r="AC51" s="198"/>
      <c r="AD51" s="186"/>
      <c r="AE51" s="307"/>
      <c r="AF51" s="307"/>
      <c r="AG51" s="307"/>
      <c r="AH51" s="307"/>
      <c r="AI51" s="307"/>
      <c r="AJ51" s="307"/>
      <c r="AK51" s="307"/>
      <c r="AL51" s="307"/>
      <c r="AM51" s="307"/>
      <c r="AN51" s="307"/>
      <c r="AO51" s="307"/>
    </row>
    <row r="52" spans="1:42" customFormat="1" ht="15" customHeight="1">
      <c r="A52" s="764"/>
      <c r="B52" s="764"/>
      <c r="C52" s="764"/>
      <c r="D52" s="340"/>
      <c r="E52" s="345" t="s">
        <v>256</v>
      </c>
      <c r="F52" s="654"/>
      <c r="G52" s="654"/>
      <c r="H52" s="654"/>
      <c r="I52" s="201"/>
      <c r="J52" s="85"/>
      <c r="K52" s="180"/>
      <c r="L52" s="112"/>
      <c r="M52" s="163" t="s">
        <v>411</v>
      </c>
      <c r="N52" s="197"/>
      <c r="O52" s="157"/>
      <c r="P52" s="157"/>
      <c r="Q52" s="157"/>
      <c r="R52" s="262"/>
      <c r="S52" s="198"/>
      <c r="T52" s="198"/>
      <c r="U52" s="197"/>
      <c r="V52" s="157"/>
      <c r="W52" s="157"/>
      <c r="X52" s="157"/>
      <c r="Y52" s="262"/>
      <c r="Z52" s="198"/>
      <c r="AA52" s="198"/>
      <c r="AB52" s="197"/>
      <c r="AC52" s="198"/>
      <c r="AD52" s="186"/>
      <c r="AE52" s="307"/>
      <c r="AF52" s="307"/>
      <c r="AG52" s="307"/>
      <c r="AH52" s="307"/>
      <c r="AI52" s="307"/>
      <c r="AJ52" s="307"/>
      <c r="AK52" s="307"/>
      <c r="AL52" s="307"/>
      <c r="AM52" s="307"/>
      <c r="AN52" s="307"/>
      <c r="AO52" s="307"/>
    </row>
    <row r="53" spans="1:42" ht="22.5">
      <c r="A53" s="764"/>
      <c r="B53" s="764">
        <v>3</v>
      </c>
      <c r="C53" s="340"/>
      <c r="D53" s="340"/>
      <c r="E53" s="654"/>
      <c r="F53" s="654"/>
      <c r="G53" s="654"/>
      <c r="H53" s="654"/>
      <c r="I53" s="644"/>
      <c r="J53" s="181"/>
      <c r="K53" s="35"/>
      <c r="L53" s="656" t="str">
        <f>mergeValue(A53) &amp;"."&amp; mergeValue(B53)</f>
        <v>1.3</v>
      </c>
      <c r="M53" s="159" t="s">
        <v>18</v>
      </c>
      <c r="N53" s="285"/>
      <c r="O53" s="754" t="str">
        <f>IF('Перечень тарифов'!N25="","","" &amp; 'Перечень тарифов'!N25 &amp; "")</f>
        <v>Тюменский муниципальный район, Каскаринское (71644430);</v>
      </c>
      <c r="P53" s="755"/>
      <c r="Q53" s="755"/>
      <c r="R53" s="755"/>
      <c r="S53" s="755"/>
      <c r="T53" s="755"/>
      <c r="U53" s="755"/>
      <c r="V53" s="755"/>
      <c r="W53" s="755"/>
      <c r="X53" s="755"/>
      <c r="Y53" s="755"/>
      <c r="Z53" s="755"/>
      <c r="AA53" s="755"/>
      <c r="AB53" s="755"/>
      <c r="AC53" s="756"/>
      <c r="AD53" s="286" t="s">
        <v>508</v>
      </c>
    </row>
    <row r="54" spans="1:42" hidden="1">
      <c r="A54" s="764"/>
      <c r="B54" s="764"/>
      <c r="C54" s="764">
        <v>1</v>
      </c>
      <c r="D54" s="340"/>
      <c r="E54" s="654"/>
      <c r="F54" s="654"/>
      <c r="G54" s="654"/>
      <c r="H54" s="654"/>
      <c r="I54" s="344"/>
      <c r="J54" s="181"/>
      <c r="K54" s="101"/>
      <c r="L54" s="656" t="str">
        <f>mergeValue(A54) &amp;"."&amp; mergeValue(B54)&amp;"."&amp; mergeValue(C54)</f>
        <v>1.3.1</v>
      </c>
      <c r="M54" s="160"/>
      <c r="N54" s="285"/>
      <c r="O54" s="754"/>
      <c r="P54" s="755"/>
      <c r="Q54" s="755"/>
      <c r="R54" s="755"/>
      <c r="S54" s="755"/>
      <c r="T54" s="755"/>
      <c r="U54" s="755"/>
      <c r="V54" s="755"/>
      <c r="W54" s="755"/>
      <c r="X54" s="755"/>
      <c r="Y54" s="755"/>
      <c r="Z54" s="755"/>
      <c r="AA54" s="755"/>
      <c r="AB54" s="755"/>
      <c r="AC54" s="756"/>
      <c r="AD54" s="286"/>
      <c r="AH54" s="317"/>
    </row>
    <row r="55" spans="1:42" ht="33.75">
      <c r="A55" s="764"/>
      <c r="B55" s="764"/>
      <c r="C55" s="764"/>
      <c r="D55" s="764">
        <v>1</v>
      </c>
      <c r="E55" s="654"/>
      <c r="F55" s="654"/>
      <c r="G55" s="654"/>
      <c r="H55" s="654"/>
      <c r="I55" s="760"/>
      <c r="J55" s="181"/>
      <c r="K55" s="101"/>
      <c r="L55" s="656" t="str">
        <f>mergeValue(A55) &amp;"."&amp; mergeValue(B55)&amp;"."&amp; mergeValue(C55)&amp;"."&amp; mergeValue(D55)</f>
        <v>1.3.1.1</v>
      </c>
      <c r="M55" s="161" t="s">
        <v>409</v>
      </c>
      <c r="N55" s="285"/>
      <c r="O55" s="757" t="s">
        <v>1529</v>
      </c>
      <c r="P55" s="758"/>
      <c r="Q55" s="758"/>
      <c r="R55" s="758"/>
      <c r="S55" s="758"/>
      <c r="T55" s="758"/>
      <c r="U55" s="758"/>
      <c r="V55" s="758"/>
      <c r="W55" s="758"/>
      <c r="X55" s="758"/>
      <c r="Y55" s="758"/>
      <c r="Z55" s="758"/>
      <c r="AA55" s="758"/>
      <c r="AB55" s="758"/>
      <c r="AC55" s="759"/>
      <c r="AD55" s="286" t="s">
        <v>630</v>
      </c>
      <c r="AH55" s="317"/>
    </row>
    <row r="56" spans="1:42" ht="33.75" customHeight="1">
      <c r="A56" s="764"/>
      <c r="B56" s="764"/>
      <c r="C56" s="764"/>
      <c r="D56" s="764"/>
      <c r="E56" s="764">
        <v>1</v>
      </c>
      <c r="F56" s="654"/>
      <c r="G56" s="654"/>
      <c r="H56" s="654"/>
      <c r="I56" s="760"/>
      <c r="J56" s="760"/>
      <c r="K56" s="101"/>
      <c r="L56" s="656" t="str">
        <f>mergeValue(A56) &amp;"."&amp; mergeValue(B56)&amp;"."&amp; mergeValue(C56)&amp;"."&amp; mergeValue(D56)&amp;"."&amp; mergeValue(E56)</f>
        <v>1.3.1.1.1</v>
      </c>
      <c r="M56" s="172" t="s">
        <v>10</v>
      </c>
      <c r="N56" s="286"/>
      <c r="O56" s="761" t="s">
        <v>707</v>
      </c>
      <c r="P56" s="762"/>
      <c r="Q56" s="762"/>
      <c r="R56" s="762"/>
      <c r="S56" s="762"/>
      <c r="T56" s="762"/>
      <c r="U56" s="762"/>
      <c r="V56" s="762"/>
      <c r="W56" s="762"/>
      <c r="X56" s="762"/>
      <c r="Y56" s="762"/>
      <c r="Z56" s="762"/>
      <c r="AA56" s="762"/>
      <c r="AB56" s="762"/>
      <c r="AC56" s="763"/>
      <c r="AD56" s="286" t="s">
        <v>509</v>
      </c>
      <c r="AF56" s="317" t="str">
        <f>strCheckUnique(AG56:AG59)</f>
        <v/>
      </c>
      <c r="AH56" s="317"/>
    </row>
    <row r="57" spans="1:42" ht="66" customHeight="1">
      <c r="A57" s="764"/>
      <c r="B57" s="764"/>
      <c r="C57" s="764"/>
      <c r="D57" s="764"/>
      <c r="E57" s="764"/>
      <c r="F57" s="340">
        <v>1</v>
      </c>
      <c r="G57" s="340"/>
      <c r="H57" s="340"/>
      <c r="I57" s="760"/>
      <c r="J57" s="760"/>
      <c r="K57" s="344"/>
      <c r="L57" s="656" t="str">
        <f>mergeValue(A57) &amp;"."&amp; mergeValue(B57)&amp;"."&amp; mergeValue(C57)&amp;"."&amp; mergeValue(D57)&amp;"."&amp; mergeValue(E57)&amp;"."&amp; mergeValue(F57)</f>
        <v>1.3.1.1.1.1</v>
      </c>
      <c r="M57" s="333" t="s">
        <v>1524</v>
      </c>
      <c r="N57" s="751"/>
      <c r="O57" s="669">
        <v>105.84</v>
      </c>
      <c r="P57" s="192"/>
      <c r="Q57" s="192"/>
      <c r="R57" s="752" t="s">
        <v>1307</v>
      </c>
      <c r="S57" s="750" t="s">
        <v>87</v>
      </c>
      <c r="T57" s="752" t="s">
        <v>1525</v>
      </c>
      <c r="U57" s="750" t="s">
        <v>87</v>
      </c>
      <c r="V57" s="669">
        <v>109.44</v>
      </c>
      <c r="W57" s="192"/>
      <c r="X57" s="192"/>
      <c r="Y57" s="752" t="s">
        <v>1526</v>
      </c>
      <c r="Z57" s="750" t="s">
        <v>87</v>
      </c>
      <c r="AA57" s="752" t="s">
        <v>1308</v>
      </c>
      <c r="AB57" s="750" t="s">
        <v>88</v>
      </c>
      <c r="AC57" s="282"/>
      <c r="AD57" s="770" t="s">
        <v>510</v>
      </c>
      <c r="AE57" s="298" t="str">
        <f>strCheckDate(O58:AC58)</f>
        <v/>
      </c>
      <c r="AG57" s="317" t="str">
        <f>IF(M57="","",M57 )</f>
        <v>Водоотведение, руб./м3 (с НДС)</v>
      </c>
      <c r="AH57" s="317"/>
      <c r="AI57" s="317"/>
      <c r="AJ57" s="317"/>
    </row>
    <row r="58" spans="1:42" ht="14.25" hidden="1" customHeight="1">
      <c r="A58" s="764"/>
      <c r="B58" s="764"/>
      <c r="C58" s="764"/>
      <c r="D58" s="764"/>
      <c r="E58" s="764"/>
      <c r="F58" s="340"/>
      <c r="G58" s="340"/>
      <c r="H58" s="340"/>
      <c r="I58" s="760"/>
      <c r="J58" s="760"/>
      <c r="K58" s="344"/>
      <c r="L58" s="171"/>
      <c r="M58" s="205"/>
      <c r="N58" s="751"/>
      <c r="O58" s="299"/>
      <c r="P58" s="296"/>
      <c r="Q58" s="297" t="str">
        <f>R57 &amp; "-" &amp; T57</f>
        <v>01.01.2021-30.06.2021</v>
      </c>
      <c r="R58" s="752"/>
      <c r="S58" s="750"/>
      <c r="T58" s="753"/>
      <c r="U58" s="750"/>
      <c r="V58" s="299"/>
      <c r="W58" s="296"/>
      <c r="X58" s="297" t="str">
        <f>Y57 &amp; "-" &amp; AA57</f>
        <v>01.07.2021-31.12.2021</v>
      </c>
      <c r="Y58" s="752"/>
      <c r="Z58" s="750"/>
      <c r="AA58" s="753"/>
      <c r="AB58" s="750"/>
      <c r="AC58" s="282"/>
      <c r="AD58" s="771"/>
      <c r="AH58" s="317"/>
    </row>
    <row r="59" spans="1:42" customFormat="1" ht="15" customHeight="1">
      <c r="A59" s="764"/>
      <c r="B59" s="764"/>
      <c r="C59" s="764"/>
      <c r="D59" s="764"/>
      <c r="E59" s="764"/>
      <c r="F59" s="340"/>
      <c r="G59" s="340"/>
      <c r="H59" s="340"/>
      <c r="I59" s="760"/>
      <c r="J59" s="760"/>
      <c r="K59" s="201"/>
      <c r="L59" s="112"/>
      <c r="M59" s="175" t="s">
        <v>410</v>
      </c>
      <c r="N59" s="197"/>
      <c r="O59" s="157"/>
      <c r="P59" s="157"/>
      <c r="Q59" s="157"/>
      <c r="R59" s="262"/>
      <c r="S59" s="198"/>
      <c r="T59" s="198"/>
      <c r="U59" s="198"/>
      <c r="V59" s="157"/>
      <c r="W59" s="157"/>
      <c r="X59" s="157"/>
      <c r="Y59" s="262"/>
      <c r="Z59" s="198"/>
      <c r="AA59" s="198"/>
      <c r="AB59" s="198"/>
      <c r="AC59" s="186"/>
      <c r="AD59" s="772"/>
      <c r="AE59" s="307"/>
      <c r="AF59" s="307"/>
      <c r="AG59" s="307"/>
      <c r="AH59" s="317"/>
      <c r="AI59" s="307"/>
      <c r="AJ59" s="298"/>
      <c r="AK59" s="298"/>
      <c r="AL59" s="298"/>
      <c r="AM59" s="298"/>
      <c r="AN59" s="298"/>
      <c r="AO59" s="298"/>
      <c r="AP59" s="35"/>
    </row>
    <row r="60" spans="1:42" ht="33.75" customHeight="1">
      <c r="A60" s="764"/>
      <c r="B60" s="764"/>
      <c r="C60" s="764"/>
      <c r="D60" s="764"/>
      <c r="E60" s="764">
        <v>2</v>
      </c>
      <c r="F60" s="654"/>
      <c r="G60" s="654"/>
      <c r="H60" s="654"/>
      <c r="I60" s="760"/>
      <c r="J60" s="760" t="s">
        <v>1515</v>
      </c>
      <c r="K60" s="101"/>
      <c r="L60" s="656" t="str">
        <f>mergeValue(A60) &amp;"."&amp; mergeValue(B60)&amp;"."&amp; mergeValue(C60)&amp;"."&amp; mergeValue(D60)&amp;"."&amp; mergeValue(E60)</f>
        <v>1.3.1.1.2</v>
      </c>
      <c r="M60" s="172" t="s">
        <v>10</v>
      </c>
      <c r="N60" s="286"/>
      <c r="O60" s="761" t="s">
        <v>306</v>
      </c>
      <c r="P60" s="762"/>
      <c r="Q60" s="762"/>
      <c r="R60" s="762"/>
      <c r="S60" s="762"/>
      <c r="T60" s="762"/>
      <c r="U60" s="762"/>
      <c r="V60" s="762"/>
      <c r="W60" s="762"/>
      <c r="X60" s="762"/>
      <c r="Y60" s="762"/>
      <c r="Z60" s="762"/>
      <c r="AA60" s="762"/>
      <c r="AB60" s="762"/>
      <c r="AC60" s="763"/>
      <c r="AD60" s="286" t="s">
        <v>509</v>
      </c>
      <c r="AF60" s="317" t="str">
        <f>strCheckUnique(AG60:AG63)</f>
        <v/>
      </c>
      <c r="AH60" s="317"/>
    </row>
    <row r="61" spans="1:42" ht="66" customHeight="1">
      <c r="A61" s="764"/>
      <c r="B61" s="764"/>
      <c r="C61" s="764"/>
      <c r="D61" s="764"/>
      <c r="E61" s="764"/>
      <c r="F61" s="340">
        <v>1</v>
      </c>
      <c r="G61" s="340"/>
      <c r="H61" s="340"/>
      <c r="I61" s="760"/>
      <c r="J61" s="760"/>
      <c r="K61" s="344"/>
      <c r="L61" s="656" t="str">
        <f>mergeValue(A61) &amp;"."&amp; mergeValue(B61)&amp;"."&amp; mergeValue(C61)&amp;"."&amp; mergeValue(D61)&amp;"."&amp; mergeValue(E61)&amp;"."&amp; mergeValue(F61)</f>
        <v>1.3.1.1.2.1</v>
      </c>
      <c r="M61" s="333" t="s">
        <v>1527</v>
      </c>
      <c r="N61" s="751"/>
      <c r="O61" s="669">
        <v>88.2</v>
      </c>
      <c r="P61" s="192"/>
      <c r="Q61" s="192"/>
      <c r="R61" s="752" t="s">
        <v>1307</v>
      </c>
      <c r="S61" s="750" t="s">
        <v>87</v>
      </c>
      <c r="T61" s="752" t="s">
        <v>1525</v>
      </c>
      <c r="U61" s="750" t="s">
        <v>87</v>
      </c>
      <c r="V61" s="669">
        <v>91.2</v>
      </c>
      <c r="W61" s="192"/>
      <c r="X61" s="192"/>
      <c r="Y61" s="752" t="s">
        <v>1526</v>
      </c>
      <c r="Z61" s="750" t="s">
        <v>87</v>
      </c>
      <c r="AA61" s="752" t="s">
        <v>1308</v>
      </c>
      <c r="AB61" s="750" t="s">
        <v>88</v>
      </c>
      <c r="AC61" s="282"/>
      <c r="AD61" s="770" t="s">
        <v>510</v>
      </c>
      <c r="AE61" s="298" t="str">
        <f>strCheckDate(O62:AC62)</f>
        <v/>
      </c>
      <c r="AG61" s="317" t="str">
        <f>IF(M61="","",M61 )</f>
        <v>Водоотведение, руб./м3 (без НДС)</v>
      </c>
      <c r="AH61" s="317"/>
      <c r="AI61" s="317"/>
      <c r="AJ61" s="317"/>
    </row>
    <row r="62" spans="1:42" ht="14.25" hidden="1" customHeight="1">
      <c r="A62" s="764"/>
      <c r="B62" s="764"/>
      <c r="C62" s="764"/>
      <c r="D62" s="764"/>
      <c r="E62" s="764"/>
      <c r="F62" s="340"/>
      <c r="G62" s="340"/>
      <c r="H62" s="340"/>
      <c r="I62" s="760"/>
      <c r="J62" s="760"/>
      <c r="K62" s="344"/>
      <c r="L62" s="171"/>
      <c r="M62" s="205"/>
      <c r="N62" s="751"/>
      <c r="O62" s="299"/>
      <c r="P62" s="296"/>
      <c r="Q62" s="297" t="str">
        <f>R61 &amp; "-" &amp; T61</f>
        <v>01.01.2021-30.06.2021</v>
      </c>
      <c r="R62" s="752"/>
      <c r="S62" s="750"/>
      <c r="T62" s="753"/>
      <c r="U62" s="750"/>
      <c r="V62" s="299"/>
      <c r="W62" s="296"/>
      <c r="X62" s="297" t="str">
        <f>Y61 &amp; "-" &amp; AA61</f>
        <v>01.07.2021-31.12.2021</v>
      </c>
      <c r="Y62" s="752"/>
      <c r="Z62" s="750"/>
      <c r="AA62" s="753"/>
      <c r="AB62" s="750"/>
      <c r="AC62" s="282"/>
      <c r="AD62" s="771"/>
      <c r="AH62" s="317"/>
    </row>
    <row r="63" spans="1:42" customFormat="1" ht="15" customHeight="1">
      <c r="A63" s="764"/>
      <c r="B63" s="764"/>
      <c r="C63" s="764"/>
      <c r="D63" s="764"/>
      <c r="E63" s="764"/>
      <c r="F63" s="340"/>
      <c r="G63" s="340"/>
      <c r="H63" s="340"/>
      <c r="I63" s="760"/>
      <c r="J63" s="760"/>
      <c r="K63" s="201"/>
      <c r="L63" s="112"/>
      <c r="M63" s="175" t="s">
        <v>410</v>
      </c>
      <c r="N63" s="197"/>
      <c r="O63" s="157"/>
      <c r="P63" s="157"/>
      <c r="Q63" s="157"/>
      <c r="R63" s="262"/>
      <c r="S63" s="198"/>
      <c r="T63" s="198"/>
      <c r="U63" s="198"/>
      <c r="V63" s="157"/>
      <c r="W63" s="157"/>
      <c r="X63" s="157"/>
      <c r="Y63" s="262"/>
      <c r="Z63" s="198"/>
      <c r="AA63" s="198"/>
      <c r="AB63" s="198"/>
      <c r="AC63" s="186"/>
      <c r="AD63" s="772"/>
      <c r="AE63" s="307"/>
      <c r="AF63" s="307"/>
      <c r="AG63" s="307"/>
      <c r="AH63" s="317"/>
      <c r="AI63" s="307"/>
      <c r="AJ63" s="298"/>
      <c r="AK63" s="298"/>
      <c r="AL63" s="298"/>
      <c r="AM63" s="298"/>
      <c r="AN63" s="298"/>
      <c r="AO63" s="298"/>
      <c r="AP63" s="35"/>
    </row>
    <row r="64" spans="1:42" ht="33.75" customHeight="1">
      <c r="A64" s="764"/>
      <c r="B64" s="764"/>
      <c r="C64" s="764"/>
      <c r="D64" s="764"/>
      <c r="E64" s="764">
        <v>3</v>
      </c>
      <c r="F64" s="654"/>
      <c r="G64" s="654"/>
      <c r="H64" s="654"/>
      <c r="I64" s="760"/>
      <c r="J64" s="760" t="s">
        <v>1515</v>
      </c>
      <c r="K64" s="101"/>
      <c r="L64" s="656" t="str">
        <f>mergeValue(A64) &amp;"."&amp; mergeValue(B64)&amp;"."&amp; mergeValue(C64)&amp;"."&amp; mergeValue(D64)&amp;"."&amp; mergeValue(E64)</f>
        <v>1.3.1.1.3</v>
      </c>
      <c r="M64" s="172" t="s">
        <v>10</v>
      </c>
      <c r="N64" s="286"/>
      <c r="O64" s="761" t="s">
        <v>307</v>
      </c>
      <c r="P64" s="762"/>
      <c r="Q64" s="762"/>
      <c r="R64" s="762"/>
      <c r="S64" s="762"/>
      <c r="T64" s="762"/>
      <c r="U64" s="762"/>
      <c r="V64" s="762"/>
      <c r="W64" s="762"/>
      <c r="X64" s="762"/>
      <c r="Y64" s="762"/>
      <c r="Z64" s="762"/>
      <c r="AA64" s="762"/>
      <c r="AB64" s="762"/>
      <c r="AC64" s="763"/>
      <c r="AD64" s="286" t="s">
        <v>509</v>
      </c>
      <c r="AF64" s="317" t="str">
        <f>strCheckUnique(AG64:AG67)</f>
        <v/>
      </c>
      <c r="AH64" s="317"/>
    </row>
    <row r="65" spans="1:42" ht="66" customHeight="1">
      <c r="A65" s="764"/>
      <c r="B65" s="764"/>
      <c r="C65" s="764"/>
      <c r="D65" s="764"/>
      <c r="E65" s="764"/>
      <c r="F65" s="340">
        <v>1</v>
      </c>
      <c r="G65" s="340"/>
      <c r="H65" s="340"/>
      <c r="I65" s="760"/>
      <c r="J65" s="760"/>
      <c r="K65" s="344"/>
      <c r="L65" s="656" t="str">
        <f>mergeValue(A65) &amp;"."&amp; mergeValue(B65)&amp;"."&amp; mergeValue(C65)&amp;"."&amp; mergeValue(D65)&amp;"."&amp; mergeValue(E65)&amp;"."&amp; mergeValue(F65)</f>
        <v>1.3.1.1.3.1</v>
      </c>
      <c r="M65" s="333" t="s">
        <v>1527</v>
      </c>
      <c r="N65" s="751"/>
      <c r="O65" s="669">
        <v>88.2</v>
      </c>
      <c r="P65" s="192"/>
      <c r="Q65" s="192"/>
      <c r="R65" s="752" t="s">
        <v>1307</v>
      </c>
      <c r="S65" s="750" t="s">
        <v>87</v>
      </c>
      <c r="T65" s="752" t="s">
        <v>1525</v>
      </c>
      <c r="U65" s="750" t="s">
        <v>87</v>
      </c>
      <c r="V65" s="669">
        <v>91.2</v>
      </c>
      <c r="W65" s="192"/>
      <c r="X65" s="192"/>
      <c r="Y65" s="752" t="s">
        <v>1526</v>
      </c>
      <c r="Z65" s="750" t="s">
        <v>87</v>
      </c>
      <c r="AA65" s="752" t="s">
        <v>1308</v>
      </c>
      <c r="AB65" s="750" t="s">
        <v>88</v>
      </c>
      <c r="AC65" s="282"/>
      <c r="AD65" s="770" t="s">
        <v>510</v>
      </c>
      <c r="AE65" s="298" t="str">
        <f>strCheckDate(O66:AC66)</f>
        <v/>
      </c>
      <c r="AG65" s="317" t="str">
        <f>IF(M65="","",M65 )</f>
        <v>Водоотведение, руб./м3 (без НДС)</v>
      </c>
      <c r="AH65" s="317"/>
      <c r="AI65" s="317"/>
      <c r="AJ65" s="317"/>
    </row>
    <row r="66" spans="1:42" ht="14.25" hidden="1" customHeight="1">
      <c r="A66" s="764"/>
      <c r="B66" s="764"/>
      <c r="C66" s="764"/>
      <c r="D66" s="764"/>
      <c r="E66" s="764"/>
      <c r="F66" s="340"/>
      <c r="G66" s="340"/>
      <c r="H66" s="340"/>
      <c r="I66" s="760"/>
      <c r="J66" s="760"/>
      <c r="K66" s="344"/>
      <c r="L66" s="171"/>
      <c r="M66" s="205"/>
      <c r="N66" s="751"/>
      <c r="O66" s="299"/>
      <c r="P66" s="296"/>
      <c r="Q66" s="297" t="str">
        <f>R65 &amp; "-" &amp; T65</f>
        <v>01.01.2021-30.06.2021</v>
      </c>
      <c r="R66" s="752"/>
      <c r="S66" s="750"/>
      <c r="T66" s="753"/>
      <c r="U66" s="750"/>
      <c r="V66" s="299"/>
      <c r="W66" s="296"/>
      <c r="X66" s="297" t="str">
        <f>Y65 &amp; "-" &amp; AA65</f>
        <v>01.07.2021-31.12.2021</v>
      </c>
      <c r="Y66" s="752"/>
      <c r="Z66" s="750"/>
      <c r="AA66" s="753"/>
      <c r="AB66" s="750"/>
      <c r="AC66" s="282"/>
      <c r="AD66" s="771"/>
      <c r="AH66" s="317"/>
    </row>
    <row r="67" spans="1:42" customFormat="1" ht="15" customHeight="1">
      <c r="A67" s="764"/>
      <c r="B67" s="764"/>
      <c r="C67" s="764"/>
      <c r="D67" s="764"/>
      <c r="E67" s="764"/>
      <c r="F67" s="340"/>
      <c r="G67" s="340"/>
      <c r="H67" s="340"/>
      <c r="I67" s="760"/>
      <c r="J67" s="760"/>
      <c r="K67" s="201"/>
      <c r="L67" s="112"/>
      <c r="M67" s="175" t="s">
        <v>410</v>
      </c>
      <c r="N67" s="197"/>
      <c r="O67" s="157"/>
      <c r="P67" s="157"/>
      <c r="Q67" s="157"/>
      <c r="R67" s="262"/>
      <c r="S67" s="198"/>
      <c r="T67" s="198"/>
      <c r="U67" s="198"/>
      <c r="V67" s="157"/>
      <c r="W67" s="157"/>
      <c r="X67" s="157"/>
      <c r="Y67" s="262"/>
      <c r="Z67" s="198"/>
      <c r="AA67" s="198"/>
      <c r="AB67" s="198"/>
      <c r="AC67" s="186"/>
      <c r="AD67" s="772"/>
      <c r="AE67" s="307"/>
      <c r="AF67" s="307"/>
      <c r="AG67" s="307"/>
      <c r="AH67" s="317"/>
      <c r="AI67" s="307"/>
      <c r="AJ67" s="298"/>
      <c r="AK67" s="298"/>
      <c r="AL67" s="298"/>
      <c r="AM67" s="298"/>
      <c r="AN67" s="298"/>
      <c r="AO67" s="298"/>
      <c r="AP67" s="35"/>
    </row>
    <row r="68" spans="1:42" customFormat="1" ht="15" customHeight="1">
      <c r="A68" s="764"/>
      <c r="B68" s="764"/>
      <c r="C68" s="764"/>
      <c r="D68" s="764"/>
      <c r="E68" s="340"/>
      <c r="F68" s="654"/>
      <c r="G68" s="654"/>
      <c r="H68" s="654"/>
      <c r="I68" s="760"/>
      <c r="J68" s="85"/>
      <c r="K68" s="201"/>
      <c r="L68" s="112"/>
      <c r="M68" s="164" t="s">
        <v>13</v>
      </c>
      <c r="N68" s="197"/>
      <c r="O68" s="157"/>
      <c r="P68" s="157"/>
      <c r="Q68" s="157"/>
      <c r="R68" s="262"/>
      <c r="S68" s="198"/>
      <c r="T68" s="198"/>
      <c r="U68" s="197"/>
      <c r="V68" s="157"/>
      <c r="W68" s="157"/>
      <c r="X68" s="157"/>
      <c r="Y68" s="262"/>
      <c r="Z68" s="198"/>
      <c r="AA68" s="198"/>
      <c r="AB68" s="197"/>
      <c r="AC68" s="198"/>
      <c r="AD68" s="186"/>
      <c r="AE68" s="307"/>
      <c r="AF68" s="307"/>
      <c r="AG68" s="307"/>
      <c r="AH68" s="307"/>
      <c r="AI68" s="307"/>
      <c r="AJ68" s="307"/>
      <c r="AK68" s="307"/>
      <c r="AL68" s="307"/>
      <c r="AM68" s="307"/>
      <c r="AN68" s="307"/>
      <c r="AO68" s="307"/>
    </row>
    <row r="69" spans="1:42" customFormat="1" ht="15" customHeight="1">
      <c r="A69" s="764"/>
      <c r="B69" s="764"/>
      <c r="C69" s="764"/>
      <c r="D69" s="340"/>
      <c r="E69" s="345" t="s">
        <v>256</v>
      </c>
      <c r="F69" s="654"/>
      <c r="G69" s="654"/>
      <c r="H69" s="654"/>
      <c r="I69" s="201"/>
      <c r="J69" s="85"/>
      <c r="K69" s="180"/>
      <c r="L69" s="112"/>
      <c r="M69" s="163" t="s">
        <v>411</v>
      </c>
      <c r="N69" s="197"/>
      <c r="O69" s="157"/>
      <c r="P69" s="157"/>
      <c r="Q69" s="157"/>
      <c r="R69" s="262"/>
      <c r="S69" s="198"/>
      <c r="T69" s="198"/>
      <c r="U69" s="197"/>
      <c r="V69" s="157"/>
      <c r="W69" s="157"/>
      <c r="X69" s="157"/>
      <c r="Y69" s="262"/>
      <c r="Z69" s="198"/>
      <c r="AA69" s="198"/>
      <c r="AB69" s="197"/>
      <c r="AC69" s="198"/>
      <c r="AD69" s="186"/>
      <c r="AE69" s="307"/>
      <c r="AF69" s="307"/>
      <c r="AG69" s="307"/>
      <c r="AH69" s="307"/>
      <c r="AI69" s="307"/>
      <c r="AJ69" s="307"/>
      <c r="AK69" s="307"/>
      <c r="AL69" s="307"/>
      <c r="AM69" s="307"/>
      <c r="AN69" s="307"/>
      <c r="AO69" s="307"/>
    </row>
    <row r="70" spans="1:42" ht="22.5">
      <c r="A70" s="764"/>
      <c r="B70" s="764">
        <v>4</v>
      </c>
      <c r="C70" s="340"/>
      <c r="D70" s="340"/>
      <c r="E70" s="654"/>
      <c r="F70" s="654"/>
      <c r="G70" s="654"/>
      <c r="H70" s="654"/>
      <c r="I70" s="644"/>
      <c r="J70" s="181"/>
      <c r="K70" s="35"/>
      <c r="L70" s="656" t="str">
        <f>mergeValue(A70) &amp;"."&amp; mergeValue(B70)</f>
        <v>1.4</v>
      </c>
      <c r="M70" s="159" t="s">
        <v>18</v>
      </c>
      <c r="N70" s="285"/>
      <c r="O70" s="754" t="str">
        <f>IF('Перечень тарифов'!N27="","","" &amp; 'Перечень тарифов'!N27 &amp; "")</f>
        <v>Тюменский муниципальный район, Московское (71644450);</v>
      </c>
      <c r="P70" s="755"/>
      <c r="Q70" s="755"/>
      <c r="R70" s="755"/>
      <c r="S70" s="755"/>
      <c r="T70" s="755"/>
      <c r="U70" s="755"/>
      <c r="V70" s="755"/>
      <c r="W70" s="755"/>
      <c r="X70" s="755"/>
      <c r="Y70" s="755"/>
      <c r="Z70" s="755"/>
      <c r="AA70" s="755"/>
      <c r="AB70" s="755"/>
      <c r="AC70" s="756"/>
      <c r="AD70" s="286" t="s">
        <v>508</v>
      </c>
    </row>
    <row r="71" spans="1:42" hidden="1">
      <c r="A71" s="764"/>
      <c r="B71" s="764"/>
      <c r="C71" s="764">
        <v>1</v>
      </c>
      <c r="D71" s="340"/>
      <c r="E71" s="654"/>
      <c r="F71" s="654"/>
      <c r="G71" s="654"/>
      <c r="H71" s="654"/>
      <c r="I71" s="344"/>
      <c r="J71" s="181"/>
      <c r="K71" s="101"/>
      <c r="L71" s="656" t="str">
        <f>mergeValue(A71) &amp;"."&amp; mergeValue(B71)&amp;"."&amp; mergeValue(C71)</f>
        <v>1.4.1</v>
      </c>
      <c r="M71" s="160"/>
      <c r="N71" s="285"/>
      <c r="O71" s="754"/>
      <c r="P71" s="755"/>
      <c r="Q71" s="755"/>
      <c r="R71" s="755"/>
      <c r="S71" s="755"/>
      <c r="T71" s="755"/>
      <c r="U71" s="755"/>
      <c r="V71" s="755"/>
      <c r="W71" s="755"/>
      <c r="X71" s="755"/>
      <c r="Y71" s="755"/>
      <c r="Z71" s="755"/>
      <c r="AA71" s="755"/>
      <c r="AB71" s="755"/>
      <c r="AC71" s="756"/>
      <c r="AD71" s="286"/>
      <c r="AH71" s="317"/>
    </row>
    <row r="72" spans="1:42" ht="33.75">
      <c r="A72" s="764"/>
      <c r="B72" s="764"/>
      <c r="C72" s="764"/>
      <c r="D72" s="764">
        <v>1</v>
      </c>
      <c r="E72" s="654"/>
      <c r="F72" s="654"/>
      <c r="G72" s="654"/>
      <c r="H72" s="654"/>
      <c r="I72" s="760"/>
      <c r="J72" s="181"/>
      <c r="K72" s="101"/>
      <c r="L72" s="656" t="str">
        <f>mergeValue(A72) &amp;"."&amp; mergeValue(B72)&amp;"."&amp; mergeValue(C72)&amp;"."&amp; mergeValue(D72)</f>
        <v>1.4.1.1</v>
      </c>
      <c r="M72" s="161" t="s">
        <v>409</v>
      </c>
      <c r="N72" s="285"/>
      <c r="O72" s="757" t="s">
        <v>1530</v>
      </c>
      <c r="P72" s="758"/>
      <c r="Q72" s="758"/>
      <c r="R72" s="758"/>
      <c r="S72" s="758"/>
      <c r="T72" s="758"/>
      <c r="U72" s="758"/>
      <c r="V72" s="758"/>
      <c r="W72" s="758"/>
      <c r="X72" s="758"/>
      <c r="Y72" s="758"/>
      <c r="Z72" s="758"/>
      <c r="AA72" s="758"/>
      <c r="AB72" s="758"/>
      <c r="AC72" s="759"/>
      <c r="AD72" s="286" t="s">
        <v>630</v>
      </c>
      <c r="AH72" s="317"/>
    </row>
    <row r="73" spans="1:42" ht="33.75" customHeight="1">
      <c r="A73" s="764"/>
      <c r="B73" s="764"/>
      <c r="C73" s="764"/>
      <c r="D73" s="764"/>
      <c r="E73" s="764">
        <v>1</v>
      </c>
      <c r="F73" s="654"/>
      <c r="G73" s="654"/>
      <c r="H73" s="654"/>
      <c r="I73" s="760"/>
      <c r="J73" s="760"/>
      <c r="K73" s="101"/>
      <c r="L73" s="656" t="str">
        <f>mergeValue(A73) &amp;"."&amp; mergeValue(B73)&amp;"."&amp; mergeValue(C73)&amp;"."&amp; mergeValue(D73)&amp;"."&amp; mergeValue(E73)</f>
        <v>1.4.1.1.1</v>
      </c>
      <c r="M73" s="172" t="s">
        <v>10</v>
      </c>
      <c r="N73" s="286"/>
      <c r="O73" s="761" t="s">
        <v>707</v>
      </c>
      <c r="P73" s="762"/>
      <c r="Q73" s="762"/>
      <c r="R73" s="762"/>
      <c r="S73" s="762"/>
      <c r="T73" s="762"/>
      <c r="U73" s="762"/>
      <c r="V73" s="762"/>
      <c r="W73" s="762"/>
      <c r="X73" s="762"/>
      <c r="Y73" s="762"/>
      <c r="Z73" s="762"/>
      <c r="AA73" s="762"/>
      <c r="AB73" s="762"/>
      <c r="AC73" s="763"/>
      <c r="AD73" s="286" t="s">
        <v>509</v>
      </c>
      <c r="AF73" s="317" t="str">
        <f>strCheckUnique(AG73:AG76)</f>
        <v/>
      </c>
      <c r="AH73" s="317"/>
    </row>
    <row r="74" spans="1:42" ht="66" customHeight="1">
      <c r="A74" s="764"/>
      <c r="B74" s="764"/>
      <c r="C74" s="764"/>
      <c r="D74" s="764"/>
      <c r="E74" s="764"/>
      <c r="F74" s="340">
        <v>1</v>
      </c>
      <c r="G74" s="340"/>
      <c r="H74" s="340"/>
      <c r="I74" s="760"/>
      <c r="J74" s="760"/>
      <c r="K74" s="344"/>
      <c r="L74" s="656" t="str">
        <f>mergeValue(A74) &amp;"."&amp; mergeValue(B74)&amp;"."&amp; mergeValue(C74)&amp;"."&amp; mergeValue(D74)&amp;"."&amp; mergeValue(E74)&amp;"."&amp; mergeValue(F74)</f>
        <v>1.4.1.1.1.1</v>
      </c>
      <c r="M74" s="333" t="s">
        <v>1524</v>
      </c>
      <c r="N74" s="751"/>
      <c r="O74" s="669">
        <v>105.84</v>
      </c>
      <c r="P74" s="192"/>
      <c r="Q74" s="192"/>
      <c r="R74" s="752" t="s">
        <v>1307</v>
      </c>
      <c r="S74" s="750" t="s">
        <v>87</v>
      </c>
      <c r="T74" s="752" t="s">
        <v>1525</v>
      </c>
      <c r="U74" s="750" t="s">
        <v>87</v>
      </c>
      <c r="V74" s="669">
        <v>109.44</v>
      </c>
      <c r="W74" s="192"/>
      <c r="X74" s="192"/>
      <c r="Y74" s="752" t="s">
        <v>1526</v>
      </c>
      <c r="Z74" s="750" t="s">
        <v>87</v>
      </c>
      <c r="AA74" s="752" t="s">
        <v>1308</v>
      </c>
      <c r="AB74" s="750" t="s">
        <v>88</v>
      </c>
      <c r="AC74" s="282"/>
      <c r="AD74" s="770" t="s">
        <v>510</v>
      </c>
      <c r="AE74" s="298" t="str">
        <f>strCheckDate(O75:AC75)</f>
        <v/>
      </c>
      <c r="AG74" s="317" t="str">
        <f>IF(M74="","",M74 )</f>
        <v>Водоотведение, руб./м3 (с НДС)</v>
      </c>
      <c r="AH74" s="317"/>
      <c r="AI74" s="317"/>
      <c r="AJ74" s="317"/>
    </row>
    <row r="75" spans="1:42" ht="14.25" hidden="1" customHeight="1">
      <c r="A75" s="764"/>
      <c r="B75" s="764"/>
      <c r="C75" s="764"/>
      <c r="D75" s="764"/>
      <c r="E75" s="764"/>
      <c r="F75" s="340"/>
      <c r="G75" s="340"/>
      <c r="H75" s="340"/>
      <c r="I75" s="760"/>
      <c r="J75" s="760"/>
      <c r="K75" s="344"/>
      <c r="L75" s="171"/>
      <c r="M75" s="205"/>
      <c r="N75" s="751"/>
      <c r="O75" s="299"/>
      <c r="P75" s="296"/>
      <c r="Q75" s="297" t="str">
        <f>R74 &amp; "-" &amp; T74</f>
        <v>01.01.2021-30.06.2021</v>
      </c>
      <c r="R75" s="752"/>
      <c r="S75" s="750"/>
      <c r="T75" s="753"/>
      <c r="U75" s="750"/>
      <c r="V75" s="299"/>
      <c r="W75" s="296"/>
      <c r="X75" s="297" t="str">
        <f>Y74 &amp; "-" &amp; AA74</f>
        <v>01.07.2021-31.12.2021</v>
      </c>
      <c r="Y75" s="752"/>
      <c r="Z75" s="750"/>
      <c r="AA75" s="753"/>
      <c r="AB75" s="750"/>
      <c r="AC75" s="282"/>
      <c r="AD75" s="771"/>
      <c r="AH75" s="317"/>
    </row>
    <row r="76" spans="1:42" customFormat="1" ht="15" customHeight="1">
      <c r="A76" s="764"/>
      <c r="B76" s="764"/>
      <c r="C76" s="764"/>
      <c r="D76" s="764"/>
      <c r="E76" s="764"/>
      <c r="F76" s="340"/>
      <c r="G76" s="340"/>
      <c r="H76" s="340"/>
      <c r="I76" s="760"/>
      <c r="J76" s="760"/>
      <c r="K76" s="201"/>
      <c r="L76" s="112"/>
      <c r="M76" s="175" t="s">
        <v>410</v>
      </c>
      <c r="N76" s="197"/>
      <c r="O76" s="157"/>
      <c r="P76" s="157"/>
      <c r="Q76" s="157"/>
      <c r="R76" s="262"/>
      <c r="S76" s="198"/>
      <c r="T76" s="198"/>
      <c r="U76" s="198"/>
      <c r="V76" s="157"/>
      <c r="W76" s="157"/>
      <c r="X76" s="157"/>
      <c r="Y76" s="262"/>
      <c r="Z76" s="198"/>
      <c r="AA76" s="198"/>
      <c r="AB76" s="198"/>
      <c r="AC76" s="186"/>
      <c r="AD76" s="772"/>
      <c r="AE76" s="307"/>
      <c r="AF76" s="307"/>
      <c r="AG76" s="307"/>
      <c r="AH76" s="317"/>
      <c r="AI76" s="307"/>
      <c r="AJ76" s="298"/>
      <c r="AK76" s="298"/>
      <c r="AL76" s="298"/>
      <c r="AM76" s="298"/>
      <c r="AN76" s="298"/>
      <c r="AO76" s="298"/>
      <c r="AP76" s="35"/>
    </row>
    <row r="77" spans="1:42" ht="33.75" customHeight="1">
      <c r="A77" s="764"/>
      <c r="B77" s="764"/>
      <c r="C77" s="764"/>
      <c r="D77" s="764"/>
      <c r="E77" s="764">
        <v>2</v>
      </c>
      <c r="F77" s="654"/>
      <c r="G77" s="654"/>
      <c r="H77" s="654"/>
      <c r="I77" s="760"/>
      <c r="J77" s="760" t="s">
        <v>1515</v>
      </c>
      <c r="K77" s="101"/>
      <c r="L77" s="656" t="str">
        <f>mergeValue(A77) &amp;"."&amp; mergeValue(B77)&amp;"."&amp; mergeValue(C77)&amp;"."&amp; mergeValue(D77)&amp;"."&amp; mergeValue(E77)</f>
        <v>1.4.1.1.2</v>
      </c>
      <c r="M77" s="172" t="s">
        <v>10</v>
      </c>
      <c r="N77" s="286"/>
      <c r="O77" s="761" t="s">
        <v>306</v>
      </c>
      <c r="P77" s="762"/>
      <c r="Q77" s="762"/>
      <c r="R77" s="762"/>
      <c r="S77" s="762"/>
      <c r="T77" s="762"/>
      <c r="U77" s="762"/>
      <c r="V77" s="762"/>
      <c r="W77" s="762"/>
      <c r="X77" s="762"/>
      <c r="Y77" s="762"/>
      <c r="Z77" s="762"/>
      <c r="AA77" s="762"/>
      <c r="AB77" s="762"/>
      <c r="AC77" s="763"/>
      <c r="AD77" s="286" t="s">
        <v>509</v>
      </c>
      <c r="AF77" s="317" t="str">
        <f>strCheckUnique(AG77:AG80)</f>
        <v/>
      </c>
      <c r="AH77" s="317"/>
    </row>
    <row r="78" spans="1:42" ht="66" customHeight="1">
      <c r="A78" s="764"/>
      <c r="B78" s="764"/>
      <c r="C78" s="764"/>
      <c r="D78" s="764"/>
      <c r="E78" s="764"/>
      <c r="F78" s="340">
        <v>1</v>
      </c>
      <c r="G78" s="340"/>
      <c r="H78" s="340"/>
      <c r="I78" s="760"/>
      <c r="J78" s="760"/>
      <c r="K78" s="344"/>
      <c r="L78" s="656" t="str">
        <f>mergeValue(A78) &amp;"."&amp; mergeValue(B78)&amp;"."&amp; mergeValue(C78)&amp;"."&amp; mergeValue(D78)&amp;"."&amp; mergeValue(E78)&amp;"."&amp; mergeValue(F78)</f>
        <v>1.4.1.1.2.1</v>
      </c>
      <c r="M78" s="333" t="s">
        <v>1527</v>
      </c>
      <c r="N78" s="751"/>
      <c r="O78" s="669">
        <v>88.2</v>
      </c>
      <c r="P78" s="192"/>
      <c r="Q78" s="192"/>
      <c r="R78" s="752" t="s">
        <v>1307</v>
      </c>
      <c r="S78" s="750" t="s">
        <v>87</v>
      </c>
      <c r="T78" s="752" t="s">
        <v>1525</v>
      </c>
      <c r="U78" s="750" t="s">
        <v>87</v>
      </c>
      <c r="V78" s="669">
        <v>91.2</v>
      </c>
      <c r="W78" s="192"/>
      <c r="X78" s="192"/>
      <c r="Y78" s="752" t="s">
        <v>1526</v>
      </c>
      <c r="Z78" s="750" t="s">
        <v>87</v>
      </c>
      <c r="AA78" s="752" t="s">
        <v>1308</v>
      </c>
      <c r="AB78" s="750" t="s">
        <v>88</v>
      </c>
      <c r="AC78" s="282"/>
      <c r="AD78" s="770" t="s">
        <v>510</v>
      </c>
      <c r="AE78" s="298" t="str">
        <f>strCheckDate(O79:AC79)</f>
        <v/>
      </c>
      <c r="AG78" s="317" t="str">
        <f>IF(M78="","",M78 )</f>
        <v>Водоотведение, руб./м3 (без НДС)</v>
      </c>
      <c r="AH78" s="317"/>
      <c r="AI78" s="317"/>
      <c r="AJ78" s="317"/>
    </row>
    <row r="79" spans="1:42" ht="14.25" hidden="1" customHeight="1">
      <c r="A79" s="764"/>
      <c r="B79" s="764"/>
      <c r="C79" s="764"/>
      <c r="D79" s="764"/>
      <c r="E79" s="764"/>
      <c r="F79" s="340"/>
      <c r="G79" s="340"/>
      <c r="H79" s="340"/>
      <c r="I79" s="760"/>
      <c r="J79" s="760"/>
      <c r="K79" s="344"/>
      <c r="L79" s="171"/>
      <c r="M79" s="205"/>
      <c r="N79" s="751"/>
      <c r="O79" s="299"/>
      <c r="P79" s="296"/>
      <c r="Q79" s="297" t="str">
        <f>R78 &amp; "-" &amp; T78</f>
        <v>01.01.2021-30.06.2021</v>
      </c>
      <c r="R79" s="752"/>
      <c r="S79" s="750"/>
      <c r="T79" s="753"/>
      <c r="U79" s="750"/>
      <c r="V79" s="299"/>
      <c r="W79" s="296"/>
      <c r="X79" s="297" t="str">
        <f>Y78 &amp; "-" &amp; AA78</f>
        <v>01.07.2021-31.12.2021</v>
      </c>
      <c r="Y79" s="752"/>
      <c r="Z79" s="750"/>
      <c r="AA79" s="753"/>
      <c r="AB79" s="750"/>
      <c r="AC79" s="282"/>
      <c r="AD79" s="771"/>
      <c r="AH79" s="317"/>
    </row>
    <row r="80" spans="1:42" customFormat="1" ht="15" customHeight="1">
      <c r="A80" s="764"/>
      <c r="B80" s="764"/>
      <c r="C80" s="764"/>
      <c r="D80" s="764"/>
      <c r="E80" s="764"/>
      <c r="F80" s="340"/>
      <c r="G80" s="340"/>
      <c r="H80" s="340"/>
      <c r="I80" s="760"/>
      <c r="J80" s="760"/>
      <c r="K80" s="201"/>
      <c r="L80" s="112"/>
      <c r="M80" s="175" t="s">
        <v>410</v>
      </c>
      <c r="N80" s="197"/>
      <c r="O80" s="157"/>
      <c r="P80" s="157"/>
      <c r="Q80" s="157"/>
      <c r="R80" s="262"/>
      <c r="S80" s="198"/>
      <c r="T80" s="198"/>
      <c r="U80" s="198"/>
      <c r="V80" s="157"/>
      <c r="W80" s="157"/>
      <c r="X80" s="157"/>
      <c r="Y80" s="262"/>
      <c r="Z80" s="198"/>
      <c r="AA80" s="198"/>
      <c r="AB80" s="198"/>
      <c r="AC80" s="186"/>
      <c r="AD80" s="772"/>
      <c r="AE80" s="307"/>
      <c r="AF80" s="307"/>
      <c r="AG80" s="307"/>
      <c r="AH80" s="317"/>
      <c r="AI80" s="307"/>
      <c r="AJ80" s="298"/>
      <c r="AK80" s="298"/>
      <c r="AL80" s="298"/>
      <c r="AM80" s="298"/>
      <c r="AN80" s="298"/>
      <c r="AO80" s="298"/>
      <c r="AP80" s="35"/>
    </row>
    <row r="81" spans="1:42" ht="33.75" customHeight="1">
      <c r="A81" s="764"/>
      <c r="B81" s="764"/>
      <c r="C81" s="764"/>
      <c r="D81" s="764"/>
      <c r="E81" s="764">
        <v>3</v>
      </c>
      <c r="F81" s="654"/>
      <c r="G81" s="654"/>
      <c r="H81" s="654"/>
      <c r="I81" s="760"/>
      <c r="J81" s="760" t="s">
        <v>1515</v>
      </c>
      <c r="K81" s="101"/>
      <c r="L81" s="656" t="str">
        <f>mergeValue(A81) &amp;"."&amp; mergeValue(B81)&amp;"."&amp; mergeValue(C81)&amp;"."&amp; mergeValue(D81)&amp;"."&amp; mergeValue(E81)</f>
        <v>1.4.1.1.3</v>
      </c>
      <c r="M81" s="172" t="s">
        <v>10</v>
      </c>
      <c r="N81" s="286"/>
      <c r="O81" s="761" t="s">
        <v>307</v>
      </c>
      <c r="P81" s="762"/>
      <c r="Q81" s="762"/>
      <c r="R81" s="762"/>
      <c r="S81" s="762"/>
      <c r="T81" s="762"/>
      <c r="U81" s="762"/>
      <c r="V81" s="762"/>
      <c r="W81" s="762"/>
      <c r="X81" s="762"/>
      <c r="Y81" s="762"/>
      <c r="Z81" s="762"/>
      <c r="AA81" s="762"/>
      <c r="AB81" s="762"/>
      <c r="AC81" s="763"/>
      <c r="AD81" s="286" t="s">
        <v>509</v>
      </c>
      <c r="AF81" s="317" t="str">
        <f>strCheckUnique(AG81:AG84)</f>
        <v/>
      </c>
      <c r="AH81" s="317"/>
    </row>
    <row r="82" spans="1:42" ht="66" customHeight="1">
      <c r="A82" s="764"/>
      <c r="B82" s="764"/>
      <c r="C82" s="764"/>
      <c r="D82" s="764"/>
      <c r="E82" s="764"/>
      <c r="F82" s="340">
        <v>1</v>
      </c>
      <c r="G82" s="340"/>
      <c r="H82" s="340"/>
      <c r="I82" s="760"/>
      <c r="J82" s="760"/>
      <c r="K82" s="344"/>
      <c r="L82" s="656" t="str">
        <f>mergeValue(A82) &amp;"."&amp; mergeValue(B82)&amp;"."&amp; mergeValue(C82)&amp;"."&amp; mergeValue(D82)&amp;"."&amp; mergeValue(E82)&amp;"."&amp; mergeValue(F82)</f>
        <v>1.4.1.1.3.1</v>
      </c>
      <c r="M82" s="333" t="s">
        <v>1527</v>
      </c>
      <c r="N82" s="751"/>
      <c r="O82" s="669">
        <v>88.2</v>
      </c>
      <c r="P82" s="192"/>
      <c r="Q82" s="192"/>
      <c r="R82" s="752" t="s">
        <v>1307</v>
      </c>
      <c r="S82" s="750" t="s">
        <v>87</v>
      </c>
      <c r="T82" s="752" t="s">
        <v>1525</v>
      </c>
      <c r="U82" s="750" t="s">
        <v>87</v>
      </c>
      <c r="V82" s="669">
        <v>91.2</v>
      </c>
      <c r="W82" s="192"/>
      <c r="X82" s="192"/>
      <c r="Y82" s="752" t="s">
        <v>1526</v>
      </c>
      <c r="Z82" s="750" t="s">
        <v>87</v>
      </c>
      <c r="AA82" s="752" t="s">
        <v>1308</v>
      </c>
      <c r="AB82" s="750" t="s">
        <v>88</v>
      </c>
      <c r="AC82" s="282"/>
      <c r="AD82" s="770" t="s">
        <v>510</v>
      </c>
      <c r="AE82" s="298" t="str">
        <f>strCheckDate(O83:AC83)</f>
        <v/>
      </c>
      <c r="AG82" s="317" t="str">
        <f>IF(M82="","",M82 )</f>
        <v>Водоотведение, руб./м3 (без НДС)</v>
      </c>
      <c r="AH82" s="317"/>
      <c r="AI82" s="317"/>
      <c r="AJ82" s="317"/>
    </row>
    <row r="83" spans="1:42" ht="14.25" hidden="1" customHeight="1">
      <c r="A83" s="764"/>
      <c r="B83" s="764"/>
      <c r="C83" s="764"/>
      <c r="D83" s="764"/>
      <c r="E83" s="764"/>
      <c r="F83" s="340"/>
      <c r="G83" s="340"/>
      <c r="H83" s="340"/>
      <c r="I83" s="760"/>
      <c r="J83" s="760"/>
      <c r="K83" s="344"/>
      <c r="L83" s="171"/>
      <c r="M83" s="205"/>
      <c r="N83" s="751"/>
      <c r="O83" s="299"/>
      <c r="P83" s="296"/>
      <c r="Q83" s="297" t="str">
        <f>R82 &amp; "-" &amp; T82</f>
        <v>01.01.2021-30.06.2021</v>
      </c>
      <c r="R83" s="752"/>
      <c r="S83" s="750"/>
      <c r="T83" s="753"/>
      <c r="U83" s="750"/>
      <c r="V83" s="299"/>
      <c r="W83" s="296"/>
      <c r="X83" s="297" t="str">
        <f>Y82 &amp; "-" &amp; AA82</f>
        <v>01.07.2021-31.12.2021</v>
      </c>
      <c r="Y83" s="752"/>
      <c r="Z83" s="750"/>
      <c r="AA83" s="753"/>
      <c r="AB83" s="750"/>
      <c r="AC83" s="282"/>
      <c r="AD83" s="771"/>
      <c r="AH83" s="317"/>
    </row>
    <row r="84" spans="1:42" customFormat="1" ht="15" customHeight="1">
      <c r="A84" s="764"/>
      <c r="B84" s="764"/>
      <c r="C84" s="764"/>
      <c r="D84" s="764"/>
      <c r="E84" s="764"/>
      <c r="F84" s="340"/>
      <c r="G84" s="340"/>
      <c r="H84" s="340"/>
      <c r="I84" s="760"/>
      <c r="J84" s="760"/>
      <c r="K84" s="201"/>
      <c r="L84" s="112"/>
      <c r="M84" s="175" t="s">
        <v>410</v>
      </c>
      <c r="N84" s="197"/>
      <c r="O84" s="157"/>
      <c r="P84" s="157"/>
      <c r="Q84" s="157"/>
      <c r="R84" s="262"/>
      <c r="S84" s="198"/>
      <c r="T84" s="198"/>
      <c r="U84" s="198"/>
      <c r="V84" s="157"/>
      <c r="W84" s="157"/>
      <c r="X84" s="157"/>
      <c r="Y84" s="262"/>
      <c r="Z84" s="198"/>
      <c r="AA84" s="198"/>
      <c r="AB84" s="198"/>
      <c r="AC84" s="186"/>
      <c r="AD84" s="772"/>
      <c r="AE84" s="307"/>
      <c r="AF84" s="307"/>
      <c r="AG84" s="307"/>
      <c r="AH84" s="317"/>
      <c r="AI84" s="307"/>
      <c r="AJ84" s="298"/>
      <c r="AK84" s="298"/>
      <c r="AL84" s="298"/>
      <c r="AM84" s="298"/>
      <c r="AN84" s="298"/>
      <c r="AO84" s="298"/>
      <c r="AP84" s="35"/>
    </row>
    <row r="85" spans="1:42" customFormat="1" ht="15" customHeight="1">
      <c r="A85" s="764"/>
      <c r="B85" s="764"/>
      <c r="C85" s="764"/>
      <c r="D85" s="764"/>
      <c r="E85" s="340"/>
      <c r="F85" s="654"/>
      <c r="G85" s="654"/>
      <c r="H85" s="654"/>
      <c r="I85" s="760"/>
      <c r="J85" s="85"/>
      <c r="K85" s="201"/>
      <c r="L85" s="112"/>
      <c r="M85" s="164" t="s">
        <v>13</v>
      </c>
      <c r="N85" s="197"/>
      <c r="O85" s="157"/>
      <c r="P85" s="157"/>
      <c r="Q85" s="157"/>
      <c r="R85" s="262"/>
      <c r="S85" s="198"/>
      <c r="T85" s="198"/>
      <c r="U85" s="197"/>
      <c r="V85" s="157"/>
      <c r="W85" s="157"/>
      <c r="X85" s="157"/>
      <c r="Y85" s="262"/>
      <c r="Z85" s="198"/>
      <c r="AA85" s="198"/>
      <c r="AB85" s="197"/>
      <c r="AC85" s="198"/>
      <c r="AD85" s="186"/>
      <c r="AE85" s="307"/>
      <c r="AF85" s="307"/>
      <c r="AG85" s="307"/>
      <c r="AH85" s="307"/>
      <c r="AI85" s="307"/>
      <c r="AJ85" s="307"/>
      <c r="AK85" s="307"/>
      <c r="AL85" s="307"/>
      <c r="AM85" s="307"/>
      <c r="AN85" s="307"/>
      <c r="AO85" s="307"/>
    </row>
    <row r="86" spans="1:42" customFormat="1" ht="15" customHeight="1">
      <c r="A86" s="764"/>
      <c r="B86" s="764"/>
      <c r="C86" s="764"/>
      <c r="D86" s="340"/>
      <c r="E86" s="345" t="s">
        <v>256</v>
      </c>
      <c r="F86" s="654"/>
      <c r="G86" s="654"/>
      <c r="H86" s="654"/>
      <c r="I86" s="201"/>
      <c r="J86" s="85"/>
      <c r="K86" s="180"/>
      <c r="L86" s="112"/>
      <c r="M86" s="163" t="s">
        <v>411</v>
      </c>
      <c r="N86" s="197"/>
      <c r="O86" s="157"/>
      <c r="P86" s="157"/>
      <c r="Q86" s="157"/>
      <c r="R86" s="262"/>
      <c r="S86" s="198"/>
      <c r="T86" s="198"/>
      <c r="U86" s="197"/>
      <c r="V86" s="157"/>
      <c r="W86" s="157"/>
      <c r="X86" s="157"/>
      <c r="Y86" s="262"/>
      <c r="Z86" s="198"/>
      <c r="AA86" s="198"/>
      <c r="AB86" s="197"/>
      <c r="AC86" s="198"/>
      <c r="AD86" s="186"/>
      <c r="AE86" s="307"/>
      <c r="AF86" s="307"/>
      <c r="AG86" s="307"/>
      <c r="AH86" s="307"/>
      <c r="AI86" s="307"/>
      <c r="AJ86" s="307"/>
      <c r="AK86" s="307"/>
      <c r="AL86" s="307"/>
      <c r="AM86" s="307"/>
      <c r="AN86" s="307"/>
      <c r="AO86" s="307"/>
    </row>
    <row r="87" spans="1:42" ht="22.5">
      <c r="A87" s="764"/>
      <c r="B87" s="764">
        <v>5</v>
      </c>
      <c r="C87" s="340"/>
      <c r="D87" s="340"/>
      <c r="E87" s="654"/>
      <c r="F87" s="654"/>
      <c r="G87" s="654"/>
      <c r="H87" s="654"/>
      <c r="I87" s="644"/>
      <c r="J87" s="181"/>
      <c r="K87" s="35"/>
      <c r="L87" s="656" t="str">
        <f>mergeValue(A87) &amp;"."&amp; mergeValue(B87)</f>
        <v>1.5</v>
      </c>
      <c r="M87" s="159" t="s">
        <v>18</v>
      </c>
      <c r="N87" s="285"/>
      <c r="O87" s="754" t="str">
        <f>IF('Перечень тарифов'!N29="","","" &amp; 'Перечень тарифов'!N29 &amp; "")</f>
        <v>Тюменский муниципальный район, Онохинское (71644458);</v>
      </c>
      <c r="P87" s="755"/>
      <c r="Q87" s="755"/>
      <c r="R87" s="755"/>
      <c r="S87" s="755"/>
      <c r="T87" s="755"/>
      <c r="U87" s="755"/>
      <c r="V87" s="755"/>
      <c r="W87" s="755"/>
      <c r="X87" s="755"/>
      <c r="Y87" s="755"/>
      <c r="Z87" s="755"/>
      <c r="AA87" s="755"/>
      <c r="AB87" s="755"/>
      <c r="AC87" s="756"/>
      <c r="AD87" s="286" t="s">
        <v>508</v>
      </c>
    </row>
    <row r="88" spans="1:42" hidden="1">
      <c r="A88" s="764"/>
      <c r="B88" s="764"/>
      <c r="C88" s="764">
        <v>1</v>
      </c>
      <c r="D88" s="340"/>
      <c r="E88" s="654"/>
      <c r="F88" s="654"/>
      <c r="G88" s="654"/>
      <c r="H88" s="654"/>
      <c r="I88" s="344"/>
      <c r="J88" s="181"/>
      <c r="K88" s="101"/>
      <c r="L88" s="656" t="str">
        <f>mergeValue(A88) &amp;"."&amp; mergeValue(B88)&amp;"."&amp; mergeValue(C88)</f>
        <v>1.5.1</v>
      </c>
      <c r="M88" s="160"/>
      <c r="N88" s="285"/>
      <c r="O88" s="754"/>
      <c r="P88" s="755"/>
      <c r="Q88" s="755"/>
      <c r="R88" s="755"/>
      <c r="S88" s="755"/>
      <c r="T88" s="755"/>
      <c r="U88" s="755"/>
      <c r="V88" s="755"/>
      <c r="W88" s="755"/>
      <c r="X88" s="755"/>
      <c r="Y88" s="755"/>
      <c r="Z88" s="755"/>
      <c r="AA88" s="755"/>
      <c r="AB88" s="755"/>
      <c r="AC88" s="756"/>
      <c r="AD88" s="286"/>
      <c r="AH88" s="317"/>
    </row>
    <row r="89" spans="1:42" ht="33.75">
      <c r="A89" s="764"/>
      <c r="B89" s="764"/>
      <c r="C89" s="764"/>
      <c r="D89" s="764">
        <v>1</v>
      </c>
      <c r="E89" s="654"/>
      <c r="F89" s="654"/>
      <c r="G89" s="654"/>
      <c r="H89" s="654"/>
      <c r="I89" s="760"/>
      <c r="J89" s="181"/>
      <c r="K89" s="101"/>
      <c r="L89" s="656" t="str">
        <f>mergeValue(A89) &amp;"."&amp; mergeValue(B89)&amp;"."&amp; mergeValue(C89)&amp;"."&amp; mergeValue(D89)</f>
        <v>1.5.1.1</v>
      </c>
      <c r="M89" s="161" t="s">
        <v>409</v>
      </c>
      <c r="N89" s="285"/>
      <c r="O89" s="757" t="s">
        <v>1531</v>
      </c>
      <c r="P89" s="758"/>
      <c r="Q89" s="758"/>
      <c r="R89" s="758"/>
      <c r="S89" s="758"/>
      <c r="T89" s="758"/>
      <c r="U89" s="758"/>
      <c r="V89" s="758"/>
      <c r="W89" s="758"/>
      <c r="X89" s="758"/>
      <c r="Y89" s="758"/>
      <c r="Z89" s="758"/>
      <c r="AA89" s="758"/>
      <c r="AB89" s="758"/>
      <c r="AC89" s="759"/>
      <c r="AD89" s="286" t="s">
        <v>630</v>
      </c>
      <c r="AH89" s="317"/>
    </row>
    <row r="90" spans="1:42" ht="33.75" customHeight="1">
      <c r="A90" s="764"/>
      <c r="B90" s="764"/>
      <c r="C90" s="764"/>
      <c r="D90" s="764"/>
      <c r="E90" s="764">
        <v>1</v>
      </c>
      <c r="F90" s="654"/>
      <c r="G90" s="654"/>
      <c r="H90" s="654"/>
      <c r="I90" s="760"/>
      <c r="J90" s="760"/>
      <c r="K90" s="101"/>
      <c r="L90" s="656" t="str">
        <f>mergeValue(A90) &amp;"."&amp; mergeValue(B90)&amp;"."&amp; mergeValue(C90)&amp;"."&amp; mergeValue(D90)&amp;"."&amp; mergeValue(E90)</f>
        <v>1.5.1.1.1</v>
      </c>
      <c r="M90" s="172" t="s">
        <v>10</v>
      </c>
      <c r="N90" s="286"/>
      <c r="O90" s="761" t="s">
        <v>707</v>
      </c>
      <c r="P90" s="762"/>
      <c r="Q90" s="762"/>
      <c r="R90" s="762"/>
      <c r="S90" s="762"/>
      <c r="T90" s="762"/>
      <c r="U90" s="762"/>
      <c r="V90" s="762"/>
      <c r="W90" s="762"/>
      <c r="X90" s="762"/>
      <c r="Y90" s="762"/>
      <c r="Z90" s="762"/>
      <c r="AA90" s="762"/>
      <c r="AB90" s="762"/>
      <c r="AC90" s="763"/>
      <c r="AD90" s="286" t="s">
        <v>509</v>
      </c>
      <c r="AF90" s="317" t="str">
        <f>strCheckUnique(AG90:AG93)</f>
        <v/>
      </c>
      <c r="AH90" s="317"/>
    </row>
    <row r="91" spans="1:42" ht="66" customHeight="1">
      <c r="A91" s="764"/>
      <c r="B91" s="764"/>
      <c r="C91" s="764"/>
      <c r="D91" s="764"/>
      <c r="E91" s="764"/>
      <c r="F91" s="340">
        <v>1</v>
      </c>
      <c r="G91" s="340"/>
      <c r="H91" s="340"/>
      <c r="I91" s="760"/>
      <c r="J91" s="760"/>
      <c r="K91" s="344"/>
      <c r="L91" s="656" t="str">
        <f>mergeValue(A91) &amp;"."&amp; mergeValue(B91)&amp;"."&amp; mergeValue(C91)&amp;"."&amp; mergeValue(D91)&amp;"."&amp; mergeValue(E91)&amp;"."&amp; mergeValue(F91)</f>
        <v>1.5.1.1.1.1</v>
      </c>
      <c r="M91" s="333" t="s">
        <v>1524</v>
      </c>
      <c r="N91" s="751"/>
      <c r="O91" s="669">
        <v>105.84</v>
      </c>
      <c r="P91" s="192"/>
      <c r="Q91" s="192"/>
      <c r="R91" s="752" t="s">
        <v>1307</v>
      </c>
      <c r="S91" s="750" t="s">
        <v>87</v>
      </c>
      <c r="T91" s="752" t="s">
        <v>1525</v>
      </c>
      <c r="U91" s="750" t="s">
        <v>87</v>
      </c>
      <c r="V91" s="669">
        <v>109.44</v>
      </c>
      <c r="W91" s="192"/>
      <c r="X91" s="192"/>
      <c r="Y91" s="752" t="s">
        <v>1526</v>
      </c>
      <c r="Z91" s="750" t="s">
        <v>87</v>
      </c>
      <c r="AA91" s="752" t="s">
        <v>1308</v>
      </c>
      <c r="AB91" s="750" t="s">
        <v>88</v>
      </c>
      <c r="AC91" s="282"/>
      <c r="AD91" s="770" t="s">
        <v>510</v>
      </c>
      <c r="AE91" s="298" t="str">
        <f>strCheckDate(O92:AC92)</f>
        <v/>
      </c>
      <c r="AG91" s="317" t="str">
        <f>IF(M91="","",M91 )</f>
        <v>Водоотведение, руб./м3 (с НДС)</v>
      </c>
      <c r="AH91" s="317"/>
      <c r="AI91" s="317"/>
      <c r="AJ91" s="317"/>
    </row>
    <row r="92" spans="1:42" ht="14.25" hidden="1" customHeight="1">
      <c r="A92" s="764"/>
      <c r="B92" s="764"/>
      <c r="C92" s="764"/>
      <c r="D92" s="764"/>
      <c r="E92" s="764"/>
      <c r="F92" s="340"/>
      <c r="G92" s="340"/>
      <c r="H92" s="340"/>
      <c r="I92" s="760"/>
      <c r="J92" s="760"/>
      <c r="K92" s="344"/>
      <c r="L92" s="171"/>
      <c r="M92" s="205"/>
      <c r="N92" s="751"/>
      <c r="O92" s="299"/>
      <c r="P92" s="296"/>
      <c r="Q92" s="297" t="str">
        <f>R91 &amp; "-" &amp; T91</f>
        <v>01.01.2021-30.06.2021</v>
      </c>
      <c r="R92" s="752"/>
      <c r="S92" s="750"/>
      <c r="T92" s="753"/>
      <c r="U92" s="750"/>
      <c r="V92" s="299"/>
      <c r="W92" s="296"/>
      <c r="X92" s="297" t="str">
        <f>Y91 &amp; "-" &amp; AA91</f>
        <v>01.07.2021-31.12.2021</v>
      </c>
      <c r="Y92" s="752"/>
      <c r="Z92" s="750"/>
      <c r="AA92" s="753"/>
      <c r="AB92" s="750"/>
      <c r="AC92" s="282"/>
      <c r="AD92" s="771"/>
      <c r="AH92" s="317"/>
    </row>
    <row r="93" spans="1:42" customFormat="1" ht="15" customHeight="1">
      <c r="A93" s="764"/>
      <c r="B93" s="764"/>
      <c r="C93" s="764"/>
      <c r="D93" s="764"/>
      <c r="E93" s="764"/>
      <c r="F93" s="340"/>
      <c r="G93" s="340"/>
      <c r="H93" s="340"/>
      <c r="I93" s="760"/>
      <c r="J93" s="760"/>
      <c r="K93" s="201"/>
      <c r="L93" s="112"/>
      <c r="M93" s="175" t="s">
        <v>410</v>
      </c>
      <c r="N93" s="197"/>
      <c r="O93" s="157"/>
      <c r="P93" s="157"/>
      <c r="Q93" s="157"/>
      <c r="R93" s="262"/>
      <c r="S93" s="198"/>
      <c r="T93" s="198"/>
      <c r="U93" s="198"/>
      <c r="V93" s="157"/>
      <c r="W93" s="157"/>
      <c r="X93" s="157"/>
      <c r="Y93" s="262"/>
      <c r="Z93" s="198"/>
      <c r="AA93" s="198"/>
      <c r="AB93" s="198"/>
      <c r="AC93" s="186"/>
      <c r="AD93" s="772"/>
      <c r="AE93" s="307"/>
      <c r="AF93" s="307"/>
      <c r="AG93" s="307"/>
      <c r="AH93" s="317"/>
      <c r="AI93" s="307"/>
      <c r="AJ93" s="298"/>
      <c r="AK93" s="298"/>
      <c r="AL93" s="298"/>
      <c r="AM93" s="298"/>
      <c r="AN93" s="298"/>
      <c r="AO93" s="298"/>
      <c r="AP93" s="35"/>
    </row>
    <row r="94" spans="1:42" ht="33.75" customHeight="1">
      <c r="A94" s="764"/>
      <c r="B94" s="764"/>
      <c r="C94" s="764"/>
      <c r="D94" s="764"/>
      <c r="E94" s="764">
        <v>2</v>
      </c>
      <c r="F94" s="654"/>
      <c r="G94" s="654"/>
      <c r="H94" s="654"/>
      <c r="I94" s="760"/>
      <c r="J94" s="760" t="s">
        <v>1515</v>
      </c>
      <c r="K94" s="101"/>
      <c r="L94" s="656" t="str">
        <f>mergeValue(A94) &amp;"."&amp; mergeValue(B94)&amp;"."&amp; mergeValue(C94)&amp;"."&amp; mergeValue(D94)&amp;"."&amp; mergeValue(E94)</f>
        <v>1.5.1.1.2</v>
      </c>
      <c r="M94" s="172" t="s">
        <v>10</v>
      </c>
      <c r="N94" s="286"/>
      <c r="O94" s="761" t="s">
        <v>306</v>
      </c>
      <c r="P94" s="762"/>
      <c r="Q94" s="762"/>
      <c r="R94" s="762"/>
      <c r="S94" s="762"/>
      <c r="T94" s="762"/>
      <c r="U94" s="762"/>
      <c r="V94" s="762"/>
      <c r="W94" s="762"/>
      <c r="X94" s="762"/>
      <c r="Y94" s="762"/>
      <c r="Z94" s="762"/>
      <c r="AA94" s="762"/>
      <c r="AB94" s="762"/>
      <c r="AC94" s="763"/>
      <c r="AD94" s="286" t="s">
        <v>509</v>
      </c>
      <c r="AF94" s="317" t="str">
        <f>strCheckUnique(AG94:AG97)</f>
        <v/>
      </c>
      <c r="AH94" s="317"/>
    </row>
    <row r="95" spans="1:42" ht="66" customHeight="1">
      <c r="A95" s="764"/>
      <c r="B95" s="764"/>
      <c r="C95" s="764"/>
      <c r="D95" s="764"/>
      <c r="E95" s="764"/>
      <c r="F95" s="340">
        <v>1</v>
      </c>
      <c r="G95" s="340"/>
      <c r="H95" s="340"/>
      <c r="I95" s="760"/>
      <c r="J95" s="760"/>
      <c r="K95" s="344"/>
      <c r="L95" s="656" t="str">
        <f>mergeValue(A95) &amp;"."&amp; mergeValue(B95)&amp;"."&amp; mergeValue(C95)&amp;"."&amp; mergeValue(D95)&amp;"."&amp; mergeValue(E95)&amp;"."&amp; mergeValue(F95)</f>
        <v>1.5.1.1.2.1</v>
      </c>
      <c r="M95" s="333" t="s">
        <v>1527</v>
      </c>
      <c r="N95" s="751"/>
      <c r="O95" s="669">
        <v>88.2</v>
      </c>
      <c r="P95" s="192"/>
      <c r="Q95" s="192"/>
      <c r="R95" s="752" t="s">
        <v>1307</v>
      </c>
      <c r="S95" s="750" t="s">
        <v>87</v>
      </c>
      <c r="T95" s="752" t="s">
        <v>1525</v>
      </c>
      <c r="U95" s="750" t="s">
        <v>87</v>
      </c>
      <c r="V95" s="669">
        <v>91.2</v>
      </c>
      <c r="W95" s="192"/>
      <c r="X95" s="192"/>
      <c r="Y95" s="752" t="s">
        <v>1526</v>
      </c>
      <c r="Z95" s="750" t="s">
        <v>87</v>
      </c>
      <c r="AA95" s="752" t="s">
        <v>1308</v>
      </c>
      <c r="AB95" s="750" t="s">
        <v>88</v>
      </c>
      <c r="AC95" s="282"/>
      <c r="AD95" s="770" t="s">
        <v>510</v>
      </c>
      <c r="AE95" s="298" t="str">
        <f>strCheckDate(O96:AC96)</f>
        <v/>
      </c>
      <c r="AG95" s="317" t="str">
        <f>IF(M95="","",M95 )</f>
        <v>Водоотведение, руб./м3 (без НДС)</v>
      </c>
      <c r="AH95" s="317"/>
      <c r="AI95" s="317"/>
      <c r="AJ95" s="317"/>
    </row>
    <row r="96" spans="1:42" ht="14.25" hidden="1" customHeight="1">
      <c r="A96" s="764"/>
      <c r="B96" s="764"/>
      <c r="C96" s="764"/>
      <c r="D96" s="764"/>
      <c r="E96" s="764"/>
      <c r="F96" s="340"/>
      <c r="G96" s="340"/>
      <c r="H96" s="340"/>
      <c r="I96" s="760"/>
      <c r="J96" s="760"/>
      <c r="K96" s="344"/>
      <c r="L96" s="171"/>
      <c r="M96" s="205"/>
      <c r="N96" s="751"/>
      <c r="O96" s="299"/>
      <c r="P96" s="296"/>
      <c r="Q96" s="297" t="str">
        <f>R95 &amp; "-" &amp; T95</f>
        <v>01.01.2021-30.06.2021</v>
      </c>
      <c r="R96" s="752"/>
      <c r="S96" s="750"/>
      <c r="T96" s="753"/>
      <c r="U96" s="750"/>
      <c r="V96" s="299"/>
      <c r="W96" s="296"/>
      <c r="X96" s="297" t="str">
        <f>Y95 &amp; "-" &amp; AA95</f>
        <v>01.07.2021-31.12.2021</v>
      </c>
      <c r="Y96" s="752"/>
      <c r="Z96" s="750"/>
      <c r="AA96" s="753"/>
      <c r="AB96" s="750"/>
      <c r="AC96" s="282"/>
      <c r="AD96" s="771"/>
      <c r="AH96" s="317"/>
    </row>
    <row r="97" spans="1:42" customFormat="1" ht="15" customHeight="1">
      <c r="A97" s="764"/>
      <c r="B97" s="764"/>
      <c r="C97" s="764"/>
      <c r="D97" s="764"/>
      <c r="E97" s="764"/>
      <c r="F97" s="340"/>
      <c r="G97" s="340"/>
      <c r="H97" s="340"/>
      <c r="I97" s="760"/>
      <c r="J97" s="760"/>
      <c r="K97" s="201"/>
      <c r="L97" s="112"/>
      <c r="M97" s="175" t="s">
        <v>410</v>
      </c>
      <c r="N97" s="197"/>
      <c r="O97" s="157"/>
      <c r="P97" s="157"/>
      <c r="Q97" s="157"/>
      <c r="R97" s="262"/>
      <c r="S97" s="198"/>
      <c r="T97" s="198"/>
      <c r="U97" s="198"/>
      <c r="V97" s="157"/>
      <c r="W97" s="157"/>
      <c r="X97" s="157"/>
      <c r="Y97" s="262"/>
      <c r="Z97" s="198"/>
      <c r="AA97" s="198"/>
      <c r="AB97" s="198"/>
      <c r="AC97" s="186"/>
      <c r="AD97" s="772"/>
      <c r="AE97" s="307"/>
      <c r="AF97" s="307"/>
      <c r="AG97" s="307"/>
      <c r="AH97" s="317"/>
      <c r="AI97" s="307"/>
      <c r="AJ97" s="298"/>
      <c r="AK97" s="298"/>
      <c r="AL97" s="298"/>
      <c r="AM97" s="298"/>
      <c r="AN97" s="298"/>
      <c r="AO97" s="298"/>
      <c r="AP97" s="35"/>
    </row>
    <row r="98" spans="1:42" ht="33.75" customHeight="1">
      <c r="A98" s="764"/>
      <c r="B98" s="764"/>
      <c r="C98" s="764"/>
      <c r="D98" s="764"/>
      <c r="E98" s="764">
        <v>3</v>
      </c>
      <c r="F98" s="654"/>
      <c r="G98" s="654"/>
      <c r="H98" s="654"/>
      <c r="I98" s="760"/>
      <c r="J98" s="760" t="s">
        <v>1515</v>
      </c>
      <c r="K98" s="101"/>
      <c r="L98" s="656" t="str">
        <f>mergeValue(A98) &amp;"."&amp; mergeValue(B98)&amp;"."&amp; mergeValue(C98)&amp;"."&amp; mergeValue(D98)&amp;"."&amp; mergeValue(E98)</f>
        <v>1.5.1.1.3</v>
      </c>
      <c r="M98" s="172" t="s">
        <v>10</v>
      </c>
      <c r="N98" s="286"/>
      <c r="O98" s="761" t="s">
        <v>307</v>
      </c>
      <c r="P98" s="762"/>
      <c r="Q98" s="762"/>
      <c r="R98" s="762"/>
      <c r="S98" s="762"/>
      <c r="T98" s="762"/>
      <c r="U98" s="762"/>
      <c r="V98" s="762"/>
      <c r="W98" s="762"/>
      <c r="X98" s="762"/>
      <c r="Y98" s="762"/>
      <c r="Z98" s="762"/>
      <c r="AA98" s="762"/>
      <c r="AB98" s="762"/>
      <c r="AC98" s="763"/>
      <c r="AD98" s="286" t="s">
        <v>509</v>
      </c>
      <c r="AF98" s="317" t="str">
        <f>strCheckUnique(AG98:AG101)</f>
        <v/>
      </c>
      <c r="AH98" s="317"/>
    </row>
    <row r="99" spans="1:42" ht="66" customHeight="1">
      <c r="A99" s="764"/>
      <c r="B99" s="764"/>
      <c r="C99" s="764"/>
      <c r="D99" s="764"/>
      <c r="E99" s="764"/>
      <c r="F99" s="340">
        <v>1</v>
      </c>
      <c r="G99" s="340"/>
      <c r="H99" s="340"/>
      <c r="I99" s="760"/>
      <c r="J99" s="760"/>
      <c r="K99" s="344"/>
      <c r="L99" s="656" t="str">
        <f>mergeValue(A99) &amp;"."&amp; mergeValue(B99)&amp;"."&amp; mergeValue(C99)&amp;"."&amp; mergeValue(D99)&amp;"."&amp; mergeValue(E99)&amp;"."&amp; mergeValue(F99)</f>
        <v>1.5.1.1.3.1</v>
      </c>
      <c r="M99" s="333" t="s">
        <v>1527</v>
      </c>
      <c r="N99" s="751"/>
      <c r="O99" s="669">
        <v>88.2</v>
      </c>
      <c r="P99" s="192"/>
      <c r="Q99" s="192"/>
      <c r="R99" s="752" t="s">
        <v>1307</v>
      </c>
      <c r="S99" s="750" t="s">
        <v>87</v>
      </c>
      <c r="T99" s="752" t="s">
        <v>1525</v>
      </c>
      <c r="U99" s="750" t="s">
        <v>87</v>
      </c>
      <c r="V99" s="669">
        <v>91.2</v>
      </c>
      <c r="W99" s="192"/>
      <c r="X99" s="192"/>
      <c r="Y99" s="752" t="s">
        <v>1526</v>
      </c>
      <c r="Z99" s="750" t="s">
        <v>87</v>
      </c>
      <c r="AA99" s="752" t="s">
        <v>1308</v>
      </c>
      <c r="AB99" s="750" t="s">
        <v>88</v>
      </c>
      <c r="AC99" s="282"/>
      <c r="AD99" s="770" t="s">
        <v>510</v>
      </c>
      <c r="AE99" s="298" t="str">
        <f>strCheckDate(O100:AC100)</f>
        <v/>
      </c>
      <c r="AG99" s="317" t="str">
        <f>IF(M99="","",M99 )</f>
        <v>Водоотведение, руб./м3 (без НДС)</v>
      </c>
      <c r="AH99" s="317"/>
      <c r="AI99" s="317"/>
      <c r="AJ99" s="317"/>
    </row>
    <row r="100" spans="1:42" ht="14.25" hidden="1" customHeight="1">
      <c r="A100" s="764"/>
      <c r="B100" s="764"/>
      <c r="C100" s="764"/>
      <c r="D100" s="764"/>
      <c r="E100" s="764"/>
      <c r="F100" s="340"/>
      <c r="G100" s="340"/>
      <c r="H100" s="340"/>
      <c r="I100" s="760"/>
      <c r="J100" s="760"/>
      <c r="K100" s="344"/>
      <c r="L100" s="171"/>
      <c r="M100" s="205"/>
      <c r="N100" s="751"/>
      <c r="O100" s="299"/>
      <c r="P100" s="296"/>
      <c r="Q100" s="297" t="str">
        <f>R99 &amp; "-" &amp; T99</f>
        <v>01.01.2021-30.06.2021</v>
      </c>
      <c r="R100" s="752"/>
      <c r="S100" s="750"/>
      <c r="T100" s="753"/>
      <c r="U100" s="750"/>
      <c r="V100" s="299"/>
      <c r="W100" s="296"/>
      <c r="X100" s="297" t="str">
        <f>Y99 &amp; "-" &amp; AA99</f>
        <v>01.07.2021-31.12.2021</v>
      </c>
      <c r="Y100" s="752"/>
      <c r="Z100" s="750"/>
      <c r="AA100" s="753"/>
      <c r="AB100" s="750"/>
      <c r="AC100" s="282"/>
      <c r="AD100" s="771"/>
      <c r="AH100" s="317"/>
    </row>
    <row r="101" spans="1:42" customFormat="1" ht="15" customHeight="1">
      <c r="A101" s="764"/>
      <c r="B101" s="764"/>
      <c r="C101" s="764"/>
      <c r="D101" s="764"/>
      <c r="E101" s="764"/>
      <c r="F101" s="340"/>
      <c r="G101" s="340"/>
      <c r="H101" s="340"/>
      <c r="I101" s="760"/>
      <c r="J101" s="760"/>
      <c r="K101" s="201"/>
      <c r="L101" s="112"/>
      <c r="M101" s="175" t="s">
        <v>410</v>
      </c>
      <c r="N101" s="197"/>
      <c r="O101" s="157"/>
      <c r="P101" s="157"/>
      <c r="Q101" s="157"/>
      <c r="R101" s="262"/>
      <c r="S101" s="198"/>
      <c r="T101" s="198"/>
      <c r="U101" s="198"/>
      <c r="V101" s="157"/>
      <c r="W101" s="157"/>
      <c r="X101" s="157"/>
      <c r="Y101" s="262"/>
      <c r="Z101" s="198"/>
      <c r="AA101" s="198"/>
      <c r="AB101" s="198"/>
      <c r="AC101" s="186"/>
      <c r="AD101" s="772"/>
      <c r="AE101" s="307"/>
      <c r="AF101" s="307"/>
      <c r="AG101" s="307"/>
      <c r="AH101" s="317"/>
      <c r="AI101" s="307"/>
      <c r="AJ101" s="298"/>
      <c r="AK101" s="298"/>
      <c r="AL101" s="298"/>
      <c r="AM101" s="298"/>
      <c r="AN101" s="298"/>
      <c r="AO101" s="298"/>
      <c r="AP101" s="35"/>
    </row>
    <row r="102" spans="1:42" customFormat="1" ht="15" customHeight="1">
      <c r="A102" s="764"/>
      <c r="B102" s="764"/>
      <c r="C102" s="764"/>
      <c r="D102" s="764"/>
      <c r="E102" s="340"/>
      <c r="F102" s="654"/>
      <c r="G102" s="654"/>
      <c r="H102" s="654"/>
      <c r="I102" s="760"/>
      <c r="J102" s="85"/>
      <c r="K102" s="201"/>
      <c r="L102" s="112"/>
      <c r="M102" s="164" t="s">
        <v>13</v>
      </c>
      <c r="N102" s="197"/>
      <c r="O102" s="157"/>
      <c r="P102" s="157"/>
      <c r="Q102" s="157"/>
      <c r="R102" s="262"/>
      <c r="S102" s="198"/>
      <c r="T102" s="198"/>
      <c r="U102" s="197"/>
      <c r="V102" s="157"/>
      <c r="W102" s="157"/>
      <c r="X102" s="157"/>
      <c r="Y102" s="262"/>
      <c r="Z102" s="198"/>
      <c r="AA102" s="198"/>
      <c r="AB102" s="197"/>
      <c r="AC102" s="198"/>
      <c r="AD102" s="186"/>
      <c r="AE102" s="307"/>
      <c r="AF102" s="307"/>
      <c r="AG102" s="307"/>
      <c r="AH102" s="307"/>
      <c r="AI102" s="307"/>
      <c r="AJ102" s="307"/>
      <c r="AK102" s="307"/>
      <c r="AL102" s="307"/>
      <c r="AM102" s="307"/>
      <c r="AN102" s="307"/>
      <c r="AO102" s="307"/>
    </row>
    <row r="103" spans="1:42" customFormat="1" ht="15" customHeight="1">
      <c r="A103" s="764"/>
      <c r="B103" s="764"/>
      <c r="C103" s="764"/>
      <c r="D103" s="340"/>
      <c r="E103" s="345" t="s">
        <v>256</v>
      </c>
      <c r="F103" s="654"/>
      <c r="G103" s="654"/>
      <c r="H103" s="654"/>
      <c r="I103" s="201"/>
      <c r="J103" s="85"/>
      <c r="K103" s="180"/>
      <c r="L103" s="112"/>
      <c r="M103" s="163" t="s">
        <v>411</v>
      </c>
      <c r="N103" s="197"/>
      <c r="O103" s="157"/>
      <c r="P103" s="157"/>
      <c r="Q103" s="157"/>
      <c r="R103" s="262"/>
      <c r="S103" s="198"/>
      <c r="T103" s="198"/>
      <c r="U103" s="197"/>
      <c r="V103" s="157"/>
      <c r="W103" s="157"/>
      <c r="X103" s="157"/>
      <c r="Y103" s="262"/>
      <c r="Z103" s="198"/>
      <c r="AA103" s="198"/>
      <c r="AB103" s="197"/>
      <c r="AC103" s="198"/>
      <c r="AD103" s="186"/>
      <c r="AE103" s="307"/>
      <c r="AF103" s="307"/>
      <c r="AG103" s="307"/>
      <c r="AH103" s="307"/>
      <c r="AI103" s="307"/>
      <c r="AJ103" s="307"/>
      <c r="AK103" s="307"/>
      <c r="AL103" s="307"/>
      <c r="AM103" s="307"/>
      <c r="AN103" s="307"/>
      <c r="AO103" s="307"/>
    </row>
    <row r="104" spans="1:42" ht="22.5">
      <c r="A104" s="764"/>
      <c r="B104" s="764">
        <v>6</v>
      </c>
      <c r="C104" s="340"/>
      <c r="D104" s="340"/>
      <c r="E104" s="654"/>
      <c r="F104" s="654"/>
      <c r="G104" s="654"/>
      <c r="H104" s="654"/>
      <c r="I104" s="644"/>
      <c r="J104" s="181"/>
      <c r="K104" s="35"/>
      <c r="L104" s="656" t="str">
        <f>mergeValue(A104) &amp;"."&amp; mergeValue(B104)</f>
        <v>1.6</v>
      </c>
      <c r="M104" s="159" t="s">
        <v>18</v>
      </c>
      <c r="N104" s="285"/>
      <c r="O104" s="754" t="str">
        <f>IF('Перечень тарифов'!N31="","","" &amp; 'Перечень тарифов'!N31 &amp; "")</f>
        <v>Тюменский муниципальный район, Переваловское (71644460);</v>
      </c>
      <c r="P104" s="755"/>
      <c r="Q104" s="755"/>
      <c r="R104" s="755"/>
      <c r="S104" s="755"/>
      <c r="T104" s="755"/>
      <c r="U104" s="755"/>
      <c r="V104" s="755"/>
      <c r="W104" s="755"/>
      <c r="X104" s="755"/>
      <c r="Y104" s="755"/>
      <c r="Z104" s="755"/>
      <c r="AA104" s="755"/>
      <c r="AB104" s="755"/>
      <c r="AC104" s="756"/>
      <c r="AD104" s="286" t="s">
        <v>508</v>
      </c>
    </row>
    <row r="105" spans="1:42" hidden="1">
      <c r="A105" s="764"/>
      <c r="B105" s="764"/>
      <c r="C105" s="764">
        <v>1</v>
      </c>
      <c r="D105" s="340"/>
      <c r="E105" s="654"/>
      <c r="F105" s="654"/>
      <c r="G105" s="654"/>
      <c r="H105" s="654"/>
      <c r="I105" s="344"/>
      <c r="J105" s="181"/>
      <c r="K105" s="101"/>
      <c r="L105" s="656" t="str">
        <f>mergeValue(A105) &amp;"."&amp; mergeValue(B105)&amp;"."&amp; mergeValue(C105)</f>
        <v>1.6.1</v>
      </c>
      <c r="M105" s="160"/>
      <c r="N105" s="285"/>
      <c r="O105" s="754"/>
      <c r="P105" s="755"/>
      <c r="Q105" s="755"/>
      <c r="R105" s="755"/>
      <c r="S105" s="755"/>
      <c r="T105" s="755"/>
      <c r="U105" s="755"/>
      <c r="V105" s="755"/>
      <c r="W105" s="755"/>
      <c r="X105" s="755"/>
      <c r="Y105" s="755"/>
      <c r="Z105" s="755"/>
      <c r="AA105" s="755"/>
      <c r="AB105" s="755"/>
      <c r="AC105" s="756"/>
      <c r="AD105" s="286"/>
      <c r="AH105" s="317"/>
    </row>
    <row r="106" spans="1:42" ht="33.75">
      <c r="A106" s="764"/>
      <c r="B106" s="764"/>
      <c r="C106" s="764"/>
      <c r="D106" s="764">
        <v>1</v>
      </c>
      <c r="E106" s="654"/>
      <c r="F106" s="654"/>
      <c r="G106" s="654"/>
      <c r="H106" s="654"/>
      <c r="I106" s="760"/>
      <c r="J106" s="181"/>
      <c r="K106" s="101"/>
      <c r="L106" s="656" t="str">
        <f>mergeValue(A106) &amp;"."&amp; mergeValue(B106)&amp;"."&amp; mergeValue(C106)&amp;"."&amp; mergeValue(D106)</f>
        <v>1.6.1.1</v>
      </c>
      <c r="M106" s="161" t="s">
        <v>409</v>
      </c>
      <c r="N106" s="285"/>
      <c r="O106" s="757" t="s">
        <v>1532</v>
      </c>
      <c r="P106" s="758"/>
      <c r="Q106" s="758"/>
      <c r="R106" s="758"/>
      <c r="S106" s="758"/>
      <c r="T106" s="758"/>
      <c r="U106" s="758"/>
      <c r="V106" s="758"/>
      <c r="W106" s="758"/>
      <c r="X106" s="758"/>
      <c r="Y106" s="758"/>
      <c r="Z106" s="758"/>
      <c r="AA106" s="758"/>
      <c r="AB106" s="758"/>
      <c r="AC106" s="759"/>
      <c r="AD106" s="286" t="s">
        <v>630</v>
      </c>
      <c r="AH106" s="317"/>
    </row>
    <row r="107" spans="1:42" ht="33.75" customHeight="1">
      <c r="A107" s="764"/>
      <c r="B107" s="764"/>
      <c r="C107" s="764"/>
      <c r="D107" s="764"/>
      <c r="E107" s="764">
        <v>1</v>
      </c>
      <c r="F107" s="654"/>
      <c r="G107" s="654"/>
      <c r="H107" s="654"/>
      <c r="I107" s="760"/>
      <c r="J107" s="760"/>
      <c r="K107" s="101"/>
      <c r="L107" s="656" t="str">
        <f>mergeValue(A107) &amp;"."&amp; mergeValue(B107)&amp;"."&amp; mergeValue(C107)&amp;"."&amp; mergeValue(D107)&amp;"."&amp; mergeValue(E107)</f>
        <v>1.6.1.1.1</v>
      </c>
      <c r="M107" s="172" t="s">
        <v>10</v>
      </c>
      <c r="N107" s="286"/>
      <c r="O107" s="761" t="s">
        <v>707</v>
      </c>
      <c r="P107" s="762"/>
      <c r="Q107" s="762"/>
      <c r="R107" s="762"/>
      <c r="S107" s="762"/>
      <c r="T107" s="762"/>
      <c r="U107" s="762"/>
      <c r="V107" s="762"/>
      <c r="W107" s="762"/>
      <c r="X107" s="762"/>
      <c r="Y107" s="762"/>
      <c r="Z107" s="762"/>
      <c r="AA107" s="762"/>
      <c r="AB107" s="762"/>
      <c r="AC107" s="763"/>
      <c r="AD107" s="286" t="s">
        <v>509</v>
      </c>
      <c r="AF107" s="317" t="str">
        <f>strCheckUnique(AG107:AG110)</f>
        <v/>
      </c>
      <c r="AH107" s="317"/>
    </row>
    <row r="108" spans="1:42" ht="66" customHeight="1">
      <c r="A108" s="764"/>
      <c r="B108" s="764"/>
      <c r="C108" s="764"/>
      <c r="D108" s="764"/>
      <c r="E108" s="764"/>
      <c r="F108" s="340">
        <v>1</v>
      </c>
      <c r="G108" s="340"/>
      <c r="H108" s="340"/>
      <c r="I108" s="760"/>
      <c r="J108" s="760"/>
      <c r="K108" s="344"/>
      <c r="L108" s="656" t="str">
        <f>mergeValue(A108) &amp;"."&amp; mergeValue(B108)&amp;"."&amp; mergeValue(C108)&amp;"."&amp; mergeValue(D108)&amp;"."&amp; mergeValue(E108)&amp;"."&amp; mergeValue(F108)</f>
        <v>1.6.1.1.1.1</v>
      </c>
      <c r="M108" s="333" t="s">
        <v>1524</v>
      </c>
      <c r="N108" s="751"/>
      <c r="O108" s="669">
        <v>105.84</v>
      </c>
      <c r="P108" s="192"/>
      <c r="Q108" s="192"/>
      <c r="R108" s="752" t="s">
        <v>1307</v>
      </c>
      <c r="S108" s="750" t="s">
        <v>87</v>
      </c>
      <c r="T108" s="752" t="s">
        <v>1525</v>
      </c>
      <c r="U108" s="750" t="s">
        <v>87</v>
      </c>
      <c r="V108" s="669">
        <v>109.44</v>
      </c>
      <c r="W108" s="192"/>
      <c r="X108" s="192"/>
      <c r="Y108" s="752" t="s">
        <v>1526</v>
      </c>
      <c r="Z108" s="750" t="s">
        <v>87</v>
      </c>
      <c r="AA108" s="752" t="s">
        <v>1308</v>
      </c>
      <c r="AB108" s="750" t="s">
        <v>88</v>
      </c>
      <c r="AC108" s="282"/>
      <c r="AD108" s="770" t="s">
        <v>510</v>
      </c>
      <c r="AE108" s="298" t="str">
        <f>strCheckDate(O109:AC109)</f>
        <v/>
      </c>
      <c r="AG108" s="317" t="str">
        <f>IF(M108="","",M108 )</f>
        <v>Водоотведение, руб./м3 (с НДС)</v>
      </c>
      <c r="AH108" s="317"/>
      <c r="AI108" s="317"/>
      <c r="AJ108" s="317"/>
    </row>
    <row r="109" spans="1:42" ht="14.25" hidden="1" customHeight="1">
      <c r="A109" s="764"/>
      <c r="B109" s="764"/>
      <c r="C109" s="764"/>
      <c r="D109" s="764"/>
      <c r="E109" s="764"/>
      <c r="F109" s="340"/>
      <c r="G109" s="340"/>
      <c r="H109" s="340"/>
      <c r="I109" s="760"/>
      <c r="J109" s="760"/>
      <c r="K109" s="344"/>
      <c r="L109" s="171"/>
      <c r="M109" s="205"/>
      <c r="N109" s="751"/>
      <c r="O109" s="299"/>
      <c r="P109" s="296"/>
      <c r="Q109" s="297" t="str">
        <f>R108 &amp; "-" &amp; T108</f>
        <v>01.01.2021-30.06.2021</v>
      </c>
      <c r="R109" s="752"/>
      <c r="S109" s="750"/>
      <c r="T109" s="753"/>
      <c r="U109" s="750"/>
      <c r="V109" s="299"/>
      <c r="W109" s="296"/>
      <c r="X109" s="297" t="str">
        <f>Y108 &amp; "-" &amp; AA108</f>
        <v>01.07.2021-31.12.2021</v>
      </c>
      <c r="Y109" s="752"/>
      <c r="Z109" s="750"/>
      <c r="AA109" s="753"/>
      <c r="AB109" s="750"/>
      <c r="AC109" s="282"/>
      <c r="AD109" s="771"/>
      <c r="AH109" s="317"/>
    </row>
    <row r="110" spans="1:42" customFormat="1" ht="15" customHeight="1">
      <c r="A110" s="764"/>
      <c r="B110" s="764"/>
      <c r="C110" s="764"/>
      <c r="D110" s="764"/>
      <c r="E110" s="764"/>
      <c r="F110" s="340"/>
      <c r="G110" s="340"/>
      <c r="H110" s="340"/>
      <c r="I110" s="760"/>
      <c r="J110" s="760"/>
      <c r="K110" s="201"/>
      <c r="L110" s="112"/>
      <c r="M110" s="175" t="s">
        <v>410</v>
      </c>
      <c r="N110" s="197"/>
      <c r="O110" s="157"/>
      <c r="P110" s="157"/>
      <c r="Q110" s="157"/>
      <c r="R110" s="262"/>
      <c r="S110" s="198"/>
      <c r="T110" s="198"/>
      <c r="U110" s="198"/>
      <c r="V110" s="157"/>
      <c r="W110" s="157"/>
      <c r="X110" s="157"/>
      <c r="Y110" s="262"/>
      <c r="Z110" s="198"/>
      <c r="AA110" s="198"/>
      <c r="AB110" s="198"/>
      <c r="AC110" s="186"/>
      <c r="AD110" s="772"/>
      <c r="AE110" s="307"/>
      <c r="AF110" s="307"/>
      <c r="AG110" s="307"/>
      <c r="AH110" s="317"/>
      <c r="AI110" s="307"/>
      <c r="AJ110" s="298"/>
      <c r="AK110" s="298"/>
      <c r="AL110" s="298"/>
      <c r="AM110" s="298"/>
      <c r="AN110" s="298"/>
      <c r="AO110" s="298"/>
      <c r="AP110" s="35"/>
    </row>
    <row r="111" spans="1:42" ht="33.75" customHeight="1">
      <c r="A111" s="764"/>
      <c r="B111" s="764"/>
      <c r="C111" s="764"/>
      <c r="D111" s="764"/>
      <c r="E111" s="764">
        <v>2</v>
      </c>
      <c r="F111" s="654"/>
      <c r="G111" s="654"/>
      <c r="H111" s="654"/>
      <c r="I111" s="760"/>
      <c r="J111" s="760" t="s">
        <v>1515</v>
      </c>
      <c r="K111" s="101"/>
      <c r="L111" s="656" t="str">
        <f>mergeValue(A111) &amp;"."&amp; mergeValue(B111)&amp;"."&amp; mergeValue(C111)&amp;"."&amp; mergeValue(D111)&amp;"."&amp; mergeValue(E111)</f>
        <v>1.6.1.1.2</v>
      </c>
      <c r="M111" s="172" t="s">
        <v>10</v>
      </c>
      <c r="N111" s="286"/>
      <c r="O111" s="761" t="s">
        <v>306</v>
      </c>
      <c r="P111" s="762"/>
      <c r="Q111" s="762"/>
      <c r="R111" s="762"/>
      <c r="S111" s="762"/>
      <c r="T111" s="762"/>
      <c r="U111" s="762"/>
      <c r="V111" s="762"/>
      <c r="W111" s="762"/>
      <c r="X111" s="762"/>
      <c r="Y111" s="762"/>
      <c r="Z111" s="762"/>
      <c r="AA111" s="762"/>
      <c r="AB111" s="762"/>
      <c r="AC111" s="763"/>
      <c r="AD111" s="286" t="s">
        <v>509</v>
      </c>
      <c r="AF111" s="317" t="str">
        <f>strCheckUnique(AG111:AG114)</f>
        <v/>
      </c>
      <c r="AH111" s="317"/>
    </row>
    <row r="112" spans="1:42" ht="66" customHeight="1">
      <c r="A112" s="764"/>
      <c r="B112" s="764"/>
      <c r="C112" s="764"/>
      <c r="D112" s="764"/>
      <c r="E112" s="764"/>
      <c r="F112" s="340">
        <v>1</v>
      </c>
      <c r="G112" s="340"/>
      <c r="H112" s="340"/>
      <c r="I112" s="760"/>
      <c r="J112" s="760"/>
      <c r="K112" s="344"/>
      <c r="L112" s="656" t="str">
        <f>mergeValue(A112) &amp;"."&amp; mergeValue(B112)&amp;"."&amp; mergeValue(C112)&amp;"."&amp; mergeValue(D112)&amp;"."&amp; mergeValue(E112)&amp;"."&amp; mergeValue(F112)</f>
        <v>1.6.1.1.2.1</v>
      </c>
      <c r="M112" s="333" t="s">
        <v>1527</v>
      </c>
      <c r="N112" s="751"/>
      <c r="O112" s="669">
        <v>88.2</v>
      </c>
      <c r="P112" s="192"/>
      <c r="Q112" s="192"/>
      <c r="R112" s="752" t="s">
        <v>1307</v>
      </c>
      <c r="S112" s="750" t="s">
        <v>87</v>
      </c>
      <c r="T112" s="752" t="s">
        <v>1525</v>
      </c>
      <c r="U112" s="750" t="s">
        <v>87</v>
      </c>
      <c r="V112" s="669">
        <v>91.2</v>
      </c>
      <c r="W112" s="192"/>
      <c r="X112" s="192"/>
      <c r="Y112" s="752" t="s">
        <v>1526</v>
      </c>
      <c r="Z112" s="750" t="s">
        <v>87</v>
      </c>
      <c r="AA112" s="752" t="s">
        <v>1308</v>
      </c>
      <c r="AB112" s="750" t="s">
        <v>88</v>
      </c>
      <c r="AC112" s="282"/>
      <c r="AD112" s="770" t="s">
        <v>510</v>
      </c>
      <c r="AE112" s="298" t="str">
        <f>strCheckDate(O113:AC113)</f>
        <v/>
      </c>
      <c r="AG112" s="317" t="str">
        <f>IF(M112="","",M112 )</f>
        <v>Водоотведение, руб./м3 (без НДС)</v>
      </c>
      <c r="AH112" s="317"/>
      <c r="AI112" s="317"/>
      <c r="AJ112" s="317"/>
    </row>
    <row r="113" spans="1:42" ht="14.25" hidden="1" customHeight="1">
      <c r="A113" s="764"/>
      <c r="B113" s="764"/>
      <c r="C113" s="764"/>
      <c r="D113" s="764"/>
      <c r="E113" s="764"/>
      <c r="F113" s="340"/>
      <c r="G113" s="340"/>
      <c r="H113" s="340"/>
      <c r="I113" s="760"/>
      <c r="J113" s="760"/>
      <c r="K113" s="344"/>
      <c r="L113" s="171"/>
      <c r="M113" s="205"/>
      <c r="N113" s="751"/>
      <c r="O113" s="299"/>
      <c r="P113" s="296"/>
      <c r="Q113" s="297" t="str">
        <f>R112 &amp; "-" &amp; T112</f>
        <v>01.01.2021-30.06.2021</v>
      </c>
      <c r="R113" s="752"/>
      <c r="S113" s="750"/>
      <c r="T113" s="753"/>
      <c r="U113" s="750"/>
      <c r="V113" s="299"/>
      <c r="W113" s="296"/>
      <c r="X113" s="297" t="str">
        <f>Y112 &amp; "-" &amp; AA112</f>
        <v>01.07.2021-31.12.2021</v>
      </c>
      <c r="Y113" s="752"/>
      <c r="Z113" s="750"/>
      <c r="AA113" s="753"/>
      <c r="AB113" s="750"/>
      <c r="AC113" s="282"/>
      <c r="AD113" s="771"/>
      <c r="AH113" s="317"/>
    </row>
    <row r="114" spans="1:42" customFormat="1" ht="15" customHeight="1">
      <c r="A114" s="764"/>
      <c r="B114" s="764"/>
      <c r="C114" s="764"/>
      <c r="D114" s="764"/>
      <c r="E114" s="764"/>
      <c r="F114" s="340"/>
      <c r="G114" s="340"/>
      <c r="H114" s="340"/>
      <c r="I114" s="760"/>
      <c r="J114" s="760"/>
      <c r="K114" s="201"/>
      <c r="L114" s="112"/>
      <c r="M114" s="175" t="s">
        <v>410</v>
      </c>
      <c r="N114" s="197"/>
      <c r="O114" s="157"/>
      <c r="P114" s="157"/>
      <c r="Q114" s="157"/>
      <c r="R114" s="262"/>
      <c r="S114" s="198"/>
      <c r="T114" s="198"/>
      <c r="U114" s="198"/>
      <c r="V114" s="157"/>
      <c r="W114" s="157"/>
      <c r="X114" s="157"/>
      <c r="Y114" s="262"/>
      <c r="Z114" s="198"/>
      <c r="AA114" s="198"/>
      <c r="AB114" s="198"/>
      <c r="AC114" s="186"/>
      <c r="AD114" s="772"/>
      <c r="AE114" s="307"/>
      <c r="AF114" s="307"/>
      <c r="AG114" s="307"/>
      <c r="AH114" s="317"/>
      <c r="AI114" s="307"/>
      <c r="AJ114" s="298"/>
      <c r="AK114" s="298"/>
      <c r="AL114" s="298"/>
      <c r="AM114" s="298"/>
      <c r="AN114" s="298"/>
      <c r="AO114" s="298"/>
      <c r="AP114" s="35"/>
    </row>
    <row r="115" spans="1:42" ht="33.75" customHeight="1">
      <c r="A115" s="764"/>
      <c r="B115" s="764"/>
      <c r="C115" s="764"/>
      <c r="D115" s="764"/>
      <c r="E115" s="764">
        <v>3</v>
      </c>
      <c r="F115" s="654"/>
      <c r="G115" s="654"/>
      <c r="H115" s="654"/>
      <c r="I115" s="760"/>
      <c r="J115" s="760" t="s">
        <v>1515</v>
      </c>
      <c r="K115" s="101"/>
      <c r="L115" s="656" t="str">
        <f>mergeValue(A115) &amp;"."&amp; mergeValue(B115)&amp;"."&amp; mergeValue(C115)&amp;"."&amp; mergeValue(D115)&amp;"."&amp; mergeValue(E115)</f>
        <v>1.6.1.1.3</v>
      </c>
      <c r="M115" s="172" t="s">
        <v>10</v>
      </c>
      <c r="N115" s="286"/>
      <c r="O115" s="761" t="s">
        <v>307</v>
      </c>
      <c r="P115" s="762"/>
      <c r="Q115" s="762"/>
      <c r="R115" s="762"/>
      <c r="S115" s="762"/>
      <c r="T115" s="762"/>
      <c r="U115" s="762"/>
      <c r="V115" s="762"/>
      <c r="W115" s="762"/>
      <c r="X115" s="762"/>
      <c r="Y115" s="762"/>
      <c r="Z115" s="762"/>
      <c r="AA115" s="762"/>
      <c r="AB115" s="762"/>
      <c r="AC115" s="763"/>
      <c r="AD115" s="286" t="s">
        <v>509</v>
      </c>
      <c r="AF115" s="317" t="str">
        <f>strCheckUnique(AG115:AG118)</f>
        <v/>
      </c>
      <c r="AH115" s="317"/>
    </row>
    <row r="116" spans="1:42" ht="66" customHeight="1">
      <c r="A116" s="764"/>
      <c r="B116" s="764"/>
      <c r="C116" s="764"/>
      <c r="D116" s="764"/>
      <c r="E116" s="764"/>
      <c r="F116" s="340">
        <v>1</v>
      </c>
      <c r="G116" s="340"/>
      <c r="H116" s="340"/>
      <c r="I116" s="760"/>
      <c r="J116" s="760"/>
      <c r="K116" s="344"/>
      <c r="L116" s="656" t="str">
        <f>mergeValue(A116) &amp;"."&amp; mergeValue(B116)&amp;"."&amp; mergeValue(C116)&amp;"."&amp; mergeValue(D116)&amp;"."&amp; mergeValue(E116)&amp;"."&amp; mergeValue(F116)</f>
        <v>1.6.1.1.3.1</v>
      </c>
      <c r="M116" s="333" t="s">
        <v>1527</v>
      </c>
      <c r="N116" s="751"/>
      <c r="O116" s="669">
        <v>88.2</v>
      </c>
      <c r="P116" s="192"/>
      <c r="Q116" s="192"/>
      <c r="R116" s="752" t="s">
        <v>1307</v>
      </c>
      <c r="S116" s="750" t="s">
        <v>87</v>
      </c>
      <c r="T116" s="752" t="s">
        <v>1525</v>
      </c>
      <c r="U116" s="750" t="s">
        <v>87</v>
      </c>
      <c r="V116" s="669">
        <v>91.2</v>
      </c>
      <c r="W116" s="192"/>
      <c r="X116" s="192"/>
      <c r="Y116" s="752" t="s">
        <v>1526</v>
      </c>
      <c r="Z116" s="750" t="s">
        <v>87</v>
      </c>
      <c r="AA116" s="752" t="s">
        <v>1308</v>
      </c>
      <c r="AB116" s="750" t="s">
        <v>88</v>
      </c>
      <c r="AC116" s="282"/>
      <c r="AD116" s="770" t="s">
        <v>510</v>
      </c>
      <c r="AE116" s="298" t="str">
        <f>strCheckDate(O117:AC117)</f>
        <v/>
      </c>
      <c r="AG116" s="317" t="str">
        <f>IF(M116="","",M116 )</f>
        <v>Водоотведение, руб./м3 (без НДС)</v>
      </c>
      <c r="AH116" s="317"/>
      <c r="AI116" s="317"/>
      <c r="AJ116" s="317"/>
    </row>
    <row r="117" spans="1:42" ht="14.25" hidden="1" customHeight="1">
      <c r="A117" s="764"/>
      <c r="B117" s="764"/>
      <c r="C117" s="764"/>
      <c r="D117" s="764"/>
      <c r="E117" s="764"/>
      <c r="F117" s="340"/>
      <c r="G117" s="340"/>
      <c r="H117" s="340"/>
      <c r="I117" s="760"/>
      <c r="J117" s="760"/>
      <c r="K117" s="344"/>
      <c r="L117" s="171"/>
      <c r="M117" s="205"/>
      <c r="N117" s="751"/>
      <c r="O117" s="299"/>
      <c r="P117" s="296"/>
      <c r="Q117" s="297" t="str">
        <f>R116 &amp; "-" &amp; T116</f>
        <v>01.01.2021-30.06.2021</v>
      </c>
      <c r="R117" s="752"/>
      <c r="S117" s="750"/>
      <c r="T117" s="753"/>
      <c r="U117" s="750"/>
      <c r="V117" s="299"/>
      <c r="W117" s="296"/>
      <c r="X117" s="297" t="str">
        <f>Y116 &amp; "-" &amp; AA116</f>
        <v>01.07.2021-31.12.2021</v>
      </c>
      <c r="Y117" s="752"/>
      <c r="Z117" s="750"/>
      <c r="AA117" s="753"/>
      <c r="AB117" s="750"/>
      <c r="AC117" s="282"/>
      <c r="AD117" s="771"/>
      <c r="AH117" s="317"/>
    </row>
    <row r="118" spans="1:42" customFormat="1" ht="15" customHeight="1">
      <c r="A118" s="764"/>
      <c r="B118" s="764"/>
      <c r="C118" s="764"/>
      <c r="D118" s="764"/>
      <c r="E118" s="764"/>
      <c r="F118" s="340"/>
      <c r="G118" s="340"/>
      <c r="H118" s="340"/>
      <c r="I118" s="760"/>
      <c r="J118" s="760"/>
      <c r="K118" s="201"/>
      <c r="L118" s="112"/>
      <c r="M118" s="175" t="s">
        <v>410</v>
      </c>
      <c r="N118" s="197"/>
      <c r="O118" s="157"/>
      <c r="P118" s="157"/>
      <c r="Q118" s="157"/>
      <c r="R118" s="262"/>
      <c r="S118" s="198"/>
      <c r="T118" s="198"/>
      <c r="U118" s="198"/>
      <c r="V118" s="157"/>
      <c r="W118" s="157"/>
      <c r="X118" s="157"/>
      <c r="Y118" s="262"/>
      <c r="Z118" s="198"/>
      <c r="AA118" s="198"/>
      <c r="AB118" s="198"/>
      <c r="AC118" s="186"/>
      <c r="AD118" s="772"/>
      <c r="AE118" s="307"/>
      <c r="AF118" s="307"/>
      <c r="AG118" s="307"/>
      <c r="AH118" s="317"/>
      <c r="AI118" s="307"/>
      <c r="AJ118" s="298"/>
      <c r="AK118" s="298"/>
      <c r="AL118" s="298"/>
      <c r="AM118" s="298"/>
      <c r="AN118" s="298"/>
      <c r="AO118" s="298"/>
      <c r="AP118" s="35"/>
    </row>
    <row r="119" spans="1:42" customFormat="1" ht="15" customHeight="1">
      <c r="A119" s="764"/>
      <c r="B119" s="764"/>
      <c r="C119" s="764"/>
      <c r="D119" s="764"/>
      <c r="E119" s="340"/>
      <c r="F119" s="654"/>
      <c r="G119" s="654"/>
      <c r="H119" s="654"/>
      <c r="I119" s="760"/>
      <c r="J119" s="85"/>
      <c r="K119" s="201"/>
      <c r="L119" s="112"/>
      <c r="M119" s="164" t="s">
        <v>13</v>
      </c>
      <c r="N119" s="197"/>
      <c r="O119" s="157"/>
      <c r="P119" s="157"/>
      <c r="Q119" s="157"/>
      <c r="R119" s="262"/>
      <c r="S119" s="198"/>
      <c r="T119" s="198"/>
      <c r="U119" s="197"/>
      <c r="V119" s="157"/>
      <c r="W119" s="157"/>
      <c r="X119" s="157"/>
      <c r="Y119" s="262"/>
      <c r="Z119" s="198"/>
      <c r="AA119" s="198"/>
      <c r="AB119" s="197"/>
      <c r="AC119" s="198"/>
      <c r="AD119" s="186"/>
      <c r="AE119" s="307"/>
      <c r="AF119" s="307"/>
      <c r="AG119" s="307"/>
      <c r="AH119" s="307"/>
      <c r="AI119" s="307"/>
      <c r="AJ119" s="307"/>
      <c r="AK119" s="307"/>
      <c r="AL119" s="307"/>
      <c r="AM119" s="307"/>
      <c r="AN119" s="307"/>
      <c r="AO119" s="307"/>
    </row>
    <row r="120" spans="1:42" customFormat="1" ht="15" customHeight="1">
      <c r="A120" s="764"/>
      <c r="B120" s="764"/>
      <c r="C120" s="764"/>
      <c r="D120" s="340"/>
      <c r="E120" s="345" t="s">
        <v>256</v>
      </c>
      <c r="F120" s="654"/>
      <c r="G120" s="654"/>
      <c r="H120" s="654"/>
      <c r="I120" s="201"/>
      <c r="J120" s="85"/>
      <c r="K120" s="180"/>
      <c r="L120" s="112"/>
      <c r="M120" s="163" t="s">
        <v>411</v>
      </c>
      <c r="N120" s="197"/>
      <c r="O120" s="157"/>
      <c r="P120" s="157"/>
      <c r="Q120" s="157"/>
      <c r="R120" s="262"/>
      <c r="S120" s="198"/>
      <c r="T120" s="198"/>
      <c r="U120" s="197"/>
      <c r="V120" s="157"/>
      <c r="W120" s="157"/>
      <c r="X120" s="157"/>
      <c r="Y120" s="262"/>
      <c r="Z120" s="198"/>
      <c r="AA120" s="198"/>
      <c r="AB120" s="197"/>
      <c r="AC120" s="198"/>
      <c r="AD120" s="186"/>
      <c r="AE120" s="307"/>
      <c r="AF120" s="307"/>
      <c r="AG120" s="307"/>
      <c r="AH120" s="307"/>
      <c r="AI120" s="307"/>
      <c r="AJ120" s="307"/>
      <c r="AK120" s="307"/>
      <c r="AL120" s="307"/>
      <c r="AM120" s="307"/>
      <c r="AN120" s="307"/>
      <c r="AO120" s="307"/>
    </row>
    <row r="121" spans="1:42" ht="22.5">
      <c r="A121" s="764"/>
      <c r="B121" s="764">
        <v>7</v>
      </c>
      <c r="C121" s="340"/>
      <c r="D121" s="340"/>
      <c r="E121" s="654"/>
      <c r="F121" s="654"/>
      <c r="G121" s="654"/>
      <c r="H121" s="654"/>
      <c r="I121" s="644"/>
      <c r="J121" s="181"/>
      <c r="K121" s="35"/>
      <c r="L121" s="656" t="str">
        <f>mergeValue(A121) &amp;"."&amp; mergeValue(B121)</f>
        <v>1.7</v>
      </c>
      <c r="M121" s="159" t="s">
        <v>18</v>
      </c>
      <c r="N121" s="285"/>
      <c r="O121" s="754" t="str">
        <f>IF('Перечень тарифов'!N33="","","" &amp; 'Перечень тарифов'!N33 &amp; "")</f>
        <v>Тюменский муниципальный район, Червишевское (71644480);</v>
      </c>
      <c r="P121" s="755"/>
      <c r="Q121" s="755"/>
      <c r="R121" s="755"/>
      <c r="S121" s="755"/>
      <c r="T121" s="755"/>
      <c r="U121" s="755"/>
      <c r="V121" s="755"/>
      <c r="W121" s="755"/>
      <c r="X121" s="755"/>
      <c r="Y121" s="755"/>
      <c r="Z121" s="755"/>
      <c r="AA121" s="755"/>
      <c r="AB121" s="755"/>
      <c r="AC121" s="756"/>
      <c r="AD121" s="286" t="s">
        <v>508</v>
      </c>
    </row>
    <row r="122" spans="1:42" hidden="1">
      <c r="A122" s="764"/>
      <c r="B122" s="764"/>
      <c r="C122" s="764">
        <v>1</v>
      </c>
      <c r="D122" s="340"/>
      <c r="E122" s="654"/>
      <c r="F122" s="654"/>
      <c r="G122" s="654"/>
      <c r="H122" s="654"/>
      <c r="I122" s="344"/>
      <c r="J122" s="181"/>
      <c r="K122" s="101"/>
      <c r="L122" s="656" t="str">
        <f>mergeValue(A122) &amp;"."&amp; mergeValue(B122)&amp;"."&amp; mergeValue(C122)</f>
        <v>1.7.1</v>
      </c>
      <c r="M122" s="160"/>
      <c r="N122" s="285"/>
      <c r="O122" s="754"/>
      <c r="P122" s="755"/>
      <c r="Q122" s="755"/>
      <c r="R122" s="755"/>
      <c r="S122" s="755"/>
      <c r="T122" s="755"/>
      <c r="U122" s="755"/>
      <c r="V122" s="755"/>
      <c r="W122" s="755"/>
      <c r="X122" s="755"/>
      <c r="Y122" s="755"/>
      <c r="Z122" s="755"/>
      <c r="AA122" s="755"/>
      <c r="AB122" s="755"/>
      <c r="AC122" s="756"/>
      <c r="AD122" s="286"/>
      <c r="AH122" s="317"/>
    </row>
    <row r="123" spans="1:42" ht="33.75">
      <c r="A123" s="764"/>
      <c r="B123" s="764"/>
      <c r="C123" s="764"/>
      <c r="D123" s="764">
        <v>1</v>
      </c>
      <c r="E123" s="654"/>
      <c r="F123" s="654"/>
      <c r="G123" s="654"/>
      <c r="H123" s="654"/>
      <c r="I123" s="760"/>
      <c r="J123" s="181"/>
      <c r="K123" s="101"/>
      <c r="L123" s="656" t="str">
        <f>mergeValue(A123) &amp;"."&amp; mergeValue(B123)&amp;"."&amp; mergeValue(C123)&amp;"."&amp; mergeValue(D123)</f>
        <v>1.7.1.1</v>
      </c>
      <c r="M123" s="161" t="s">
        <v>409</v>
      </c>
      <c r="N123" s="285"/>
      <c r="O123" s="757" t="s">
        <v>1533</v>
      </c>
      <c r="P123" s="758"/>
      <c r="Q123" s="758"/>
      <c r="R123" s="758"/>
      <c r="S123" s="758"/>
      <c r="T123" s="758"/>
      <c r="U123" s="758"/>
      <c r="V123" s="758"/>
      <c r="W123" s="758"/>
      <c r="X123" s="758"/>
      <c r="Y123" s="758"/>
      <c r="Z123" s="758"/>
      <c r="AA123" s="758"/>
      <c r="AB123" s="758"/>
      <c r="AC123" s="759"/>
      <c r="AD123" s="286" t="s">
        <v>630</v>
      </c>
      <c r="AH123" s="317"/>
    </row>
    <row r="124" spans="1:42" ht="33.75" customHeight="1">
      <c r="A124" s="764"/>
      <c r="B124" s="764"/>
      <c r="C124" s="764"/>
      <c r="D124" s="764"/>
      <c r="E124" s="764">
        <v>1</v>
      </c>
      <c r="F124" s="654"/>
      <c r="G124" s="654"/>
      <c r="H124" s="654"/>
      <c r="I124" s="760"/>
      <c r="J124" s="760"/>
      <c r="K124" s="101"/>
      <c r="L124" s="656" t="str">
        <f>mergeValue(A124) &amp;"."&amp; mergeValue(B124)&amp;"."&amp; mergeValue(C124)&amp;"."&amp; mergeValue(D124)&amp;"."&amp; mergeValue(E124)</f>
        <v>1.7.1.1.1</v>
      </c>
      <c r="M124" s="172" t="s">
        <v>10</v>
      </c>
      <c r="N124" s="286"/>
      <c r="O124" s="761" t="s">
        <v>707</v>
      </c>
      <c r="P124" s="762"/>
      <c r="Q124" s="762"/>
      <c r="R124" s="762"/>
      <c r="S124" s="762"/>
      <c r="T124" s="762"/>
      <c r="U124" s="762"/>
      <c r="V124" s="762"/>
      <c r="W124" s="762"/>
      <c r="X124" s="762"/>
      <c r="Y124" s="762"/>
      <c r="Z124" s="762"/>
      <c r="AA124" s="762"/>
      <c r="AB124" s="762"/>
      <c r="AC124" s="763"/>
      <c r="AD124" s="286" t="s">
        <v>509</v>
      </c>
      <c r="AF124" s="317" t="str">
        <f>strCheckUnique(AG124:AG127)</f>
        <v/>
      </c>
      <c r="AH124" s="317"/>
    </row>
    <row r="125" spans="1:42" ht="66" customHeight="1">
      <c r="A125" s="764"/>
      <c r="B125" s="764"/>
      <c r="C125" s="764"/>
      <c r="D125" s="764"/>
      <c r="E125" s="764"/>
      <c r="F125" s="340">
        <v>1</v>
      </c>
      <c r="G125" s="340"/>
      <c r="H125" s="340"/>
      <c r="I125" s="760"/>
      <c r="J125" s="760"/>
      <c r="K125" s="344"/>
      <c r="L125" s="656" t="str">
        <f>mergeValue(A125) &amp;"."&amp; mergeValue(B125)&amp;"."&amp; mergeValue(C125)&amp;"."&amp; mergeValue(D125)&amp;"."&amp; mergeValue(E125)&amp;"."&amp; mergeValue(F125)</f>
        <v>1.7.1.1.1.1</v>
      </c>
      <c r="M125" s="333" t="s">
        <v>1524</v>
      </c>
      <c r="N125" s="751"/>
      <c r="O125" s="669">
        <v>105.84</v>
      </c>
      <c r="P125" s="192"/>
      <c r="Q125" s="192"/>
      <c r="R125" s="752" t="s">
        <v>1307</v>
      </c>
      <c r="S125" s="750" t="s">
        <v>87</v>
      </c>
      <c r="T125" s="752" t="s">
        <v>1525</v>
      </c>
      <c r="U125" s="750" t="s">
        <v>87</v>
      </c>
      <c r="V125" s="669">
        <v>109.44</v>
      </c>
      <c r="W125" s="192"/>
      <c r="X125" s="192"/>
      <c r="Y125" s="752" t="s">
        <v>1526</v>
      </c>
      <c r="Z125" s="750" t="s">
        <v>87</v>
      </c>
      <c r="AA125" s="752" t="s">
        <v>1308</v>
      </c>
      <c r="AB125" s="750" t="s">
        <v>88</v>
      </c>
      <c r="AC125" s="282"/>
      <c r="AD125" s="770" t="s">
        <v>510</v>
      </c>
      <c r="AE125" s="298" t="str">
        <f>strCheckDate(O126:AC126)</f>
        <v/>
      </c>
      <c r="AG125" s="317" t="str">
        <f>IF(M125="","",M125 )</f>
        <v>Водоотведение, руб./м3 (с НДС)</v>
      </c>
      <c r="AH125" s="317"/>
      <c r="AI125" s="317"/>
      <c r="AJ125" s="317"/>
    </row>
    <row r="126" spans="1:42" ht="14.25" hidden="1" customHeight="1">
      <c r="A126" s="764"/>
      <c r="B126" s="764"/>
      <c r="C126" s="764"/>
      <c r="D126" s="764"/>
      <c r="E126" s="764"/>
      <c r="F126" s="340"/>
      <c r="G126" s="340"/>
      <c r="H126" s="340"/>
      <c r="I126" s="760"/>
      <c r="J126" s="760"/>
      <c r="K126" s="344"/>
      <c r="L126" s="171"/>
      <c r="M126" s="205"/>
      <c r="N126" s="751"/>
      <c r="O126" s="299"/>
      <c r="P126" s="296"/>
      <c r="Q126" s="297" t="str">
        <f>R125 &amp; "-" &amp; T125</f>
        <v>01.01.2021-30.06.2021</v>
      </c>
      <c r="R126" s="752"/>
      <c r="S126" s="750"/>
      <c r="T126" s="753"/>
      <c r="U126" s="750"/>
      <c r="V126" s="299"/>
      <c r="W126" s="296"/>
      <c r="X126" s="297" t="str">
        <f>Y125 &amp; "-" &amp; AA125</f>
        <v>01.07.2021-31.12.2021</v>
      </c>
      <c r="Y126" s="752"/>
      <c r="Z126" s="750"/>
      <c r="AA126" s="753"/>
      <c r="AB126" s="750"/>
      <c r="AC126" s="282"/>
      <c r="AD126" s="771"/>
      <c r="AH126" s="317"/>
    </row>
    <row r="127" spans="1:42" customFormat="1" ht="15" customHeight="1">
      <c r="A127" s="764"/>
      <c r="B127" s="764"/>
      <c r="C127" s="764"/>
      <c r="D127" s="764"/>
      <c r="E127" s="764"/>
      <c r="F127" s="340"/>
      <c r="G127" s="340"/>
      <c r="H127" s="340"/>
      <c r="I127" s="760"/>
      <c r="J127" s="760"/>
      <c r="K127" s="201"/>
      <c r="L127" s="112"/>
      <c r="M127" s="175" t="s">
        <v>410</v>
      </c>
      <c r="N127" s="197"/>
      <c r="O127" s="157"/>
      <c r="P127" s="157"/>
      <c r="Q127" s="157"/>
      <c r="R127" s="262"/>
      <c r="S127" s="198"/>
      <c r="T127" s="198"/>
      <c r="U127" s="198"/>
      <c r="V127" s="157"/>
      <c r="W127" s="157"/>
      <c r="X127" s="157"/>
      <c r="Y127" s="262"/>
      <c r="Z127" s="198"/>
      <c r="AA127" s="198"/>
      <c r="AB127" s="198"/>
      <c r="AC127" s="186"/>
      <c r="AD127" s="772"/>
      <c r="AE127" s="307"/>
      <c r="AF127" s="307"/>
      <c r="AG127" s="307"/>
      <c r="AH127" s="317"/>
      <c r="AI127" s="307"/>
      <c r="AJ127" s="298"/>
      <c r="AK127" s="298"/>
      <c r="AL127" s="298"/>
      <c r="AM127" s="298"/>
      <c r="AN127" s="298"/>
      <c r="AO127" s="298"/>
      <c r="AP127" s="35"/>
    </row>
    <row r="128" spans="1:42" ht="33.75" customHeight="1">
      <c r="A128" s="764"/>
      <c r="B128" s="764"/>
      <c r="C128" s="764"/>
      <c r="D128" s="764"/>
      <c r="E128" s="764">
        <v>2</v>
      </c>
      <c r="F128" s="654"/>
      <c r="G128" s="654"/>
      <c r="H128" s="654"/>
      <c r="I128" s="760"/>
      <c r="J128" s="760" t="s">
        <v>1515</v>
      </c>
      <c r="K128" s="101"/>
      <c r="L128" s="656" t="str">
        <f>mergeValue(A128) &amp;"."&amp; mergeValue(B128)&amp;"."&amp; mergeValue(C128)&amp;"."&amp; mergeValue(D128)&amp;"."&amp; mergeValue(E128)</f>
        <v>1.7.1.1.2</v>
      </c>
      <c r="M128" s="172" t="s">
        <v>10</v>
      </c>
      <c r="N128" s="286"/>
      <c r="O128" s="761" t="s">
        <v>306</v>
      </c>
      <c r="P128" s="762"/>
      <c r="Q128" s="762"/>
      <c r="R128" s="762"/>
      <c r="S128" s="762"/>
      <c r="T128" s="762"/>
      <c r="U128" s="762"/>
      <c r="V128" s="762"/>
      <c r="W128" s="762"/>
      <c r="X128" s="762"/>
      <c r="Y128" s="762"/>
      <c r="Z128" s="762"/>
      <c r="AA128" s="762"/>
      <c r="AB128" s="762"/>
      <c r="AC128" s="763"/>
      <c r="AD128" s="286" t="s">
        <v>509</v>
      </c>
      <c r="AF128" s="317" t="str">
        <f>strCheckUnique(AG128:AG131)</f>
        <v/>
      </c>
      <c r="AH128" s="317"/>
    </row>
    <row r="129" spans="1:42" ht="66" customHeight="1">
      <c r="A129" s="764"/>
      <c r="B129" s="764"/>
      <c r="C129" s="764"/>
      <c r="D129" s="764"/>
      <c r="E129" s="764"/>
      <c r="F129" s="340">
        <v>1</v>
      </c>
      <c r="G129" s="340"/>
      <c r="H129" s="340"/>
      <c r="I129" s="760"/>
      <c r="J129" s="760"/>
      <c r="K129" s="344"/>
      <c r="L129" s="656" t="str">
        <f>mergeValue(A129) &amp;"."&amp; mergeValue(B129)&amp;"."&amp; mergeValue(C129)&amp;"."&amp; mergeValue(D129)&amp;"."&amp; mergeValue(E129)&amp;"."&amp; mergeValue(F129)</f>
        <v>1.7.1.1.2.1</v>
      </c>
      <c r="M129" s="333" t="s">
        <v>1527</v>
      </c>
      <c r="N129" s="751"/>
      <c r="O129" s="669">
        <v>88.2</v>
      </c>
      <c r="P129" s="192"/>
      <c r="Q129" s="192"/>
      <c r="R129" s="752" t="s">
        <v>1307</v>
      </c>
      <c r="S129" s="750" t="s">
        <v>87</v>
      </c>
      <c r="T129" s="752" t="s">
        <v>1525</v>
      </c>
      <c r="U129" s="750" t="s">
        <v>87</v>
      </c>
      <c r="V129" s="669">
        <v>91.2</v>
      </c>
      <c r="W129" s="192"/>
      <c r="X129" s="192"/>
      <c r="Y129" s="752" t="s">
        <v>1526</v>
      </c>
      <c r="Z129" s="750" t="s">
        <v>87</v>
      </c>
      <c r="AA129" s="752" t="s">
        <v>1308</v>
      </c>
      <c r="AB129" s="750" t="s">
        <v>88</v>
      </c>
      <c r="AC129" s="282"/>
      <c r="AD129" s="770" t="s">
        <v>510</v>
      </c>
      <c r="AE129" s="298" t="str">
        <f>strCheckDate(O130:AC130)</f>
        <v/>
      </c>
      <c r="AG129" s="317" t="str">
        <f>IF(M129="","",M129 )</f>
        <v>Водоотведение, руб./м3 (без НДС)</v>
      </c>
      <c r="AH129" s="317"/>
      <c r="AI129" s="317"/>
      <c r="AJ129" s="317"/>
    </row>
    <row r="130" spans="1:42" ht="14.25" hidden="1" customHeight="1">
      <c r="A130" s="764"/>
      <c r="B130" s="764"/>
      <c r="C130" s="764"/>
      <c r="D130" s="764"/>
      <c r="E130" s="764"/>
      <c r="F130" s="340"/>
      <c r="G130" s="340"/>
      <c r="H130" s="340"/>
      <c r="I130" s="760"/>
      <c r="J130" s="760"/>
      <c r="K130" s="344"/>
      <c r="L130" s="171"/>
      <c r="M130" s="205"/>
      <c r="N130" s="751"/>
      <c r="O130" s="299"/>
      <c r="P130" s="296"/>
      <c r="Q130" s="297" t="str">
        <f>R129 &amp; "-" &amp; T129</f>
        <v>01.01.2021-30.06.2021</v>
      </c>
      <c r="R130" s="752"/>
      <c r="S130" s="750"/>
      <c r="T130" s="753"/>
      <c r="U130" s="750"/>
      <c r="V130" s="299"/>
      <c r="W130" s="296"/>
      <c r="X130" s="297" t="str">
        <f>Y129 &amp; "-" &amp; AA129</f>
        <v>01.07.2021-31.12.2021</v>
      </c>
      <c r="Y130" s="752"/>
      <c r="Z130" s="750"/>
      <c r="AA130" s="753"/>
      <c r="AB130" s="750"/>
      <c r="AC130" s="282"/>
      <c r="AD130" s="771"/>
      <c r="AH130" s="317"/>
    </row>
    <row r="131" spans="1:42" customFormat="1" ht="15" customHeight="1">
      <c r="A131" s="764"/>
      <c r="B131" s="764"/>
      <c r="C131" s="764"/>
      <c r="D131" s="764"/>
      <c r="E131" s="764"/>
      <c r="F131" s="340"/>
      <c r="G131" s="340"/>
      <c r="H131" s="340"/>
      <c r="I131" s="760"/>
      <c r="J131" s="760"/>
      <c r="K131" s="201"/>
      <c r="L131" s="112"/>
      <c r="M131" s="175" t="s">
        <v>410</v>
      </c>
      <c r="N131" s="197"/>
      <c r="O131" s="157"/>
      <c r="P131" s="157"/>
      <c r="Q131" s="157"/>
      <c r="R131" s="262"/>
      <c r="S131" s="198"/>
      <c r="T131" s="198"/>
      <c r="U131" s="198"/>
      <c r="V131" s="157"/>
      <c r="W131" s="157"/>
      <c r="X131" s="157"/>
      <c r="Y131" s="262"/>
      <c r="Z131" s="198"/>
      <c r="AA131" s="198"/>
      <c r="AB131" s="198"/>
      <c r="AC131" s="186"/>
      <c r="AD131" s="772"/>
      <c r="AE131" s="307"/>
      <c r="AF131" s="307"/>
      <c r="AG131" s="307"/>
      <c r="AH131" s="317"/>
      <c r="AI131" s="307"/>
      <c r="AJ131" s="298"/>
      <c r="AK131" s="298"/>
      <c r="AL131" s="298"/>
      <c r="AM131" s="298"/>
      <c r="AN131" s="298"/>
      <c r="AO131" s="298"/>
      <c r="AP131" s="35"/>
    </row>
    <row r="132" spans="1:42" ht="33.75" customHeight="1">
      <c r="A132" s="764"/>
      <c r="B132" s="764"/>
      <c r="C132" s="764"/>
      <c r="D132" s="764"/>
      <c r="E132" s="764">
        <v>3</v>
      </c>
      <c r="F132" s="654"/>
      <c r="G132" s="654"/>
      <c r="H132" s="654"/>
      <c r="I132" s="760"/>
      <c r="J132" s="760" t="s">
        <v>1515</v>
      </c>
      <c r="K132" s="101"/>
      <c r="L132" s="656" t="str">
        <f>mergeValue(A132) &amp;"."&amp; mergeValue(B132)&amp;"."&amp; mergeValue(C132)&amp;"."&amp; mergeValue(D132)&amp;"."&amp; mergeValue(E132)</f>
        <v>1.7.1.1.3</v>
      </c>
      <c r="M132" s="172" t="s">
        <v>10</v>
      </c>
      <c r="N132" s="286"/>
      <c r="O132" s="761" t="s">
        <v>307</v>
      </c>
      <c r="P132" s="762"/>
      <c r="Q132" s="762"/>
      <c r="R132" s="762"/>
      <c r="S132" s="762"/>
      <c r="T132" s="762"/>
      <c r="U132" s="762"/>
      <c r="V132" s="762"/>
      <c r="W132" s="762"/>
      <c r="X132" s="762"/>
      <c r="Y132" s="762"/>
      <c r="Z132" s="762"/>
      <c r="AA132" s="762"/>
      <c r="AB132" s="762"/>
      <c r="AC132" s="763"/>
      <c r="AD132" s="286" t="s">
        <v>509</v>
      </c>
      <c r="AF132" s="317" t="str">
        <f>strCheckUnique(AG132:AG135)</f>
        <v/>
      </c>
      <c r="AH132" s="317"/>
    </row>
    <row r="133" spans="1:42" ht="66" customHeight="1">
      <c r="A133" s="764"/>
      <c r="B133" s="764"/>
      <c r="C133" s="764"/>
      <c r="D133" s="764"/>
      <c r="E133" s="764"/>
      <c r="F133" s="340">
        <v>1</v>
      </c>
      <c r="G133" s="340"/>
      <c r="H133" s="340"/>
      <c r="I133" s="760"/>
      <c r="J133" s="760"/>
      <c r="K133" s="344"/>
      <c r="L133" s="656" t="str">
        <f>mergeValue(A133) &amp;"."&amp; mergeValue(B133)&amp;"."&amp; mergeValue(C133)&amp;"."&amp; mergeValue(D133)&amp;"."&amp; mergeValue(E133)&amp;"."&amp; mergeValue(F133)</f>
        <v>1.7.1.1.3.1</v>
      </c>
      <c r="M133" s="333" t="s">
        <v>1527</v>
      </c>
      <c r="N133" s="751"/>
      <c r="O133" s="669">
        <v>88.2</v>
      </c>
      <c r="P133" s="192"/>
      <c r="Q133" s="192"/>
      <c r="R133" s="752" t="s">
        <v>1307</v>
      </c>
      <c r="S133" s="750" t="s">
        <v>87</v>
      </c>
      <c r="T133" s="752" t="s">
        <v>1525</v>
      </c>
      <c r="U133" s="750" t="s">
        <v>87</v>
      </c>
      <c r="V133" s="669">
        <v>91.2</v>
      </c>
      <c r="W133" s="192"/>
      <c r="X133" s="192"/>
      <c r="Y133" s="752" t="s">
        <v>1526</v>
      </c>
      <c r="Z133" s="750" t="s">
        <v>87</v>
      </c>
      <c r="AA133" s="752" t="s">
        <v>1308</v>
      </c>
      <c r="AB133" s="750" t="s">
        <v>88</v>
      </c>
      <c r="AC133" s="282"/>
      <c r="AD133" s="770" t="s">
        <v>510</v>
      </c>
      <c r="AE133" s="298" t="str">
        <f>strCheckDate(O134:AC134)</f>
        <v/>
      </c>
      <c r="AG133" s="317" t="str">
        <f>IF(M133="","",M133 )</f>
        <v>Водоотведение, руб./м3 (без НДС)</v>
      </c>
      <c r="AH133" s="317"/>
      <c r="AI133" s="317"/>
      <c r="AJ133" s="317"/>
    </row>
    <row r="134" spans="1:42" ht="14.25" hidden="1" customHeight="1">
      <c r="A134" s="764"/>
      <c r="B134" s="764"/>
      <c r="C134" s="764"/>
      <c r="D134" s="764"/>
      <c r="E134" s="764"/>
      <c r="F134" s="340"/>
      <c r="G134" s="340"/>
      <c r="H134" s="340"/>
      <c r="I134" s="760"/>
      <c r="J134" s="760"/>
      <c r="K134" s="344"/>
      <c r="L134" s="171"/>
      <c r="M134" s="205"/>
      <c r="N134" s="751"/>
      <c r="O134" s="299"/>
      <c r="P134" s="296"/>
      <c r="Q134" s="297" t="str">
        <f>R133 &amp; "-" &amp; T133</f>
        <v>01.01.2021-30.06.2021</v>
      </c>
      <c r="R134" s="752"/>
      <c r="S134" s="750"/>
      <c r="T134" s="753"/>
      <c r="U134" s="750"/>
      <c r="V134" s="299"/>
      <c r="W134" s="296"/>
      <c r="X134" s="297" t="str">
        <f>Y133 &amp; "-" &amp; AA133</f>
        <v>01.07.2021-31.12.2021</v>
      </c>
      <c r="Y134" s="752"/>
      <c r="Z134" s="750"/>
      <c r="AA134" s="753"/>
      <c r="AB134" s="750"/>
      <c r="AC134" s="282"/>
      <c r="AD134" s="771"/>
      <c r="AH134" s="317"/>
    </row>
    <row r="135" spans="1:42" customFormat="1" ht="15" customHeight="1">
      <c r="A135" s="764"/>
      <c r="B135" s="764"/>
      <c r="C135" s="764"/>
      <c r="D135" s="764"/>
      <c r="E135" s="764"/>
      <c r="F135" s="340"/>
      <c r="G135" s="340"/>
      <c r="H135" s="340"/>
      <c r="I135" s="760"/>
      <c r="J135" s="760"/>
      <c r="K135" s="201"/>
      <c r="L135" s="112"/>
      <c r="M135" s="175" t="s">
        <v>410</v>
      </c>
      <c r="N135" s="197"/>
      <c r="O135" s="157"/>
      <c r="P135" s="157"/>
      <c r="Q135" s="157"/>
      <c r="R135" s="262"/>
      <c r="S135" s="198"/>
      <c r="T135" s="198"/>
      <c r="U135" s="198"/>
      <c r="V135" s="157"/>
      <c r="W135" s="157"/>
      <c r="X135" s="157"/>
      <c r="Y135" s="262"/>
      <c r="Z135" s="198"/>
      <c r="AA135" s="198"/>
      <c r="AB135" s="198"/>
      <c r="AC135" s="186"/>
      <c r="AD135" s="772"/>
      <c r="AE135" s="307"/>
      <c r="AF135" s="307"/>
      <c r="AG135" s="307"/>
      <c r="AH135" s="317"/>
      <c r="AI135" s="307"/>
      <c r="AJ135" s="298"/>
      <c r="AK135" s="298"/>
      <c r="AL135" s="298"/>
      <c r="AM135" s="298"/>
      <c r="AN135" s="298"/>
      <c r="AO135" s="298"/>
      <c r="AP135" s="35"/>
    </row>
    <row r="136" spans="1:42" customFormat="1" ht="15" customHeight="1">
      <c r="A136" s="764"/>
      <c r="B136" s="764"/>
      <c r="C136" s="764"/>
      <c r="D136" s="764"/>
      <c r="E136" s="340"/>
      <c r="F136" s="654"/>
      <c r="G136" s="654"/>
      <c r="H136" s="654"/>
      <c r="I136" s="760"/>
      <c r="J136" s="85"/>
      <c r="K136" s="201"/>
      <c r="L136" s="112"/>
      <c r="M136" s="164" t="s">
        <v>13</v>
      </c>
      <c r="N136" s="197"/>
      <c r="O136" s="157"/>
      <c r="P136" s="157"/>
      <c r="Q136" s="157"/>
      <c r="R136" s="262"/>
      <c r="S136" s="198"/>
      <c r="T136" s="198"/>
      <c r="U136" s="197"/>
      <c r="V136" s="157"/>
      <c r="W136" s="157"/>
      <c r="X136" s="157"/>
      <c r="Y136" s="262"/>
      <c r="Z136" s="198"/>
      <c r="AA136" s="198"/>
      <c r="AB136" s="197"/>
      <c r="AC136" s="198"/>
      <c r="AD136" s="186"/>
      <c r="AE136" s="307"/>
      <c r="AF136" s="307"/>
      <c r="AG136" s="307"/>
      <c r="AH136" s="307"/>
      <c r="AI136" s="307"/>
      <c r="AJ136" s="307"/>
      <c r="AK136" s="307"/>
      <c r="AL136" s="307"/>
      <c r="AM136" s="307"/>
      <c r="AN136" s="307"/>
      <c r="AO136" s="307"/>
    </row>
    <row r="137" spans="1:42" customFormat="1" ht="15" customHeight="1">
      <c r="A137" s="764"/>
      <c r="B137" s="764"/>
      <c r="C137" s="764"/>
      <c r="D137" s="340"/>
      <c r="E137" s="345" t="s">
        <v>256</v>
      </c>
      <c r="F137" s="654"/>
      <c r="G137" s="654"/>
      <c r="H137" s="654"/>
      <c r="I137" s="201"/>
      <c r="J137" s="85"/>
      <c r="K137" s="180"/>
      <c r="L137" s="112"/>
      <c r="M137" s="163" t="s">
        <v>411</v>
      </c>
      <c r="N137" s="197"/>
      <c r="O137" s="157"/>
      <c r="P137" s="157"/>
      <c r="Q137" s="157"/>
      <c r="R137" s="262"/>
      <c r="S137" s="198"/>
      <c r="T137" s="198"/>
      <c r="U137" s="197"/>
      <c r="V137" s="157"/>
      <c r="W137" s="157"/>
      <c r="X137" s="157"/>
      <c r="Y137" s="262"/>
      <c r="Z137" s="198"/>
      <c r="AA137" s="198"/>
      <c r="AB137" s="197"/>
      <c r="AC137" s="198"/>
      <c r="AD137" s="186"/>
      <c r="AE137" s="307"/>
      <c r="AF137" s="307"/>
      <c r="AG137" s="307"/>
      <c r="AH137" s="307"/>
      <c r="AI137" s="307"/>
      <c r="AJ137" s="307"/>
      <c r="AK137" s="307"/>
      <c r="AL137" s="307"/>
      <c r="AM137" s="307"/>
      <c r="AN137" s="307"/>
      <c r="AO137" s="307"/>
    </row>
    <row r="138" spans="1:42" ht="3" customHeight="1"/>
    <row r="139" spans="1:42" ht="48.95" customHeight="1">
      <c r="M139" s="744" t="s">
        <v>696</v>
      </c>
      <c r="N139" s="744"/>
      <c r="O139" s="744"/>
      <c r="P139" s="744"/>
      <c r="Q139" s="744"/>
      <c r="R139" s="744"/>
      <c r="S139" s="744"/>
      <c r="T139" s="744"/>
      <c r="U139" s="744"/>
      <c r="V139" s="744"/>
      <c r="W139" s="744"/>
      <c r="X139" s="744"/>
      <c r="Y139" s="744"/>
      <c r="Z139" s="744"/>
      <c r="AA139" s="744"/>
      <c r="AB139" s="744"/>
      <c r="AC139" s="744"/>
    </row>
  </sheetData>
  <sheetProtection password="FA9C" sheet="1" objects="1" scenarios="1" formatColumns="0" formatRows="0"/>
  <dataConsolidate/>
  <mergeCells count="351">
    <mergeCell ref="AD133:AD135"/>
    <mergeCell ref="E128:E131"/>
    <mergeCell ref="J128:J131"/>
    <mergeCell ref="O128:AC128"/>
    <mergeCell ref="N129:N130"/>
    <mergeCell ref="R129:R130"/>
    <mergeCell ref="S129:S130"/>
    <mergeCell ref="T129:T130"/>
    <mergeCell ref="U129:U130"/>
    <mergeCell ref="Y129:Y130"/>
    <mergeCell ref="Z129:Z130"/>
    <mergeCell ref="E132:E135"/>
    <mergeCell ref="J132:J135"/>
    <mergeCell ref="O132:AC132"/>
    <mergeCell ref="N133:N134"/>
    <mergeCell ref="R133:R134"/>
    <mergeCell ref="S133:S134"/>
    <mergeCell ref="T133:T134"/>
    <mergeCell ref="U133:U134"/>
    <mergeCell ref="Y133:Y134"/>
    <mergeCell ref="Z133:Z134"/>
    <mergeCell ref="AA133:AA134"/>
    <mergeCell ref="AB133:AB134"/>
    <mergeCell ref="E111:E114"/>
    <mergeCell ref="J111:J114"/>
    <mergeCell ref="O111:AC111"/>
    <mergeCell ref="N112:N113"/>
    <mergeCell ref="R112:R113"/>
    <mergeCell ref="S112:S113"/>
    <mergeCell ref="T112:T113"/>
    <mergeCell ref="U112:U113"/>
    <mergeCell ref="AD129:AD131"/>
    <mergeCell ref="AD99:AD101"/>
    <mergeCell ref="J94:J97"/>
    <mergeCell ref="O94:AC94"/>
    <mergeCell ref="N95:N96"/>
    <mergeCell ref="R95:R96"/>
    <mergeCell ref="S95:S96"/>
    <mergeCell ref="T95:T96"/>
    <mergeCell ref="AA129:AA130"/>
    <mergeCell ref="AB129:AB130"/>
    <mergeCell ref="AD112:AD114"/>
    <mergeCell ref="J115:J118"/>
    <mergeCell ref="O115:AC115"/>
    <mergeCell ref="N116:N117"/>
    <mergeCell ref="R116:R117"/>
    <mergeCell ref="S116:S117"/>
    <mergeCell ref="T116:T117"/>
    <mergeCell ref="U116:U117"/>
    <mergeCell ref="Y116:Y117"/>
    <mergeCell ref="Z116:Z117"/>
    <mergeCell ref="AA116:AA117"/>
    <mergeCell ref="AB116:AB117"/>
    <mergeCell ref="AD116:AD118"/>
    <mergeCell ref="AA82:AA83"/>
    <mergeCell ref="AB82:AB83"/>
    <mergeCell ref="AD82:AD84"/>
    <mergeCell ref="J77:J80"/>
    <mergeCell ref="O77:AC77"/>
    <mergeCell ref="N78:N79"/>
    <mergeCell ref="R78:R79"/>
    <mergeCell ref="S78:S79"/>
    <mergeCell ref="Y112:Y113"/>
    <mergeCell ref="Z112:Z113"/>
    <mergeCell ref="AA112:AA113"/>
    <mergeCell ref="AB112:AB113"/>
    <mergeCell ref="AD95:AD97"/>
    <mergeCell ref="J98:J101"/>
    <mergeCell ref="O98:AC98"/>
    <mergeCell ref="N99:N100"/>
    <mergeCell ref="R99:R100"/>
    <mergeCell ref="S99:S100"/>
    <mergeCell ref="T99:T100"/>
    <mergeCell ref="U99:U100"/>
    <mergeCell ref="Y99:Y100"/>
    <mergeCell ref="Z99:Z100"/>
    <mergeCell ref="AA99:AA100"/>
    <mergeCell ref="AB99:AB100"/>
    <mergeCell ref="AD61:AD63"/>
    <mergeCell ref="E64:E67"/>
    <mergeCell ref="J64:J67"/>
    <mergeCell ref="O64:AC64"/>
    <mergeCell ref="N65:N66"/>
    <mergeCell ref="R65:R66"/>
    <mergeCell ref="S65:S66"/>
    <mergeCell ref="T65:T66"/>
    <mergeCell ref="U65:U66"/>
    <mergeCell ref="Y65:Y66"/>
    <mergeCell ref="Z65:Z66"/>
    <mergeCell ref="AA65:AA66"/>
    <mergeCell ref="AB65:AB66"/>
    <mergeCell ref="AD65:AD67"/>
    <mergeCell ref="J60:J63"/>
    <mergeCell ref="O60:AC60"/>
    <mergeCell ref="N61:N62"/>
    <mergeCell ref="R61:R62"/>
    <mergeCell ref="S61:S62"/>
    <mergeCell ref="T61:T62"/>
    <mergeCell ref="U61:U62"/>
    <mergeCell ref="Y61:Y62"/>
    <mergeCell ref="Z61:Z62"/>
    <mergeCell ref="AA61:AA62"/>
    <mergeCell ref="AB61:AB62"/>
    <mergeCell ref="AD44:AD46"/>
    <mergeCell ref="E47:E50"/>
    <mergeCell ref="J47:J50"/>
    <mergeCell ref="O47:AC47"/>
    <mergeCell ref="N48:N49"/>
    <mergeCell ref="R48:R49"/>
    <mergeCell ref="S48:S49"/>
    <mergeCell ref="T48:T49"/>
    <mergeCell ref="U48:U49"/>
    <mergeCell ref="Y48:Y49"/>
    <mergeCell ref="Z48:Z49"/>
    <mergeCell ref="AA48:AA49"/>
    <mergeCell ref="AB48:AB49"/>
    <mergeCell ref="AD48:AD50"/>
    <mergeCell ref="J43:J46"/>
    <mergeCell ref="O43:AC43"/>
    <mergeCell ref="N44:N45"/>
    <mergeCell ref="R44:R45"/>
    <mergeCell ref="S44:S45"/>
    <mergeCell ref="T44:T45"/>
    <mergeCell ref="U44:U45"/>
    <mergeCell ref="Y44:Y45"/>
    <mergeCell ref="Z44:Z45"/>
    <mergeCell ref="AA44:AA45"/>
    <mergeCell ref="AB44:AB45"/>
    <mergeCell ref="AD27:AD29"/>
    <mergeCell ref="AD31:AD33"/>
    <mergeCell ref="AA40:AA41"/>
    <mergeCell ref="AB40:AB41"/>
    <mergeCell ref="T40:T41"/>
    <mergeCell ref="U40:U41"/>
    <mergeCell ref="AD40:AD42"/>
    <mergeCell ref="J30:J33"/>
    <mergeCell ref="O30:AC30"/>
    <mergeCell ref="N31:N32"/>
    <mergeCell ref="R31:R32"/>
    <mergeCell ref="S31:S32"/>
    <mergeCell ref="T31:T32"/>
    <mergeCell ref="U31:U32"/>
    <mergeCell ref="Y31:Y32"/>
    <mergeCell ref="Z31:Z32"/>
    <mergeCell ref="AA31:AA32"/>
    <mergeCell ref="AB31:AB32"/>
    <mergeCell ref="J26:J29"/>
    <mergeCell ref="O26:AC26"/>
    <mergeCell ref="N27:N28"/>
    <mergeCell ref="R27:R28"/>
    <mergeCell ref="S27:S28"/>
    <mergeCell ref="T27:T28"/>
    <mergeCell ref="U27:U28"/>
    <mergeCell ref="Y27:Y28"/>
    <mergeCell ref="Z27:Z28"/>
    <mergeCell ref="AA27:AA28"/>
    <mergeCell ref="AB27:AB28"/>
    <mergeCell ref="AA125:AA126"/>
    <mergeCell ref="AB125:AB126"/>
    <mergeCell ref="Y74:Y75"/>
    <mergeCell ref="Z74:Z75"/>
    <mergeCell ref="AA74:AA75"/>
    <mergeCell ref="AB74:AB75"/>
    <mergeCell ref="Y91:Y92"/>
    <mergeCell ref="Z91:Z92"/>
    <mergeCell ref="AA91:AA92"/>
    <mergeCell ref="AB91:AB92"/>
    <mergeCell ref="Y78:Y79"/>
    <mergeCell ref="Z78:Z79"/>
    <mergeCell ref="AA78:AA79"/>
    <mergeCell ref="AB78:AB79"/>
    <mergeCell ref="Y95:Y96"/>
    <mergeCell ref="Z95:Z96"/>
    <mergeCell ref="AA95:AA96"/>
    <mergeCell ref="AB95:AB96"/>
    <mergeCell ref="O81:AC81"/>
    <mergeCell ref="R82:R83"/>
    <mergeCell ref="S82:S83"/>
    <mergeCell ref="T82:T83"/>
    <mergeCell ref="U82:U83"/>
    <mergeCell ref="Y82:Y83"/>
    <mergeCell ref="Y57:Y58"/>
    <mergeCell ref="Z57:Z58"/>
    <mergeCell ref="AA57:AA58"/>
    <mergeCell ref="AB57:AB58"/>
    <mergeCell ref="T125:T126"/>
    <mergeCell ref="U125:U126"/>
    <mergeCell ref="AD125:AD127"/>
    <mergeCell ref="V12:AB12"/>
    <mergeCell ref="V14:AA14"/>
    <mergeCell ref="AB14:AB16"/>
    <mergeCell ref="W15:X15"/>
    <mergeCell ref="Y15:AA15"/>
    <mergeCell ref="Z16:AA16"/>
    <mergeCell ref="Z17:AA17"/>
    <mergeCell ref="Y23:Y24"/>
    <mergeCell ref="Z23:Z24"/>
    <mergeCell ref="AA23:AA24"/>
    <mergeCell ref="AB23:AB24"/>
    <mergeCell ref="Y40:Y41"/>
    <mergeCell ref="Z40:Z41"/>
    <mergeCell ref="T108:T109"/>
    <mergeCell ref="U108:U109"/>
    <mergeCell ref="AD108:AD110"/>
    <mergeCell ref="T91:T92"/>
    <mergeCell ref="J107:J110"/>
    <mergeCell ref="O107:AC107"/>
    <mergeCell ref="N108:N109"/>
    <mergeCell ref="R108:R109"/>
    <mergeCell ref="S108:S109"/>
    <mergeCell ref="B121:B137"/>
    <mergeCell ref="O121:AC121"/>
    <mergeCell ref="C122:C137"/>
    <mergeCell ref="O122:AC122"/>
    <mergeCell ref="D123:D136"/>
    <mergeCell ref="I123:I136"/>
    <mergeCell ref="O123:AC123"/>
    <mergeCell ref="E124:E127"/>
    <mergeCell ref="J124:J127"/>
    <mergeCell ref="O124:AC124"/>
    <mergeCell ref="N125:N126"/>
    <mergeCell ref="R125:R126"/>
    <mergeCell ref="S125:S126"/>
    <mergeCell ref="Y108:Y109"/>
    <mergeCell ref="Z108:Z109"/>
    <mergeCell ref="AA108:AA109"/>
    <mergeCell ref="AB108:AB109"/>
    <mergeCell ref="Y125:Y126"/>
    <mergeCell ref="Z125:Z126"/>
    <mergeCell ref="AD74:AD76"/>
    <mergeCell ref="B87:B103"/>
    <mergeCell ref="O87:AC87"/>
    <mergeCell ref="C88:C103"/>
    <mergeCell ref="O88:AC88"/>
    <mergeCell ref="D89:D102"/>
    <mergeCell ref="I89:I102"/>
    <mergeCell ref="O89:AC89"/>
    <mergeCell ref="E90:E93"/>
    <mergeCell ref="J90:J93"/>
    <mergeCell ref="O90:AC90"/>
    <mergeCell ref="N91:N92"/>
    <mergeCell ref="R91:R92"/>
    <mergeCell ref="S91:S92"/>
    <mergeCell ref="U91:U92"/>
    <mergeCell ref="AD91:AD93"/>
    <mergeCell ref="T78:T79"/>
    <mergeCell ref="U78:U79"/>
    <mergeCell ref="U95:U96"/>
    <mergeCell ref="AD78:AD80"/>
    <mergeCell ref="E81:E84"/>
    <mergeCell ref="J81:J84"/>
    <mergeCell ref="N82:N83"/>
    <mergeCell ref="Z82:Z83"/>
    <mergeCell ref="AD57:AD59"/>
    <mergeCell ref="B70:B86"/>
    <mergeCell ref="O70:AC70"/>
    <mergeCell ref="C71:C86"/>
    <mergeCell ref="O71:AC71"/>
    <mergeCell ref="D72:D85"/>
    <mergeCell ref="I72:I85"/>
    <mergeCell ref="O72:AC72"/>
    <mergeCell ref="E73:E76"/>
    <mergeCell ref="J73:J76"/>
    <mergeCell ref="O73:AC73"/>
    <mergeCell ref="N74:N75"/>
    <mergeCell ref="R74:R75"/>
    <mergeCell ref="S74:S75"/>
    <mergeCell ref="B53:B69"/>
    <mergeCell ref="O53:AC53"/>
    <mergeCell ref="C54:C69"/>
    <mergeCell ref="O54:AC54"/>
    <mergeCell ref="D55:D68"/>
    <mergeCell ref="I55:I68"/>
    <mergeCell ref="O55:AC55"/>
    <mergeCell ref="E56:E59"/>
    <mergeCell ref="T74:T75"/>
    <mergeCell ref="U74:U75"/>
    <mergeCell ref="AD23:AD25"/>
    <mergeCell ref="AC14:AC16"/>
    <mergeCell ref="L13:AC13"/>
    <mergeCell ref="N14:N16"/>
    <mergeCell ref="R23:R24"/>
    <mergeCell ref="R15:T15"/>
    <mergeCell ref="O14:T14"/>
    <mergeCell ref="AD13:AD16"/>
    <mergeCell ref="O22:AC22"/>
    <mergeCell ref="O21:AC21"/>
    <mergeCell ref="L14:L16"/>
    <mergeCell ref="M14:M16"/>
    <mergeCell ref="O20:AC20"/>
    <mergeCell ref="O8:AC8"/>
    <mergeCell ref="O9:AC9"/>
    <mergeCell ref="L5:U5"/>
    <mergeCell ref="L11:M11"/>
    <mergeCell ref="O10:AC10"/>
    <mergeCell ref="O7:AC7"/>
    <mergeCell ref="O12:U12"/>
    <mergeCell ref="S16:T16"/>
    <mergeCell ref="O19:AC19"/>
    <mergeCell ref="O18:AC18"/>
    <mergeCell ref="S17:T17"/>
    <mergeCell ref="U14:U16"/>
    <mergeCell ref="P15:Q15"/>
    <mergeCell ref="A18:A137"/>
    <mergeCell ref="B19:B35"/>
    <mergeCell ref="C20:C35"/>
    <mergeCell ref="D21:D34"/>
    <mergeCell ref="I21:I34"/>
    <mergeCell ref="E22:E25"/>
    <mergeCell ref="B36:B52"/>
    <mergeCell ref="C37:C52"/>
    <mergeCell ref="D38:D51"/>
    <mergeCell ref="I38:I51"/>
    <mergeCell ref="E39:E42"/>
    <mergeCell ref="E26:E29"/>
    <mergeCell ref="E43:E46"/>
    <mergeCell ref="E60:E63"/>
    <mergeCell ref="E77:E80"/>
    <mergeCell ref="E94:E97"/>
    <mergeCell ref="B104:B120"/>
    <mergeCell ref="C105:C120"/>
    <mergeCell ref="D106:D119"/>
    <mergeCell ref="I106:I119"/>
    <mergeCell ref="E107:E110"/>
    <mergeCell ref="E30:E33"/>
    <mergeCell ref="E98:E101"/>
    <mergeCell ref="E115:E118"/>
    <mergeCell ref="M139:AC139"/>
    <mergeCell ref="S23:S24"/>
    <mergeCell ref="U23:U24"/>
    <mergeCell ref="N23:N24"/>
    <mergeCell ref="T23:T24"/>
    <mergeCell ref="O36:AC36"/>
    <mergeCell ref="O37:AC37"/>
    <mergeCell ref="O38:AC38"/>
    <mergeCell ref="J39:J42"/>
    <mergeCell ref="O39:AC39"/>
    <mergeCell ref="N40:N41"/>
    <mergeCell ref="R40:R41"/>
    <mergeCell ref="S40:S41"/>
    <mergeCell ref="J56:J59"/>
    <mergeCell ref="O56:AC56"/>
    <mergeCell ref="N57:N58"/>
    <mergeCell ref="R57:R58"/>
    <mergeCell ref="S57:S58"/>
    <mergeCell ref="J22:J25"/>
    <mergeCell ref="T57:T58"/>
    <mergeCell ref="U57:U58"/>
    <mergeCell ref="O104:AC104"/>
    <mergeCell ref="O105:AC105"/>
    <mergeCell ref="O106:AC106"/>
  </mergeCells>
  <phoneticPr fontId="9" type="noConversion"/>
  <dataValidations count="8">
    <dataValidation type="textLength" operator="lessThanOrEqual" allowBlank="1" showInputMessage="1" showErrorMessage="1" errorTitle="Ошибка" error="Допускается ввод не более 900 символов!" sqref="AD6:AD10 O123 O38 O55 O72 O89 O106 O21:AC21 V123 V38 V55 V72 V89 V106">
      <formula1>900</formula1>
    </dataValidation>
    <dataValidation allowBlank="1" promptTitle="checkPeriodRange" sqref="Q24 Q41 Q58 Q75 Q92 Q109 Q126 X126 X109 X41 X58 X75 X92 X24 Q28 X28 Q32 X32 Q45 X45 Q49 X49 Q62 X62 Q66 X66 Q79 X79 Q83 X83 Q96 X96 Q100 X100 Q113 X113 Q117 X117 Q130 X130 Q134 X134"/>
    <dataValidation type="list" allowBlank="1" showInputMessage="1" showErrorMessage="1" errorTitle="Ошибка" error="Выберите значение из списка" sqref="O22 O39 O56 O73 O90 O107 O124 V22 V39 V56 V73 V90 V107 V124 O26 O30 O43 O47 O60 O64 O77 O81 O94 O98 O111 O115 O128 O132">
      <formula1>kind_of_cons</formula1>
    </dataValidation>
    <dataValidation allowBlank="1" sqref="S33:S35 S50:S52 S67:S69 S84:S86 S101:S103 S118:S120 S135:S137 Z118:Z120 Z33:Z35 Z50:Z52 Z67:Z69 Z84:Z86 Z101:Z103 Z25 S25 S29 Z29 Z42 S42 S46 Z46 Z59 S59 S63 Z63 Z76 S76 S80 Z80 Z93 S93 S97 Z97 Z110 S110 S114 Z114 Z127 S127 S131 Z131 Z135:Z137"/>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M40 M57 M74 M91 M108 M125 M27 M31 M44 M48 M61 M65 M78 M82 M95 M99 M112 M116 M129 M1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R40 T40:T41 R57 T57:T58 R74 T74:T75 R91 T91:T92 R108 T108:T109 R125 T125:T126 Y40 AA40:AA41 Y57 AA57:AA58 Y74 AA74:AA75 Y91 AA91:AA92 Y108 AA108:AA109 Y125 AA125:AA126 Y23 AA23:AA24 R27 T27:T28 Y27 AA27:AA28 R31 T31:T32 Y31 AA31:AA32 R44 T44:T45 Y44 AA44:AA45 R48 T48:T49 Y48 AA48:AA49 R61 T61:T62 Y61 AA61:AA62 R65 T65:T66 Y65 AA65:AA66 R78 T78:T79 Y78 AA78:AA79 R82 T82:T83 Y82 AA82:AA83 R95 T95:T96 Y95 AA95:AA96 R99 T99:T100 Y99 AA99:AA100 R112 T112:T113 Y112 AA112:AA113 R116 T116:T117 Y116 AA116:AA117 R129 T129:T130 Y129 AA129:AA130 R133 T133:T134 Y133 AA133:AA134"/>
    <dataValidation allowBlank="1" showInputMessage="1" showErrorMessage="1" prompt="Для выбора выполните двойной щелчок левой клавиши мыши по соответствующей ячейке." sqref="S23:S24 U40:U41 S40:S41 U57:U58 S57:S58 U74:U75 S74:S75 U91:U92 S91:S92 U108:U109 S108:S109 U125:U126 S125:S126 U23:U24 AB40:AB41 Z40:Z41 AB57:AB58 Z57:Z58 AB74:AB75 Z74:Z75 AB91:AB92 Z91:Z92 AB108:AB109 Z108:Z109 AB125:AB126 Z125:Z126 Z23:Z24 AB23:AB24 S27:S28 U27:U28 Z27:Z28 AB27:AB28 S31:S32 U31:U32 Z31:Z32 AB31:AB32 S44:S45 U44:U45 Z44:Z45 AB44:AB45 S48:S49 U48:U49 Z48:Z49 AB48:AB49 S61:S62 U61:U62 Z61:Z62 AB61:AB62 S65:S66 U65:U66 Z65:Z66 AB65:AB66 S78:S79 U78:U79 Z78:Z79 AB78:AB79 S82:S83 U82:U83 Z82:Z83 AB82:AB83 S95:S96 U95:U96 Z95:Z96 AB95:AB96 S99:S100 U99:U100 Z99:Z100 AB99:AB100 S112:S113 U112:U113 Z112:Z113 AB112:AB113 S116:S117 U116:U117 Z116:Z117 AB116:AB117 S129:S130 U129:U130 Z129:Z130 AB129:AB130 S133:S134 U133:U134 Z133:Z134 AB133:AB134"/>
    <dataValidation type="decimal" allowBlank="1" showErrorMessage="1" errorTitle="Ошибка" error="Допускается ввод только действительных чисел!" sqref="O23 O40 O57 O74 O91 O108 O125 V40 V57 V74 V91 V108 V125 V23 O27 V27 O31 V31 O44 V44 O48 V48 O61 V61 O65 V65 O78 V78 O82 V82 O95 V95 O99 V99 O112 V112 O116 V116 O129 V129 O133 V133">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52</v>
      </c>
    </row>
    <row r="2" spans="1:20" ht="22.5">
      <c r="F2" s="745" t="s">
        <v>526</v>
      </c>
      <c r="G2" s="746"/>
      <c r="H2" s="747"/>
      <c r="I2" s="599"/>
    </row>
    <row r="3" spans="1:20" ht="3" customHeight="1"/>
    <row r="4" spans="1:20" s="255" customFormat="1" ht="11.25">
      <c r="A4" s="319"/>
      <c r="B4" s="319"/>
      <c r="C4" s="319"/>
      <c r="D4" s="319"/>
      <c r="F4" s="705" t="s">
        <v>480</v>
      </c>
      <c r="G4" s="705"/>
      <c r="H4" s="705"/>
      <c r="I4" s="748" t="s">
        <v>481</v>
      </c>
      <c r="J4" s="319"/>
      <c r="K4" s="319"/>
      <c r="L4" s="319"/>
      <c r="M4" s="319"/>
      <c r="N4" s="319"/>
      <c r="O4" s="319"/>
      <c r="P4" s="319"/>
      <c r="Q4" s="319"/>
      <c r="R4" s="319"/>
      <c r="S4" s="319"/>
      <c r="T4" s="319"/>
    </row>
    <row r="5" spans="1:20" s="255" customFormat="1" ht="11.25" customHeight="1">
      <c r="A5" s="319"/>
      <c r="B5" s="319"/>
      <c r="C5" s="319"/>
      <c r="D5" s="319"/>
      <c r="F5" s="458" t="s">
        <v>95</v>
      </c>
      <c r="G5" s="477" t="s">
        <v>483</v>
      </c>
      <c r="H5" s="457" t="s">
        <v>468</v>
      </c>
      <c r="I5" s="748"/>
      <c r="J5" s="319"/>
      <c r="K5" s="319"/>
      <c r="L5" s="319"/>
      <c r="M5" s="319"/>
      <c r="N5" s="319"/>
      <c r="O5" s="319"/>
      <c r="P5" s="319"/>
      <c r="Q5" s="319"/>
      <c r="R5" s="319"/>
      <c r="S5" s="319"/>
      <c r="T5" s="319"/>
    </row>
    <row r="6" spans="1:20" s="255" customFormat="1" ht="12" customHeight="1">
      <c r="A6" s="319"/>
      <c r="B6" s="319"/>
      <c r="C6" s="319"/>
      <c r="D6" s="319"/>
      <c r="F6" s="459" t="s">
        <v>96</v>
      </c>
      <c r="G6" s="461">
        <v>2</v>
      </c>
      <c r="H6" s="462">
        <v>3</v>
      </c>
      <c r="I6" s="460">
        <v>4</v>
      </c>
      <c r="J6" s="319">
        <v>4</v>
      </c>
      <c r="K6" s="319"/>
      <c r="L6" s="319"/>
      <c r="M6" s="319"/>
      <c r="N6" s="319"/>
      <c r="O6" s="319"/>
      <c r="P6" s="319"/>
      <c r="Q6" s="319"/>
      <c r="R6" s="319"/>
      <c r="S6" s="319"/>
      <c r="T6" s="319"/>
    </row>
    <row r="7" spans="1:20" s="255" customFormat="1" ht="18.75">
      <c r="A7" s="319"/>
      <c r="B7" s="319"/>
      <c r="C7" s="319"/>
      <c r="D7" s="319"/>
      <c r="F7" s="473">
        <v>1</v>
      </c>
      <c r="G7" s="560" t="s">
        <v>527</v>
      </c>
      <c r="H7" s="456" t="str">
        <f>IF(dateCh="","",dateCh)</f>
        <v>18.12.2020</v>
      </c>
      <c r="I7" s="286" t="s">
        <v>528</v>
      </c>
      <c r="J7" s="472"/>
      <c r="K7" s="319"/>
      <c r="L7" s="319"/>
      <c r="M7" s="319"/>
      <c r="N7" s="319"/>
      <c r="O7" s="319"/>
      <c r="P7" s="319"/>
      <c r="Q7" s="319"/>
      <c r="R7" s="319"/>
      <c r="S7" s="319"/>
      <c r="T7" s="319"/>
    </row>
    <row r="8" spans="1:20" s="255" customFormat="1" ht="45">
      <c r="A8" s="749">
        <v>1</v>
      </c>
      <c r="B8" s="319"/>
      <c r="C8" s="319"/>
      <c r="D8" s="319"/>
      <c r="F8" s="473" t="str">
        <f>"2." &amp;mergeValue(A8)</f>
        <v>2.1</v>
      </c>
      <c r="G8" s="560" t="s">
        <v>529</v>
      </c>
      <c r="H8" s="456"/>
      <c r="I8" s="286" t="s">
        <v>625</v>
      </c>
      <c r="J8" s="472"/>
      <c r="K8" s="319"/>
      <c r="L8" s="319"/>
      <c r="M8" s="319"/>
      <c r="N8" s="319"/>
      <c r="O8" s="319"/>
      <c r="P8" s="319"/>
      <c r="Q8" s="319"/>
      <c r="R8" s="319"/>
      <c r="S8" s="319"/>
      <c r="T8" s="319"/>
    </row>
    <row r="9" spans="1:20" s="255" customFormat="1" ht="22.5">
      <c r="A9" s="749"/>
      <c r="B9" s="319"/>
      <c r="C9" s="319"/>
      <c r="D9" s="319"/>
      <c r="F9" s="473" t="str">
        <f>"3." &amp;mergeValue(A9)</f>
        <v>3.1</v>
      </c>
      <c r="G9" s="560" t="s">
        <v>530</v>
      </c>
      <c r="H9" s="456"/>
      <c r="I9" s="286" t="s">
        <v>623</v>
      </c>
      <c r="J9" s="472"/>
      <c r="K9" s="319"/>
      <c r="L9" s="319"/>
      <c r="M9" s="319"/>
      <c r="N9" s="319"/>
      <c r="O9" s="319"/>
      <c r="P9" s="319"/>
      <c r="Q9" s="319"/>
      <c r="R9" s="319"/>
      <c r="S9" s="319"/>
      <c r="T9" s="319"/>
    </row>
    <row r="10" spans="1:20" s="255" customFormat="1" ht="22.5">
      <c r="A10" s="749"/>
      <c r="B10" s="319"/>
      <c r="C10" s="319"/>
      <c r="D10" s="319"/>
      <c r="F10" s="473" t="str">
        <f>"4."&amp;mergeValue(A10)</f>
        <v>4.1</v>
      </c>
      <c r="G10" s="560" t="s">
        <v>531</v>
      </c>
      <c r="H10" s="457" t="s">
        <v>484</v>
      </c>
      <c r="I10" s="286"/>
      <c r="J10" s="472"/>
      <c r="K10" s="319"/>
      <c r="L10" s="319"/>
      <c r="M10" s="319"/>
      <c r="N10" s="319"/>
      <c r="O10" s="319"/>
      <c r="P10" s="319"/>
      <c r="Q10" s="319"/>
      <c r="R10" s="319"/>
      <c r="S10" s="319"/>
      <c r="T10" s="319"/>
    </row>
    <row r="11" spans="1:20" s="255" customFormat="1" ht="18.75">
      <c r="A11" s="749"/>
      <c r="B11" s="749">
        <v>1</v>
      </c>
      <c r="C11" s="484"/>
      <c r="D11" s="484"/>
      <c r="F11" s="473" t="str">
        <f>"4."&amp;mergeValue(A11) &amp;"."&amp;mergeValue(B11)</f>
        <v>4.1.1</v>
      </c>
      <c r="G11" s="463" t="s">
        <v>627</v>
      </c>
      <c r="H11" s="456" t="str">
        <f>IF(region_name="","",region_name)</f>
        <v>Тюменская область</v>
      </c>
      <c r="I11" s="286" t="s">
        <v>534</v>
      </c>
      <c r="J11" s="472"/>
      <c r="K11" s="319"/>
      <c r="L11" s="319"/>
      <c r="M11" s="319"/>
      <c r="N11" s="319"/>
      <c r="O11" s="319"/>
      <c r="P11" s="319"/>
      <c r="Q11" s="319"/>
      <c r="R11" s="319"/>
      <c r="S11" s="319"/>
      <c r="T11" s="319"/>
    </row>
    <row r="12" spans="1:20" s="255" customFormat="1" ht="22.5">
      <c r="A12" s="749"/>
      <c r="B12" s="749"/>
      <c r="C12" s="749">
        <v>1</v>
      </c>
      <c r="D12" s="484"/>
      <c r="F12" s="473" t="str">
        <f>"4."&amp;mergeValue(A12) &amp;"."&amp;mergeValue(B12)&amp;"."&amp;mergeValue(C12)</f>
        <v>4.1.1.1</v>
      </c>
      <c r="G12" s="481" t="s">
        <v>532</v>
      </c>
      <c r="H12" s="456"/>
      <c r="I12" s="286" t="s">
        <v>535</v>
      </c>
      <c r="J12" s="472"/>
      <c r="K12" s="319"/>
      <c r="L12" s="319"/>
      <c r="M12" s="319"/>
      <c r="N12" s="319"/>
      <c r="O12" s="319"/>
      <c r="P12" s="319"/>
      <c r="Q12" s="319"/>
      <c r="R12" s="319"/>
      <c r="S12" s="319"/>
      <c r="T12" s="319"/>
    </row>
    <row r="13" spans="1:20" s="255" customFormat="1" ht="39" customHeight="1">
      <c r="A13" s="749"/>
      <c r="B13" s="749"/>
      <c r="C13" s="749"/>
      <c r="D13" s="484">
        <v>1</v>
      </c>
      <c r="F13" s="473" t="str">
        <f>"4."&amp;mergeValue(A13) &amp;"."&amp;mergeValue(B13)&amp;"."&amp;mergeValue(C13)&amp;"."&amp;mergeValue(D13)</f>
        <v>4.1.1.1.1</v>
      </c>
      <c r="G13" s="563" t="s">
        <v>533</v>
      </c>
      <c r="H13" s="456"/>
      <c r="I13" s="777" t="s">
        <v>626</v>
      </c>
      <c r="J13" s="472"/>
      <c r="K13" s="319"/>
      <c r="L13" s="319"/>
      <c r="M13" s="319"/>
      <c r="N13" s="319"/>
      <c r="O13" s="319"/>
      <c r="P13" s="319"/>
      <c r="Q13" s="319"/>
      <c r="R13" s="319"/>
      <c r="S13" s="319"/>
      <c r="T13" s="319"/>
    </row>
    <row r="14" spans="1:20" s="255" customFormat="1" ht="18.75">
      <c r="A14" s="749"/>
      <c r="B14" s="749"/>
      <c r="C14" s="749"/>
      <c r="D14" s="484"/>
      <c r="F14" s="478"/>
      <c r="G14" s="163" t="s">
        <v>4</v>
      </c>
      <c r="H14" s="483"/>
      <c r="I14" s="777"/>
      <c r="J14" s="472"/>
      <c r="K14" s="319"/>
      <c r="L14" s="319"/>
      <c r="M14" s="319"/>
      <c r="N14" s="319"/>
      <c r="O14" s="319"/>
      <c r="P14" s="319"/>
      <c r="Q14" s="319"/>
      <c r="R14" s="319"/>
      <c r="S14" s="319"/>
      <c r="T14" s="319"/>
    </row>
    <row r="15" spans="1:20" s="255" customFormat="1" ht="18.75">
      <c r="A15" s="749"/>
      <c r="B15" s="749"/>
      <c r="C15" s="484"/>
      <c r="D15" s="484"/>
      <c r="F15" s="564"/>
      <c r="G15" s="278" t="s">
        <v>428</v>
      </c>
      <c r="H15" s="565"/>
      <c r="I15" s="566"/>
      <c r="J15" s="472"/>
      <c r="K15" s="319"/>
      <c r="L15" s="319"/>
      <c r="M15" s="319"/>
      <c r="N15" s="319"/>
      <c r="O15" s="319"/>
      <c r="P15" s="319"/>
      <c r="Q15" s="319"/>
      <c r="R15" s="319"/>
      <c r="S15" s="319"/>
      <c r="T15" s="319"/>
    </row>
    <row r="16" spans="1:20" s="255" customFormat="1" ht="18.75">
      <c r="A16" s="749"/>
      <c r="B16" s="319"/>
      <c r="C16" s="319"/>
      <c r="D16" s="319"/>
      <c r="F16" s="478"/>
      <c r="G16" s="177" t="s">
        <v>541</v>
      </c>
      <c r="H16" s="479"/>
      <c r="I16" s="480"/>
      <c r="J16" s="472"/>
      <c r="K16" s="319"/>
      <c r="L16" s="319"/>
      <c r="M16" s="319"/>
      <c r="N16" s="319"/>
      <c r="O16" s="319"/>
      <c r="P16" s="319"/>
      <c r="Q16" s="319"/>
      <c r="R16" s="319"/>
      <c r="S16" s="319"/>
      <c r="T16" s="319"/>
    </row>
    <row r="17" spans="1:20" s="255" customFormat="1" ht="18.75">
      <c r="A17" s="319"/>
      <c r="B17" s="319"/>
      <c r="C17" s="319"/>
      <c r="D17" s="319"/>
      <c r="F17" s="478"/>
      <c r="G17" s="210" t="s">
        <v>540</v>
      </c>
      <c r="H17" s="479"/>
      <c r="I17" s="480"/>
      <c r="J17" s="472"/>
      <c r="K17" s="319"/>
      <c r="L17" s="319"/>
      <c r="M17" s="319"/>
      <c r="N17" s="319"/>
      <c r="O17" s="319"/>
      <c r="P17" s="319"/>
      <c r="Q17" s="319"/>
      <c r="R17" s="319"/>
      <c r="S17" s="319"/>
      <c r="T17" s="319"/>
    </row>
    <row r="18" spans="1:20" s="465" customFormat="1" ht="3" customHeight="1">
      <c r="A18" s="467"/>
      <c r="B18" s="467"/>
      <c r="C18" s="467"/>
      <c r="D18" s="467"/>
      <c r="F18" s="485"/>
      <c r="G18" s="486"/>
      <c r="H18" s="487"/>
      <c r="I18" s="488"/>
      <c r="J18" s="467"/>
      <c r="K18" s="467"/>
      <c r="L18" s="467"/>
      <c r="M18" s="467"/>
      <c r="N18" s="467"/>
      <c r="O18" s="467"/>
      <c r="P18" s="467"/>
      <c r="Q18" s="467"/>
      <c r="R18" s="467"/>
      <c r="S18" s="467"/>
      <c r="T18" s="467"/>
    </row>
    <row r="19" spans="1:20" s="465" customFormat="1" ht="15" customHeight="1">
      <c r="A19" s="467"/>
      <c r="B19" s="467"/>
      <c r="C19" s="467"/>
      <c r="D19" s="467"/>
      <c r="F19" s="464"/>
      <c r="G19" s="744" t="s">
        <v>628</v>
      </c>
      <c r="H19" s="744"/>
      <c r="I19" s="343"/>
      <c r="J19" s="467"/>
      <c r="K19" s="467"/>
      <c r="L19" s="467"/>
      <c r="M19" s="467"/>
      <c r="N19" s="467"/>
      <c r="O19" s="467"/>
      <c r="P19" s="467"/>
      <c r="Q19" s="467"/>
      <c r="R19" s="467"/>
      <c r="S19" s="467"/>
      <c r="T19" s="46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I32"/>
  <sheetViews>
    <sheetView showGridLines="0" topLeftCell="I4" zoomScaleNormal="100" workbookViewId="0"/>
  </sheetViews>
  <sheetFormatPr defaultColWidth="10.5703125" defaultRowHeight="14.25"/>
  <cols>
    <col min="1" max="6" width="10.5703125" style="35" hidden="1" customWidth="1"/>
    <col min="7" max="8" width="9.140625" style="96" hidden="1" customWidth="1"/>
    <col min="9" max="9" width="3.7109375" style="96" customWidth="1"/>
    <col min="10" max="11" width="3.7109375" style="87" customWidth="1"/>
    <col min="12" max="12" width="12.7109375" style="35" customWidth="1"/>
    <col min="13" max="13" width="47.42578125" style="35" customWidth="1"/>
    <col min="14" max="14" width="1.7109375" style="35" hidden="1" customWidth="1"/>
    <col min="15" max="15" width="20.7109375" style="35" hidden="1" customWidth="1"/>
    <col min="16" max="17" width="23.7109375" style="35" hidden="1" customWidth="1"/>
    <col min="18" max="18" width="11.7109375" style="35" customWidth="1"/>
    <col min="19" max="19" width="3.7109375" style="35" customWidth="1"/>
    <col min="20" max="20" width="11.7109375" style="35" customWidth="1"/>
    <col min="21" max="21" width="8.5703125" style="35" hidden="1" customWidth="1"/>
    <col min="22" max="22" width="4.7109375" style="35" customWidth="1"/>
    <col min="23" max="23" width="115.7109375" style="35" customWidth="1"/>
    <col min="24" max="25" width="10.5703125" style="298"/>
    <col min="26" max="26" width="11.140625" style="298" customWidth="1"/>
    <col min="27" max="34" width="10.5703125" style="298"/>
    <col min="35" max="16384" width="10.5703125" style="35"/>
  </cols>
  <sheetData>
    <row r="1" spans="7:34" hidden="1">
      <c r="Q1" s="295"/>
      <c r="R1" s="295"/>
    </row>
    <row r="2" spans="7:34" hidden="1">
      <c r="U2" s="295"/>
    </row>
    <row r="3" spans="7:34" hidden="1"/>
    <row r="4" spans="7:34" ht="3" customHeight="1">
      <c r="J4" s="86"/>
      <c r="K4" s="86"/>
      <c r="L4" s="36"/>
      <c r="M4" s="36"/>
      <c r="N4" s="36"/>
      <c r="O4" s="101"/>
      <c r="P4" s="101"/>
      <c r="Q4" s="101"/>
      <c r="R4" s="101"/>
      <c r="S4" s="101"/>
      <c r="T4" s="101"/>
      <c r="U4" s="101"/>
    </row>
    <row r="5" spans="7:34" ht="24.95" customHeight="1">
      <c r="J5" s="86"/>
      <c r="K5" s="86"/>
      <c r="L5" s="745" t="s">
        <v>651</v>
      </c>
      <c r="M5" s="746"/>
      <c r="N5" s="746"/>
      <c r="O5" s="746"/>
      <c r="P5" s="746"/>
      <c r="Q5" s="746"/>
      <c r="R5" s="746"/>
      <c r="S5" s="746"/>
      <c r="T5" s="746"/>
      <c r="U5" s="747"/>
    </row>
    <row r="6" spans="7:34" ht="3" customHeight="1">
      <c r="J6" s="86"/>
      <c r="K6" s="86"/>
      <c r="L6" s="36"/>
      <c r="M6" s="36"/>
      <c r="N6" s="36"/>
      <c r="O6" s="83"/>
      <c r="P6" s="83"/>
      <c r="Q6" s="83"/>
      <c r="R6" s="83"/>
      <c r="S6" s="83"/>
      <c r="T6" s="83"/>
      <c r="U6" s="83"/>
    </row>
    <row r="7" spans="7:34" s="465" customFormat="1" ht="22.5">
      <c r="G7" s="466"/>
      <c r="H7" s="466"/>
      <c r="L7" s="464"/>
      <c r="M7" s="475"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изменении тарифов</v>
      </c>
      <c r="N7" s="476"/>
      <c r="O7" s="765" t="str">
        <f>IF(NameOrPr_ch="",IF(NameOrPr="","",NameOrPr),NameOrPr_ch)</f>
        <v xml:space="preserve">Департамент тарифной и ценовой политики Тюменской области </v>
      </c>
      <c r="P7" s="765"/>
      <c r="Q7" s="765"/>
      <c r="R7" s="765"/>
      <c r="S7" s="765"/>
      <c r="T7" s="765"/>
      <c r="U7" s="765"/>
      <c r="V7" s="765"/>
      <c r="W7" s="639"/>
      <c r="X7" s="467"/>
      <c r="Y7" s="467"/>
      <c r="Z7" s="467"/>
      <c r="AA7" s="467"/>
      <c r="AB7" s="467"/>
      <c r="AC7" s="467"/>
      <c r="AD7" s="467"/>
      <c r="AE7" s="467"/>
      <c r="AF7" s="467"/>
      <c r="AG7" s="467"/>
      <c r="AH7" s="467"/>
    </row>
    <row r="8" spans="7:34" s="465" customFormat="1" ht="18.75">
      <c r="G8" s="466"/>
      <c r="H8" s="466"/>
      <c r="L8" s="464"/>
      <c r="M8" s="475" t="str">
        <f>IF(datePr_ch="","Дата документа об утверждении тарифов","Дата принятия решения об изменении тарифов")</f>
        <v>Дата принятия решения об изменении тарифов</v>
      </c>
      <c r="N8" s="476"/>
      <c r="O8" s="765" t="str">
        <f>IF(datePr_ch="",IF(datePr="","",datePr),datePr_ch)</f>
        <v>18.12.2020</v>
      </c>
      <c r="P8" s="765"/>
      <c r="Q8" s="765"/>
      <c r="R8" s="765"/>
      <c r="S8" s="765"/>
      <c r="T8" s="765"/>
      <c r="U8" s="765"/>
      <c r="V8" s="765"/>
      <c r="W8" s="639"/>
      <c r="X8" s="467"/>
      <c r="Y8" s="467"/>
      <c r="Z8" s="467"/>
      <c r="AA8" s="467"/>
      <c r="AB8" s="467"/>
      <c r="AC8" s="467"/>
      <c r="AD8" s="467"/>
      <c r="AE8" s="467"/>
      <c r="AF8" s="467"/>
      <c r="AG8" s="467"/>
      <c r="AH8" s="467"/>
    </row>
    <row r="9" spans="7:34" s="465" customFormat="1" ht="18.75">
      <c r="G9" s="466"/>
      <c r="H9" s="466"/>
      <c r="L9" s="464"/>
      <c r="M9" s="475" t="str">
        <f>IF(numberPr_ch="","Номер документа об утверждении тарифов","Номер принятия решения об изменении тарифов")</f>
        <v>Номер принятия решения об изменении тарифов</v>
      </c>
      <c r="N9" s="476"/>
      <c r="O9" s="765" t="str">
        <f>IF(numberPr_ch="",IF(numberPr="","",numberPr),numberPr_ch)</f>
        <v>821/01-21</v>
      </c>
      <c r="P9" s="765"/>
      <c r="Q9" s="765"/>
      <c r="R9" s="765"/>
      <c r="S9" s="765"/>
      <c r="T9" s="765"/>
      <c r="U9" s="765"/>
      <c r="V9" s="765"/>
      <c r="W9" s="639"/>
      <c r="X9" s="467"/>
      <c r="Y9" s="467"/>
      <c r="Z9" s="467"/>
      <c r="AA9" s="467"/>
      <c r="AB9" s="467"/>
      <c r="AC9" s="467"/>
      <c r="AD9" s="467"/>
      <c r="AE9" s="467"/>
      <c r="AF9" s="467"/>
      <c r="AG9" s="467"/>
      <c r="AH9" s="467"/>
    </row>
    <row r="10" spans="7:34" s="465" customFormat="1" ht="18.75">
      <c r="G10" s="466"/>
      <c r="H10" s="466"/>
      <c r="L10" s="464"/>
      <c r="M10" s="475" t="s">
        <v>536</v>
      </c>
      <c r="N10" s="476"/>
      <c r="O10" s="765" t="str">
        <f>IF(IstPub_ch="",IF(IstPub="","",IstPub),IstPub_ch)</f>
        <v>Официальный портал органов государственной власти Тюменской области</v>
      </c>
      <c r="P10" s="765"/>
      <c r="Q10" s="765"/>
      <c r="R10" s="765"/>
      <c r="S10" s="765"/>
      <c r="T10" s="765"/>
      <c r="U10" s="765"/>
      <c r="V10" s="765"/>
      <c r="W10" s="639"/>
      <c r="X10" s="467"/>
      <c r="Y10" s="467"/>
      <c r="Z10" s="467"/>
      <c r="AA10" s="467"/>
      <c r="AB10" s="467"/>
      <c r="AC10" s="467"/>
      <c r="AD10" s="467"/>
      <c r="AE10" s="467"/>
      <c r="AF10" s="467"/>
      <c r="AG10" s="467"/>
      <c r="AH10" s="467"/>
    </row>
    <row r="11" spans="7:34" s="255" customFormat="1" ht="15.75" hidden="1" customHeight="1">
      <c r="G11" s="254"/>
      <c r="H11" s="254"/>
      <c r="L11" s="718"/>
      <c r="M11" s="718"/>
      <c r="N11" s="211"/>
      <c r="O11" s="288"/>
      <c r="P11" s="288"/>
      <c r="Q11" s="288"/>
      <c r="R11" s="288"/>
      <c r="S11" s="288"/>
      <c r="T11" s="288"/>
      <c r="U11" s="315" t="s">
        <v>382</v>
      </c>
      <c r="X11" s="319"/>
      <c r="Y11" s="319"/>
      <c r="Z11" s="319"/>
      <c r="AA11" s="319"/>
      <c r="AB11" s="319"/>
      <c r="AC11" s="319"/>
      <c r="AD11" s="319"/>
      <c r="AE11" s="319"/>
      <c r="AF11" s="319"/>
      <c r="AG11" s="319"/>
      <c r="AH11" s="319"/>
    </row>
    <row r="12" spans="7:34" s="255" customFormat="1">
      <c r="G12" s="254"/>
      <c r="H12" s="254"/>
      <c r="L12" s="211"/>
      <c r="M12" s="211"/>
      <c r="N12" s="211"/>
      <c r="O12" s="760"/>
      <c r="P12" s="760"/>
      <c r="Q12" s="760"/>
      <c r="R12" s="760"/>
      <c r="S12" s="760"/>
      <c r="T12" s="760"/>
      <c r="U12" s="760"/>
      <c r="X12" s="319"/>
      <c r="Y12" s="319"/>
      <c r="Z12" s="319"/>
      <c r="AA12" s="319"/>
      <c r="AB12" s="319"/>
      <c r="AC12" s="319"/>
      <c r="AD12" s="319"/>
      <c r="AE12" s="319"/>
      <c r="AF12" s="319"/>
      <c r="AG12" s="319"/>
      <c r="AH12" s="319"/>
    </row>
    <row r="13" spans="7:34" ht="15" customHeight="1">
      <c r="J13" s="86"/>
      <c r="K13" s="86"/>
      <c r="L13" s="705" t="s">
        <v>480</v>
      </c>
      <c r="M13" s="705"/>
      <c r="N13" s="705"/>
      <c r="O13" s="705"/>
      <c r="P13" s="705"/>
      <c r="Q13" s="705"/>
      <c r="R13" s="705"/>
      <c r="S13" s="705"/>
      <c r="T13" s="705"/>
      <c r="U13" s="705"/>
      <c r="V13" s="705"/>
      <c r="W13" s="705" t="s">
        <v>481</v>
      </c>
    </row>
    <row r="14" spans="7:34" ht="15" customHeight="1">
      <c r="J14" s="86"/>
      <c r="K14" s="86"/>
      <c r="L14" s="705" t="s">
        <v>95</v>
      </c>
      <c r="M14" s="705" t="s">
        <v>408</v>
      </c>
      <c r="N14" s="705"/>
      <c r="O14" s="774" t="s">
        <v>499</v>
      </c>
      <c r="P14" s="774"/>
      <c r="Q14" s="774"/>
      <c r="R14" s="774"/>
      <c r="S14" s="774"/>
      <c r="T14" s="774"/>
      <c r="U14" s="705" t="s">
        <v>344</v>
      </c>
      <c r="V14" s="773" t="s">
        <v>278</v>
      </c>
      <c r="W14" s="705"/>
    </row>
    <row r="15" spans="7:34" ht="14.25" customHeight="1">
      <c r="J15" s="86"/>
      <c r="K15" s="86"/>
      <c r="L15" s="705"/>
      <c r="M15" s="705"/>
      <c r="N15" s="705"/>
      <c r="O15" s="251" t="s">
        <v>500</v>
      </c>
      <c r="P15" s="769" t="s">
        <v>274</v>
      </c>
      <c r="Q15" s="769"/>
      <c r="R15" s="715" t="s">
        <v>501</v>
      </c>
      <c r="S15" s="715"/>
      <c r="T15" s="715"/>
      <c r="U15" s="705"/>
      <c r="V15" s="773"/>
      <c r="W15" s="705"/>
    </row>
    <row r="16" spans="7:34" ht="33.75" customHeight="1">
      <c r="J16" s="86"/>
      <c r="K16" s="86"/>
      <c r="L16" s="705"/>
      <c r="M16" s="705"/>
      <c r="N16" s="705"/>
      <c r="O16" s="437" t="s">
        <v>502</v>
      </c>
      <c r="P16" s="438" t="s">
        <v>688</v>
      </c>
      <c r="Q16" s="438" t="s">
        <v>390</v>
      </c>
      <c r="R16" s="439" t="s">
        <v>277</v>
      </c>
      <c r="S16" s="766" t="s">
        <v>276</v>
      </c>
      <c r="T16" s="766"/>
      <c r="U16" s="705"/>
      <c r="V16" s="773"/>
      <c r="W16" s="705"/>
    </row>
    <row r="17" spans="1:35" ht="12" customHeight="1">
      <c r="J17" s="86"/>
      <c r="K17" s="248">
        <v>1</v>
      </c>
      <c r="L17" s="586" t="s">
        <v>96</v>
      </c>
      <c r="M17" s="586" t="s">
        <v>52</v>
      </c>
      <c r="N17" s="592" t="str">
        <f ca="1">OFFSET(N17,0,-1)</f>
        <v>2</v>
      </c>
      <c r="O17" s="587">
        <f ca="1">OFFSET(O17,0,-1)+1</f>
        <v>3</v>
      </c>
      <c r="P17" s="587">
        <f ca="1">OFFSET(P17,0,-1)+1</f>
        <v>4</v>
      </c>
      <c r="Q17" s="587">
        <f ca="1">OFFSET(Q17,0,-1)+1</f>
        <v>5</v>
      </c>
      <c r="R17" s="587">
        <f ca="1">OFFSET(R17,0,-1)+1</f>
        <v>6</v>
      </c>
      <c r="S17" s="768">
        <f ca="1">OFFSET(S17,0,-1)+1</f>
        <v>7</v>
      </c>
      <c r="T17" s="768"/>
      <c r="U17" s="587">
        <f ca="1">OFFSET(U17,0,-2)+1</f>
        <v>8</v>
      </c>
      <c r="V17" s="592">
        <f ca="1">OFFSET(V17,0,-1)</f>
        <v>8</v>
      </c>
      <c r="W17" s="587">
        <f ca="1">OFFSET(W17,0,-1)+1</f>
        <v>9</v>
      </c>
    </row>
    <row r="18" spans="1:35" ht="22.5">
      <c r="A18" s="764">
        <v>1</v>
      </c>
      <c r="B18" s="340"/>
      <c r="C18" s="340"/>
      <c r="D18" s="340"/>
      <c r="E18" s="341"/>
      <c r="F18" s="410"/>
      <c r="G18" s="410"/>
      <c r="H18" s="410"/>
      <c r="I18" s="343"/>
      <c r="J18" s="180"/>
      <c r="K18" s="180"/>
      <c r="L18" s="578">
        <f>mergeValue(A18)</f>
        <v>1</v>
      </c>
      <c r="M18" s="585" t="s">
        <v>23</v>
      </c>
      <c r="N18" s="591"/>
      <c r="O18" s="730"/>
      <c r="P18" s="730"/>
      <c r="Q18" s="730"/>
      <c r="R18" s="730"/>
      <c r="S18" s="730"/>
      <c r="T18" s="730"/>
      <c r="U18" s="730"/>
      <c r="V18" s="730"/>
      <c r="W18" s="606" t="s">
        <v>507</v>
      </c>
    </row>
    <row r="19" spans="1:35" ht="22.5">
      <c r="A19" s="764"/>
      <c r="B19" s="764">
        <v>1</v>
      </c>
      <c r="C19" s="340"/>
      <c r="D19" s="340"/>
      <c r="E19" s="410"/>
      <c r="F19" s="410"/>
      <c r="G19" s="410"/>
      <c r="H19" s="410"/>
      <c r="I19" s="200"/>
      <c r="J19" s="181"/>
      <c r="K19" s="35"/>
      <c r="L19" s="339" t="str">
        <f>mergeValue(A19) &amp;"."&amp; mergeValue(B19)</f>
        <v>1.1</v>
      </c>
      <c r="M19" s="159" t="s">
        <v>18</v>
      </c>
      <c r="N19" s="285"/>
      <c r="O19" s="767"/>
      <c r="P19" s="767"/>
      <c r="Q19" s="767"/>
      <c r="R19" s="767"/>
      <c r="S19" s="767"/>
      <c r="T19" s="767"/>
      <c r="U19" s="767"/>
      <c r="V19" s="767"/>
      <c r="W19" s="286" t="s">
        <v>508</v>
      </c>
    </row>
    <row r="20" spans="1:35" ht="45">
      <c r="A20" s="764"/>
      <c r="B20" s="764"/>
      <c r="C20" s="764">
        <v>1</v>
      </c>
      <c r="D20" s="340"/>
      <c r="E20" s="410"/>
      <c r="F20" s="410"/>
      <c r="G20" s="410"/>
      <c r="H20" s="410"/>
      <c r="I20" s="344"/>
      <c r="J20" s="181"/>
      <c r="K20" s="101"/>
      <c r="L20" s="339" t="str">
        <f>mergeValue(A20) &amp;"."&amp; mergeValue(B20)&amp;"."&amp; mergeValue(C20)</f>
        <v>1.1.1</v>
      </c>
      <c r="M20" s="160" t="s">
        <v>652</v>
      </c>
      <c r="N20" s="285"/>
      <c r="O20" s="767"/>
      <c r="P20" s="767"/>
      <c r="Q20" s="767"/>
      <c r="R20" s="767"/>
      <c r="S20" s="767"/>
      <c r="T20" s="767"/>
      <c r="U20" s="767"/>
      <c r="V20" s="767"/>
      <c r="W20" s="286" t="s">
        <v>653</v>
      </c>
      <c r="AA20" s="317"/>
    </row>
    <row r="21" spans="1:35" ht="33.75">
      <c r="A21" s="764"/>
      <c r="B21" s="764"/>
      <c r="C21" s="764"/>
      <c r="D21" s="764">
        <v>1</v>
      </c>
      <c r="E21" s="410"/>
      <c r="F21" s="410"/>
      <c r="G21" s="410"/>
      <c r="H21" s="410"/>
      <c r="I21" s="760"/>
      <c r="J21" s="181"/>
      <c r="K21" s="101"/>
      <c r="L21" s="339" t="str">
        <f>mergeValue(A21) &amp;"."&amp; mergeValue(B21)&amp;"."&amp; mergeValue(C21)&amp;"."&amp; mergeValue(D21)</f>
        <v>1.1.1.1</v>
      </c>
      <c r="M21" s="161" t="s">
        <v>409</v>
      </c>
      <c r="N21" s="285"/>
      <c r="O21" s="776"/>
      <c r="P21" s="776"/>
      <c r="Q21" s="776"/>
      <c r="R21" s="776"/>
      <c r="S21" s="776"/>
      <c r="T21" s="776"/>
      <c r="U21" s="776"/>
      <c r="V21" s="776"/>
      <c r="W21" s="286" t="s">
        <v>630</v>
      </c>
      <c r="AA21" s="317"/>
    </row>
    <row r="22" spans="1:35" ht="33.75">
      <c r="A22" s="764"/>
      <c r="B22" s="764"/>
      <c r="C22" s="764"/>
      <c r="D22" s="764"/>
      <c r="E22" s="764">
        <v>1</v>
      </c>
      <c r="F22" s="410"/>
      <c r="G22" s="410"/>
      <c r="H22" s="410"/>
      <c r="I22" s="760"/>
      <c r="J22" s="760"/>
      <c r="K22" s="101"/>
      <c r="L22" s="339" t="str">
        <f>mergeValue(A22) &amp;"."&amp; mergeValue(B22)&amp;"."&amp; mergeValue(C22)&amp;"."&amp; mergeValue(D22)&amp;"."&amp; mergeValue(E22)</f>
        <v>1.1.1.1.1</v>
      </c>
      <c r="M22" s="172" t="s">
        <v>10</v>
      </c>
      <c r="N22" s="286"/>
      <c r="O22" s="775"/>
      <c r="P22" s="775"/>
      <c r="Q22" s="775"/>
      <c r="R22" s="775"/>
      <c r="S22" s="775"/>
      <c r="T22" s="775"/>
      <c r="U22" s="775"/>
      <c r="V22" s="775"/>
      <c r="W22" s="286" t="s">
        <v>509</v>
      </c>
      <c r="Y22" s="317" t="str">
        <f>strCheckUnique(Z22:Z25)</f>
        <v/>
      </c>
      <c r="AA22" s="317"/>
    </row>
    <row r="23" spans="1:35" ht="66" customHeight="1">
      <c r="A23" s="764"/>
      <c r="B23" s="764"/>
      <c r="C23" s="764"/>
      <c r="D23" s="764"/>
      <c r="E23" s="764"/>
      <c r="F23" s="340">
        <v>1</v>
      </c>
      <c r="G23" s="340"/>
      <c r="H23" s="340"/>
      <c r="I23" s="760"/>
      <c r="J23" s="760"/>
      <c r="K23" s="344"/>
      <c r="L23" s="339" t="str">
        <f>mergeValue(A23) &amp;"."&amp; mergeValue(B23)&amp;"."&amp; mergeValue(C23)&amp;"."&amp; mergeValue(D23)&amp;"."&amp; mergeValue(E23)&amp;"."&amp; mergeValue(F23)</f>
        <v>1.1.1.1.1.1</v>
      </c>
      <c r="M23" s="333"/>
      <c r="N23" s="751"/>
      <c r="O23" s="192"/>
      <c r="P23" s="192"/>
      <c r="Q23" s="192"/>
      <c r="R23" s="752"/>
      <c r="S23" s="750" t="s">
        <v>87</v>
      </c>
      <c r="T23" s="752"/>
      <c r="U23" s="750" t="s">
        <v>88</v>
      </c>
      <c r="V23" s="282"/>
      <c r="W23" s="770" t="s">
        <v>510</v>
      </c>
      <c r="X23" s="298" t="str">
        <f>strCheckDate(O24:V24)</f>
        <v/>
      </c>
      <c r="Z23" s="317" t="str">
        <f>IF(M23="","",M23 )</f>
        <v/>
      </c>
      <c r="AA23" s="317"/>
      <c r="AB23" s="317"/>
      <c r="AC23" s="317"/>
    </row>
    <row r="24" spans="1:35" ht="14.25" hidden="1" customHeight="1">
      <c r="A24" s="764"/>
      <c r="B24" s="764"/>
      <c r="C24" s="764"/>
      <c r="D24" s="764"/>
      <c r="E24" s="764"/>
      <c r="F24" s="340"/>
      <c r="G24" s="340"/>
      <c r="H24" s="340"/>
      <c r="I24" s="760"/>
      <c r="J24" s="760"/>
      <c r="K24" s="344"/>
      <c r="L24" s="171"/>
      <c r="M24" s="205"/>
      <c r="N24" s="751"/>
      <c r="O24" s="299"/>
      <c r="P24" s="296"/>
      <c r="Q24" s="297" t="str">
        <f>R23 &amp; "-" &amp; T23</f>
        <v>-</v>
      </c>
      <c r="R24" s="752"/>
      <c r="S24" s="750"/>
      <c r="T24" s="753"/>
      <c r="U24" s="750"/>
      <c r="V24" s="282"/>
      <c r="W24" s="771"/>
      <c r="AA24" s="317"/>
    </row>
    <row r="25" spans="1:35" customFormat="1" ht="15" customHeight="1">
      <c r="A25" s="764"/>
      <c r="B25" s="764"/>
      <c r="C25" s="764"/>
      <c r="D25" s="764"/>
      <c r="E25" s="764"/>
      <c r="F25" s="340"/>
      <c r="G25" s="340"/>
      <c r="H25" s="340"/>
      <c r="I25" s="760"/>
      <c r="J25" s="760"/>
      <c r="K25" s="201"/>
      <c r="L25" s="112"/>
      <c r="M25" s="175" t="s">
        <v>410</v>
      </c>
      <c r="N25" s="197"/>
      <c r="O25" s="157"/>
      <c r="P25" s="157"/>
      <c r="Q25" s="157"/>
      <c r="R25" s="262"/>
      <c r="S25" s="198"/>
      <c r="T25" s="198"/>
      <c r="U25" s="198"/>
      <c r="V25" s="186"/>
      <c r="W25" s="772"/>
      <c r="X25" s="307"/>
      <c r="Y25" s="307"/>
      <c r="Z25" s="307"/>
      <c r="AA25" s="317"/>
      <c r="AB25" s="307"/>
      <c r="AC25" s="298"/>
      <c r="AD25" s="298"/>
      <c r="AE25" s="298"/>
      <c r="AF25" s="298"/>
      <c r="AG25" s="298"/>
      <c r="AH25" s="298"/>
      <c r="AI25" s="35"/>
    </row>
    <row r="26" spans="1:35" customFormat="1" ht="15" customHeight="1">
      <c r="A26" s="764"/>
      <c r="B26" s="764"/>
      <c r="C26" s="764"/>
      <c r="D26" s="764"/>
      <c r="E26" s="340"/>
      <c r="F26" s="410"/>
      <c r="G26" s="410"/>
      <c r="H26" s="410"/>
      <c r="I26" s="760"/>
      <c r="J26" s="85"/>
      <c r="K26" s="201"/>
      <c r="L26" s="112"/>
      <c r="M26" s="164" t="s">
        <v>13</v>
      </c>
      <c r="N26" s="197"/>
      <c r="O26" s="157"/>
      <c r="P26" s="157"/>
      <c r="Q26" s="157"/>
      <c r="R26" s="262"/>
      <c r="S26" s="198"/>
      <c r="T26" s="198"/>
      <c r="U26" s="197"/>
      <c r="V26" s="198"/>
      <c r="W26" s="186"/>
      <c r="X26" s="307"/>
      <c r="Y26" s="307"/>
      <c r="Z26" s="307"/>
      <c r="AA26" s="307"/>
      <c r="AB26" s="307"/>
      <c r="AC26" s="307"/>
      <c r="AD26" s="307"/>
      <c r="AE26" s="307"/>
      <c r="AF26" s="307"/>
      <c r="AG26" s="307"/>
      <c r="AH26" s="307"/>
    </row>
    <row r="27" spans="1:35" customFormat="1" ht="15" customHeight="1">
      <c r="A27" s="764"/>
      <c r="B27" s="764"/>
      <c r="C27" s="764"/>
      <c r="D27" s="340"/>
      <c r="E27" s="345"/>
      <c r="F27" s="410"/>
      <c r="G27" s="410"/>
      <c r="H27" s="410"/>
      <c r="I27" s="201"/>
      <c r="J27" s="85"/>
      <c r="K27" s="180"/>
      <c r="L27" s="112"/>
      <c r="M27" s="163" t="s">
        <v>411</v>
      </c>
      <c r="N27" s="197"/>
      <c r="O27" s="157"/>
      <c r="P27" s="157"/>
      <c r="Q27" s="157"/>
      <c r="R27" s="262"/>
      <c r="S27" s="198"/>
      <c r="T27" s="198"/>
      <c r="U27" s="197"/>
      <c r="V27" s="198"/>
      <c r="W27" s="186"/>
      <c r="X27" s="307"/>
      <c r="Y27" s="307"/>
      <c r="Z27" s="307"/>
      <c r="AA27" s="307"/>
      <c r="AB27" s="307"/>
      <c r="AC27" s="307"/>
      <c r="AD27" s="307"/>
      <c r="AE27" s="307"/>
      <c r="AF27" s="307"/>
      <c r="AG27" s="307"/>
      <c r="AH27" s="307"/>
    </row>
    <row r="28" spans="1:35" customFormat="1" ht="15" customHeight="1">
      <c r="A28" s="764"/>
      <c r="B28" s="764"/>
      <c r="C28" s="340"/>
      <c r="D28" s="340"/>
      <c r="E28" s="345"/>
      <c r="F28" s="410"/>
      <c r="G28" s="410"/>
      <c r="H28" s="410"/>
      <c r="I28" s="201"/>
      <c r="J28" s="85"/>
      <c r="K28" s="180"/>
      <c r="L28" s="112"/>
      <c r="M28" s="162" t="s">
        <v>660</v>
      </c>
      <c r="N28" s="198"/>
      <c r="O28" s="162"/>
      <c r="P28" s="162"/>
      <c r="Q28" s="162"/>
      <c r="R28" s="262"/>
      <c r="S28" s="198"/>
      <c r="T28" s="198"/>
      <c r="U28" s="197"/>
      <c r="V28" s="198"/>
      <c r="W28" s="186"/>
      <c r="X28" s="307"/>
      <c r="Y28" s="307"/>
      <c r="Z28" s="307"/>
      <c r="AA28" s="307"/>
      <c r="AB28" s="307"/>
      <c r="AC28" s="307"/>
      <c r="AD28" s="307"/>
      <c r="AE28" s="307"/>
      <c r="AF28" s="307"/>
      <c r="AG28" s="307"/>
      <c r="AH28" s="307"/>
    </row>
    <row r="29" spans="1:35" customFormat="1" ht="15" customHeight="1">
      <c r="A29" s="764"/>
      <c r="B29" s="340"/>
      <c r="C29" s="345"/>
      <c r="D29" s="345"/>
      <c r="E29" s="345"/>
      <c r="F29" s="410"/>
      <c r="G29" s="410"/>
      <c r="H29" s="410"/>
      <c r="I29" s="201"/>
      <c r="J29" s="85"/>
      <c r="K29" s="180"/>
      <c r="L29" s="112"/>
      <c r="M29" s="177" t="s">
        <v>21</v>
      </c>
      <c r="N29" s="198"/>
      <c r="O29" s="162"/>
      <c r="P29" s="162"/>
      <c r="Q29" s="162"/>
      <c r="R29" s="262"/>
      <c r="S29" s="198"/>
      <c r="T29" s="198"/>
      <c r="U29" s="197"/>
      <c r="V29" s="198"/>
      <c r="W29" s="186"/>
      <c r="X29" s="307"/>
      <c r="Y29" s="307"/>
      <c r="Z29" s="307"/>
      <c r="AA29" s="307"/>
      <c r="AB29" s="307"/>
      <c r="AC29" s="307"/>
      <c r="AD29" s="307"/>
      <c r="AE29" s="307"/>
      <c r="AF29" s="307"/>
      <c r="AG29" s="307"/>
      <c r="AH29" s="307"/>
    </row>
    <row r="30" spans="1:35" customFormat="1" ht="15" customHeight="1">
      <c r="A30" s="340"/>
      <c r="B30" s="346"/>
      <c r="C30" s="346"/>
      <c r="D30" s="346"/>
      <c r="E30" s="347"/>
      <c r="F30" s="346"/>
      <c r="G30" s="410"/>
      <c r="H30" s="410"/>
      <c r="I30" s="200"/>
      <c r="J30" s="85"/>
      <c r="K30" s="344"/>
      <c r="L30" s="112"/>
      <c r="M30" s="210" t="s">
        <v>312</v>
      </c>
      <c r="N30" s="198"/>
      <c r="O30" s="162"/>
      <c r="P30" s="162"/>
      <c r="Q30" s="162"/>
      <c r="R30" s="262"/>
      <c r="S30" s="198"/>
      <c r="T30" s="198"/>
      <c r="U30" s="197"/>
      <c r="V30" s="198"/>
      <c r="W30" s="186"/>
      <c r="X30" s="307"/>
      <c r="Y30" s="307"/>
      <c r="Z30" s="307"/>
      <c r="AA30" s="307"/>
      <c r="AB30" s="307"/>
      <c r="AC30" s="307"/>
      <c r="AD30" s="307"/>
      <c r="AE30" s="307"/>
      <c r="AF30" s="307"/>
      <c r="AG30" s="307"/>
      <c r="AH30" s="307"/>
    </row>
    <row r="31" spans="1:35" ht="3" customHeight="1"/>
    <row r="32" spans="1:35" ht="48.95" customHeight="1">
      <c r="M32" s="744" t="s">
        <v>696</v>
      </c>
      <c r="N32" s="744"/>
      <c r="O32" s="744"/>
      <c r="P32" s="744"/>
      <c r="Q32" s="744"/>
      <c r="R32" s="744"/>
      <c r="S32" s="744"/>
      <c r="T32" s="744"/>
      <c r="U32" s="744"/>
      <c r="V32" s="744"/>
    </row>
  </sheetData>
  <sheetProtection password="FA9C" sheet="1" objects="1" scenarios="1" formatColumns="0" formatRows="0"/>
  <dataConsolidate/>
  <mergeCells count="38">
    <mergeCell ref="W23:W25"/>
    <mergeCell ref="L5:U5"/>
    <mergeCell ref="P15:Q15"/>
    <mergeCell ref="S16:T16"/>
    <mergeCell ref="R23:R24"/>
    <mergeCell ref="U23:U24"/>
    <mergeCell ref="L11:M11"/>
    <mergeCell ref="O7:V7"/>
    <mergeCell ref="V14:V16"/>
    <mergeCell ref="W13:W16"/>
    <mergeCell ref="O8:V8"/>
    <mergeCell ref="O9:V9"/>
    <mergeCell ref="O10:V10"/>
    <mergeCell ref="S17:T17"/>
    <mergeCell ref="L13:V13"/>
    <mergeCell ref="O12:U12"/>
    <mergeCell ref="M32:V32"/>
    <mergeCell ref="J22:J25"/>
    <mergeCell ref="O21:V21"/>
    <mergeCell ref="O20:V20"/>
    <mergeCell ref="T23:T24"/>
    <mergeCell ref="O22:V22"/>
    <mergeCell ref="S23:S24"/>
    <mergeCell ref="L14:L16"/>
    <mergeCell ref="M14:M16"/>
    <mergeCell ref="O19:V19"/>
    <mergeCell ref="A18:A29"/>
    <mergeCell ref="B19:B28"/>
    <mergeCell ref="C20:C27"/>
    <mergeCell ref="D21:D26"/>
    <mergeCell ref="I21:I26"/>
    <mergeCell ref="N23:N24"/>
    <mergeCell ref="E22:E25"/>
    <mergeCell ref="O18:V18"/>
    <mergeCell ref="O14:T14"/>
    <mergeCell ref="R15:T15"/>
    <mergeCell ref="N14:N16"/>
    <mergeCell ref="U14:U16"/>
  </mergeCells>
  <dataValidations xWindow="911" yWindow="637" count="7">
    <dataValidation allowBlank="1" sqref="S25:S30"/>
    <dataValidation allowBlank="1" promptTitle="checkPeriodRange" sqref="Q24"/>
    <dataValidation type="textLength" operator="lessThanOrEqual" allowBlank="1" showInputMessage="1" showErrorMessage="1" errorTitle="Ошибка" error="Допускается ввод не более 900 символов!" sqref="W7:W10 O21:V21">
      <formula1>900</formula1>
    </dataValidation>
    <dataValidation type="list" allowBlank="1" showInputMessage="1" showErrorMessage="1" errorTitle="Ошибка" error="Выберите значение из списка" sqref="O22">
      <formula1>kind_of_cons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 T23:T24"/>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formula1>900</formula1>
    </dataValidation>
    <dataValidation allowBlank="1" showInputMessage="1" showErrorMessage="1" prompt="Для выбора выполните двойной щелчок левой клавиши мыши по соответствующей ячейке." sqref="S23:S24 U23:U24"/>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211</v>
      </c>
    </row>
    <row r="2" spans="1:20" ht="22.5">
      <c r="F2" s="745" t="s">
        <v>526</v>
      </c>
      <c r="G2" s="746"/>
      <c r="H2" s="747"/>
      <c r="I2" s="599"/>
    </row>
    <row r="3" spans="1:20" ht="3" customHeight="1"/>
    <row r="4" spans="1:20" s="255" customFormat="1" ht="11.25">
      <c r="A4" s="319"/>
      <c r="B4" s="319"/>
      <c r="C4" s="319"/>
      <c r="D4" s="319"/>
      <c r="F4" s="705" t="s">
        <v>480</v>
      </c>
      <c r="G4" s="705"/>
      <c r="H4" s="705"/>
      <c r="I4" s="748" t="s">
        <v>481</v>
      </c>
      <c r="J4" s="319"/>
      <c r="K4" s="319"/>
      <c r="L4" s="319"/>
      <c r="M4" s="319"/>
      <c r="N4" s="319"/>
      <c r="O4" s="319"/>
      <c r="P4" s="319"/>
      <c r="Q4" s="319"/>
      <c r="R4" s="319"/>
      <c r="S4" s="319"/>
      <c r="T4" s="319"/>
    </row>
    <row r="5" spans="1:20" s="255" customFormat="1" ht="11.25" customHeight="1">
      <c r="A5" s="319"/>
      <c r="B5" s="319"/>
      <c r="C5" s="319"/>
      <c r="D5" s="319"/>
      <c r="F5" s="458" t="s">
        <v>95</v>
      </c>
      <c r="G5" s="477" t="s">
        <v>483</v>
      </c>
      <c r="H5" s="457" t="s">
        <v>468</v>
      </c>
      <c r="I5" s="748"/>
      <c r="J5" s="319"/>
      <c r="K5" s="319"/>
      <c r="L5" s="319"/>
      <c r="M5" s="319"/>
      <c r="N5" s="319"/>
      <c r="O5" s="319"/>
      <c r="P5" s="319"/>
      <c r="Q5" s="319"/>
      <c r="R5" s="319"/>
      <c r="S5" s="319"/>
      <c r="T5" s="319"/>
    </row>
    <row r="6" spans="1:20" s="255" customFormat="1" ht="12" customHeight="1">
      <c r="A6" s="319"/>
      <c r="B6" s="319"/>
      <c r="C6" s="319"/>
      <c r="D6" s="319"/>
      <c r="F6" s="459" t="s">
        <v>96</v>
      </c>
      <c r="G6" s="461">
        <v>2</v>
      </c>
      <c r="H6" s="462">
        <v>3</v>
      </c>
      <c r="I6" s="460">
        <v>4</v>
      </c>
      <c r="J6" s="319">
        <v>4</v>
      </c>
      <c r="K6" s="319"/>
      <c r="L6" s="319"/>
      <c r="M6" s="319"/>
      <c r="N6" s="319"/>
      <c r="O6" s="319"/>
      <c r="P6" s="319"/>
      <c r="Q6" s="319"/>
      <c r="R6" s="319"/>
      <c r="S6" s="319"/>
      <c r="T6" s="319"/>
    </row>
    <row r="7" spans="1:20" s="255" customFormat="1" ht="18.75">
      <c r="A7" s="319"/>
      <c r="B7" s="319"/>
      <c r="C7" s="319"/>
      <c r="D7" s="319"/>
      <c r="F7" s="473">
        <v>1</v>
      </c>
      <c r="G7" s="560" t="s">
        <v>527</v>
      </c>
      <c r="H7" s="456" t="str">
        <f>IF(dateCh="","",dateCh)</f>
        <v>18.12.2020</v>
      </c>
      <c r="I7" s="286" t="s">
        <v>528</v>
      </c>
      <c r="J7" s="472"/>
      <c r="K7" s="319"/>
      <c r="L7" s="319"/>
      <c r="M7" s="319"/>
      <c r="N7" s="319"/>
      <c r="O7" s="319"/>
      <c r="P7" s="319"/>
      <c r="Q7" s="319"/>
      <c r="R7" s="319"/>
      <c r="S7" s="319"/>
      <c r="T7" s="319"/>
    </row>
    <row r="8" spans="1:20" s="255" customFormat="1" ht="45">
      <c r="A8" s="749">
        <v>1</v>
      </c>
      <c r="B8" s="319"/>
      <c r="C8" s="319"/>
      <c r="D8" s="319"/>
      <c r="F8" s="473" t="str">
        <f>"2." &amp;mergeValue(A8)</f>
        <v>2.1</v>
      </c>
      <c r="G8" s="560" t="s">
        <v>529</v>
      </c>
      <c r="H8" s="456"/>
      <c r="I8" s="286" t="s">
        <v>625</v>
      </c>
      <c r="J8" s="472"/>
      <c r="K8" s="319"/>
      <c r="L8" s="319"/>
      <c r="M8" s="319"/>
      <c r="N8" s="319"/>
      <c r="O8" s="319"/>
      <c r="P8" s="319"/>
      <c r="Q8" s="319"/>
      <c r="R8" s="319"/>
      <c r="S8" s="319"/>
      <c r="T8" s="319"/>
    </row>
    <row r="9" spans="1:20" s="255" customFormat="1" ht="22.5">
      <c r="A9" s="749"/>
      <c r="B9" s="319"/>
      <c r="C9" s="319"/>
      <c r="D9" s="319"/>
      <c r="F9" s="473" t="str">
        <f>"3." &amp;mergeValue(A9)</f>
        <v>3.1</v>
      </c>
      <c r="G9" s="560" t="s">
        <v>530</v>
      </c>
      <c r="H9" s="456"/>
      <c r="I9" s="286" t="s">
        <v>623</v>
      </c>
      <c r="J9" s="472"/>
      <c r="K9" s="319"/>
      <c r="L9" s="319"/>
      <c r="M9" s="319"/>
      <c r="N9" s="319"/>
      <c r="O9" s="319"/>
      <c r="P9" s="319"/>
      <c r="Q9" s="319"/>
      <c r="R9" s="319"/>
      <c r="S9" s="319"/>
      <c r="T9" s="319"/>
    </row>
    <row r="10" spans="1:20" s="255" customFormat="1" ht="22.5">
      <c r="A10" s="749"/>
      <c r="B10" s="319"/>
      <c r="C10" s="319"/>
      <c r="D10" s="319"/>
      <c r="F10" s="473" t="str">
        <f>"4."&amp;mergeValue(A10)</f>
        <v>4.1</v>
      </c>
      <c r="G10" s="560" t="s">
        <v>531</v>
      </c>
      <c r="H10" s="457" t="s">
        <v>484</v>
      </c>
      <c r="I10" s="286"/>
      <c r="J10" s="472"/>
      <c r="K10" s="319"/>
      <c r="L10" s="319"/>
      <c r="M10" s="319"/>
      <c r="N10" s="319"/>
      <c r="O10" s="319"/>
      <c r="P10" s="319"/>
      <c r="Q10" s="319"/>
      <c r="R10" s="319"/>
      <c r="S10" s="319"/>
      <c r="T10" s="319"/>
    </row>
    <row r="11" spans="1:20" s="255" customFormat="1" ht="18.75">
      <c r="A11" s="749"/>
      <c r="B11" s="749">
        <v>1</v>
      </c>
      <c r="C11" s="484"/>
      <c r="D11" s="484"/>
      <c r="F11" s="473" t="str">
        <f>"4."&amp;mergeValue(A11) &amp;"."&amp;mergeValue(B11)</f>
        <v>4.1.1</v>
      </c>
      <c r="G11" s="463" t="s">
        <v>627</v>
      </c>
      <c r="H11" s="456" t="str">
        <f>IF(region_name="","",region_name)</f>
        <v>Тюменская область</v>
      </c>
      <c r="I11" s="286" t="s">
        <v>534</v>
      </c>
      <c r="J11" s="472"/>
      <c r="K11" s="319"/>
      <c r="L11" s="319"/>
      <c r="M11" s="319"/>
      <c r="N11" s="319"/>
      <c r="O11" s="319"/>
      <c r="P11" s="319"/>
      <c r="Q11" s="319"/>
      <c r="R11" s="319"/>
      <c r="S11" s="319"/>
      <c r="T11" s="319"/>
    </row>
    <row r="12" spans="1:20" s="255" customFormat="1" ht="22.5">
      <c r="A12" s="749"/>
      <c r="B12" s="749"/>
      <c r="C12" s="749">
        <v>1</v>
      </c>
      <c r="D12" s="484"/>
      <c r="F12" s="473" t="str">
        <f>"4."&amp;mergeValue(A12) &amp;"."&amp;mergeValue(B12)&amp;"."&amp;mergeValue(C12)</f>
        <v>4.1.1.1</v>
      </c>
      <c r="G12" s="481" t="s">
        <v>532</v>
      </c>
      <c r="H12" s="456"/>
      <c r="I12" s="286" t="s">
        <v>535</v>
      </c>
      <c r="J12" s="472"/>
      <c r="K12" s="319"/>
      <c r="L12" s="319"/>
      <c r="M12" s="319"/>
      <c r="N12" s="319"/>
      <c r="O12" s="319"/>
      <c r="P12" s="319"/>
      <c r="Q12" s="319"/>
      <c r="R12" s="319"/>
      <c r="S12" s="319"/>
      <c r="T12" s="319"/>
    </row>
    <row r="13" spans="1:20" s="255" customFormat="1" ht="39" customHeight="1">
      <c r="A13" s="749"/>
      <c r="B13" s="749"/>
      <c r="C13" s="749"/>
      <c r="D13" s="484">
        <v>1</v>
      </c>
      <c r="F13" s="473" t="str">
        <f>"4."&amp;mergeValue(A13) &amp;"."&amp;mergeValue(B13)&amp;"."&amp;mergeValue(C13)&amp;"."&amp;mergeValue(D13)</f>
        <v>4.1.1.1.1</v>
      </c>
      <c r="G13" s="563" t="s">
        <v>533</v>
      </c>
      <c r="H13" s="456"/>
      <c r="I13" s="777" t="s">
        <v>626</v>
      </c>
      <c r="J13" s="472"/>
      <c r="K13" s="319"/>
      <c r="L13" s="319"/>
      <c r="M13" s="319"/>
      <c r="N13" s="319"/>
      <c r="O13" s="319"/>
      <c r="P13" s="319"/>
      <c r="Q13" s="319"/>
      <c r="R13" s="319"/>
      <c r="S13" s="319"/>
      <c r="T13" s="319"/>
    </row>
    <row r="14" spans="1:20" s="255" customFormat="1" ht="18.75">
      <c r="A14" s="749"/>
      <c r="B14" s="749"/>
      <c r="C14" s="749"/>
      <c r="D14" s="484"/>
      <c r="F14" s="478"/>
      <c r="G14" s="163" t="s">
        <v>4</v>
      </c>
      <c r="H14" s="483"/>
      <c r="I14" s="777"/>
      <c r="J14" s="472"/>
      <c r="K14" s="319"/>
      <c r="L14" s="319"/>
      <c r="M14" s="319"/>
      <c r="N14" s="319"/>
      <c r="O14" s="319"/>
      <c r="P14" s="319"/>
      <c r="Q14" s="319"/>
      <c r="R14" s="319"/>
      <c r="S14" s="319"/>
      <c r="T14" s="319"/>
    </row>
    <row r="15" spans="1:20" s="255" customFormat="1" ht="18.75">
      <c r="A15" s="749"/>
      <c r="B15" s="749"/>
      <c r="C15" s="484"/>
      <c r="D15" s="484"/>
      <c r="F15" s="564"/>
      <c r="G15" s="278" t="s">
        <v>428</v>
      </c>
      <c r="H15" s="565"/>
      <c r="I15" s="566"/>
      <c r="J15" s="472"/>
      <c r="K15" s="319"/>
      <c r="L15" s="319"/>
      <c r="M15" s="319"/>
      <c r="N15" s="319"/>
      <c r="O15" s="319"/>
      <c r="P15" s="319"/>
      <c r="Q15" s="319"/>
      <c r="R15" s="319"/>
      <c r="S15" s="319"/>
      <c r="T15" s="319"/>
    </row>
    <row r="16" spans="1:20" s="255" customFormat="1" ht="18.75">
      <c r="A16" s="749"/>
      <c r="B16" s="319"/>
      <c r="C16" s="319"/>
      <c r="D16" s="319"/>
      <c r="F16" s="478"/>
      <c r="G16" s="177" t="s">
        <v>541</v>
      </c>
      <c r="H16" s="479"/>
      <c r="I16" s="480"/>
      <c r="J16" s="472"/>
      <c r="K16" s="319"/>
      <c r="L16" s="319"/>
      <c r="M16" s="319"/>
      <c r="N16" s="319"/>
      <c r="O16" s="319"/>
      <c r="P16" s="319"/>
      <c r="Q16" s="319"/>
      <c r="R16" s="319"/>
      <c r="S16" s="319"/>
      <c r="T16" s="319"/>
    </row>
    <row r="17" spans="1:20" s="255" customFormat="1" ht="18.75">
      <c r="A17" s="319"/>
      <c r="B17" s="319"/>
      <c r="C17" s="319"/>
      <c r="D17" s="319"/>
      <c r="F17" s="478"/>
      <c r="G17" s="210" t="s">
        <v>540</v>
      </c>
      <c r="H17" s="479"/>
      <c r="I17" s="480"/>
      <c r="J17" s="472"/>
      <c r="K17" s="319"/>
      <c r="L17" s="319"/>
      <c r="M17" s="319"/>
      <c r="N17" s="319"/>
      <c r="O17" s="319"/>
      <c r="P17" s="319"/>
      <c r="Q17" s="319"/>
      <c r="R17" s="319"/>
      <c r="S17" s="319"/>
      <c r="T17" s="319"/>
    </row>
    <row r="18" spans="1:20" s="465" customFormat="1" ht="3" customHeight="1">
      <c r="A18" s="467"/>
      <c r="B18" s="467"/>
      <c r="C18" s="467"/>
      <c r="D18" s="467"/>
      <c r="F18" s="485"/>
      <c r="G18" s="486"/>
      <c r="H18" s="487"/>
      <c r="I18" s="488"/>
      <c r="J18" s="467"/>
      <c r="K18" s="467"/>
      <c r="L18" s="467"/>
      <c r="M18" s="467"/>
      <c r="N18" s="467"/>
      <c r="O18" s="467"/>
      <c r="P18" s="467"/>
      <c r="Q18" s="467"/>
      <c r="R18" s="467"/>
      <c r="S18" s="467"/>
      <c r="T18" s="467"/>
    </row>
    <row r="19" spans="1:20" s="465" customFormat="1" ht="15" customHeight="1">
      <c r="A19" s="467"/>
      <c r="B19" s="467"/>
      <c r="C19" s="467"/>
      <c r="D19" s="467"/>
      <c r="F19" s="464"/>
      <c r="G19" s="744" t="s">
        <v>628</v>
      </c>
      <c r="H19" s="744"/>
      <c r="I19" s="343"/>
      <c r="J19" s="467"/>
      <c r="K19" s="467"/>
      <c r="L19" s="467"/>
      <c r="M19" s="467"/>
      <c r="N19" s="467"/>
      <c r="O19" s="467"/>
      <c r="P19" s="467"/>
      <c r="Q19" s="467"/>
      <c r="R19" s="467"/>
      <c r="S19" s="467"/>
      <c r="T19" s="46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BA33"/>
  <sheetViews>
    <sheetView showGridLines="0" topLeftCell="K4" zoomScaleNormal="100" workbookViewId="0"/>
  </sheetViews>
  <sheetFormatPr defaultColWidth="10.5703125" defaultRowHeight="14.25"/>
  <cols>
    <col min="1" max="6" width="0" style="35" hidden="1" customWidth="1"/>
    <col min="7" max="7" width="9.140625" style="96" hidden="1" customWidth="1"/>
    <col min="8" max="8" width="2" style="96" hidden="1" customWidth="1"/>
    <col min="9" max="9" width="3.7109375" style="96" hidden="1" customWidth="1"/>
    <col min="10" max="10" width="3.7109375" style="87" hidden="1" customWidth="1"/>
    <col min="11" max="11" width="3.7109375" style="87" customWidth="1"/>
    <col min="12" max="12" width="12.7109375" style="35" customWidth="1"/>
    <col min="13" max="13" width="47.42578125" style="35" customWidth="1"/>
    <col min="14" max="15" width="3.7109375" style="35" customWidth="1"/>
    <col min="16" max="16" width="4.140625" style="35" customWidth="1"/>
    <col min="17" max="17" width="18.140625" style="35" customWidth="1"/>
    <col min="18" max="20" width="3.7109375" style="35" customWidth="1"/>
    <col min="21" max="21" width="12.85546875" style="35" customWidth="1"/>
    <col min="22" max="24" width="3.7109375" style="35" customWidth="1"/>
    <col min="25" max="25" width="12.85546875" style="35" customWidth="1"/>
    <col min="26" max="28" width="3.7109375" style="35" customWidth="1"/>
    <col min="29" max="29" width="12.85546875" style="35" customWidth="1"/>
    <col min="30" max="33" width="21.42578125" style="35" customWidth="1"/>
    <col min="34" max="34" width="11.7109375" style="35" customWidth="1"/>
    <col min="35" max="35" width="3.7109375" style="35" customWidth="1"/>
    <col min="36" max="36" width="11.7109375" style="35" customWidth="1"/>
    <col min="37" max="37" width="8.5703125" style="35" hidden="1" customWidth="1"/>
    <col min="38" max="38" width="4.5703125" style="35" customWidth="1"/>
    <col min="39" max="39" width="115.7109375" style="35" customWidth="1"/>
    <col min="40" max="41" width="10.5703125" style="298"/>
    <col min="42" max="42" width="13.42578125" style="298" customWidth="1"/>
    <col min="43" max="50" width="10.5703125" style="298"/>
    <col min="51" max="16384" width="10.5703125" style="35"/>
  </cols>
  <sheetData>
    <row r="1" spans="7:50" hidden="1"/>
    <row r="2" spans="7:50" hidden="1"/>
    <row r="3" spans="7:50" hidden="1"/>
    <row r="4" spans="7:50" ht="3" customHeight="1">
      <c r="J4" s="86"/>
      <c r="K4" s="86"/>
      <c r="L4" s="36"/>
      <c r="M4" s="36"/>
      <c r="N4" s="36"/>
      <c r="O4" s="36"/>
      <c r="P4" s="36"/>
      <c r="Q4" s="36"/>
      <c r="R4" s="36"/>
      <c r="S4" s="36"/>
      <c r="T4" s="36"/>
      <c r="U4" s="36"/>
      <c r="V4" s="36"/>
      <c r="W4" s="36"/>
      <c r="X4" s="36"/>
      <c r="Y4" s="36"/>
      <c r="Z4" s="36"/>
      <c r="AA4" s="36"/>
      <c r="AB4" s="36"/>
      <c r="AC4" s="36"/>
      <c r="AD4" s="101"/>
      <c r="AE4" s="101"/>
      <c r="AF4" s="101"/>
      <c r="AG4" s="101"/>
      <c r="AH4" s="101"/>
      <c r="AI4" s="101"/>
      <c r="AJ4" s="101"/>
      <c r="AK4" s="36"/>
    </row>
    <row r="5" spans="7:50" ht="22.5">
      <c r="J5" s="86"/>
      <c r="K5" s="86"/>
      <c r="L5" s="778" t="s">
        <v>654</v>
      </c>
      <c r="M5" s="778"/>
      <c r="N5" s="778"/>
      <c r="O5" s="778"/>
      <c r="P5" s="778"/>
      <c r="Q5" s="778"/>
      <c r="R5" s="778"/>
      <c r="S5" s="778"/>
      <c r="T5" s="778"/>
      <c r="U5" s="778"/>
      <c r="V5" s="601"/>
      <c r="W5" s="474"/>
      <c r="X5" s="474"/>
      <c r="Y5" s="474"/>
      <c r="Z5" s="474"/>
      <c r="AA5" s="474"/>
      <c r="AB5" s="474"/>
      <c r="AC5" s="474"/>
      <c r="AD5" s="474"/>
      <c r="AE5" s="474"/>
      <c r="AF5" s="474"/>
      <c r="AG5" s="474"/>
      <c r="AH5" s="474"/>
      <c r="AI5" s="474"/>
      <c r="AJ5" s="474"/>
      <c r="AK5" s="283"/>
    </row>
    <row r="6" spans="7:50" ht="3" customHeight="1">
      <c r="J6" s="86"/>
      <c r="K6" s="86"/>
      <c r="L6" s="36"/>
      <c r="M6" s="36"/>
      <c r="N6" s="36"/>
      <c r="O6" s="36"/>
      <c r="P6" s="36"/>
      <c r="Q6" s="36"/>
      <c r="R6" s="36"/>
      <c r="S6" s="83"/>
      <c r="T6" s="83"/>
      <c r="U6" s="83"/>
      <c r="V6" s="83"/>
      <c r="W6" s="83"/>
      <c r="X6" s="83"/>
      <c r="Y6" s="36"/>
    </row>
    <row r="7" spans="7:50" s="465" customFormat="1" ht="22.5">
      <c r="G7" s="466"/>
      <c r="H7" s="466"/>
      <c r="L7" s="464"/>
      <c r="M7" s="475"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изменении тарифов</v>
      </c>
      <c r="N7" s="765" t="str">
        <f>IF(NameOrPr_ch="",IF(NameOrPr="","",NameOrPr),NameOrPr_ch)</f>
        <v xml:space="preserve">Департамент тарифной и ценовой политики Тюменской области </v>
      </c>
      <c r="O7" s="765"/>
      <c r="P7" s="765"/>
      <c r="Q7" s="765"/>
      <c r="R7" s="765"/>
      <c r="S7" s="765"/>
      <c r="T7" s="765"/>
      <c r="U7" s="765"/>
      <c r="V7" s="639"/>
      <c r="W7" s="343"/>
      <c r="X7" s="467"/>
      <c r="Y7" s="467"/>
      <c r="Z7" s="467"/>
      <c r="AA7" s="467"/>
      <c r="AB7" s="467"/>
      <c r="AC7" s="467"/>
      <c r="AD7" s="467"/>
      <c r="AE7" s="467"/>
      <c r="AF7" s="467"/>
      <c r="AG7" s="467"/>
      <c r="AH7" s="467"/>
    </row>
    <row r="8" spans="7:50" s="465" customFormat="1" ht="18.75">
      <c r="G8" s="466"/>
      <c r="H8" s="466"/>
      <c r="L8" s="464"/>
      <c r="M8" s="475" t="str">
        <f>IF(datePr_ch="","Дата документа об утверждении тарифов","Дата принятия решения об изменении тарифов")</f>
        <v>Дата принятия решения об изменении тарифов</v>
      </c>
      <c r="N8" s="765" t="str">
        <f>IF(datePr_ch="",IF(datePr="","",datePr),datePr_ch)</f>
        <v>18.12.2020</v>
      </c>
      <c r="O8" s="765"/>
      <c r="P8" s="765"/>
      <c r="Q8" s="765"/>
      <c r="R8" s="765"/>
      <c r="S8" s="765"/>
      <c r="T8" s="765"/>
      <c r="U8" s="765"/>
      <c r="V8" s="639"/>
      <c r="W8" s="343"/>
      <c r="X8" s="467"/>
      <c r="Y8" s="467"/>
      <c r="Z8" s="467"/>
      <c r="AA8" s="467"/>
      <c r="AB8" s="467"/>
      <c r="AC8" s="467"/>
      <c r="AD8" s="467"/>
      <c r="AE8" s="467"/>
      <c r="AF8" s="467"/>
      <c r="AG8" s="467"/>
      <c r="AH8" s="467"/>
    </row>
    <row r="9" spans="7:50" s="465" customFormat="1" ht="18.75">
      <c r="G9" s="466"/>
      <c r="H9" s="466"/>
      <c r="L9" s="464"/>
      <c r="M9" s="475" t="str">
        <f>IF(numberPr_ch="","Номер документа об утверждении тарифов","Номер принятия решения об изменении тарифов")</f>
        <v>Номер принятия решения об изменении тарифов</v>
      </c>
      <c r="N9" s="765" t="str">
        <f>IF(numberPr_ch="",IF(numberPr="","",numberPr),numberPr_ch)</f>
        <v>821/01-21</v>
      </c>
      <c r="O9" s="765"/>
      <c r="P9" s="765"/>
      <c r="Q9" s="765"/>
      <c r="R9" s="765"/>
      <c r="S9" s="765"/>
      <c r="T9" s="765"/>
      <c r="U9" s="765"/>
      <c r="V9" s="639"/>
      <c r="W9" s="343"/>
      <c r="X9" s="467"/>
      <c r="Y9" s="467"/>
      <c r="Z9" s="467"/>
      <c r="AA9" s="467"/>
      <c r="AB9" s="467"/>
      <c r="AC9" s="467"/>
      <c r="AD9" s="467"/>
      <c r="AE9" s="467"/>
      <c r="AF9" s="467"/>
      <c r="AG9" s="467"/>
      <c r="AH9" s="467"/>
    </row>
    <row r="10" spans="7:50" s="465" customFormat="1" ht="18.75">
      <c r="G10" s="466"/>
      <c r="H10" s="466"/>
      <c r="L10" s="464"/>
      <c r="M10" s="475" t="s">
        <v>536</v>
      </c>
      <c r="N10" s="765" t="str">
        <f>IF(IstPub_ch="",IF(IstPub="","",IstPub),IstPub_ch)</f>
        <v>Официальный портал органов государственной власти Тюменской области</v>
      </c>
      <c r="O10" s="765"/>
      <c r="P10" s="765"/>
      <c r="Q10" s="765"/>
      <c r="R10" s="765"/>
      <c r="S10" s="765"/>
      <c r="T10" s="765"/>
      <c r="U10" s="765"/>
      <c r="V10" s="639"/>
      <c r="W10" s="343"/>
      <c r="X10" s="467"/>
      <c r="Y10" s="467"/>
      <c r="Z10" s="467"/>
      <c r="AA10" s="467"/>
      <c r="AB10" s="467"/>
      <c r="AC10" s="467"/>
      <c r="AD10" s="467"/>
      <c r="AE10" s="467"/>
      <c r="AF10" s="467"/>
      <c r="AG10" s="467"/>
      <c r="AH10" s="467"/>
    </row>
    <row r="11" spans="7:50" s="319" customFormat="1" ht="9.75" hidden="1" customHeight="1">
      <c r="L11" s="799"/>
      <c r="M11" s="799"/>
      <c r="N11" s="338"/>
      <c r="O11" s="338"/>
      <c r="P11" s="338"/>
      <c r="Q11" s="338"/>
      <c r="R11" s="338"/>
      <c r="S11" s="800"/>
      <c r="T11" s="800"/>
      <c r="U11" s="800"/>
      <c r="V11" s="800"/>
      <c r="W11" s="800"/>
      <c r="X11" s="800"/>
      <c r="Y11" s="316"/>
      <c r="AD11" s="319" t="s">
        <v>415</v>
      </c>
      <c r="AE11" s="319" t="s">
        <v>416</v>
      </c>
      <c r="AF11" s="319" t="s">
        <v>415</v>
      </c>
      <c r="AG11" s="319" t="s">
        <v>416</v>
      </c>
    </row>
    <row r="12" spans="7:50" s="255" customFormat="1" ht="11.25" hidden="1">
      <c r="G12" s="254"/>
      <c r="H12" s="254"/>
      <c r="L12" s="718"/>
      <c r="M12" s="718"/>
      <c r="N12" s="211"/>
      <c r="O12" s="211"/>
      <c r="P12" s="211"/>
      <c r="Q12" s="211"/>
      <c r="R12" s="211"/>
      <c r="S12" s="801"/>
      <c r="T12" s="801"/>
      <c r="U12" s="801"/>
      <c r="V12" s="801"/>
      <c r="W12" s="801"/>
      <c r="X12" s="801"/>
      <c r="Y12" s="120"/>
      <c r="AK12" s="315" t="s">
        <v>382</v>
      </c>
      <c r="AN12" s="319"/>
      <c r="AO12" s="319"/>
      <c r="AP12" s="319"/>
      <c r="AQ12" s="319"/>
      <c r="AR12" s="319"/>
      <c r="AS12" s="319"/>
      <c r="AT12" s="319"/>
      <c r="AU12" s="319"/>
      <c r="AV12" s="319"/>
      <c r="AW12" s="319"/>
      <c r="AX12" s="319"/>
    </row>
    <row r="13" spans="7:50">
      <c r="J13" s="86"/>
      <c r="K13" s="86"/>
      <c r="L13" s="36"/>
      <c r="M13" s="36"/>
      <c r="N13" s="36"/>
      <c r="O13" s="36"/>
      <c r="P13" s="36"/>
      <c r="Q13" s="36"/>
      <c r="R13" s="36"/>
      <c r="S13" s="802"/>
      <c r="T13" s="802"/>
      <c r="U13" s="802"/>
      <c r="V13" s="802"/>
      <c r="W13" s="802"/>
      <c r="X13" s="802"/>
      <c r="Y13" s="419"/>
      <c r="AD13" s="802"/>
      <c r="AE13" s="802"/>
      <c r="AF13" s="802"/>
      <c r="AG13" s="802"/>
      <c r="AH13" s="802"/>
      <c r="AI13" s="802"/>
      <c r="AJ13" s="802"/>
      <c r="AK13" s="802"/>
    </row>
    <row r="14" spans="7:50">
      <c r="J14" s="86"/>
      <c r="K14" s="86"/>
      <c r="L14" s="782" t="s">
        <v>480</v>
      </c>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05" t="s">
        <v>481</v>
      </c>
    </row>
    <row r="15" spans="7:50" ht="14.25" customHeight="1">
      <c r="J15" s="86"/>
      <c r="K15" s="86"/>
      <c r="L15" s="782" t="s">
        <v>95</v>
      </c>
      <c r="M15" s="782" t="s">
        <v>511</v>
      </c>
      <c r="N15" s="803" t="s">
        <v>655</v>
      </c>
      <c r="O15" s="804"/>
      <c r="P15" s="804"/>
      <c r="Q15" s="805"/>
      <c r="R15" s="812" t="s">
        <v>656</v>
      </c>
      <c r="S15" s="812"/>
      <c r="T15" s="812"/>
      <c r="U15" s="812"/>
      <c r="V15" s="812" t="s">
        <v>657</v>
      </c>
      <c r="W15" s="812"/>
      <c r="X15" s="812"/>
      <c r="Y15" s="812"/>
      <c r="Z15" s="812" t="s">
        <v>393</v>
      </c>
      <c r="AA15" s="812"/>
      <c r="AB15" s="812"/>
      <c r="AC15" s="812"/>
      <c r="AD15" s="812" t="s">
        <v>499</v>
      </c>
      <c r="AE15" s="812"/>
      <c r="AF15" s="812"/>
      <c r="AG15" s="812"/>
      <c r="AH15" s="812"/>
      <c r="AI15" s="812"/>
      <c r="AJ15" s="812"/>
      <c r="AK15" s="782" t="s">
        <v>344</v>
      </c>
      <c r="AL15" s="773" t="s">
        <v>278</v>
      </c>
      <c r="AM15" s="705"/>
    </row>
    <row r="16" spans="7:50" ht="26.25" customHeight="1">
      <c r="J16" s="86"/>
      <c r="K16" s="86"/>
      <c r="L16" s="782"/>
      <c r="M16" s="782"/>
      <c r="N16" s="806"/>
      <c r="O16" s="807"/>
      <c r="P16" s="807"/>
      <c r="Q16" s="808"/>
      <c r="R16" s="812"/>
      <c r="S16" s="812"/>
      <c r="T16" s="812"/>
      <c r="U16" s="812"/>
      <c r="V16" s="812"/>
      <c r="W16" s="812"/>
      <c r="X16" s="812"/>
      <c r="Y16" s="812"/>
      <c r="Z16" s="812"/>
      <c r="AA16" s="812"/>
      <c r="AB16" s="812"/>
      <c r="AC16" s="812"/>
      <c r="AD16" s="812" t="s">
        <v>658</v>
      </c>
      <c r="AE16" s="812"/>
      <c r="AF16" s="705" t="s">
        <v>659</v>
      </c>
      <c r="AG16" s="705"/>
      <c r="AH16" s="814" t="s">
        <v>501</v>
      </c>
      <c r="AI16" s="814"/>
      <c r="AJ16" s="814"/>
      <c r="AK16" s="782"/>
      <c r="AL16" s="773"/>
      <c r="AM16" s="705"/>
    </row>
    <row r="17" spans="1:53" ht="14.25" customHeight="1">
      <c r="J17" s="86"/>
      <c r="K17" s="86"/>
      <c r="L17" s="782"/>
      <c r="M17" s="782"/>
      <c r="N17" s="809"/>
      <c r="O17" s="810"/>
      <c r="P17" s="810"/>
      <c r="Q17" s="811"/>
      <c r="R17" s="812"/>
      <c r="S17" s="812"/>
      <c r="T17" s="812"/>
      <c r="U17" s="812"/>
      <c r="V17" s="812"/>
      <c r="W17" s="812"/>
      <c r="X17" s="812"/>
      <c r="Y17" s="812"/>
      <c r="Z17" s="812"/>
      <c r="AA17" s="812"/>
      <c r="AB17" s="812"/>
      <c r="AC17" s="812"/>
      <c r="AD17" s="411" t="s">
        <v>348</v>
      </c>
      <c r="AE17" s="411" t="s">
        <v>347</v>
      </c>
      <c r="AF17" s="411" t="s">
        <v>348</v>
      </c>
      <c r="AG17" s="411" t="s">
        <v>347</v>
      </c>
      <c r="AH17" s="106" t="s">
        <v>391</v>
      </c>
      <c r="AI17" s="813" t="s">
        <v>392</v>
      </c>
      <c r="AJ17" s="813"/>
      <c r="AK17" s="782"/>
      <c r="AL17" s="773"/>
      <c r="AM17" s="705"/>
    </row>
    <row r="18" spans="1:53" ht="12" customHeight="1">
      <c r="J18" s="86"/>
      <c r="K18" s="248">
        <v>1</v>
      </c>
      <c r="L18" s="586" t="s">
        <v>96</v>
      </c>
      <c r="M18" s="586" t="s">
        <v>52</v>
      </c>
      <c r="N18" s="768">
        <f ca="1">OFFSET(N18,0,-1)+1</f>
        <v>3</v>
      </c>
      <c r="O18" s="768"/>
      <c r="P18" s="768"/>
      <c r="Q18" s="768"/>
      <c r="R18" s="768">
        <f ca="1">OFFSET(R18,0,-4)+1</f>
        <v>4</v>
      </c>
      <c r="S18" s="768"/>
      <c r="T18" s="768"/>
      <c r="U18" s="768"/>
      <c r="V18" s="768">
        <f ca="1">OFFSET(V18,0,-4)+1</f>
        <v>5</v>
      </c>
      <c r="W18" s="768"/>
      <c r="X18" s="768"/>
      <c r="Y18" s="768"/>
      <c r="Z18" s="588"/>
      <c r="AA18" s="588"/>
      <c r="AB18" s="588">
        <f ca="1">OFFSET(V18,0,0)+1</f>
        <v>6</v>
      </c>
      <c r="AC18" s="589">
        <f ca="1">AB18</f>
        <v>6</v>
      </c>
      <c r="AD18" s="587">
        <f ca="1">OFFSET(AD18,0,-1)+1</f>
        <v>7</v>
      </c>
      <c r="AE18" s="587">
        <f t="shared" ref="AE18:AJ18" ca="1" si="0">OFFSET(AE18,0,-1)+1</f>
        <v>8</v>
      </c>
      <c r="AF18" s="587">
        <f t="shared" ca="1" si="0"/>
        <v>9</v>
      </c>
      <c r="AG18" s="587">
        <f t="shared" ca="1" si="0"/>
        <v>10</v>
      </c>
      <c r="AH18" s="587">
        <f t="shared" ca="1" si="0"/>
        <v>11</v>
      </c>
      <c r="AI18" s="587">
        <f t="shared" ca="1" si="0"/>
        <v>12</v>
      </c>
      <c r="AJ18" s="587">
        <f t="shared" ca="1" si="0"/>
        <v>13</v>
      </c>
      <c r="AK18" s="587">
        <f ca="1">OFFSET(AK18,0,-1)+1</f>
        <v>14</v>
      </c>
      <c r="AL18" s="590"/>
      <c r="AM18" s="587">
        <v>15</v>
      </c>
    </row>
    <row r="19" spans="1:53" ht="22.5">
      <c r="A19" s="792">
        <v>1</v>
      </c>
      <c r="B19" s="298"/>
      <c r="C19" s="298"/>
      <c r="D19" s="298"/>
      <c r="E19" s="298"/>
      <c r="F19" s="320"/>
      <c r="G19" s="320"/>
      <c r="H19" s="320"/>
      <c r="J19" s="86"/>
      <c r="K19" s="86"/>
      <c r="L19" s="578">
        <f>mergeValue(A19)</f>
        <v>1</v>
      </c>
      <c r="M19" s="585" t="s">
        <v>23</v>
      </c>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794"/>
      <c r="AL19" s="794"/>
      <c r="AM19" s="597" t="s">
        <v>507</v>
      </c>
    </row>
    <row r="20" spans="1:53" ht="22.5">
      <c r="A20" s="792"/>
      <c r="B20" s="792">
        <v>1</v>
      </c>
      <c r="C20" s="298"/>
      <c r="D20" s="298"/>
      <c r="E20" s="298"/>
      <c r="F20" s="348"/>
      <c r="G20" s="349"/>
      <c r="H20" s="349"/>
      <c r="I20" s="219"/>
      <c r="J20" s="46"/>
      <c r="K20" s="35"/>
      <c r="L20" s="339" t="str">
        <f>mergeValue(A20) &amp;"."&amp; mergeValue(B20)</f>
        <v>1.1</v>
      </c>
      <c r="M20" s="159" t="s">
        <v>18</v>
      </c>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558" t="s">
        <v>508</v>
      </c>
    </row>
    <row r="21" spans="1:53" ht="45">
      <c r="A21" s="792"/>
      <c r="B21" s="792"/>
      <c r="C21" s="792">
        <v>1</v>
      </c>
      <c r="D21" s="298"/>
      <c r="E21" s="298"/>
      <c r="F21" s="348"/>
      <c r="G21" s="349"/>
      <c r="H21" s="349"/>
      <c r="I21" s="219"/>
      <c r="J21" s="46"/>
      <c r="K21" s="35"/>
      <c r="L21" s="339" t="str">
        <f>mergeValue(A21) &amp;"."&amp; mergeValue(B21)&amp;"."&amp; mergeValue(C21)</f>
        <v>1.1.1</v>
      </c>
      <c r="M21" s="160" t="s">
        <v>652</v>
      </c>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558" t="s">
        <v>653</v>
      </c>
    </row>
    <row r="22" spans="1:53" ht="20.100000000000001" customHeight="1">
      <c r="A22" s="792"/>
      <c r="B22" s="792"/>
      <c r="C22" s="792"/>
      <c r="D22" s="792">
        <v>1</v>
      </c>
      <c r="E22" s="298"/>
      <c r="F22" s="348"/>
      <c r="G22" s="349"/>
      <c r="H22" s="349"/>
      <c r="I22" s="795"/>
      <c r="J22" s="796"/>
      <c r="K22" s="760"/>
      <c r="L22" s="797" t="str">
        <f>mergeValue(A22) &amp;"."&amp; mergeValue(B22)&amp;"."&amp; mergeValue(C22)&amp;"."&amp; mergeValue(D22)</f>
        <v>1.1.1.1</v>
      </c>
      <c r="M22" s="798"/>
      <c r="N22" s="750" t="s">
        <v>87</v>
      </c>
      <c r="O22" s="783"/>
      <c r="P22" s="787" t="s">
        <v>96</v>
      </c>
      <c r="Q22" s="788"/>
      <c r="R22" s="750" t="s">
        <v>88</v>
      </c>
      <c r="S22" s="783"/>
      <c r="T22" s="784">
        <v>1</v>
      </c>
      <c r="U22" s="789"/>
      <c r="V22" s="750" t="s">
        <v>88</v>
      </c>
      <c r="W22" s="783"/>
      <c r="X22" s="784">
        <v>1</v>
      </c>
      <c r="Y22" s="785"/>
      <c r="Z22" s="750" t="s">
        <v>88</v>
      </c>
      <c r="AA22" s="191"/>
      <c r="AB22" s="113">
        <v>1</v>
      </c>
      <c r="AC22" s="604"/>
      <c r="AD22" s="580"/>
      <c r="AE22" s="580"/>
      <c r="AF22" s="580"/>
      <c r="AG22" s="580"/>
      <c r="AH22" s="582"/>
      <c r="AI22" s="579" t="s">
        <v>87</v>
      </c>
      <c r="AJ22" s="582"/>
      <c r="AK22" s="596" t="s">
        <v>88</v>
      </c>
      <c r="AL22" s="282"/>
      <c r="AM22" s="779" t="s">
        <v>684</v>
      </c>
      <c r="AN22" s="298" t="str">
        <f>strCheckDateOnDP(V22:AL22,List06_9_DP)</f>
        <v/>
      </c>
      <c r="AO22" s="317" t="str">
        <f>IF(AND(COUNTIF(AP18:AP26,AP22)&gt;1,AP22&lt;&gt;""),"ErrUnique:HasDoubleConn","")</f>
        <v/>
      </c>
      <c r="AP22" s="317"/>
      <c r="AQ22" s="317"/>
      <c r="AR22" s="317"/>
      <c r="AS22" s="317"/>
      <c r="AT22" s="317"/>
    </row>
    <row r="23" spans="1:53" ht="20.100000000000001" customHeight="1">
      <c r="A23" s="792"/>
      <c r="B23" s="792"/>
      <c r="C23" s="792"/>
      <c r="D23" s="792"/>
      <c r="E23" s="298"/>
      <c r="F23" s="348"/>
      <c r="G23" s="349"/>
      <c r="H23" s="349"/>
      <c r="I23" s="795"/>
      <c r="J23" s="796"/>
      <c r="K23" s="760"/>
      <c r="L23" s="797"/>
      <c r="M23" s="798"/>
      <c r="N23" s="750"/>
      <c r="O23" s="783"/>
      <c r="P23" s="787"/>
      <c r="Q23" s="788"/>
      <c r="R23" s="750"/>
      <c r="S23" s="783"/>
      <c r="T23" s="784"/>
      <c r="U23" s="790"/>
      <c r="V23" s="750"/>
      <c r="W23" s="783"/>
      <c r="X23" s="784"/>
      <c r="Y23" s="786"/>
      <c r="Z23" s="750"/>
      <c r="AA23" s="444"/>
      <c r="AB23" s="210"/>
      <c r="AC23" s="210"/>
      <c r="AD23" s="261"/>
      <c r="AE23" s="261"/>
      <c r="AF23" s="261"/>
      <c r="AG23" s="300" t="str">
        <f>AH22 &amp; "-" &amp; AJ22</f>
        <v>-</v>
      </c>
      <c r="AH23" s="300"/>
      <c r="AI23" s="300"/>
      <c r="AJ23" s="300"/>
      <c r="AK23" s="300" t="s">
        <v>88</v>
      </c>
      <c r="AL23" s="447"/>
      <c r="AM23" s="780"/>
      <c r="AO23" s="317"/>
      <c r="AP23" s="317"/>
      <c r="AQ23" s="317"/>
      <c r="AR23" s="317"/>
      <c r="AS23" s="317"/>
      <c r="AT23" s="317"/>
    </row>
    <row r="24" spans="1:53" ht="20.100000000000001" customHeight="1">
      <c r="A24" s="792"/>
      <c r="B24" s="792"/>
      <c r="C24" s="792"/>
      <c r="D24" s="792"/>
      <c r="E24" s="298"/>
      <c r="F24" s="348"/>
      <c r="G24" s="349"/>
      <c r="H24" s="349"/>
      <c r="I24" s="795"/>
      <c r="J24" s="796"/>
      <c r="K24" s="760"/>
      <c r="L24" s="797"/>
      <c r="M24" s="798"/>
      <c r="N24" s="750"/>
      <c r="O24" s="783"/>
      <c r="P24" s="787"/>
      <c r="Q24" s="788"/>
      <c r="R24" s="750"/>
      <c r="S24" s="783"/>
      <c r="T24" s="784"/>
      <c r="U24" s="791"/>
      <c r="V24" s="750"/>
      <c r="W24" s="446"/>
      <c r="X24" s="177"/>
      <c r="Y24" s="210"/>
      <c r="Z24" s="260"/>
      <c r="AA24" s="260"/>
      <c r="AB24" s="260"/>
      <c r="AC24" s="260"/>
      <c r="AD24" s="261"/>
      <c r="AE24" s="261"/>
      <c r="AF24" s="261"/>
      <c r="AG24" s="261"/>
      <c r="AH24" s="262"/>
      <c r="AI24" s="198"/>
      <c r="AJ24" s="198"/>
      <c r="AK24" s="262"/>
      <c r="AL24" s="186"/>
      <c r="AM24" s="780"/>
      <c r="AO24" s="317"/>
      <c r="AP24" s="317"/>
      <c r="AQ24" s="317"/>
      <c r="AR24" s="317"/>
      <c r="AS24" s="317"/>
      <c r="AT24" s="317"/>
    </row>
    <row r="25" spans="1:53" ht="20.100000000000001" customHeight="1">
      <c r="A25" s="792"/>
      <c r="B25" s="792"/>
      <c r="C25" s="792"/>
      <c r="D25" s="792"/>
      <c r="E25" s="298"/>
      <c r="F25" s="348"/>
      <c r="G25" s="349"/>
      <c r="H25" s="349"/>
      <c r="I25" s="795"/>
      <c r="J25" s="796"/>
      <c r="K25" s="760"/>
      <c r="L25" s="797"/>
      <c r="M25" s="798"/>
      <c r="N25" s="750"/>
      <c r="O25" s="783"/>
      <c r="P25" s="787"/>
      <c r="Q25" s="788"/>
      <c r="R25" s="750"/>
      <c r="S25" s="263"/>
      <c r="T25" s="265"/>
      <c r="U25" s="264"/>
      <c r="V25" s="260"/>
      <c r="W25" s="260"/>
      <c r="X25" s="260"/>
      <c r="Y25" s="260"/>
      <c r="Z25" s="260"/>
      <c r="AA25" s="260"/>
      <c r="AB25" s="260"/>
      <c r="AC25" s="260"/>
      <c r="AD25" s="261"/>
      <c r="AE25" s="261"/>
      <c r="AF25" s="261"/>
      <c r="AG25" s="261"/>
      <c r="AH25" s="262"/>
      <c r="AI25" s="198"/>
      <c r="AJ25" s="198"/>
      <c r="AK25" s="262"/>
      <c r="AL25" s="186"/>
      <c r="AM25" s="780"/>
      <c r="AO25" s="317"/>
      <c r="AP25" s="317"/>
      <c r="AQ25" s="317"/>
      <c r="AR25" s="317"/>
      <c r="AS25" s="317"/>
      <c r="AT25" s="317"/>
    </row>
    <row r="26" spans="1:53" customFormat="1" ht="20.100000000000001" customHeight="1">
      <c r="A26" s="792"/>
      <c r="B26" s="792"/>
      <c r="C26" s="792"/>
      <c r="D26" s="792"/>
      <c r="E26" s="350"/>
      <c r="F26" s="351"/>
      <c r="G26" s="350"/>
      <c r="H26" s="350"/>
      <c r="I26" s="795"/>
      <c r="J26" s="796"/>
      <c r="K26" s="760"/>
      <c r="L26" s="797"/>
      <c r="M26" s="798"/>
      <c r="N26" s="750"/>
      <c r="O26" s="445"/>
      <c r="P26" s="164"/>
      <c r="Q26" s="210" t="s">
        <v>394</v>
      </c>
      <c r="R26" s="164"/>
      <c r="S26" s="164"/>
      <c r="T26" s="164"/>
      <c r="U26" s="164"/>
      <c r="V26" s="164"/>
      <c r="W26" s="164"/>
      <c r="X26" s="164"/>
      <c r="Y26" s="164"/>
      <c r="Z26" s="164"/>
      <c r="AA26" s="164"/>
      <c r="AB26" s="164"/>
      <c r="AC26" s="164"/>
      <c r="AD26" s="164"/>
      <c r="AE26" s="164"/>
      <c r="AF26" s="164"/>
      <c r="AG26" s="164"/>
      <c r="AH26" s="164"/>
      <c r="AI26" s="164"/>
      <c r="AJ26" s="164"/>
      <c r="AK26" s="164"/>
      <c r="AL26" s="266"/>
      <c r="AM26" s="780"/>
      <c r="AN26" s="307"/>
      <c r="AO26" s="307"/>
      <c r="AP26" s="318"/>
      <c r="AQ26" s="318"/>
      <c r="AR26" s="318"/>
      <c r="AS26" s="318"/>
      <c r="AT26" s="318"/>
      <c r="AU26" s="307"/>
      <c r="AV26" s="307"/>
      <c r="AW26" s="307"/>
      <c r="AX26" s="307"/>
    </row>
    <row r="27" spans="1:53" customFormat="1" ht="15" customHeight="1">
      <c r="A27" s="792"/>
      <c r="B27" s="792"/>
      <c r="C27" s="792"/>
      <c r="D27" s="350"/>
      <c r="E27" s="350"/>
      <c r="F27" s="348"/>
      <c r="G27" s="350"/>
      <c r="H27" s="350"/>
      <c r="I27" s="180"/>
      <c r="J27" s="85"/>
      <c r="K27" s="180"/>
      <c r="L27" s="328"/>
      <c r="M27" s="163" t="s">
        <v>5</v>
      </c>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86"/>
      <c r="AM27" s="781"/>
      <c r="AN27" s="307"/>
      <c r="AO27" s="307"/>
      <c r="AP27" s="318"/>
      <c r="AQ27" s="318"/>
      <c r="AR27" s="318"/>
      <c r="AS27" s="318"/>
      <c r="AT27" s="318"/>
      <c r="AU27" s="307"/>
      <c r="AV27" s="307"/>
      <c r="AW27" s="307"/>
      <c r="AX27" s="307"/>
    </row>
    <row r="28" spans="1:53" customFormat="1" ht="15" customHeight="1">
      <c r="A28" s="792"/>
      <c r="B28" s="792"/>
      <c r="C28" s="350"/>
      <c r="D28" s="350"/>
      <c r="E28" s="350"/>
      <c r="F28" s="348"/>
      <c r="G28" s="350"/>
      <c r="H28" s="350"/>
      <c r="I28" s="180"/>
      <c r="J28" s="85"/>
      <c r="K28" s="180"/>
      <c r="L28" s="112"/>
      <c r="M28" s="162" t="s">
        <v>660</v>
      </c>
      <c r="N28" s="162"/>
      <c r="O28" s="162"/>
      <c r="P28" s="162"/>
      <c r="Q28" s="162"/>
      <c r="R28" s="162"/>
      <c r="S28" s="162"/>
      <c r="T28" s="162"/>
      <c r="U28" s="162"/>
      <c r="V28" s="162"/>
      <c r="W28" s="162"/>
      <c r="X28" s="162"/>
      <c r="Y28" s="162"/>
      <c r="Z28" s="162"/>
      <c r="AA28" s="162"/>
      <c r="AB28" s="162"/>
      <c r="AC28" s="162"/>
      <c r="AD28" s="157"/>
      <c r="AE28" s="157"/>
      <c r="AF28" s="157"/>
      <c r="AG28" s="157"/>
      <c r="AH28" s="262"/>
      <c r="AI28" s="198"/>
      <c r="AJ28" s="197"/>
      <c r="AK28" s="162"/>
      <c r="AL28" s="198"/>
      <c r="AM28" s="186"/>
      <c r="AN28" s="307"/>
      <c r="AO28" s="307"/>
      <c r="AP28" s="307"/>
      <c r="AQ28" s="307"/>
      <c r="AR28" s="307"/>
      <c r="AS28" s="307"/>
      <c r="AT28" s="307"/>
      <c r="AU28" s="307"/>
      <c r="AV28" s="307"/>
      <c r="AW28" s="307"/>
      <c r="AX28" s="307"/>
    </row>
    <row r="29" spans="1:53" customFormat="1" ht="15" customHeight="1">
      <c r="A29" s="792"/>
      <c r="B29" s="350"/>
      <c r="C29" s="350"/>
      <c r="D29" s="350"/>
      <c r="E29" s="350"/>
      <c r="F29" s="348"/>
      <c r="G29" s="350"/>
      <c r="H29" s="350"/>
      <c r="I29" s="180"/>
      <c r="J29" s="85"/>
      <c r="K29" s="180"/>
      <c r="L29" s="112"/>
      <c r="M29" s="177" t="s">
        <v>21</v>
      </c>
      <c r="N29" s="177"/>
      <c r="O29" s="177"/>
      <c r="P29" s="177"/>
      <c r="Q29" s="177"/>
      <c r="R29" s="177"/>
      <c r="S29" s="177"/>
      <c r="T29" s="177"/>
      <c r="U29" s="177"/>
      <c r="V29" s="177"/>
      <c r="W29" s="177"/>
      <c r="X29" s="177"/>
      <c r="Y29" s="177"/>
      <c r="Z29" s="177"/>
      <c r="AA29" s="177"/>
      <c r="AB29" s="177"/>
      <c r="AC29" s="177"/>
      <c r="AD29" s="157"/>
      <c r="AE29" s="157"/>
      <c r="AF29" s="157"/>
      <c r="AG29" s="157"/>
      <c r="AH29" s="262"/>
      <c r="AI29" s="198"/>
      <c r="AJ29" s="197"/>
      <c r="AK29" s="162"/>
      <c r="AL29" s="198"/>
      <c r="AM29" s="186"/>
      <c r="AN29" s="307"/>
      <c r="AO29" s="307"/>
      <c r="AP29" s="307"/>
      <c r="AQ29" s="307"/>
      <c r="AR29" s="307"/>
      <c r="AS29" s="307"/>
      <c r="AT29" s="307"/>
      <c r="AU29" s="307"/>
      <c r="AV29" s="307"/>
      <c r="AW29" s="307"/>
      <c r="AX29" s="307"/>
    </row>
    <row r="30" spans="1:53" customFormat="1" ht="15" customHeight="1">
      <c r="F30" s="179"/>
      <c r="G30" s="180"/>
      <c r="H30" s="180"/>
      <c r="I30" s="220"/>
      <c r="J30" s="85"/>
      <c r="L30" s="112"/>
      <c r="M30" s="210" t="s">
        <v>312</v>
      </c>
      <c r="N30" s="210"/>
      <c r="O30" s="210"/>
      <c r="P30" s="210"/>
      <c r="Q30" s="210"/>
      <c r="R30" s="210"/>
      <c r="S30" s="210"/>
      <c r="T30" s="210"/>
      <c r="U30" s="210"/>
      <c r="V30" s="210"/>
      <c r="W30" s="210"/>
      <c r="X30" s="210"/>
      <c r="Y30" s="210"/>
      <c r="Z30" s="210"/>
      <c r="AA30" s="210"/>
      <c r="AB30" s="210"/>
      <c r="AC30" s="210"/>
      <c r="AD30" s="157"/>
      <c r="AE30" s="157"/>
      <c r="AF30" s="157"/>
      <c r="AG30" s="157"/>
      <c r="AH30" s="262"/>
      <c r="AI30" s="198"/>
      <c r="AJ30" s="197"/>
      <c r="AK30" s="162"/>
      <c r="AL30" s="198"/>
      <c r="AM30" s="186"/>
      <c r="AN30" s="307"/>
      <c r="AO30" s="307"/>
      <c r="AP30" s="307"/>
      <c r="AQ30" s="307"/>
      <c r="AR30" s="307"/>
      <c r="AS30" s="307"/>
      <c r="AT30" s="307"/>
      <c r="AU30" s="307"/>
      <c r="AV30" s="307"/>
      <c r="AW30" s="307"/>
      <c r="AX30" s="307"/>
    </row>
    <row r="31" spans="1:53" ht="3" customHeight="1"/>
    <row r="32" spans="1:53" ht="14.25" customHeight="1">
      <c r="L32" s="215"/>
      <c r="M32" s="216" t="s">
        <v>697</v>
      </c>
      <c r="N32" s="216"/>
      <c r="O32" s="216"/>
      <c r="P32" s="216"/>
      <c r="Q32" s="216"/>
      <c r="R32" s="216"/>
      <c r="S32" s="216"/>
      <c r="T32" s="216"/>
      <c r="U32" s="216"/>
      <c r="V32" s="216"/>
      <c r="W32" s="216"/>
      <c r="X32" s="216"/>
      <c r="Y32" s="216"/>
      <c r="Z32" s="216"/>
      <c r="AA32" s="216"/>
      <c r="AB32" s="216"/>
      <c r="AC32" s="216"/>
      <c r="AD32" s="213"/>
      <c r="AE32" s="213"/>
      <c r="AF32" s="213"/>
      <c r="AG32" s="213"/>
      <c r="AH32" s="213"/>
      <c r="AI32" s="213"/>
      <c r="AJ32" s="213"/>
      <c r="AK32" s="213"/>
      <c r="AL32" s="213"/>
      <c r="AM32" s="213"/>
      <c r="AN32" s="320"/>
      <c r="AO32" s="320"/>
      <c r="AP32" s="320"/>
      <c r="AQ32" s="320"/>
      <c r="AR32" s="320"/>
      <c r="AS32" s="320"/>
      <c r="AT32" s="320"/>
      <c r="AU32" s="320"/>
      <c r="AV32" s="320"/>
      <c r="AW32" s="320"/>
      <c r="AX32" s="320"/>
      <c r="AY32" s="213"/>
      <c r="AZ32" s="213"/>
      <c r="BA32" s="213"/>
    </row>
    <row r="33" spans="7:53" ht="14.25" customHeight="1">
      <c r="G33" s="35"/>
      <c r="H33" s="35"/>
      <c r="I33" s="35"/>
      <c r="J33" s="35"/>
      <c r="K33" s="35"/>
      <c r="L33" s="215"/>
      <c r="M33" s="216"/>
      <c r="N33" s="216"/>
      <c r="O33" s="216"/>
      <c r="P33" s="216"/>
      <c r="Q33" s="216"/>
      <c r="R33" s="216"/>
      <c r="S33" s="216"/>
      <c r="T33" s="216"/>
      <c r="U33" s="216"/>
      <c r="V33" s="216"/>
      <c r="W33" s="216"/>
      <c r="X33" s="216"/>
      <c r="Y33" s="216"/>
      <c r="Z33" s="216"/>
      <c r="AA33" s="216"/>
      <c r="AB33" s="216"/>
      <c r="AC33" s="216"/>
      <c r="AD33" s="214"/>
      <c r="AE33" s="214"/>
      <c r="AF33" s="214"/>
      <c r="AG33" s="214"/>
      <c r="AH33" s="214"/>
      <c r="AI33" s="214"/>
      <c r="AJ33" s="214"/>
      <c r="AK33" s="214"/>
      <c r="AL33" s="214"/>
      <c r="AM33" s="214"/>
      <c r="AN33" s="321"/>
      <c r="AO33" s="321"/>
      <c r="AP33" s="321"/>
      <c r="AQ33" s="321"/>
      <c r="AR33" s="321"/>
      <c r="AS33" s="321"/>
      <c r="AT33" s="321"/>
      <c r="AU33" s="321"/>
      <c r="AV33" s="321"/>
      <c r="AW33" s="321"/>
      <c r="AX33" s="321"/>
      <c r="AY33" s="214"/>
      <c r="AZ33" s="214"/>
      <c r="BA33" s="214"/>
    </row>
  </sheetData>
  <sheetProtection password="FA9C" sheet="1" objects="1" scenarios="1" formatColumns="0" formatRows="0"/>
  <dataConsolidate leftLabels="1"/>
  <mergeCells count="55">
    <mergeCell ref="AD13:AK13"/>
    <mergeCell ref="L15:L17"/>
    <mergeCell ref="M15:M17"/>
    <mergeCell ref="N15:Q17"/>
    <mergeCell ref="R15:U17"/>
    <mergeCell ref="V15:Y17"/>
    <mergeCell ref="Z15:AC17"/>
    <mergeCell ref="AK15:AK17"/>
    <mergeCell ref="AI17:AJ17"/>
    <mergeCell ref="AF16:AG16"/>
    <mergeCell ref="AH16:AJ16"/>
    <mergeCell ref="AD15:AJ15"/>
    <mergeCell ref="AD16:AE16"/>
    <mergeCell ref="L11:M11"/>
    <mergeCell ref="S11:X11"/>
    <mergeCell ref="L12:M12"/>
    <mergeCell ref="S12:X12"/>
    <mergeCell ref="S13:X13"/>
    <mergeCell ref="C21:C27"/>
    <mergeCell ref="D22:D26"/>
    <mergeCell ref="A19:A29"/>
    <mergeCell ref="B20:B28"/>
    <mergeCell ref="O22:O25"/>
    <mergeCell ref="N21:AL21"/>
    <mergeCell ref="N20:AL20"/>
    <mergeCell ref="N19:AL19"/>
    <mergeCell ref="I22:I26"/>
    <mergeCell ref="Z22:Z23"/>
    <mergeCell ref="J22:J26"/>
    <mergeCell ref="L22:L26"/>
    <mergeCell ref="M22:M26"/>
    <mergeCell ref="N22:N26"/>
    <mergeCell ref="K22:K26"/>
    <mergeCell ref="V22:V24"/>
    <mergeCell ref="AM22:AM27"/>
    <mergeCell ref="L14:AL14"/>
    <mergeCell ref="N18:Q18"/>
    <mergeCell ref="R18:U18"/>
    <mergeCell ref="V18:Y18"/>
    <mergeCell ref="AL15:AL17"/>
    <mergeCell ref="AM14:AM17"/>
    <mergeCell ref="W22:W23"/>
    <mergeCell ref="X22:X23"/>
    <mergeCell ref="Y22:Y23"/>
    <mergeCell ref="P22:P25"/>
    <mergeCell ref="Q22:Q25"/>
    <mergeCell ref="R22:R25"/>
    <mergeCell ref="S22:S24"/>
    <mergeCell ref="T22:T24"/>
    <mergeCell ref="U22:U24"/>
    <mergeCell ref="L5:U5"/>
    <mergeCell ref="N7:U7"/>
    <mergeCell ref="N8:U8"/>
    <mergeCell ref="N9:U9"/>
    <mergeCell ref="N10:U10"/>
  </mergeCells>
  <dataValidations count="5">
    <dataValidation type="textLength" operator="lessThanOrEqual" allowBlank="1" showInputMessage="1" showErrorMessage="1" errorTitle="Ошибка" error="Допускается ввод не более 900 символов!" sqref="V7:W10 M22:M26">
      <formula1>900</formula1>
    </dataValidation>
    <dataValidation allowBlank="1" showInputMessage="1" showErrorMessage="1" prompt="Для выбора выполните двойной щелчок левой клавиши мыши по соответствующей ячейке." sqref="AI28:AI30 AI22 N22 R22 Z22 V22 AK22"/>
    <dataValidation allowBlank="1" promptTitle="checkPeriodRange" sqref="AG23:AL23"/>
    <dataValidation type="decimal" allowBlank="1" showErrorMessage="1" errorTitle="Ошибка" error="Допускается ввод только действительных чисел!" sqref="AD22:AG22 Q22:Q25">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J22 AH22"/>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212</v>
      </c>
    </row>
    <row r="2" spans="1:20" ht="22.5">
      <c r="F2" s="745" t="s">
        <v>526</v>
      </c>
      <c r="G2" s="746"/>
      <c r="H2" s="747"/>
      <c r="I2" s="599"/>
    </row>
    <row r="3" spans="1:20" ht="3" customHeight="1"/>
    <row r="4" spans="1:20" s="255" customFormat="1" ht="11.25">
      <c r="A4" s="319"/>
      <c r="B4" s="319"/>
      <c r="C4" s="319"/>
      <c r="D4" s="319"/>
      <c r="F4" s="705" t="s">
        <v>480</v>
      </c>
      <c r="G4" s="705"/>
      <c r="H4" s="705"/>
      <c r="I4" s="748" t="s">
        <v>481</v>
      </c>
      <c r="J4" s="319"/>
      <c r="K4" s="319"/>
      <c r="L4" s="319"/>
      <c r="M4" s="319"/>
      <c r="N4" s="319"/>
      <c r="O4" s="319"/>
      <c r="P4" s="319"/>
      <c r="Q4" s="319"/>
      <c r="R4" s="319"/>
      <c r="S4" s="319"/>
      <c r="T4" s="319"/>
    </row>
    <row r="5" spans="1:20" s="255" customFormat="1" ht="11.25" customHeight="1">
      <c r="A5" s="319"/>
      <c r="B5" s="319"/>
      <c r="C5" s="319"/>
      <c r="D5" s="319"/>
      <c r="F5" s="458" t="s">
        <v>95</v>
      </c>
      <c r="G5" s="477" t="s">
        <v>483</v>
      </c>
      <c r="H5" s="457" t="s">
        <v>468</v>
      </c>
      <c r="I5" s="748"/>
      <c r="J5" s="319"/>
      <c r="K5" s="319"/>
      <c r="L5" s="319"/>
      <c r="M5" s="319"/>
      <c r="N5" s="319"/>
      <c r="O5" s="319"/>
      <c r="P5" s="319"/>
      <c r="Q5" s="319"/>
      <c r="R5" s="319"/>
      <c r="S5" s="319"/>
      <c r="T5" s="319"/>
    </row>
    <row r="6" spans="1:20" s="255" customFormat="1" ht="12" customHeight="1">
      <c r="A6" s="319"/>
      <c r="B6" s="319"/>
      <c r="C6" s="319"/>
      <c r="D6" s="319"/>
      <c r="F6" s="459" t="s">
        <v>96</v>
      </c>
      <c r="G6" s="461">
        <v>2</v>
      </c>
      <c r="H6" s="462">
        <v>3</v>
      </c>
      <c r="I6" s="460">
        <v>4</v>
      </c>
      <c r="J6" s="319">
        <v>4</v>
      </c>
      <c r="K6" s="319"/>
      <c r="L6" s="319"/>
      <c r="M6" s="319"/>
      <c r="N6" s="319"/>
      <c r="O6" s="319"/>
      <c r="P6" s="319"/>
      <c r="Q6" s="319"/>
      <c r="R6" s="319"/>
      <c r="S6" s="319"/>
      <c r="T6" s="319"/>
    </row>
    <row r="7" spans="1:20" s="255" customFormat="1" ht="18.75">
      <c r="A7" s="319"/>
      <c r="B7" s="319"/>
      <c r="C7" s="319"/>
      <c r="D7" s="319"/>
      <c r="F7" s="473">
        <v>1</v>
      </c>
      <c r="G7" s="560" t="s">
        <v>527</v>
      </c>
      <c r="H7" s="456" t="str">
        <f>IF(dateCh="","",dateCh)</f>
        <v>18.12.2020</v>
      </c>
      <c r="I7" s="286" t="s">
        <v>528</v>
      </c>
      <c r="J7" s="472"/>
      <c r="K7" s="319"/>
      <c r="L7" s="319"/>
      <c r="M7" s="319"/>
      <c r="N7" s="319"/>
      <c r="O7" s="319"/>
      <c r="P7" s="319"/>
      <c r="Q7" s="319"/>
      <c r="R7" s="319"/>
      <c r="S7" s="319"/>
      <c r="T7" s="319"/>
    </row>
    <row r="8" spans="1:20" s="255" customFormat="1" ht="45">
      <c r="A8" s="749">
        <v>1</v>
      </c>
      <c r="B8" s="319"/>
      <c r="C8" s="319"/>
      <c r="D8" s="319"/>
      <c r="F8" s="473" t="str">
        <f>"2." &amp;mergeValue(A8)</f>
        <v>2.1</v>
      </c>
      <c r="G8" s="560" t="s">
        <v>529</v>
      </c>
      <c r="H8" s="456"/>
      <c r="I8" s="286" t="s">
        <v>625</v>
      </c>
      <c r="J8" s="472"/>
      <c r="K8" s="319"/>
      <c r="L8" s="319"/>
      <c r="M8" s="319"/>
      <c r="N8" s="319"/>
      <c r="O8" s="319"/>
      <c r="P8" s="319"/>
      <c r="Q8" s="319"/>
      <c r="R8" s="319"/>
      <c r="S8" s="319"/>
      <c r="T8" s="319"/>
    </row>
    <row r="9" spans="1:20" s="255" customFormat="1" ht="22.5">
      <c r="A9" s="749"/>
      <c r="B9" s="319"/>
      <c r="C9" s="319"/>
      <c r="D9" s="319"/>
      <c r="F9" s="473" t="str">
        <f>"3." &amp;mergeValue(A9)</f>
        <v>3.1</v>
      </c>
      <c r="G9" s="560" t="s">
        <v>530</v>
      </c>
      <c r="H9" s="456"/>
      <c r="I9" s="286" t="s">
        <v>623</v>
      </c>
      <c r="J9" s="472"/>
      <c r="K9" s="319"/>
      <c r="L9" s="319"/>
      <c r="M9" s="319"/>
      <c r="N9" s="319"/>
      <c r="O9" s="319"/>
      <c r="P9" s="319"/>
      <c r="Q9" s="319"/>
      <c r="R9" s="319"/>
      <c r="S9" s="319"/>
      <c r="T9" s="319"/>
    </row>
    <row r="10" spans="1:20" s="255" customFormat="1" ht="22.5">
      <c r="A10" s="749"/>
      <c r="B10" s="319"/>
      <c r="C10" s="319"/>
      <c r="D10" s="319"/>
      <c r="F10" s="473" t="str">
        <f>"4."&amp;mergeValue(A10)</f>
        <v>4.1</v>
      </c>
      <c r="G10" s="560" t="s">
        <v>531</v>
      </c>
      <c r="H10" s="457" t="s">
        <v>484</v>
      </c>
      <c r="I10" s="286"/>
      <c r="J10" s="472"/>
      <c r="K10" s="319"/>
      <c r="L10" s="319"/>
      <c r="M10" s="319"/>
      <c r="N10" s="319"/>
      <c r="O10" s="319"/>
      <c r="P10" s="319"/>
      <c r="Q10" s="319"/>
      <c r="R10" s="319"/>
      <c r="S10" s="319"/>
      <c r="T10" s="319"/>
    </row>
    <row r="11" spans="1:20" s="255" customFormat="1" ht="18.75">
      <c r="A11" s="749"/>
      <c r="B11" s="749">
        <v>1</v>
      </c>
      <c r="C11" s="484"/>
      <c r="D11" s="484"/>
      <c r="F11" s="473" t="str">
        <f>"4."&amp;mergeValue(A11) &amp;"."&amp;mergeValue(B11)</f>
        <v>4.1.1</v>
      </c>
      <c r="G11" s="463" t="s">
        <v>627</v>
      </c>
      <c r="H11" s="456" t="str">
        <f>IF(region_name="","",region_name)</f>
        <v>Тюменская область</v>
      </c>
      <c r="I11" s="286" t="s">
        <v>534</v>
      </c>
      <c r="J11" s="472"/>
      <c r="K11" s="319"/>
      <c r="L11" s="319"/>
      <c r="M11" s="319"/>
      <c r="N11" s="319"/>
      <c r="O11" s="319"/>
      <c r="P11" s="319"/>
      <c r="Q11" s="319"/>
      <c r="R11" s="319"/>
      <c r="S11" s="319"/>
      <c r="T11" s="319"/>
    </row>
    <row r="12" spans="1:20" s="255" customFormat="1" ht="22.5">
      <c r="A12" s="749"/>
      <c r="B12" s="749"/>
      <c r="C12" s="749">
        <v>1</v>
      </c>
      <c r="D12" s="484"/>
      <c r="F12" s="473" t="str">
        <f>"4."&amp;mergeValue(A12) &amp;"."&amp;mergeValue(B12)&amp;"."&amp;mergeValue(C12)</f>
        <v>4.1.1.1</v>
      </c>
      <c r="G12" s="481" t="s">
        <v>532</v>
      </c>
      <c r="H12" s="456"/>
      <c r="I12" s="286" t="s">
        <v>535</v>
      </c>
      <c r="J12" s="472"/>
      <c r="K12" s="319"/>
      <c r="L12" s="319"/>
      <c r="M12" s="319"/>
      <c r="N12" s="319"/>
      <c r="O12" s="319"/>
      <c r="P12" s="319"/>
      <c r="Q12" s="319"/>
      <c r="R12" s="319"/>
      <c r="S12" s="319"/>
      <c r="T12" s="319"/>
    </row>
    <row r="13" spans="1:20" s="255" customFormat="1" ht="39" customHeight="1">
      <c r="A13" s="749"/>
      <c r="B13" s="749"/>
      <c r="C13" s="749"/>
      <c r="D13" s="484">
        <v>1</v>
      </c>
      <c r="F13" s="473" t="str">
        <f>"4."&amp;mergeValue(A13) &amp;"."&amp;mergeValue(B13)&amp;"."&amp;mergeValue(C13)&amp;"."&amp;mergeValue(D13)</f>
        <v>4.1.1.1.1</v>
      </c>
      <c r="G13" s="563" t="s">
        <v>533</v>
      </c>
      <c r="H13" s="456"/>
      <c r="I13" s="777" t="s">
        <v>626</v>
      </c>
      <c r="J13" s="472"/>
      <c r="K13" s="319"/>
      <c r="L13" s="319"/>
      <c r="M13" s="319"/>
      <c r="N13" s="319"/>
      <c r="O13" s="319"/>
      <c r="P13" s="319"/>
      <c r="Q13" s="319"/>
      <c r="R13" s="319"/>
      <c r="S13" s="319"/>
      <c r="T13" s="319"/>
    </row>
    <row r="14" spans="1:20" s="255" customFormat="1" ht="18.75">
      <c r="A14" s="749"/>
      <c r="B14" s="749"/>
      <c r="C14" s="749"/>
      <c r="D14" s="484"/>
      <c r="F14" s="478"/>
      <c r="G14" s="163" t="s">
        <v>4</v>
      </c>
      <c r="H14" s="483"/>
      <c r="I14" s="777"/>
      <c r="J14" s="472"/>
      <c r="K14" s="319"/>
      <c r="L14" s="319"/>
      <c r="M14" s="319"/>
      <c r="N14" s="319"/>
      <c r="O14" s="319"/>
      <c r="P14" s="319"/>
      <c r="Q14" s="319"/>
      <c r="R14" s="319"/>
      <c r="S14" s="319"/>
      <c r="T14" s="319"/>
    </row>
    <row r="15" spans="1:20" s="255" customFormat="1" ht="18.75">
      <c r="A15" s="749"/>
      <c r="B15" s="749"/>
      <c r="C15" s="484"/>
      <c r="D15" s="484"/>
      <c r="F15" s="478"/>
      <c r="G15" s="162" t="s">
        <v>428</v>
      </c>
      <c r="H15" s="479"/>
      <c r="I15" s="480"/>
      <c r="J15" s="472"/>
      <c r="K15" s="319"/>
      <c r="L15" s="319"/>
      <c r="M15" s="319"/>
      <c r="N15" s="319"/>
      <c r="O15" s="319"/>
      <c r="P15" s="319"/>
      <c r="Q15" s="319"/>
      <c r="R15" s="319"/>
      <c r="S15" s="319"/>
      <c r="T15" s="319"/>
    </row>
    <row r="16" spans="1:20" s="255" customFormat="1" ht="18.75">
      <c r="A16" s="749"/>
      <c r="B16" s="319"/>
      <c r="C16" s="319"/>
      <c r="D16" s="319"/>
      <c r="F16" s="478"/>
      <c r="G16" s="177" t="s">
        <v>541</v>
      </c>
      <c r="H16" s="479"/>
      <c r="I16" s="480"/>
      <c r="J16" s="472"/>
      <c r="K16" s="319"/>
      <c r="L16" s="319"/>
      <c r="M16" s="319"/>
      <c r="N16" s="319"/>
      <c r="O16" s="319"/>
      <c r="P16" s="319"/>
      <c r="Q16" s="319"/>
      <c r="R16" s="319"/>
      <c r="S16" s="319"/>
      <c r="T16" s="319"/>
    </row>
    <row r="17" spans="1:20" s="255" customFormat="1" ht="18.75">
      <c r="A17" s="319"/>
      <c r="B17" s="319"/>
      <c r="C17" s="319"/>
      <c r="D17" s="319"/>
      <c r="F17" s="478"/>
      <c r="G17" s="210" t="s">
        <v>540</v>
      </c>
      <c r="H17" s="479"/>
      <c r="I17" s="480"/>
      <c r="J17" s="472"/>
      <c r="K17" s="319"/>
      <c r="L17" s="319"/>
      <c r="M17" s="319"/>
      <c r="N17" s="319"/>
      <c r="O17" s="319"/>
      <c r="P17" s="319"/>
      <c r="Q17" s="319"/>
      <c r="R17" s="319"/>
      <c r="S17" s="319"/>
      <c r="T17" s="319"/>
    </row>
    <row r="18" spans="1:20" s="465" customFormat="1" ht="3" customHeight="1">
      <c r="A18" s="467"/>
      <c r="B18" s="467"/>
      <c r="C18" s="467"/>
      <c r="D18" s="467"/>
      <c r="F18" s="464"/>
      <c r="G18" s="561"/>
      <c r="H18" s="562"/>
      <c r="I18" s="343"/>
      <c r="J18" s="467"/>
      <c r="K18" s="467"/>
      <c r="L18" s="467"/>
      <c r="M18" s="467"/>
      <c r="N18" s="467"/>
      <c r="O18" s="467"/>
      <c r="P18" s="467"/>
      <c r="Q18" s="467"/>
      <c r="R18" s="467"/>
      <c r="S18" s="467"/>
      <c r="T18" s="467"/>
    </row>
    <row r="19" spans="1:20" s="465" customFormat="1" ht="15" customHeight="1">
      <c r="A19" s="467"/>
      <c r="B19" s="467"/>
      <c r="C19" s="467"/>
      <c r="D19" s="467"/>
      <c r="F19" s="464"/>
      <c r="G19" s="744" t="s">
        <v>628</v>
      </c>
      <c r="H19" s="744"/>
      <c r="I19" s="343"/>
      <c r="J19" s="467"/>
      <c r="K19" s="467"/>
      <c r="L19" s="467"/>
      <c r="M19" s="467"/>
      <c r="N19" s="467"/>
      <c r="O19" s="467"/>
      <c r="P19" s="467"/>
      <c r="Q19" s="467"/>
      <c r="R19" s="467"/>
      <c r="S19" s="467"/>
      <c r="T19" s="46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BA33"/>
  <sheetViews>
    <sheetView showGridLines="0" topLeftCell="K4" zoomScaleNormal="100" workbookViewId="0"/>
  </sheetViews>
  <sheetFormatPr defaultColWidth="10.5703125" defaultRowHeight="14.25"/>
  <cols>
    <col min="1" max="6" width="10.5703125" style="35" hidden="1" customWidth="1"/>
    <col min="7" max="7" width="9.140625" style="96" hidden="1" customWidth="1"/>
    <col min="8" max="8" width="2" style="96" hidden="1" customWidth="1"/>
    <col min="9" max="9" width="3.7109375" style="96" hidden="1" customWidth="1"/>
    <col min="10" max="10" width="3.7109375" style="87" hidden="1" customWidth="1"/>
    <col min="11" max="11" width="3.7109375" style="87" customWidth="1"/>
    <col min="12" max="12" width="12.7109375" style="35" customWidth="1"/>
    <col min="13" max="13" width="47.42578125" style="35" customWidth="1"/>
    <col min="14" max="14" width="3.7109375" style="35" customWidth="1"/>
    <col min="15" max="15" width="4.140625" style="35" customWidth="1"/>
    <col min="16" max="16" width="18.140625" style="35" customWidth="1"/>
    <col min="17" max="19" width="3.7109375" style="35" customWidth="1"/>
    <col min="20" max="20" width="12.85546875" style="35" customWidth="1"/>
    <col min="21" max="23" width="3.7109375" style="35" customWidth="1"/>
    <col min="24" max="24" width="12.85546875" style="35" customWidth="1"/>
    <col min="25" max="27" width="3.7109375" style="35" customWidth="1"/>
    <col min="28" max="28" width="12.85546875" style="35" customWidth="1"/>
    <col min="29" max="32" width="21.42578125" style="35" customWidth="1"/>
    <col min="33" max="33" width="11.7109375" style="35" customWidth="1"/>
    <col min="34" max="34" width="3.7109375" style="35" customWidth="1"/>
    <col min="35" max="35" width="11.7109375" style="35" customWidth="1"/>
    <col min="36" max="36" width="8.5703125" style="35" hidden="1" customWidth="1"/>
    <col min="37" max="37" width="4.5703125" style="35" customWidth="1"/>
    <col min="38" max="38" width="115.7109375" style="35" customWidth="1"/>
    <col min="39" max="40" width="10.5703125" style="298"/>
    <col min="41" max="41" width="13.42578125" style="298" customWidth="1"/>
    <col min="42" max="49" width="10.5703125" style="298"/>
    <col min="50" max="16384" width="10.5703125" style="35"/>
  </cols>
  <sheetData>
    <row r="1" spans="7:49" hidden="1"/>
    <row r="2" spans="7:49" hidden="1"/>
    <row r="3" spans="7:49" hidden="1"/>
    <row r="4" spans="7:49" ht="3" customHeight="1">
      <c r="J4" s="86"/>
      <c r="K4" s="86"/>
      <c r="L4" s="36"/>
      <c r="M4" s="36"/>
      <c r="N4" s="36"/>
      <c r="O4" s="36"/>
      <c r="P4" s="36"/>
      <c r="Q4" s="36"/>
      <c r="R4" s="36"/>
      <c r="S4" s="36"/>
      <c r="T4" s="36"/>
      <c r="U4" s="36"/>
      <c r="V4" s="36"/>
      <c r="W4" s="36"/>
      <c r="X4" s="36"/>
      <c r="Y4" s="36"/>
      <c r="Z4" s="36"/>
      <c r="AA4" s="36"/>
      <c r="AB4" s="36"/>
      <c r="AC4" s="101"/>
      <c r="AD4" s="101"/>
      <c r="AE4" s="101"/>
      <c r="AF4" s="101"/>
      <c r="AG4" s="101"/>
      <c r="AH4" s="101"/>
      <c r="AI4" s="101"/>
      <c r="AJ4" s="36"/>
    </row>
    <row r="5" spans="7:49" ht="22.5" customHeight="1">
      <c r="J5" s="86"/>
      <c r="K5" s="86"/>
      <c r="L5" s="778" t="s">
        <v>654</v>
      </c>
      <c r="M5" s="778"/>
      <c r="N5" s="778"/>
      <c r="O5" s="778"/>
      <c r="P5" s="778"/>
      <c r="Q5" s="778"/>
      <c r="R5" s="778"/>
      <c r="S5" s="778"/>
      <c r="T5" s="778"/>
      <c r="U5" s="778"/>
      <c r="V5" s="474"/>
      <c r="W5" s="474"/>
      <c r="X5" s="474"/>
      <c r="Y5" s="474"/>
      <c r="Z5" s="474"/>
      <c r="AA5" s="474"/>
      <c r="AB5" s="474"/>
      <c r="AC5" s="474"/>
      <c r="AD5" s="474"/>
      <c r="AE5" s="474"/>
      <c r="AF5" s="474"/>
      <c r="AG5" s="474"/>
      <c r="AH5" s="474"/>
      <c r="AI5" s="474"/>
      <c r="AJ5" s="283"/>
      <c r="AK5" s="101"/>
    </row>
    <row r="6" spans="7:49" ht="3" customHeight="1">
      <c r="J6" s="86"/>
      <c r="K6" s="86"/>
      <c r="L6" s="36"/>
      <c r="M6" s="36"/>
      <c r="N6" s="36"/>
      <c r="O6" s="36"/>
      <c r="P6" s="36"/>
      <c r="Q6" s="36"/>
      <c r="R6" s="83"/>
      <c r="S6" s="83"/>
      <c r="T6" s="83"/>
      <c r="U6" s="83"/>
      <c r="V6" s="83"/>
      <c r="W6" s="83"/>
      <c r="X6" s="36"/>
    </row>
    <row r="7" spans="7:49" s="465" customFormat="1" ht="22.5">
      <c r="G7" s="466"/>
      <c r="H7" s="466"/>
      <c r="L7" s="464"/>
      <c r="M7" s="475"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изменении тарифов</v>
      </c>
      <c r="N7" s="765" t="str">
        <f>IF(NameOrPr_ch="",IF(NameOrPr="","",NameOrPr),NameOrPr_ch)</f>
        <v xml:space="preserve">Департамент тарифной и ценовой политики Тюменской области </v>
      </c>
      <c r="O7" s="765"/>
      <c r="P7" s="765"/>
      <c r="Q7" s="765"/>
      <c r="R7" s="765"/>
      <c r="S7" s="765"/>
      <c r="T7" s="765"/>
      <c r="U7" s="639"/>
      <c r="V7" s="343"/>
      <c r="W7" s="343"/>
      <c r="X7" s="467"/>
      <c r="Y7" s="467"/>
      <c r="Z7" s="467"/>
      <c r="AA7" s="467"/>
      <c r="AB7" s="467"/>
      <c r="AC7" s="467"/>
      <c r="AD7" s="467"/>
      <c r="AE7" s="467"/>
      <c r="AF7" s="467"/>
      <c r="AG7" s="467"/>
      <c r="AH7" s="467"/>
    </row>
    <row r="8" spans="7:49" s="465" customFormat="1" ht="18.75">
      <c r="G8" s="466"/>
      <c r="H8" s="466"/>
      <c r="L8" s="464"/>
      <c r="M8" s="475" t="str">
        <f>IF(datePr_ch="","Дата документа об утверждении тарифов","Дата принятия решения об изменении тарифов")</f>
        <v>Дата принятия решения об изменении тарифов</v>
      </c>
      <c r="N8" s="765" t="str">
        <f>IF(datePr_ch="",IF(datePr="","",datePr),datePr_ch)</f>
        <v>18.12.2020</v>
      </c>
      <c r="O8" s="765"/>
      <c r="P8" s="765"/>
      <c r="Q8" s="765"/>
      <c r="R8" s="765"/>
      <c r="S8" s="765"/>
      <c r="T8" s="765"/>
      <c r="U8" s="639"/>
      <c r="V8" s="343"/>
      <c r="W8" s="343"/>
      <c r="X8" s="467"/>
      <c r="Y8" s="467"/>
      <c r="Z8" s="467"/>
      <c r="AA8" s="467"/>
      <c r="AB8" s="467"/>
      <c r="AC8" s="467"/>
      <c r="AD8" s="467"/>
      <c r="AE8" s="467"/>
      <c r="AF8" s="467"/>
      <c r="AG8" s="467"/>
      <c r="AH8" s="467"/>
    </row>
    <row r="9" spans="7:49" s="465" customFormat="1" ht="18.75">
      <c r="G9" s="466"/>
      <c r="H9" s="466"/>
      <c r="L9" s="464"/>
      <c r="M9" s="475" t="str">
        <f>IF(numberPr_ch="","Номер документа об утверждении тарифов","Номер принятия решения об изменении тарифов")</f>
        <v>Номер принятия решения об изменении тарифов</v>
      </c>
      <c r="N9" s="765" t="str">
        <f>IF(numberPr_ch="",IF(numberPr="","",numberPr),numberPr_ch)</f>
        <v>821/01-21</v>
      </c>
      <c r="O9" s="765"/>
      <c r="P9" s="765"/>
      <c r="Q9" s="765"/>
      <c r="R9" s="765"/>
      <c r="S9" s="765"/>
      <c r="T9" s="765"/>
      <c r="U9" s="639"/>
      <c r="V9" s="343"/>
      <c r="W9" s="343"/>
      <c r="X9" s="467"/>
      <c r="Y9" s="467"/>
      <c r="Z9" s="467"/>
      <c r="AA9" s="467"/>
      <c r="AB9" s="467"/>
      <c r="AC9" s="467"/>
      <c r="AD9" s="467"/>
      <c r="AE9" s="467"/>
      <c r="AF9" s="467"/>
      <c r="AG9" s="467"/>
      <c r="AH9" s="467"/>
    </row>
    <row r="10" spans="7:49" s="465" customFormat="1" ht="18.75">
      <c r="G10" s="466"/>
      <c r="H10" s="466"/>
      <c r="L10" s="464"/>
      <c r="M10" s="475" t="s">
        <v>536</v>
      </c>
      <c r="N10" s="765" t="str">
        <f>IF(IstPub_ch="",IF(IstPub="","",IstPub),IstPub_ch)</f>
        <v>Официальный портал органов государственной власти Тюменской области</v>
      </c>
      <c r="O10" s="765"/>
      <c r="P10" s="765"/>
      <c r="Q10" s="765"/>
      <c r="R10" s="765"/>
      <c r="S10" s="765"/>
      <c r="T10" s="765"/>
      <c r="U10" s="639"/>
      <c r="V10" s="343"/>
      <c r="W10" s="343"/>
      <c r="X10" s="467"/>
      <c r="Y10" s="467"/>
      <c r="Z10" s="467"/>
      <c r="AA10" s="467"/>
      <c r="AB10" s="467"/>
      <c r="AC10" s="467"/>
      <c r="AD10" s="467"/>
      <c r="AE10" s="467"/>
      <c r="AF10" s="467"/>
      <c r="AG10" s="467"/>
      <c r="AH10" s="467"/>
    </row>
    <row r="11" spans="7:49" s="255" customFormat="1" ht="11.25" hidden="1">
      <c r="G11" s="254"/>
      <c r="H11" s="254"/>
      <c r="L11" s="718"/>
      <c r="M11" s="718"/>
      <c r="N11" s="211"/>
      <c r="O11" s="211"/>
      <c r="P11" s="211"/>
      <c r="Q11" s="211"/>
      <c r="R11" s="801"/>
      <c r="S11" s="801"/>
      <c r="T11" s="801"/>
      <c r="U11" s="801"/>
      <c r="V11" s="801"/>
      <c r="W11" s="801"/>
      <c r="X11" s="120"/>
      <c r="AC11" s="319" t="s">
        <v>415</v>
      </c>
      <c r="AD11" s="319" t="s">
        <v>416</v>
      </c>
      <c r="AE11" s="319" t="s">
        <v>415</v>
      </c>
      <c r="AF11" s="319" t="s">
        <v>416</v>
      </c>
      <c r="AM11" s="319"/>
      <c r="AN11" s="319"/>
      <c r="AO11" s="319"/>
      <c r="AP11" s="319"/>
      <c r="AQ11" s="319"/>
      <c r="AR11" s="319"/>
      <c r="AS11" s="319"/>
      <c r="AT11" s="319"/>
      <c r="AU11" s="319"/>
      <c r="AV11" s="319"/>
      <c r="AW11" s="319"/>
    </row>
    <row r="12" spans="7:49" s="255" customFormat="1" ht="11.25" hidden="1">
      <c r="G12" s="254"/>
      <c r="H12" s="254"/>
      <c r="L12" s="718"/>
      <c r="M12" s="718"/>
      <c r="N12" s="211"/>
      <c r="O12" s="211"/>
      <c r="P12" s="211"/>
      <c r="Q12" s="211"/>
      <c r="R12" s="801"/>
      <c r="S12" s="801"/>
      <c r="T12" s="801"/>
      <c r="U12" s="801"/>
      <c r="V12" s="801"/>
      <c r="W12" s="801"/>
      <c r="X12" s="120"/>
      <c r="AJ12" s="315" t="s">
        <v>382</v>
      </c>
      <c r="AM12" s="319"/>
      <c r="AN12" s="319"/>
      <c r="AO12" s="319"/>
      <c r="AP12" s="319"/>
      <c r="AQ12" s="319"/>
      <c r="AR12" s="319"/>
      <c r="AS12" s="319"/>
      <c r="AT12" s="319"/>
      <c r="AU12" s="319"/>
      <c r="AV12" s="319"/>
      <c r="AW12" s="319"/>
    </row>
    <row r="13" spans="7:49">
      <c r="J13" s="86"/>
      <c r="K13" s="86"/>
      <c r="L13" s="36"/>
      <c r="M13" s="36"/>
      <c r="N13" s="36"/>
      <c r="O13" s="36"/>
      <c r="P13" s="36"/>
      <c r="Q13" s="36"/>
      <c r="R13" s="802"/>
      <c r="S13" s="802"/>
      <c r="T13" s="802"/>
      <c r="U13" s="802"/>
      <c r="V13" s="802"/>
      <c r="W13" s="802"/>
      <c r="X13" s="419"/>
      <c r="AC13" s="802"/>
      <c r="AD13" s="802"/>
      <c r="AE13" s="802"/>
      <c r="AF13" s="802"/>
      <c r="AG13" s="802"/>
      <c r="AH13" s="802"/>
      <c r="AI13" s="802"/>
      <c r="AJ13" s="802"/>
    </row>
    <row r="14" spans="7:49" ht="14.25" customHeight="1">
      <c r="J14" s="86"/>
      <c r="K14" s="86"/>
      <c r="L14" s="782" t="s">
        <v>480</v>
      </c>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05" t="s">
        <v>481</v>
      </c>
    </row>
    <row r="15" spans="7:49" ht="14.25" customHeight="1">
      <c r="J15" s="86"/>
      <c r="K15" s="86"/>
      <c r="L15" s="782" t="s">
        <v>95</v>
      </c>
      <c r="M15" s="782" t="s">
        <v>511</v>
      </c>
      <c r="N15" s="803" t="s">
        <v>655</v>
      </c>
      <c r="O15" s="804"/>
      <c r="P15" s="805"/>
      <c r="Q15" s="812" t="s">
        <v>656</v>
      </c>
      <c r="R15" s="812"/>
      <c r="S15" s="812"/>
      <c r="T15" s="812"/>
      <c r="U15" s="812" t="s">
        <v>657</v>
      </c>
      <c r="V15" s="812"/>
      <c r="W15" s="812"/>
      <c r="X15" s="812"/>
      <c r="Y15" s="812" t="s">
        <v>393</v>
      </c>
      <c r="Z15" s="812"/>
      <c r="AA15" s="812"/>
      <c r="AB15" s="812"/>
      <c r="AC15" s="812" t="s">
        <v>499</v>
      </c>
      <c r="AD15" s="812"/>
      <c r="AE15" s="812"/>
      <c r="AF15" s="812"/>
      <c r="AG15" s="812"/>
      <c r="AH15" s="812"/>
      <c r="AI15" s="812"/>
      <c r="AJ15" s="782" t="s">
        <v>344</v>
      </c>
      <c r="AK15" s="773" t="s">
        <v>278</v>
      </c>
      <c r="AL15" s="705"/>
    </row>
    <row r="16" spans="7:49" ht="27.95" customHeight="1">
      <c r="J16" s="86"/>
      <c r="K16" s="86"/>
      <c r="L16" s="782"/>
      <c r="M16" s="782"/>
      <c r="N16" s="806"/>
      <c r="O16" s="807"/>
      <c r="P16" s="808"/>
      <c r="Q16" s="812"/>
      <c r="R16" s="812"/>
      <c r="S16" s="812"/>
      <c r="T16" s="812"/>
      <c r="U16" s="812"/>
      <c r="V16" s="812"/>
      <c r="W16" s="812"/>
      <c r="X16" s="812"/>
      <c r="Y16" s="812"/>
      <c r="Z16" s="812"/>
      <c r="AA16" s="812"/>
      <c r="AB16" s="812"/>
      <c r="AC16" s="812" t="s">
        <v>658</v>
      </c>
      <c r="AD16" s="812"/>
      <c r="AE16" s="705" t="s">
        <v>659</v>
      </c>
      <c r="AF16" s="705"/>
      <c r="AG16" s="814" t="s">
        <v>501</v>
      </c>
      <c r="AH16" s="814"/>
      <c r="AI16" s="814"/>
      <c r="AJ16" s="782"/>
      <c r="AK16" s="773"/>
      <c r="AL16" s="705"/>
    </row>
    <row r="17" spans="1:53" ht="14.25" customHeight="1">
      <c r="J17" s="86"/>
      <c r="K17" s="86"/>
      <c r="L17" s="782"/>
      <c r="M17" s="782"/>
      <c r="N17" s="809"/>
      <c r="O17" s="810"/>
      <c r="P17" s="811"/>
      <c r="Q17" s="812"/>
      <c r="R17" s="812"/>
      <c r="S17" s="812"/>
      <c r="T17" s="812"/>
      <c r="U17" s="812"/>
      <c r="V17" s="812"/>
      <c r="W17" s="812"/>
      <c r="X17" s="812"/>
      <c r="Y17" s="812"/>
      <c r="Z17" s="812"/>
      <c r="AA17" s="812"/>
      <c r="AB17" s="812"/>
      <c r="AC17" s="411" t="s">
        <v>348</v>
      </c>
      <c r="AD17" s="411" t="s">
        <v>347</v>
      </c>
      <c r="AE17" s="411" t="s">
        <v>348</v>
      </c>
      <c r="AF17" s="411" t="s">
        <v>347</v>
      </c>
      <c r="AG17" s="106" t="s">
        <v>391</v>
      </c>
      <c r="AH17" s="813" t="s">
        <v>392</v>
      </c>
      <c r="AI17" s="813"/>
      <c r="AJ17" s="782"/>
      <c r="AK17" s="773"/>
      <c r="AL17" s="705"/>
    </row>
    <row r="18" spans="1:53" ht="12" customHeight="1">
      <c r="J18" s="86"/>
      <c r="K18" s="248">
        <v>1</v>
      </c>
      <c r="L18" s="586" t="s">
        <v>96</v>
      </c>
      <c r="M18" s="586" t="s">
        <v>52</v>
      </c>
      <c r="N18" s="768">
        <f ca="1">OFFSET(N18,0,-1)+1</f>
        <v>3</v>
      </c>
      <c r="O18" s="768"/>
      <c r="P18" s="768"/>
      <c r="Q18" s="768">
        <f ca="1">OFFSET(Q18,0,-3)+1</f>
        <v>4</v>
      </c>
      <c r="R18" s="768"/>
      <c r="S18" s="768"/>
      <c r="T18" s="768"/>
      <c r="U18" s="768">
        <f ca="1">OFFSET(U18,0,-4)+1</f>
        <v>5</v>
      </c>
      <c r="V18" s="768"/>
      <c r="W18" s="768"/>
      <c r="X18" s="768"/>
      <c r="Y18" s="588"/>
      <c r="Z18" s="588"/>
      <c r="AA18" s="588">
        <f ca="1">OFFSET(U18,0,0)+1</f>
        <v>6</v>
      </c>
      <c r="AB18" s="589">
        <f ca="1">AA18</f>
        <v>6</v>
      </c>
      <c r="AC18" s="587">
        <f t="shared" ref="AC18:AJ18" ca="1" si="0">OFFSET(AC18,0,-1)+1</f>
        <v>7</v>
      </c>
      <c r="AD18" s="587">
        <f t="shared" ca="1" si="0"/>
        <v>8</v>
      </c>
      <c r="AE18" s="587">
        <f t="shared" ca="1" si="0"/>
        <v>9</v>
      </c>
      <c r="AF18" s="587">
        <f t="shared" ca="1" si="0"/>
        <v>10</v>
      </c>
      <c r="AG18" s="587">
        <f t="shared" ca="1" si="0"/>
        <v>11</v>
      </c>
      <c r="AH18" s="587">
        <f t="shared" ca="1" si="0"/>
        <v>12</v>
      </c>
      <c r="AI18" s="587">
        <f t="shared" ca="1" si="0"/>
        <v>13</v>
      </c>
      <c r="AJ18" s="587">
        <f t="shared" ca="1" si="0"/>
        <v>14</v>
      </c>
      <c r="AK18" s="590"/>
      <c r="AL18" s="587">
        <v>15</v>
      </c>
    </row>
    <row r="19" spans="1:53" ht="22.5">
      <c r="A19" s="792">
        <v>1</v>
      </c>
      <c r="B19" s="298"/>
      <c r="C19" s="298"/>
      <c r="D19" s="298"/>
      <c r="E19" s="298"/>
      <c r="F19" s="320"/>
      <c r="G19" s="320"/>
      <c r="H19" s="320"/>
      <c r="J19" s="86"/>
      <c r="K19" s="86"/>
      <c r="L19" s="339">
        <f>mergeValue(A19)</f>
        <v>1</v>
      </c>
      <c r="M19" s="209" t="s">
        <v>23</v>
      </c>
      <c r="N19" s="820"/>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625" t="s">
        <v>507</v>
      </c>
    </row>
    <row r="20" spans="1:53" ht="22.5">
      <c r="A20" s="792"/>
      <c r="B20" s="792">
        <v>1</v>
      </c>
      <c r="C20" s="298"/>
      <c r="D20" s="298"/>
      <c r="E20" s="298"/>
      <c r="F20" s="348"/>
      <c r="G20" s="349"/>
      <c r="H20" s="349"/>
      <c r="I20" s="219"/>
      <c r="J20" s="46"/>
      <c r="K20" s="35"/>
      <c r="L20" s="339" t="str">
        <f>mergeValue(A20) &amp;"."&amp; mergeValue(B20)</f>
        <v>1.1</v>
      </c>
      <c r="M20" s="159" t="s">
        <v>18</v>
      </c>
      <c r="N20" s="816"/>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624" t="s">
        <v>508</v>
      </c>
    </row>
    <row r="21" spans="1:53" ht="45">
      <c r="A21" s="792"/>
      <c r="B21" s="792"/>
      <c r="C21" s="792">
        <v>1</v>
      </c>
      <c r="D21" s="298"/>
      <c r="E21" s="298"/>
      <c r="F21" s="348"/>
      <c r="G21" s="349"/>
      <c r="H21" s="349"/>
      <c r="I21" s="219"/>
      <c r="J21" s="46"/>
      <c r="K21" s="35"/>
      <c r="L21" s="339" t="str">
        <f>mergeValue(A21) &amp;"."&amp; mergeValue(B21)&amp;"."&amp; mergeValue(C21)</f>
        <v>1.1.1</v>
      </c>
      <c r="M21" s="160" t="s">
        <v>652</v>
      </c>
      <c r="N21" s="816"/>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624" t="s">
        <v>653</v>
      </c>
    </row>
    <row r="22" spans="1:53" ht="20.100000000000001" customHeight="1">
      <c r="A22" s="792"/>
      <c r="B22" s="792"/>
      <c r="C22" s="792"/>
      <c r="D22" s="792">
        <v>1</v>
      </c>
      <c r="E22" s="298"/>
      <c r="F22" s="348"/>
      <c r="G22" s="349"/>
      <c r="H22" s="349"/>
      <c r="I22" s="795"/>
      <c r="J22" s="796"/>
      <c r="K22" s="760"/>
      <c r="L22" s="815" t="str">
        <f>mergeValue(A22) &amp;"."&amp; mergeValue(B22)&amp;"."&amp; mergeValue(C22)&amp;"."&amp; mergeValue(D22)</f>
        <v>1.1.1.1</v>
      </c>
      <c r="M22" s="817"/>
      <c r="N22" s="819"/>
      <c r="O22" s="787" t="s">
        <v>96</v>
      </c>
      <c r="P22" s="788"/>
      <c r="Q22" s="750" t="s">
        <v>88</v>
      </c>
      <c r="R22" s="783"/>
      <c r="S22" s="784">
        <v>1</v>
      </c>
      <c r="T22" s="789"/>
      <c r="U22" s="750" t="s">
        <v>88</v>
      </c>
      <c r="V22" s="783"/>
      <c r="W22" s="784" t="s">
        <v>96</v>
      </c>
      <c r="X22" s="785"/>
      <c r="Y22" s="750" t="s">
        <v>88</v>
      </c>
      <c r="Z22" s="191"/>
      <c r="AA22" s="113">
        <v>1</v>
      </c>
      <c r="AB22" s="604"/>
      <c r="AC22" s="580"/>
      <c r="AD22" s="580"/>
      <c r="AE22" s="581"/>
      <c r="AF22" s="580"/>
      <c r="AG22" s="582"/>
      <c r="AH22" s="579" t="s">
        <v>87</v>
      </c>
      <c r="AI22" s="582"/>
      <c r="AJ22" s="596" t="s">
        <v>88</v>
      </c>
      <c r="AK22" s="282"/>
      <c r="AL22" s="777" t="s">
        <v>684</v>
      </c>
      <c r="AM22" s="298" t="str">
        <f>strCheckDateOnDP(AC22:AK22,List06_10_DP)</f>
        <v/>
      </c>
      <c r="AN22" s="317" t="str">
        <f>IF(AND(COUNTIF(AO18:AO26,AO22)&gt;1,AO22&lt;&gt;""),"ErrUnique:HasDoubleConn","")</f>
        <v/>
      </c>
      <c r="AO22" s="317"/>
      <c r="AP22" s="317"/>
      <c r="AQ22" s="317"/>
      <c r="AR22" s="317"/>
      <c r="AS22" s="317"/>
    </row>
    <row r="23" spans="1:53" ht="20.100000000000001" customHeight="1">
      <c r="A23" s="792"/>
      <c r="B23" s="792"/>
      <c r="C23" s="792"/>
      <c r="D23" s="792"/>
      <c r="E23" s="298"/>
      <c r="F23" s="348"/>
      <c r="G23" s="349"/>
      <c r="H23" s="349"/>
      <c r="I23" s="795"/>
      <c r="J23" s="796"/>
      <c r="K23" s="760"/>
      <c r="L23" s="797"/>
      <c r="M23" s="818"/>
      <c r="N23" s="819"/>
      <c r="O23" s="787"/>
      <c r="P23" s="788"/>
      <c r="Q23" s="750"/>
      <c r="R23" s="783"/>
      <c r="S23" s="784"/>
      <c r="T23" s="790"/>
      <c r="U23" s="750"/>
      <c r="V23" s="783"/>
      <c r="W23" s="784"/>
      <c r="X23" s="786"/>
      <c r="Y23" s="750"/>
      <c r="Z23" s="444"/>
      <c r="AA23" s="210"/>
      <c r="AB23" s="210"/>
      <c r="AC23" s="261"/>
      <c r="AD23" s="261"/>
      <c r="AE23" s="261"/>
      <c r="AF23" s="300" t="str">
        <f>AG22 &amp; "-" &amp; AI22</f>
        <v>-</v>
      </c>
      <c r="AG23" s="300"/>
      <c r="AH23" s="300"/>
      <c r="AI23" s="300"/>
      <c r="AJ23" s="300" t="s">
        <v>88</v>
      </c>
      <c r="AK23" s="447"/>
      <c r="AL23" s="777"/>
      <c r="AN23" s="317"/>
      <c r="AO23" s="317"/>
      <c r="AP23" s="317"/>
      <c r="AQ23" s="317"/>
      <c r="AR23" s="317"/>
      <c r="AS23" s="317"/>
    </row>
    <row r="24" spans="1:53" ht="20.100000000000001" customHeight="1">
      <c r="A24" s="792"/>
      <c r="B24" s="792"/>
      <c r="C24" s="792"/>
      <c r="D24" s="792"/>
      <c r="E24" s="298"/>
      <c r="F24" s="348"/>
      <c r="G24" s="349"/>
      <c r="H24" s="349"/>
      <c r="I24" s="795"/>
      <c r="J24" s="796"/>
      <c r="K24" s="760"/>
      <c r="L24" s="797"/>
      <c r="M24" s="818"/>
      <c r="N24" s="819"/>
      <c r="O24" s="787"/>
      <c r="P24" s="788"/>
      <c r="Q24" s="750"/>
      <c r="R24" s="783"/>
      <c r="S24" s="784"/>
      <c r="T24" s="791"/>
      <c r="U24" s="750"/>
      <c r="V24" s="446"/>
      <c r="W24" s="177"/>
      <c r="X24" s="210"/>
      <c r="Y24" s="260"/>
      <c r="Z24" s="260"/>
      <c r="AA24" s="260"/>
      <c r="AB24" s="260"/>
      <c r="AC24" s="261"/>
      <c r="AD24" s="261"/>
      <c r="AE24" s="261"/>
      <c r="AF24" s="261"/>
      <c r="AG24" s="262"/>
      <c r="AH24" s="198"/>
      <c r="AI24" s="198"/>
      <c r="AJ24" s="262"/>
      <c r="AK24" s="186"/>
      <c r="AL24" s="777"/>
      <c r="AN24" s="317"/>
      <c r="AO24" s="317"/>
      <c r="AP24" s="317"/>
      <c r="AQ24" s="317"/>
      <c r="AR24" s="317"/>
      <c r="AS24" s="317"/>
    </row>
    <row r="25" spans="1:53" ht="20.100000000000001" customHeight="1">
      <c r="A25" s="792"/>
      <c r="B25" s="792"/>
      <c r="C25" s="792"/>
      <c r="D25" s="792"/>
      <c r="E25" s="298"/>
      <c r="F25" s="348"/>
      <c r="G25" s="349"/>
      <c r="H25" s="349"/>
      <c r="I25" s="795"/>
      <c r="J25" s="796"/>
      <c r="K25" s="760"/>
      <c r="L25" s="797"/>
      <c r="M25" s="818"/>
      <c r="N25" s="819"/>
      <c r="O25" s="787"/>
      <c r="P25" s="788"/>
      <c r="Q25" s="750"/>
      <c r="R25" s="263"/>
      <c r="S25" s="265"/>
      <c r="T25" s="264"/>
      <c r="U25" s="260"/>
      <c r="V25" s="260"/>
      <c r="W25" s="260"/>
      <c r="X25" s="260"/>
      <c r="Y25" s="260"/>
      <c r="Z25" s="260"/>
      <c r="AA25" s="260"/>
      <c r="AB25" s="260"/>
      <c r="AC25" s="261"/>
      <c r="AD25" s="261"/>
      <c r="AE25" s="261"/>
      <c r="AF25" s="261"/>
      <c r="AG25" s="262"/>
      <c r="AH25" s="198"/>
      <c r="AI25" s="198"/>
      <c r="AJ25" s="262"/>
      <c r="AK25" s="186"/>
      <c r="AL25" s="777"/>
      <c r="AN25" s="317"/>
      <c r="AO25" s="317"/>
      <c r="AP25" s="317"/>
      <c r="AQ25" s="317"/>
      <c r="AR25" s="317"/>
      <c r="AS25" s="317"/>
    </row>
    <row r="26" spans="1:53" customFormat="1" ht="20.100000000000001" customHeight="1">
      <c r="A26" s="792"/>
      <c r="B26" s="792"/>
      <c r="C26" s="792"/>
      <c r="D26" s="792"/>
      <c r="E26" s="350"/>
      <c r="F26" s="351"/>
      <c r="G26" s="350"/>
      <c r="H26" s="350"/>
      <c r="I26" s="795"/>
      <c r="J26" s="796"/>
      <c r="K26" s="760"/>
      <c r="L26" s="797"/>
      <c r="M26" s="818"/>
      <c r="N26" s="445"/>
      <c r="O26" s="164"/>
      <c r="P26" s="210" t="s">
        <v>394</v>
      </c>
      <c r="Q26" s="164"/>
      <c r="R26" s="164"/>
      <c r="S26" s="164"/>
      <c r="T26" s="164"/>
      <c r="U26" s="164"/>
      <c r="V26" s="164"/>
      <c r="W26" s="164"/>
      <c r="X26" s="164"/>
      <c r="Y26" s="164"/>
      <c r="Z26" s="164"/>
      <c r="AA26" s="164"/>
      <c r="AB26" s="164"/>
      <c r="AC26" s="164"/>
      <c r="AD26" s="164"/>
      <c r="AE26" s="164"/>
      <c r="AF26" s="164"/>
      <c r="AG26" s="164"/>
      <c r="AH26" s="164"/>
      <c r="AI26" s="164"/>
      <c r="AJ26" s="164"/>
      <c r="AK26" s="266"/>
      <c r="AL26" s="777"/>
      <c r="AM26" s="307"/>
      <c r="AN26" s="307"/>
      <c r="AO26" s="318"/>
      <c r="AP26" s="318"/>
      <c r="AQ26" s="318"/>
      <c r="AR26" s="318"/>
      <c r="AS26" s="318"/>
      <c r="AT26" s="307"/>
      <c r="AU26" s="307"/>
      <c r="AV26" s="307"/>
      <c r="AW26" s="307"/>
    </row>
    <row r="27" spans="1:53" customFormat="1" ht="15" customHeight="1">
      <c r="A27" s="792"/>
      <c r="B27" s="792"/>
      <c r="C27" s="792"/>
      <c r="D27" s="350"/>
      <c r="E27" s="350"/>
      <c r="F27" s="348"/>
      <c r="G27" s="350"/>
      <c r="H27" s="350"/>
      <c r="I27" s="180"/>
      <c r="J27" s="85"/>
      <c r="K27" s="180"/>
      <c r="L27" s="328"/>
      <c r="M27" s="163" t="s">
        <v>5</v>
      </c>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86"/>
      <c r="AL27" s="777"/>
      <c r="AM27" s="307"/>
      <c r="AN27" s="307"/>
      <c r="AO27" s="318"/>
      <c r="AP27" s="318"/>
      <c r="AQ27" s="318"/>
      <c r="AR27" s="318"/>
      <c r="AS27" s="318"/>
      <c r="AT27" s="307"/>
      <c r="AU27" s="307"/>
      <c r="AV27" s="307"/>
      <c r="AW27" s="307"/>
    </row>
    <row r="28" spans="1:53" customFormat="1" ht="15" customHeight="1">
      <c r="A28" s="792"/>
      <c r="B28" s="792"/>
      <c r="C28" s="350"/>
      <c r="D28" s="350"/>
      <c r="E28" s="350"/>
      <c r="F28" s="348"/>
      <c r="G28" s="350"/>
      <c r="H28" s="350"/>
      <c r="I28" s="180"/>
      <c r="J28" s="85"/>
      <c r="K28" s="180"/>
      <c r="L28" s="112"/>
      <c r="M28" s="162" t="s">
        <v>660</v>
      </c>
      <c r="N28" s="162"/>
      <c r="O28" s="162"/>
      <c r="P28" s="162"/>
      <c r="Q28" s="162"/>
      <c r="R28" s="162"/>
      <c r="S28" s="162"/>
      <c r="T28" s="162"/>
      <c r="U28" s="162"/>
      <c r="V28" s="162"/>
      <c r="W28" s="162"/>
      <c r="X28" s="162"/>
      <c r="Y28" s="162"/>
      <c r="Z28" s="162"/>
      <c r="AA28" s="162"/>
      <c r="AB28" s="162"/>
      <c r="AC28" s="157"/>
      <c r="AD28" s="157"/>
      <c r="AE28" s="157"/>
      <c r="AF28" s="157"/>
      <c r="AG28" s="262"/>
      <c r="AH28" s="163"/>
      <c r="AI28" s="197"/>
      <c r="AJ28" s="162"/>
      <c r="AK28" s="198"/>
      <c r="AL28" s="186"/>
      <c r="AM28" s="307"/>
      <c r="AN28" s="307"/>
      <c r="AO28" s="307"/>
      <c r="AP28" s="307"/>
      <c r="AQ28" s="307"/>
      <c r="AR28" s="307"/>
      <c r="AS28" s="307"/>
      <c r="AT28" s="307"/>
      <c r="AU28" s="307"/>
      <c r="AV28" s="307"/>
      <c r="AW28" s="307"/>
    </row>
    <row r="29" spans="1:53" customFormat="1" ht="15" customHeight="1">
      <c r="A29" s="792"/>
      <c r="B29" s="350"/>
      <c r="C29" s="350"/>
      <c r="D29" s="350"/>
      <c r="E29" s="350"/>
      <c r="F29" s="348"/>
      <c r="G29" s="350"/>
      <c r="H29" s="350"/>
      <c r="I29" s="180"/>
      <c r="J29" s="85"/>
      <c r="K29" s="180"/>
      <c r="L29" s="112"/>
      <c r="M29" s="177" t="s">
        <v>21</v>
      </c>
      <c r="N29" s="177"/>
      <c r="O29" s="177"/>
      <c r="P29" s="177"/>
      <c r="Q29" s="177"/>
      <c r="R29" s="177"/>
      <c r="S29" s="177"/>
      <c r="T29" s="177"/>
      <c r="U29" s="177"/>
      <c r="V29" s="177"/>
      <c r="W29" s="177"/>
      <c r="X29" s="177"/>
      <c r="Y29" s="177"/>
      <c r="Z29" s="177"/>
      <c r="AA29" s="177"/>
      <c r="AB29" s="177"/>
      <c r="AC29" s="157"/>
      <c r="AD29" s="157"/>
      <c r="AE29" s="157"/>
      <c r="AF29" s="157"/>
      <c r="AG29" s="262"/>
      <c r="AH29" s="163"/>
      <c r="AI29" s="197"/>
      <c r="AJ29" s="162"/>
      <c r="AK29" s="198"/>
      <c r="AL29" s="186"/>
      <c r="AM29" s="307"/>
      <c r="AN29" s="307"/>
      <c r="AO29" s="307"/>
      <c r="AP29" s="307"/>
      <c r="AQ29" s="307"/>
      <c r="AR29" s="307"/>
      <c r="AS29" s="307"/>
      <c r="AT29" s="307"/>
      <c r="AU29" s="307"/>
      <c r="AV29" s="307"/>
      <c r="AW29" s="307"/>
    </row>
    <row r="30" spans="1:53" customFormat="1" ht="15" customHeight="1">
      <c r="F30" s="179"/>
      <c r="G30" s="180"/>
      <c r="H30" s="180"/>
      <c r="I30" s="220"/>
      <c r="J30" s="85"/>
      <c r="L30" s="112"/>
      <c r="M30" s="210" t="s">
        <v>312</v>
      </c>
      <c r="N30" s="210"/>
      <c r="O30" s="210"/>
      <c r="P30" s="210"/>
      <c r="Q30" s="210"/>
      <c r="R30" s="210"/>
      <c r="S30" s="210"/>
      <c r="T30" s="210"/>
      <c r="U30" s="210"/>
      <c r="V30" s="210"/>
      <c r="W30" s="210"/>
      <c r="X30" s="210"/>
      <c r="Y30" s="210"/>
      <c r="Z30" s="210"/>
      <c r="AA30" s="210"/>
      <c r="AB30" s="210"/>
      <c r="AC30" s="157"/>
      <c r="AD30" s="157"/>
      <c r="AE30" s="157"/>
      <c r="AF30" s="157"/>
      <c r="AG30" s="262"/>
      <c r="AH30" s="163"/>
      <c r="AI30" s="197"/>
      <c r="AJ30" s="162"/>
      <c r="AK30" s="198"/>
      <c r="AL30" s="186"/>
      <c r="AM30" s="307"/>
      <c r="AN30" s="307"/>
      <c r="AO30" s="307"/>
      <c r="AP30" s="307"/>
      <c r="AQ30" s="307"/>
      <c r="AR30" s="307"/>
      <c r="AS30" s="307"/>
      <c r="AT30" s="307"/>
      <c r="AU30" s="307"/>
      <c r="AV30" s="307"/>
      <c r="AW30" s="307"/>
    </row>
    <row r="31" spans="1:53" ht="3" customHeight="1">
      <c r="AM31" s="35"/>
      <c r="AX31" s="298"/>
    </row>
    <row r="32" spans="1:53" ht="14.25" customHeight="1">
      <c r="L32" s="215"/>
      <c r="M32" s="216" t="s">
        <v>697</v>
      </c>
      <c r="N32" s="216"/>
      <c r="O32" s="216"/>
      <c r="P32" s="216"/>
      <c r="Q32" s="216"/>
      <c r="R32" s="216"/>
      <c r="S32" s="216"/>
      <c r="T32" s="216"/>
      <c r="U32" s="216"/>
      <c r="V32" s="216"/>
      <c r="W32" s="216"/>
      <c r="X32" s="216"/>
      <c r="Y32" s="216"/>
      <c r="Z32" s="216"/>
      <c r="AA32" s="216"/>
      <c r="AB32" s="216"/>
      <c r="AC32" s="216"/>
      <c r="AD32" s="213"/>
      <c r="AE32" s="213"/>
      <c r="AF32" s="213"/>
      <c r="AG32" s="213"/>
      <c r="AH32" s="213"/>
      <c r="AI32" s="213"/>
      <c r="AJ32" s="213"/>
      <c r="AK32" s="213"/>
      <c r="AL32" s="213"/>
      <c r="AM32" s="213"/>
      <c r="AN32" s="320"/>
      <c r="AO32" s="320"/>
      <c r="AP32" s="320"/>
      <c r="AQ32" s="320"/>
      <c r="AR32" s="320"/>
      <c r="AS32" s="320"/>
      <c r="AT32" s="320"/>
      <c r="AU32" s="320"/>
      <c r="AV32" s="320"/>
      <c r="AW32" s="320"/>
      <c r="AX32" s="320"/>
      <c r="AY32" s="213"/>
      <c r="AZ32" s="213"/>
      <c r="BA32" s="213"/>
    </row>
    <row r="33" spans="12:52" s="35" customFormat="1" ht="14.25" customHeight="1">
      <c r="L33" s="215"/>
      <c r="M33" s="216"/>
      <c r="N33" s="216"/>
      <c r="O33" s="216"/>
      <c r="P33" s="216"/>
      <c r="Q33" s="216"/>
      <c r="R33" s="216"/>
      <c r="S33" s="216"/>
      <c r="T33" s="216"/>
      <c r="U33" s="216"/>
      <c r="V33" s="216"/>
      <c r="W33" s="216"/>
      <c r="X33" s="216"/>
      <c r="Y33" s="216"/>
      <c r="Z33" s="216"/>
      <c r="AA33" s="216"/>
      <c r="AB33" s="216"/>
      <c r="AC33" s="214"/>
      <c r="AD33" s="214"/>
      <c r="AE33" s="214"/>
      <c r="AF33" s="214"/>
      <c r="AG33" s="214"/>
      <c r="AH33" s="214"/>
      <c r="AI33" s="214"/>
      <c r="AJ33" s="214"/>
      <c r="AK33" s="214"/>
      <c r="AL33" s="214"/>
      <c r="AM33" s="321"/>
      <c r="AN33" s="321"/>
      <c r="AO33" s="321"/>
      <c r="AP33" s="321"/>
      <c r="AQ33" s="321"/>
      <c r="AR33" s="321"/>
      <c r="AS33" s="321"/>
      <c r="AT33" s="321"/>
      <c r="AU33" s="321"/>
      <c r="AV33" s="321"/>
      <c r="AW33" s="321"/>
      <c r="AX33" s="214"/>
      <c r="AY33" s="214"/>
      <c r="AZ33" s="214"/>
    </row>
  </sheetData>
  <sheetProtection password="FA9C" sheet="1" objects="1" scenarios="1" formatColumns="0" formatRows="0"/>
  <dataConsolidate leftLabels="1"/>
  <mergeCells count="54">
    <mergeCell ref="L5:U5"/>
    <mergeCell ref="AL14:AL17"/>
    <mergeCell ref="AL22:AL27"/>
    <mergeCell ref="AK15:AK17"/>
    <mergeCell ref="Q15:T17"/>
    <mergeCell ref="U15:X17"/>
    <mergeCell ref="S22:S24"/>
    <mergeCell ref="W22:W23"/>
    <mergeCell ref="Q22:Q25"/>
    <mergeCell ref="AC15:AI15"/>
    <mergeCell ref="AJ15:AJ17"/>
    <mergeCell ref="X22:X23"/>
    <mergeCell ref="AC16:AD16"/>
    <mergeCell ref="AG16:AI16"/>
    <mergeCell ref="N19:AK19"/>
    <mergeCell ref="AH17:AI17"/>
    <mergeCell ref="U18:X18"/>
    <mergeCell ref="Q18:T18"/>
    <mergeCell ref="N18:P18"/>
    <mergeCell ref="M22:M26"/>
    <mergeCell ref="P22:P25"/>
    <mergeCell ref="N22:N25"/>
    <mergeCell ref="T22:T24"/>
    <mergeCell ref="N21:AK21"/>
    <mergeCell ref="V22:V23"/>
    <mergeCell ref="O22:O25"/>
    <mergeCell ref="L22:L26"/>
    <mergeCell ref="R22:R24"/>
    <mergeCell ref="U22:U24"/>
    <mergeCell ref="N20:AK20"/>
    <mergeCell ref="Y22:Y23"/>
    <mergeCell ref="A19:A29"/>
    <mergeCell ref="B20:B28"/>
    <mergeCell ref="C21:C27"/>
    <mergeCell ref="D22:D26"/>
    <mergeCell ref="K22:K26"/>
    <mergeCell ref="I22:I26"/>
    <mergeCell ref="J22:J26"/>
    <mergeCell ref="AC13:AJ13"/>
    <mergeCell ref="M15:M17"/>
    <mergeCell ref="L15:L17"/>
    <mergeCell ref="N7:T7"/>
    <mergeCell ref="N8:T8"/>
    <mergeCell ref="N9:T9"/>
    <mergeCell ref="N10:T10"/>
    <mergeCell ref="R13:W13"/>
    <mergeCell ref="R12:W12"/>
    <mergeCell ref="R11:W11"/>
    <mergeCell ref="L11:M11"/>
    <mergeCell ref="L12:M12"/>
    <mergeCell ref="Y15:AB17"/>
    <mergeCell ref="L14:AK14"/>
    <mergeCell ref="N15:P17"/>
    <mergeCell ref="AE16:AF16"/>
  </mergeCells>
  <dataValidations xWindow="818" yWindow="619" count="5">
    <dataValidation type="textLength" operator="lessThanOrEqual" allowBlank="1" showInputMessage="1" showErrorMessage="1" errorTitle="Ошибка" error="Допускается ввод не более 900 символов!" sqref="M22 U7:W10">
      <formula1>900</formula1>
    </dataValidation>
    <dataValidation allowBlank="1" promptTitle="checkPeriodRange" sqref="AF23:AK23"/>
    <dataValidation allowBlank="1" showInputMessage="1" showErrorMessage="1" prompt="Для выбора выполните двойной щелчок левой клавиши мыши по соответствующей ячейке." sqref="Y22 Q22 U22 AH22 AJ22"/>
    <dataValidation type="decimal" allowBlank="1" showErrorMessage="1" errorTitle="Ошибка" error="Допускается ввод только действительных чисел!" sqref="AC22:AF22 P22">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G22 AI22"/>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51"/>
  <sheetViews>
    <sheetView showGridLines="0" topLeftCell="E1" zoomScaleNormal="100" workbookViewId="0">
      <selection activeCell="G62" sqref="G62"/>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213</v>
      </c>
    </row>
    <row r="2" spans="1:20" ht="22.5">
      <c r="F2" s="745" t="s">
        <v>526</v>
      </c>
      <c r="G2" s="746"/>
      <c r="H2" s="747"/>
      <c r="I2" s="599"/>
    </row>
    <row r="3" spans="1:20" ht="3" customHeight="1"/>
    <row r="4" spans="1:20" s="255" customFormat="1" ht="11.25">
      <c r="A4" s="319"/>
      <c r="B4" s="319"/>
      <c r="C4" s="319"/>
      <c r="D4" s="319"/>
      <c r="F4" s="705" t="s">
        <v>480</v>
      </c>
      <c r="G4" s="705"/>
      <c r="H4" s="705"/>
      <c r="I4" s="748" t="s">
        <v>481</v>
      </c>
      <c r="J4" s="319"/>
      <c r="K4" s="319"/>
      <c r="L4" s="319"/>
      <c r="M4" s="319"/>
      <c r="N4" s="319"/>
      <c r="O4" s="319"/>
      <c r="P4" s="319"/>
      <c r="Q4" s="319"/>
      <c r="R4" s="319"/>
      <c r="S4" s="319"/>
      <c r="T4" s="319"/>
    </row>
    <row r="5" spans="1:20" s="255" customFormat="1" ht="11.25" customHeight="1">
      <c r="A5" s="319"/>
      <c r="B5" s="319"/>
      <c r="C5" s="319"/>
      <c r="D5" s="319"/>
      <c r="F5" s="458" t="s">
        <v>95</v>
      </c>
      <c r="G5" s="477" t="s">
        <v>483</v>
      </c>
      <c r="H5" s="457" t="s">
        <v>468</v>
      </c>
      <c r="I5" s="748"/>
      <c r="J5" s="319"/>
      <c r="K5" s="319"/>
      <c r="L5" s="319"/>
      <c r="M5" s="319"/>
      <c r="N5" s="319"/>
      <c r="O5" s="319"/>
      <c r="P5" s="319"/>
      <c r="Q5" s="319"/>
      <c r="R5" s="319"/>
      <c r="S5" s="319"/>
      <c r="T5" s="319"/>
    </row>
    <row r="6" spans="1:20" s="255" customFormat="1" ht="12" customHeight="1">
      <c r="A6" s="319"/>
      <c r="B6" s="319"/>
      <c r="C6" s="319"/>
      <c r="D6" s="319"/>
      <c r="F6" s="459" t="s">
        <v>96</v>
      </c>
      <c r="G6" s="461">
        <v>2</v>
      </c>
      <c r="H6" s="462">
        <v>3</v>
      </c>
      <c r="I6" s="460">
        <v>4</v>
      </c>
      <c r="J6" s="319">
        <v>4</v>
      </c>
      <c r="K6" s="319"/>
      <c r="L6" s="319"/>
      <c r="M6" s="319"/>
      <c r="N6" s="319"/>
      <c r="O6" s="319"/>
      <c r="P6" s="319"/>
      <c r="Q6" s="319"/>
      <c r="R6" s="319"/>
      <c r="S6" s="319"/>
      <c r="T6" s="319"/>
    </row>
    <row r="7" spans="1:20" s="255" customFormat="1" ht="18.75">
      <c r="A7" s="319"/>
      <c r="B7" s="319"/>
      <c r="C7" s="319"/>
      <c r="D7" s="319"/>
      <c r="F7" s="473">
        <v>1</v>
      </c>
      <c r="G7" s="560" t="s">
        <v>527</v>
      </c>
      <c r="H7" s="456" t="str">
        <f>IF(dateCh="","",dateCh)</f>
        <v>18.12.2020</v>
      </c>
      <c r="I7" s="286" t="s">
        <v>528</v>
      </c>
      <c r="J7" s="472"/>
      <c r="K7" s="319"/>
      <c r="L7" s="319"/>
      <c r="M7" s="319"/>
      <c r="N7" s="319"/>
      <c r="O7" s="319"/>
      <c r="P7" s="319"/>
      <c r="Q7" s="319"/>
      <c r="R7" s="319"/>
      <c r="S7" s="319"/>
      <c r="T7" s="319"/>
    </row>
    <row r="8" spans="1:20" s="255" customFormat="1" ht="45">
      <c r="A8" s="749">
        <v>1</v>
      </c>
      <c r="B8" s="319"/>
      <c r="C8" s="319"/>
      <c r="D8" s="319"/>
      <c r="F8" s="473" t="str">
        <f>"2." &amp;mergeValue(A8)</f>
        <v>2.1</v>
      </c>
      <c r="G8" s="560" t="s">
        <v>529</v>
      </c>
      <c r="H8" s="456" t="str">
        <f>IF('Перечень тарифов'!R21="","наименование отсутствует","" &amp; 'Перечень тарифов'!R21 &amp; "")</f>
        <v>наименование отсутствует</v>
      </c>
      <c r="I8" s="286" t="s">
        <v>625</v>
      </c>
      <c r="J8" s="472"/>
      <c r="K8" s="319"/>
      <c r="L8" s="319"/>
      <c r="M8" s="319"/>
      <c r="N8" s="319"/>
      <c r="O8" s="319"/>
      <c r="P8" s="319"/>
      <c r="Q8" s="319"/>
      <c r="R8" s="319"/>
      <c r="S8" s="319"/>
      <c r="T8" s="319"/>
    </row>
    <row r="9" spans="1:20" s="255" customFormat="1" ht="22.5">
      <c r="A9" s="749"/>
      <c r="B9" s="319"/>
      <c r="C9" s="319"/>
      <c r="D9" s="319"/>
      <c r="F9" s="473" t="str">
        <f>"3." &amp;mergeValue(A9)</f>
        <v>3.1</v>
      </c>
      <c r="G9" s="560" t="s">
        <v>530</v>
      </c>
      <c r="H9" s="456" t="str">
        <f>IF('Перечень тарифов'!F21="","наименование отсутствует","" &amp; 'Перечень тарифов'!F21 &amp; "")</f>
        <v>Водоотведение</v>
      </c>
      <c r="I9" s="286" t="s">
        <v>623</v>
      </c>
      <c r="J9" s="472"/>
      <c r="K9" s="319"/>
      <c r="L9" s="319"/>
      <c r="M9" s="319"/>
      <c r="N9" s="319"/>
      <c r="O9" s="319"/>
      <c r="P9" s="319"/>
      <c r="Q9" s="319"/>
      <c r="R9" s="319"/>
      <c r="S9" s="319"/>
      <c r="T9" s="319"/>
    </row>
    <row r="10" spans="1:20" s="255" customFormat="1" ht="22.5">
      <c r="A10" s="749"/>
      <c r="B10" s="319"/>
      <c r="C10" s="319"/>
      <c r="D10" s="319"/>
      <c r="F10" s="473" t="str">
        <f>"4."&amp;mergeValue(A10)</f>
        <v>4.1</v>
      </c>
      <c r="G10" s="560" t="s">
        <v>531</v>
      </c>
      <c r="H10" s="457" t="s">
        <v>484</v>
      </c>
      <c r="I10" s="286"/>
      <c r="J10" s="472"/>
      <c r="K10" s="319"/>
      <c r="L10" s="319"/>
      <c r="M10" s="319"/>
      <c r="N10" s="319"/>
      <c r="O10" s="319"/>
      <c r="P10" s="319"/>
      <c r="Q10" s="319"/>
      <c r="R10" s="319"/>
      <c r="S10" s="319"/>
      <c r="T10" s="319"/>
    </row>
    <row r="11" spans="1:20" s="255" customFormat="1" ht="18.75">
      <c r="A11" s="749"/>
      <c r="B11" s="749">
        <v>1</v>
      </c>
      <c r="C11" s="607"/>
      <c r="D11" s="607"/>
      <c r="F11" s="473" t="str">
        <f>"4."&amp;mergeValue(A11) &amp;"."&amp;mergeValue(B11)</f>
        <v>4.1.1</v>
      </c>
      <c r="G11" s="463" t="s">
        <v>627</v>
      </c>
      <c r="H11" s="456" t="str">
        <f>IF(region_name="","",region_name)</f>
        <v>Тюменская область</v>
      </c>
      <c r="I11" s="286" t="s">
        <v>534</v>
      </c>
      <c r="J11" s="472"/>
      <c r="K11" s="319"/>
      <c r="L11" s="319"/>
      <c r="M11" s="319"/>
      <c r="N11" s="319"/>
      <c r="O11" s="319"/>
      <c r="P11" s="319"/>
      <c r="Q11" s="319"/>
      <c r="R11" s="319"/>
      <c r="S11" s="319"/>
      <c r="T11" s="319"/>
    </row>
    <row r="12" spans="1:20" s="255" customFormat="1" ht="22.5">
      <c r="A12" s="749"/>
      <c r="B12" s="749"/>
      <c r="C12" s="749">
        <v>1</v>
      </c>
      <c r="D12" s="607"/>
      <c r="F12" s="473" t="str">
        <f>"4."&amp;mergeValue(A12) &amp;"."&amp;mergeValue(B12)&amp;"."&amp;mergeValue(C12)</f>
        <v>4.1.1.1</v>
      </c>
      <c r="G12" s="481" t="s">
        <v>532</v>
      </c>
      <c r="H12" s="456" t="str">
        <f>IF(Территории!H13="","","" &amp; Территории!H13 &amp; "")</f>
        <v>Тюменский муниципальный район</v>
      </c>
      <c r="I12" s="286" t="s">
        <v>535</v>
      </c>
      <c r="J12" s="472"/>
      <c r="K12" s="319"/>
      <c r="L12" s="319"/>
      <c r="M12" s="319"/>
      <c r="N12" s="319"/>
      <c r="O12" s="319"/>
      <c r="P12" s="319"/>
      <c r="Q12" s="319"/>
      <c r="R12" s="319"/>
      <c r="S12" s="319"/>
      <c r="T12" s="319"/>
    </row>
    <row r="13" spans="1:20" s="255" customFormat="1" ht="56.25">
      <c r="A13" s="749"/>
      <c r="B13" s="749"/>
      <c r="C13" s="749"/>
      <c r="D13" s="607">
        <v>1</v>
      </c>
      <c r="F13" s="473" t="str">
        <f>"4."&amp;mergeValue(A13) &amp;"."&amp;mergeValue(B13)&amp;"."&amp;mergeValue(C13)&amp;"."&amp;mergeValue(D13)</f>
        <v>4.1.1.1.1</v>
      </c>
      <c r="G13" s="563" t="s">
        <v>533</v>
      </c>
      <c r="H13" s="456" t="str">
        <f>IF(Территории!R14="","","" &amp; Территории!R14 &amp; "")</f>
        <v>поселок Боровский (71644412)</v>
      </c>
      <c r="I13" s="649" t="s">
        <v>626</v>
      </c>
      <c r="J13" s="472"/>
      <c r="K13" s="319"/>
      <c r="L13" s="319"/>
      <c r="M13" s="319"/>
      <c r="N13" s="319"/>
      <c r="O13" s="319"/>
      <c r="P13" s="319"/>
      <c r="Q13" s="319"/>
      <c r="R13" s="319"/>
      <c r="S13" s="319"/>
      <c r="T13" s="319"/>
    </row>
    <row r="14" spans="1:20" s="255" customFormat="1" ht="45">
      <c r="A14" s="749">
        <v>2</v>
      </c>
      <c r="B14" s="319"/>
      <c r="C14" s="319"/>
      <c r="D14" s="319"/>
      <c r="F14" s="657" t="str">
        <f>"2." &amp;mergeValue(A14)</f>
        <v>2.2</v>
      </c>
      <c r="G14" s="560" t="s">
        <v>529</v>
      </c>
      <c r="H14" s="652" t="str">
        <f>IF('Перечень тарифов'!R23="","наименование отсутствует","" &amp; 'Перечень тарифов'!R23 &amp; "")</f>
        <v>наименование отсутствует</v>
      </c>
      <c r="I14" s="286" t="s">
        <v>625</v>
      </c>
      <c r="J14" s="472"/>
      <c r="K14" s="319"/>
      <c r="L14" s="319"/>
      <c r="M14" s="319"/>
      <c r="N14" s="319"/>
      <c r="O14" s="319"/>
      <c r="P14" s="319"/>
      <c r="Q14" s="319"/>
      <c r="R14" s="319"/>
      <c r="S14" s="319"/>
      <c r="T14" s="319"/>
    </row>
    <row r="15" spans="1:20" s="255" customFormat="1" ht="22.5">
      <c r="A15" s="749"/>
      <c r="B15" s="319"/>
      <c r="C15" s="319"/>
      <c r="D15" s="319"/>
      <c r="F15" s="657" t="str">
        <f>"3." &amp;mergeValue(A15)</f>
        <v>3.2</v>
      </c>
      <c r="G15" s="560" t="s">
        <v>530</v>
      </c>
      <c r="H15" s="652" t="str">
        <f>IF('Перечень тарифов'!F21="","наименование отсутствует","" &amp; 'Перечень тарифов'!F21 &amp; "")</f>
        <v>Водоотведение</v>
      </c>
      <c r="I15" s="286" t="s">
        <v>623</v>
      </c>
      <c r="J15" s="472"/>
      <c r="K15" s="319"/>
      <c r="L15" s="319"/>
      <c r="M15" s="319"/>
      <c r="N15" s="319"/>
      <c r="O15" s="319"/>
      <c r="P15" s="319"/>
      <c r="Q15" s="319"/>
      <c r="R15" s="319"/>
      <c r="S15" s="319"/>
      <c r="T15" s="319"/>
    </row>
    <row r="16" spans="1:20" s="255" customFormat="1" ht="22.5">
      <c r="A16" s="749"/>
      <c r="B16" s="319"/>
      <c r="C16" s="319"/>
      <c r="D16" s="319"/>
      <c r="F16" s="657" t="str">
        <f>"4."&amp;mergeValue(A16)</f>
        <v>4.2</v>
      </c>
      <c r="G16" s="560" t="s">
        <v>531</v>
      </c>
      <c r="H16" s="660" t="s">
        <v>484</v>
      </c>
      <c r="I16" s="286"/>
      <c r="J16" s="472"/>
      <c r="K16" s="319"/>
      <c r="L16" s="319"/>
      <c r="M16" s="319"/>
      <c r="N16" s="319"/>
      <c r="O16" s="319"/>
      <c r="P16" s="319"/>
      <c r="Q16" s="319"/>
      <c r="R16" s="319"/>
      <c r="S16" s="319"/>
      <c r="T16" s="319"/>
    </row>
    <row r="17" spans="1:20" s="255" customFormat="1" ht="18.75">
      <c r="A17" s="749"/>
      <c r="B17" s="749">
        <v>1</v>
      </c>
      <c r="C17" s="648"/>
      <c r="D17" s="648"/>
      <c r="F17" s="657" t="str">
        <f>"4."&amp;mergeValue(A17) &amp;"."&amp;mergeValue(B17)</f>
        <v>4.2.1</v>
      </c>
      <c r="G17" s="463" t="s">
        <v>627</v>
      </c>
      <c r="H17" s="652" t="str">
        <f>IF(region_name="","",region_name)</f>
        <v>Тюменская область</v>
      </c>
      <c r="I17" s="286" t="s">
        <v>534</v>
      </c>
      <c r="J17" s="472"/>
      <c r="K17" s="319"/>
      <c r="L17" s="319"/>
      <c r="M17" s="319"/>
      <c r="N17" s="319"/>
      <c r="O17" s="319"/>
      <c r="P17" s="319"/>
      <c r="Q17" s="319"/>
      <c r="R17" s="319"/>
      <c r="S17" s="319"/>
      <c r="T17" s="319"/>
    </row>
    <row r="18" spans="1:20" s="255" customFormat="1" ht="22.5">
      <c r="A18" s="749"/>
      <c r="B18" s="749"/>
      <c r="C18" s="749">
        <v>1</v>
      </c>
      <c r="D18" s="648"/>
      <c r="F18" s="657" t="str">
        <f>"4."&amp;mergeValue(A18) &amp;"."&amp;mergeValue(B18)&amp;"."&amp;mergeValue(C18)</f>
        <v>4.2.1.1</v>
      </c>
      <c r="G18" s="481" t="s">
        <v>532</v>
      </c>
      <c r="H18" s="652" t="str">
        <f>IF(Территории!H16="","","" &amp; Территории!H16 &amp; "")</f>
        <v>Тюменский муниципальный район</v>
      </c>
      <c r="I18" s="286" t="s">
        <v>535</v>
      </c>
      <c r="J18" s="472"/>
      <c r="K18" s="319"/>
      <c r="L18" s="319"/>
      <c r="M18" s="319"/>
      <c r="N18" s="319"/>
      <c r="O18" s="319"/>
      <c r="P18" s="319"/>
      <c r="Q18" s="319"/>
      <c r="R18" s="319"/>
      <c r="S18" s="319"/>
      <c r="T18" s="319"/>
    </row>
    <row r="19" spans="1:20" s="255" customFormat="1" ht="56.25">
      <c r="A19" s="749"/>
      <c r="B19" s="749"/>
      <c r="C19" s="749"/>
      <c r="D19" s="648">
        <v>1</v>
      </c>
      <c r="F19" s="657" t="str">
        <f>"4."&amp;mergeValue(A19) &amp;"."&amp;mergeValue(B19)&amp;"."&amp;mergeValue(C19)&amp;"."&amp;mergeValue(D19)</f>
        <v>4.2.1.1.1</v>
      </c>
      <c r="G19" s="563" t="s">
        <v>533</v>
      </c>
      <c r="H19" s="652" t="str">
        <f>IF(Территории!R17="","","" &amp; Территории!R17 &amp; "")</f>
        <v>Горьковское (71644417)</v>
      </c>
      <c r="I19" s="649" t="s">
        <v>626</v>
      </c>
      <c r="J19" s="472"/>
      <c r="K19" s="319"/>
      <c r="L19" s="319"/>
      <c r="M19" s="319"/>
      <c r="N19" s="319"/>
      <c r="O19" s="319"/>
      <c r="P19" s="319"/>
      <c r="Q19" s="319"/>
      <c r="R19" s="319"/>
      <c r="S19" s="319"/>
      <c r="T19" s="319"/>
    </row>
    <row r="20" spans="1:20" s="255" customFormat="1" ht="45">
      <c r="A20" s="749">
        <v>3</v>
      </c>
      <c r="B20" s="319"/>
      <c r="C20" s="319"/>
      <c r="D20" s="319"/>
      <c r="F20" s="657" t="str">
        <f>"2." &amp;mergeValue(A20)</f>
        <v>2.3</v>
      </c>
      <c r="G20" s="560" t="s">
        <v>529</v>
      </c>
      <c r="H20" s="652" t="str">
        <f>IF('Перечень тарифов'!R25="","наименование отсутствует","" &amp; 'Перечень тарифов'!R25 &amp; "")</f>
        <v>наименование отсутствует</v>
      </c>
      <c r="I20" s="286" t="s">
        <v>625</v>
      </c>
      <c r="J20" s="472"/>
      <c r="K20" s="319"/>
      <c r="L20" s="319"/>
      <c r="M20" s="319"/>
      <c r="N20" s="319"/>
      <c r="O20" s="319"/>
      <c r="P20" s="319"/>
      <c r="Q20" s="319"/>
      <c r="R20" s="319"/>
      <c r="S20" s="319"/>
      <c r="T20" s="319"/>
    </row>
    <row r="21" spans="1:20" s="255" customFormat="1" ht="22.5">
      <c r="A21" s="749"/>
      <c r="B21" s="319"/>
      <c r="C21" s="319"/>
      <c r="D21" s="319"/>
      <c r="F21" s="657" t="str">
        <f>"3." &amp;mergeValue(A21)</f>
        <v>3.3</v>
      </c>
      <c r="G21" s="560" t="s">
        <v>530</v>
      </c>
      <c r="H21" s="652" t="str">
        <f>IF('Перечень тарифов'!F21="","наименование отсутствует","" &amp; 'Перечень тарифов'!F21 &amp; "")</f>
        <v>Водоотведение</v>
      </c>
      <c r="I21" s="286" t="s">
        <v>623</v>
      </c>
      <c r="J21" s="472"/>
      <c r="K21" s="319"/>
      <c r="L21" s="319"/>
      <c r="M21" s="319"/>
      <c r="N21" s="319"/>
      <c r="O21" s="319"/>
      <c r="P21" s="319"/>
      <c r="Q21" s="319"/>
      <c r="R21" s="319"/>
      <c r="S21" s="319"/>
      <c r="T21" s="319"/>
    </row>
    <row r="22" spans="1:20" s="255" customFormat="1" ht="22.5">
      <c r="A22" s="749"/>
      <c r="B22" s="319"/>
      <c r="C22" s="319"/>
      <c r="D22" s="319"/>
      <c r="F22" s="657" t="str">
        <f>"4."&amp;mergeValue(A22)</f>
        <v>4.3</v>
      </c>
      <c r="G22" s="560" t="s">
        <v>531</v>
      </c>
      <c r="H22" s="660" t="s">
        <v>484</v>
      </c>
      <c r="I22" s="286"/>
      <c r="J22" s="472"/>
      <c r="K22" s="319"/>
      <c r="L22" s="319"/>
      <c r="M22" s="319"/>
      <c r="N22" s="319"/>
      <c r="O22" s="319"/>
      <c r="P22" s="319"/>
      <c r="Q22" s="319"/>
      <c r="R22" s="319"/>
      <c r="S22" s="319"/>
      <c r="T22" s="319"/>
    </row>
    <row r="23" spans="1:20" s="255" customFormat="1" ht="18.75">
      <c r="A23" s="749"/>
      <c r="B23" s="749">
        <v>1</v>
      </c>
      <c r="C23" s="648"/>
      <c r="D23" s="648"/>
      <c r="F23" s="657" t="str">
        <f>"4."&amp;mergeValue(A23) &amp;"."&amp;mergeValue(B23)</f>
        <v>4.3.1</v>
      </c>
      <c r="G23" s="463" t="s">
        <v>627</v>
      </c>
      <c r="H23" s="652" t="str">
        <f>IF(region_name="","",region_name)</f>
        <v>Тюменская область</v>
      </c>
      <c r="I23" s="286" t="s">
        <v>534</v>
      </c>
      <c r="J23" s="472"/>
      <c r="K23" s="319"/>
      <c r="L23" s="319"/>
      <c r="M23" s="319"/>
      <c r="N23" s="319"/>
      <c r="O23" s="319"/>
      <c r="P23" s="319"/>
      <c r="Q23" s="319"/>
      <c r="R23" s="319"/>
      <c r="S23" s="319"/>
      <c r="T23" s="319"/>
    </row>
    <row r="24" spans="1:20" s="255" customFormat="1" ht="22.5">
      <c r="A24" s="749"/>
      <c r="B24" s="749"/>
      <c r="C24" s="749">
        <v>1</v>
      </c>
      <c r="D24" s="648"/>
      <c r="F24" s="657" t="str">
        <f>"4."&amp;mergeValue(A24) &amp;"."&amp;mergeValue(B24)&amp;"."&amp;mergeValue(C24)</f>
        <v>4.3.1.1</v>
      </c>
      <c r="G24" s="481" t="s">
        <v>532</v>
      </c>
      <c r="H24" s="652" t="str">
        <f>IF(Территории!H19="","","" &amp; Территории!H19 &amp; "")</f>
        <v>Тюменский муниципальный район</v>
      </c>
      <c r="I24" s="286" t="s">
        <v>535</v>
      </c>
      <c r="J24" s="472"/>
      <c r="K24" s="319"/>
      <c r="L24" s="319"/>
      <c r="M24" s="319"/>
      <c r="N24" s="319"/>
      <c r="O24" s="319"/>
      <c r="P24" s="319"/>
      <c r="Q24" s="319"/>
      <c r="R24" s="319"/>
      <c r="S24" s="319"/>
      <c r="T24" s="319"/>
    </row>
    <row r="25" spans="1:20" s="255" customFormat="1" ht="56.25">
      <c r="A25" s="749"/>
      <c r="B25" s="749"/>
      <c r="C25" s="749"/>
      <c r="D25" s="648">
        <v>1</v>
      </c>
      <c r="F25" s="657" t="str">
        <f>"4."&amp;mergeValue(A25) &amp;"."&amp;mergeValue(B25)&amp;"."&amp;mergeValue(C25)&amp;"."&amp;mergeValue(D25)</f>
        <v>4.3.1.1.1</v>
      </c>
      <c r="G25" s="563" t="s">
        <v>533</v>
      </c>
      <c r="H25" s="652" t="str">
        <f>IF(Территории!R20="","","" &amp; Территории!R20 &amp; "")</f>
        <v>Каскаринское (71644430)</v>
      </c>
      <c r="I25" s="649" t="s">
        <v>626</v>
      </c>
      <c r="J25" s="472"/>
      <c r="K25" s="319"/>
      <c r="L25" s="319"/>
      <c r="M25" s="319"/>
      <c r="N25" s="319"/>
      <c r="O25" s="319"/>
      <c r="P25" s="319"/>
      <c r="Q25" s="319"/>
      <c r="R25" s="319"/>
      <c r="S25" s="319"/>
      <c r="T25" s="319"/>
    </row>
    <row r="26" spans="1:20" s="255" customFormat="1" ht="45">
      <c r="A26" s="749">
        <v>4</v>
      </c>
      <c r="B26" s="319"/>
      <c r="C26" s="319"/>
      <c r="D26" s="319"/>
      <c r="F26" s="657" t="str">
        <f>"2." &amp;mergeValue(A26)</f>
        <v>2.4</v>
      </c>
      <c r="G26" s="560" t="s">
        <v>529</v>
      </c>
      <c r="H26" s="652" t="str">
        <f>IF('Перечень тарифов'!R27="","наименование отсутствует","" &amp; 'Перечень тарифов'!R27 &amp; "")</f>
        <v>наименование отсутствует</v>
      </c>
      <c r="I26" s="286" t="s">
        <v>625</v>
      </c>
      <c r="J26" s="472"/>
      <c r="K26" s="319"/>
      <c r="L26" s="319"/>
      <c r="M26" s="319"/>
      <c r="N26" s="319"/>
      <c r="O26" s="319"/>
      <c r="P26" s="319"/>
      <c r="Q26" s="319"/>
      <c r="R26" s="319"/>
      <c r="S26" s="319"/>
      <c r="T26" s="319"/>
    </row>
    <row r="27" spans="1:20" s="255" customFormat="1" ht="22.5">
      <c r="A27" s="749"/>
      <c r="B27" s="319"/>
      <c r="C27" s="319"/>
      <c r="D27" s="319"/>
      <c r="F27" s="657" t="str">
        <f>"3." &amp;mergeValue(A27)</f>
        <v>3.4</v>
      </c>
      <c r="G27" s="560" t="s">
        <v>530</v>
      </c>
      <c r="H27" s="652" t="str">
        <f>IF('Перечень тарифов'!F21="","наименование отсутствует","" &amp; 'Перечень тарифов'!F21 &amp; "")</f>
        <v>Водоотведение</v>
      </c>
      <c r="I27" s="286" t="s">
        <v>623</v>
      </c>
      <c r="J27" s="472"/>
      <c r="K27" s="319"/>
      <c r="L27" s="319"/>
      <c r="M27" s="319"/>
      <c r="N27" s="319"/>
      <c r="O27" s="319"/>
      <c r="P27" s="319"/>
      <c r="Q27" s="319"/>
      <c r="R27" s="319"/>
      <c r="S27" s="319"/>
      <c r="T27" s="319"/>
    </row>
    <row r="28" spans="1:20" s="255" customFormat="1" ht="22.5">
      <c r="A28" s="749"/>
      <c r="B28" s="319"/>
      <c r="C28" s="319"/>
      <c r="D28" s="319"/>
      <c r="F28" s="657" t="str">
        <f>"4."&amp;mergeValue(A28)</f>
        <v>4.4</v>
      </c>
      <c r="G28" s="560" t="s">
        <v>531</v>
      </c>
      <c r="H28" s="660" t="s">
        <v>484</v>
      </c>
      <c r="I28" s="286"/>
      <c r="J28" s="472"/>
      <c r="K28" s="319"/>
      <c r="L28" s="319"/>
      <c r="M28" s="319"/>
      <c r="N28" s="319"/>
      <c r="O28" s="319"/>
      <c r="P28" s="319"/>
      <c r="Q28" s="319"/>
      <c r="R28" s="319"/>
      <c r="S28" s="319"/>
      <c r="T28" s="319"/>
    </row>
    <row r="29" spans="1:20" s="255" customFormat="1" ht="18.75">
      <c r="A29" s="749"/>
      <c r="B29" s="749">
        <v>1</v>
      </c>
      <c r="C29" s="648"/>
      <c r="D29" s="648"/>
      <c r="F29" s="657" t="str">
        <f>"4."&amp;mergeValue(A29) &amp;"."&amp;mergeValue(B29)</f>
        <v>4.4.1</v>
      </c>
      <c r="G29" s="463" t="s">
        <v>627</v>
      </c>
      <c r="H29" s="652" t="str">
        <f>IF(region_name="","",region_name)</f>
        <v>Тюменская область</v>
      </c>
      <c r="I29" s="286" t="s">
        <v>534</v>
      </c>
      <c r="J29" s="472"/>
      <c r="K29" s="319"/>
      <c r="L29" s="319"/>
      <c r="M29" s="319"/>
      <c r="N29" s="319"/>
      <c r="O29" s="319"/>
      <c r="P29" s="319"/>
      <c r="Q29" s="319"/>
      <c r="R29" s="319"/>
      <c r="S29" s="319"/>
      <c r="T29" s="319"/>
    </row>
    <row r="30" spans="1:20" s="255" customFormat="1" ht="22.5">
      <c r="A30" s="749"/>
      <c r="B30" s="749"/>
      <c r="C30" s="749">
        <v>1</v>
      </c>
      <c r="D30" s="648"/>
      <c r="F30" s="657" t="str">
        <f>"4."&amp;mergeValue(A30) &amp;"."&amp;mergeValue(B30)&amp;"."&amp;mergeValue(C30)</f>
        <v>4.4.1.1</v>
      </c>
      <c r="G30" s="481" t="s">
        <v>532</v>
      </c>
      <c r="H30" s="652" t="str">
        <f>IF(Территории!H22="","","" &amp; Территории!H22 &amp; "")</f>
        <v>Тюменский муниципальный район</v>
      </c>
      <c r="I30" s="286" t="s">
        <v>535</v>
      </c>
      <c r="J30" s="472"/>
      <c r="K30" s="319"/>
      <c r="L30" s="319"/>
      <c r="M30" s="319"/>
      <c r="N30" s="319"/>
      <c r="O30" s="319"/>
      <c r="P30" s="319"/>
      <c r="Q30" s="319"/>
      <c r="R30" s="319"/>
      <c r="S30" s="319"/>
      <c r="T30" s="319"/>
    </row>
    <row r="31" spans="1:20" s="255" customFormat="1" ht="56.25">
      <c r="A31" s="749"/>
      <c r="B31" s="749"/>
      <c r="C31" s="749"/>
      <c r="D31" s="648">
        <v>1</v>
      </c>
      <c r="F31" s="657" t="str">
        <f>"4."&amp;mergeValue(A31) &amp;"."&amp;mergeValue(B31)&amp;"."&amp;mergeValue(C31)&amp;"."&amp;mergeValue(D31)</f>
        <v>4.4.1.1.1</v>
      </c>
      <c r="G31" s="563" t="s">
        <v>533</v>
      </c>
      <c r="H31" s="652" t="str">
        <f>IF(Территории!R23="","","" &amp; Территории!R23 &amp; "")</f>
        <v>Московское (71644450)</v>
      </c>
      <c r="I31" s="649" t="s">
        <v>626</v>
      </c>
      <c r="J31" s="472"/>
      <c r="K31" s="319"/>
      <c r="L31" s="319"/>
      <c r="M31" s="319"/>
      <c r="N31" s="319"/>
      <c r="O31" s="319"/>
      <c r="P31" s="319"/>
      <c r="Q31" s="319"/>
      <c r="R31" s="319"/>
      <c r="S31" s="319"/>
      <c r="T31" s="319"/>
    </row>
    <row r="32" spans="1:20" s="255" customFormat="1" ht="45">
      <c r="A32" s="749">
        <v>5</v>
      </c>
      <c r="B32" s="319"/>
      <c r="C32" s="319"/>
      <c r="D32" s="319"/>
      <c r="F32" s="657" t="str">
        <f>"2." &amp;mergeValue(A32)</f>
        <v>2.5</v>
      </c>
      <c r="G32" s="560" t="s">
        <v>529</v>
      </c>
      <c r="H32" s="652" t="str">
        <f>IF('Перечень тарифов'!R29="","наименование отсутствует","" &amp; 'Перечень тарифов'!R29 &amp; "")</f>
        <v>наименование отсутствует</v>
      </c>
      <c r="I32" s="286" t="s">
        <v>625</v>
      </c>
      <c r="J32" s="472"/>
      <c r="K32" s="319"/>
      <c r="L32" s="319"/>
      <c r="M32" s="319"/>
      <c r="N32" s="319"/>
      <c r="O32" s="319"/>
      <c r="P32" s="319"/>
      <c r="Q32" s="319"/>
      <c r="R32" s="319"/>
      <c r="S32" s="319"/>
      <c r="T32" s="319"/>
    </row>
    <row r="33" spans="1:20" s="255" customFormat="1" ht="22.5">
      <c r="A33" s="749"/>
      <c r="B33" s="319"/>
      <c r="C33" s="319"/>
      <c r="D33" s="319"/>
      <c r="F33" s="657" t="str">
        <f>"3." &amp;mergeValue(A33)</f>
        <v>3.5</v>
      </c>
      <c r="G33" s="560" t="s">
        <v>530</v>
      </c>
      <c r="H33" s="652" t="str">
        <f>IF('Перечень тарифов'!F21="","наименование отсутствует","" &amp; 'Перечень тарифов'!F21 &amp; "")</f>
        <v>Водоотведение</v>
      </c>
      <c r="I33" s="286" t="s">
        <v>623</v>
      </c>
      <c r="J33" s="472"/>
      <c r="K33" s="319"/>
      <c r="L33" s="319"/>
      <c r="M33" s="319"/>
      <c r="N33" s="319"/>
      <c r="O33" s="319"/>
      <c r="P33" s="319"/>
      <c r="Q33" s="319"/>
      <c r="R33" s="319"/>
      <c r="S33" s="319"/>
      <c r="T33" s="319"/>
    </row>
    <row r="34" spans="1:20" s="255" customFormat="1" ht="22.5">
      <c r="A34" s="749"/>
      <c r="B34" s="319"/>
      <c r="C34" s="319"/>
      <c r="D34" s="319"/>
      <c r="F34" s="657" t="str">
        <f>"4."&amp;mergeValue(A34)</f>
        <v>4.5</v>
      </c>
      <c r="G34" s="560" t="s">
        <v>531</v>
      </c>
      <c r="H34" s="660" t="s">
        <v>484</v>
      </c>
      <c r="I34" s="286"/>
      <c r="J34" s="472"/>
      <c r="K34" s="319"/>
      <c r="L34" s="319"/>
      <c r="M34" s="319"/>
      <c r="N34" s="319"/>
      <c r="O34" s="319"/>
      <c r="P34" s="319"/>
      <c r="Q34" s="319"/>
      <c r="R34" s="319"/>
      <c r="S34" s="319"/>
      <c r="T34" s="319"/>
    </row>
    <row r="35" spans="1:20" s="255" customFormat="1" ht="18.75">
      <c r="A35" s="749"/>
      <c r="B35" s="749">
        <v>1</v>
      </c>
      <c r="C35" s="648"/>
      <c r="D35" s="648"/>
      <c r="F35" s="657" t="str">
        <f>"4."&amp;mergeValue(A35) &amp;"."&amp;mergeValue(B35)</f>
        <v>4.5.1</v>
      </c>
      <c r="G35" s="463" t="s">
        <v>627</v>
      </c>
      <c r="H35" s="652" t="str">
        <f>IF(region_name="","",region_name)</f>
        <v>Тюменская область</v>
      </c>
      <c r="I35" s="286" t="s">
        <v>534</v>
      </c>
      <c r="J35" s="472"/>
      <c r="K35" s="319"/>
      <c r="L35" s="319"/>
      <c r="M35" s="319"/>
      <c r="N35" s="319"/>
      <c r="O35" s="319"/>
      <c r="P35" s="319"/>
      <c r="Q35" s="319"/>
      <c r="R35" s="319"/>
      <c r="S35" s="319"/>
      <c r="T35" s="319"/>
    </row>
    <row r="36" spans="1:20" s="255" customFormat="1" ht="22.5">
      <c r="A36" s="749"/>
      <c r="B36" s="749"/>
      <c r="C36" s="749">
        <v>1</v>
      </c>
      <c r="D36" s="648"/>
      <c r="F36" s="657" t="str">
        <f>"4."&amp;mergeValue(A36) &amp;"."&amp;mergeValue(B36)&amp;"."&amp;mergeValue(C36)</f>
        <v>4.5.1.1</v>
      </c>
      <c r="G36" s="481" t="s">
        <v>532</v>
      </c>
      <c r="H36" s="652" t="str">
        <f>IF(Территории!H25="","","" &amp; Территории!H25 &amp; "")</f>
        <v>Тюменский муниципальный район</v>
      </c>
      <c r="I36" s="286" t="s">
        <v>535</v>
      </c>
      <c r="J36" s="472"/>
      <c r="K36" s="319"/>
      <c r="L36" s="319"/>
      <c r="M36" s="319"/>
      <c r="N36" s="319"/>
      <c r="O36" s="319"/>
      <c r="P36" s="319"/>
      <c r="Q36" s="319"/>
      <c r="R36" s="319"/>
      <c r="S36" s="319"/>
      <c r="T36" s="319"/>
    </row>
    <row r="37" spans="1:20" s="255" customFormat="1" ht="56.25">
      <c r="A37" s="749"/>
      <c r="B37" s="749"/>
      <c r="C37" s="749"/>
      <c r="D37" s="648">
        <v>1</v>
      </c>
      <c r="F37" s="657" t="str">
        <f>"4."&amp;mergeValue(A37) &amp;"."&amp;mergeValue(B37)&amp;"."&amp;mergeValue(C37)&amp;"."&amp;mergeValue(D37)</f>
        <v>4.5.1.1.1</v>
      </c>
      <c r="G37" s="563" t="s">
        <v>533</v>
      </c>
      <c r="H37" s="652" t="str">
        <f>IF(Территории!R26="","","" &amp; Территории!R26 &amp; "")</f>
        <v>Онохинское (71644458)</v>
      </c>
      <c r="I37" s="649" t="s">
        <v>626</v>
      </c>
      <c r="J37" s="472"/>
      <c r="K37" s="319"/>
      <c r="L37" s="319"/>
      <c r="M37" s="319"/>
      <c r="N37" s="319"/>
      <c r="O37" s="319"/>
      <c r="P37" s="319"/>
      <c r="Q37" s="319"/>
      <c r="R37" s="319"/>
      <c r="S37" s="319"/>
      <c r="T37" s="319"/>
    </row>
    <row r="38" spans="1:20" s="255" customFormat="1" ht="45">
      <c r="A38" s="749">
        <v>6</v>
      </c>
      <c r="B38" s="319"/>
      <c r="C38" s="319"/>
      <c r="D38" s="319"/>
      <c r="F38" s="657" t="str">
        <f>"2." &amp;mergeValue(A38)</f>
        <v>2.6</v>
      </c>
      <c r="G38" s="560" t="s">
        <v>529</v>
      </c>
      <c r="H38" s="652" t="str">
        <f>IF('Перечень тарифов'!R31="","наименование отсутствует","" &amp; 'Перечень тарифов'!R31 &amp; "")</f>
        <v>наименование отсутствует</v>
      </c>
      <c r="I38" s="286" t="s">
        <v>625</v>
      </c>
      <c r="J38" s="472"/>
      <c r="K38" s="319"/>
      <c r="L38" s="319"/>
      <c r="M38" s="319"/>
      <c r="N38" s="319"/>
      <c r="O38" s="319"/>
      <c r="P38" s="319"/>
      <c r="Q38" s="319"/>
      <c r="R38" s="319"/>
      <c r="S38" s="319"/>
      <c r="T38" s="319"/>
    </row>
    <row r="39" spans="1:20" s="255" customFormat="1" ht="22.5">
      <c r="A39" s="749"/>
      <c r="B39" s="319"/>
      <c r="C39" s="319"/>
      <c r="D39" s="319"/>
      <c r="F39" s="657" t="str">
        <f>"3." &amp;mergeValue(A39)</f>
        <v>3.6</v>
      </c>
      <c r="G39" s="560" t="s">
        <v>530</v>
      </c>
      <c r="H39" s="652" t="str">
        <f>IF('Перечень тарифов'!F21="","наименование отсутствует","" &amp; 'Перечень тарифов'!F21 &amp; "")</f>
        <v>Водоотведение</v>
      </c>
      <c r="I39" s="286" t="s">
        <v>623</v>
      </c>
      <c r="J39" s="472"/>
      <c r="K39" s="319"/>
      <c r="L39" s="319"/>
      <c r="M39" s="319"/>
      <c r="N39" s="319"/>
      <c r="O39" s="319"/>
      <c r="P39" s="319"/>
      <c r="Q39" s="319"/>
      <c r="R39" s="319"/>
      <c r="S39" s="319"/>
      <c r="T39" s="319"/>
    </row>
    <row r="40" spans="1:20" s="255" customFormat="1" ht="22.5">
      <c r="A40" s="749"/>
      <c r="B40" s="319"/>
      <c r="C40" s="319"/>
      <c r="D40" s="319"/>
      <c r="F40" s="657" t="str">
        <f>"4."&amp;mergeValue(A40)</f>
        <v>4.6</v>
      </c>
      <c r="G40" s="560" t="s">
        <v>531</v>
      </c>
      <c r="H40" s="660" t="s">
        <v>484</v>
      </c>
      <c r="I40" s="286"/>
      <c r="J40" s="472"/>
      <c r="K40" s="319"/>
      <c r="L40" s="319"/>
      <c r="M40" s="319"/>
      <c r="N40" s="319"/>
      <c r="O40" s="319"/>
      <c r="P40" s="319"/>
      <c r="Q40" s="319"/>
      <c r="R40" s="319"/>
      <c r="S40" s="319"/>
      <c r="T40" s="319"/>
    </row>
    <row r="41" spans="1:20" s="255" customFormat="1" ht="18.75">
      <c r="A41" s="749"/>
      <c r="B41" s="749">
        <v>1</v>
      </c>
      <c r="C41" s="648"/>
      <c r="D41" s="648"/>
      <c r="F41" s="657" t="str">
        <f>"4."&amp;mergeValue(A41) &amp;"."&amp;mergeValue(B41)</f>
        <v>4.6.1</v>
      </c>
      <c r="G41" s="463" t="s">
        <v>627</v>
      </c>
      <c r="H41" s="652" t="str">
        <f>IF(region_name="","",region_name)</f>
        <v>Тюменская область</v>
      </c>
      <c r="I41" s="286" t="s">
        <v>534</v>
      </c>
      <c r="J41" s="472"/>
      <c r="K41" s="319"/>
      <c r="L41" s="319"/>
      <c r="M41" s="319"/>
      <c r="N41" s="319"/>
      <c r="O41" s="319"/>
      <c r="P41" s="319"/>
      <c r="Q41" s="319"/>
      <c r="R41" s="319"/>
      <c r="S41" s="319"/>
      <c r="T41" s="319"/>
    </row>
    <row r="42" spans="1:20" s="255" customFormat="1" ht="22.5">
      <c r="A42" s="749"/>
      <c r="B42" s="749"/>
      <c r="C42" s="749">
        <v>1</v>
      </c>
      <c r="D42" s="648"/>
      <c r="F42" s="657" t="str">
        <f>"4."&amp;mergeValue(A42) &amp;"."&amp;mergeValue(B42)&amp;"."&amp;mergeValue(C42)</f>
        <v>4.6.1.1</v>
      </c>
      <c r="G42" s="481" t="s">
        <v>532</v>
      </c>
      <c r="H42" s="652" t="str">
        <f>IF(Территории!H28="","","" &amp; Территории!H28 &amp; "")</f>
        <v>Тюменский муниципальный район</v>
      </c>
      <c r="I42" s="286" t="s">
        <v>535</v>
      </c>
      <c r="J42" s="472"/>
      <c r="K42" s="319"/>
      <c r="L42" s="319"/>
      <c r="M42" s="319"/>
      <c r="N42" s="319"/>
      <c r="O42" s="319"/>
      <c r="P42" s="319"/>
      <c r="Q42" s="319"/>
      <c r="R42" s="319"/>
      <c r="S42" s="319"/>
      <c r="T42" s="319"/>
    </row>
    <row r="43" spans="1:20" s="255" customFormat="1" ht="56.25">
      <c r="A43" s="749"/>
      <c r="B43" s="749"/>
      <c r="C43" s="749"/>
      <c r="D43" s="648">
        <v>1</v>
      </c>
      <c r="F43" s="657" t="str">
        <f>"4."&amp;mergeValue(A43) &amp;"."&amp;mergeValue(B43)&amp;"."&amp;mergeValue(C43)&amp;"."&amp;mergeValue(D43)</f>
        <v>4.6.1.1.1</v>
      </c>
      <c r="G43" s="563" t="s">
        <v>533</v>
      </c>
      <c r="H43" s="652" t="str">
        <f>IF(Территории!R29="","","" &amp; Территории!R29 &amp; "")</f>
        <v>Переваловское (71644460)</v>
      </c>
      <c r="I43" s="649" t="s">
        <v>626</v>
      </c>
      <c r="J43" s="472"/>
      <c r="K43" s="319"/>
      <c r="L43" s="319"/>
      <c r="M43" s="319"/>
      <c r="N43" s="319"/>
      <c r="O43" s="319"/>
      <c r="P43" s="319"/>
      <c r="Q43" s="319"/>
      <c r="R43" s="319"/>
      <c r="S43" s="319"/>
      <c r="T43" s="319"/>
    </row>
    <row r="44" spans="1:20" s="255" customFormat="1" ht="45">
      <c r="A44" s="749">
        <v>7</v>
      </c>
      <c r="B44" s="319"/>
      <c r="C44" s="319"/>
      <c r="D44" s="319"/>
      <c r="F44" s="657" t="str">
        <f>"2." &amp;mergeValue(A44)</f>
        <v>2.7</v>
      </c>
      <c r="G44" s="560" t="s">
        <v>529</v>
      </c>
      <c r="H44" s="652" t="str">
        <f>IF('Перечень тарифов'!R33="","наименование отсутствует","" &amp; 'Перечень тарифов'!R33 &amp; "")</f>
        <v>наименование отсутствует</v>
      </c>
      <c r="I44" s="286" t="s">
        <v>625</v>
      </c>
      <c r="J44" s="472"/>
      <c r="K44" s="319"/>
      <c r="L44" s="319"/>
      <c r="M44" s="319"/>
      <c r="N44" s="319"/>
      <c r="O44" s="319"/>
      <c r="P44" s="319"/>
      <c r="Q44" s="319"/>
      <c r="R44" s="319"/>
      <c r="S44" s="319"/>
      <c r="T44" s="319"/>
    </row>
    <row r="45" spans="1:20" s="255" customFormat="1" ht="22.5">
      <c r="A45" s="749"/>
      <c r="B45" s="319"/>
      <c r="C45" s="319"/>
      <c r="D45" s="319"/>
      <c r="F45" s="657" t="str">
        <f>"3." &amp;mergeValue(A45)</f>
        <v>3.7</v>
      </c>
      <c r="G45" s="560" t="s">
        <v>530</v>
      </c>
      <c r="H45" s="652" t="str">
        <f>IF('Перечень тарифов'!F21="","наименование отсутствует","" &amp; 'Перечень тарифов'!F21 &amp; "")</f>
        <v>Водоотведение</v>
      </c>
      <c r="I45" s="286" t="s">
        <v>623</v>
      </c>
      <c r="J45" s="472"/>
      <c r="K45" s="319"/>
      <c r="L45" s="319"/>
      <c r="M45" s="319"/>
      <c r="N45" s="319"/>
      <c r="O45" s="319"/>
      <c r="P45" s="319"/>
      <c r="Q45" s="319"/>
      <c r="R45" s="319"/>
      <c r="S45" s="319"/>
      <c r="T45" s="319"/>
    </row>
    <row r="46" spans="1:20" s="255" customFormat="1" ht="22.5">
      <c r="A46" s="749"/>
      <c r="B46" s="319"/>
      <c r="C46" s="319"/>
      <c r="D46" s="319"/>
      <c r="F46" s="657" t="str">
        <f>"4."&amp;mergeValue(A46)</f>
        <v>4.7</v>
      </c>
      <c r="G46" s="560" t="s">
        <v>531</v>
      </c>
      <c r="H46" s="660" t="s">
        <v>484</v>
      </c>
      <c r="I46" s="286"/>
      <c r="J46" s="472"/>
      <c r="K46" s="319"/>
      <c r="L46" s="319"/>
      <c r="M46" s="319"/>
      <c r="N46" s="319"/>
      <c r="O46" s="319"/>
      <c r="P46" s="319"/>
      <c r="Q46" s="319"/>
      <c r="R46" s="319"/>
      <c r="S46" s="319"/>
      <c r="T46" s="319"/>
    </row>
    <row r="47" spans="1:20" s="255" customFormat="1" ht="18.75">
      <c r="A47" s="749"/>
      <c r="B47" s="749">
        <v>1</v>
      </c>
      <c r="C47" s="648"/>
      <c r="D47" s="648"/>
      <c r="F47" s="657" t="str">
        <f>"4."&amp;mergeValue(A47) &amp;"."&amp;mergeValue(B47)</f>
        <v>4.7.1</v>
      </c>
      <c r="G47" s="463" t="s">
        <v>627</v>
      </c>
      <c r="H47" s="652" t="str">
        <f>IF(region_name="","",region_name)</f>
        <v>Тюменская область</v>
      </c>
      <c r="I47" s="286" t="s">
        <v>534</v>
      </c>
      <c r="J47" s="472"/>
      <c r="K47" s="319"/>
      <c r="L47" s="319"/>
      <c r="M47" s="319"/>
      <c r="N47" s="319"/>
      <c r="O47" s="319"/>
      <c r="P47" s="319"/>
      <c r="Q47" s="319"/>
      <c r="R47" s="319"/>
      <c r="S47" s="319"/>
      <c r="T47" s="319"/>
    </row>
    <row r="48" spans="1:20" s="255" customFormat="1" ht="22.5">
      <c r="A48" s="749"/>
      <c r="B48" s="749"/>
      <c r="C48" s="749">
        <v>1</v>
      </c>
      <c r="D48" s="648"/>
      <c r="F48" s="657" t="str">
        <f>"4."&amp;mergeValue(A48) &amp;"."&amp;mergeValue(B48)&amp;"."&amp;mergeValue(C48)</f>
        <v>4.7.1.1</v>
      </c>
      <c r="G48" s="481" t="s">
        <v>532</v>
      </c>
      <c r="H48" s="652" t="str">
        <f>IF(Территории!H31="","","" &amp; Территории!H31 &amp; "")</f>
        <v>Тюменский муниципальный район</v>
      </c>
      <c r="I48" s="286" t="s">
        <v>535</v>
      </c>
      <c r="J48" s="472"/>
      <c r="K48" s="319"/>
      <c r="L48" s="319"/>
      <c r="M48" s="319"/>
      <c r="N48" s="319"/>
      <c r="O48" s="319"/>
      <c r="P48" s="319"/>
      <c r="Q48" s="319"/>
      <c r="R48" s="319"/>
      <c r="S48" s="319"/>
      <c r="T48" s="319"/>
    </row>
    <row r="49" spans="1:20" s="255" customFormat="1" ht="56.25">
      <c r="A49" s="749"/>
      <c r="B49" s="749"/>
      <c r="C49" s="749"/>
      <c r="D49" s="648">
        <v>1</v>
      </c>
      <c r="F49" s="657" t="str">
        <f>"4."&amp;mergeValue(A49) &amp;"."&amp;mergeValue(B49)&amp;"."&amp;mergeValue(C49)&amp;"."&amp;mergeValue(D49)</f>
        <v>4.7.1.1.1</v>
      </c>
      <c r="G49" s="563" t="s">
        <v>533</v>
      </c>
      <c r="H49" s="652" t="str">
        <f>IF(Территории!R32="","","" &amp; Территории!R32 &amp; "")</f>
        <v>Червишевское (71644480)</v>
      </c>
      <c r="I49" s="649" t="s">
        <v>626</v>
      </c>
      <c r="J49" s="472"/>
      <c r="K49" s="319"/>
      <c r="L49" s="319"/>
      <c r="M49" s="319"/>
      <c r="N49" s="319"/>
      <c r="O49" s="319"/>
      <c r="P49" s="319"/>
      <c r="Q49" s="319"/>
      <c r="R49" s="319"/>
      <c r="S49" s="319"/>
      <c r="T49" s="319"/>
    </row>
    <row r="50" spans="1:20" s="465" customFormat="1" ht="3" customHeight="1">
      <c r="A50" s="467"/>
      <c r="B50" s="467"/>
      <c r="C50" s="467"/>
      <c r="D50" s="467"/>
      <c r="F50" s="464"/>
      <c r="G50" s="561"/>
      <c r="H50" s="562"/>
      <c r="I50" s="343"/>
      <c r="J50" s="467"/>
      <c r="K50" s="467"/>
      <c r="L50" s="467"/>
      <c r="M50" s="467"/>
      <c r="N50" s="467"/>
      <c r="O50" s="467"/>
      <c r="P50" s="467"/>
      <c r="Q50" s="467"/>
      <c r="R50" s="467"/>
      <c r="S50" s="467"/>
      <c r="T50" s="467"/>
    </row>
    <row r="51" spans="1:20" s="465" customFormat="1" ht="15" customHeight="1">
      <c r="A51" s="467"/>
      <c r="B51" s="467"/>
      <c r="C51" s="467"/>
      <c r="D51" s="467"/>
      <c r="F51" s="464"/>
      <c r="G51" s="744" t="s">
        <v>628</v>
      </c>
      <c r="H51" s="744"/>
      <c r="I51" s="343"/>
      <c r="J51" s="467"/>
      <c r="K51" s="467"/>
      <c r="L51" s="467"/>
      <c r="M51" s="467"/>
      <c r="N51" s="467"/>
      <c r="O51" s="467"/>
      <c r="P51" s="467"/>
      <c r="Q51" s="467"/>
      <c r="R51" s="467"/>
      <c r="S51" s="467"/>
      <c r="T51" s="467"/>
    </row>
  </sheetData>
  <sheetProtection password="FA9C" sheet="1" objects="1" scenarios="1" formatColumns="0" formatRows="0"/>
  <mergeCells count="25">
    <mergeCell ref="A44:A49"/>
    <mergeCell ref="B47:B49"/>
    <mergeCell ref="C48:C49"/>
    <mergeCell ref="A32:A37"/>
    <mergeCell ref="B35:B37"/>
    <mergeCell ref="C36:C37"/>
    <mergeCell ref="A38:A43"/>
    <mergeCell ref="B41:B43"/>
    <mergeCell ref="C42:C43"/>
    <mergeCell ref="G51:H51"/>
    <mergeCell ref="F2:H2"/>
    <mergeCell ref="F4:H4"/>
    <mergeCell ref="I4:I5"/>
    <mergeCell ref="A8:A13"/>
    <mergeCell ref="B11:B13"/>
    <mergeCell ref="C12:C13"/>
    <mergeCell ref="A14:A19"/>
    <mergeCell ref="B17:B19"/>
    <mergeCell ref="C18:C19"/>
    <mergeCell ref="A20:A25"/>
    <mergeCell ref="B23:B25"/>
    <mergeCell ref="C24:C25"/>
    <mergeCell ref="A26:A31"/>
    <mergeCell ref="B29:B31"/>
    <mergeCell ref="C30:C31"/>
  </mergeCells>
  <dataValidations count="1">
    <dataValidation type="textLength" operator="lessThanOrEqual" allowBlank="1" showInputMessage="1" showErrorMessage="1" errorTitle="Ошибка" error="Допускается ввод не более 900 символов!" sqref="I50:I51">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16"/>
  <sheetViews>
    <sheetView showGridLines="0" topLeftCell="C4" zoomScaleNormal="100" workbookViewId="0">
      <selection activeCell="G32" sqref="G32"/>
    </sheetView>
  </sheetViews>
  <sheetFormatPr defaultColWidth="10.5703125" defaultRowHeight="14.25"/>
  <cols>
    <col min="1" max="1" width="9.140625" style="96" hidden="1" customWidth="1"/>
    <col min="2" max="2" width="9.140625" style="249" hidden="1" customWidth="1"/>
    <col min="3" max="3" width="3.7109375" style="87" customWidth="1"/>
    <col min="4" max="4" width="6.28515625" style="35" bestFit="1" customWidth="1"/>
    <col min="5" max="6" width="64.140625" style="35" customWidth="1"/>
    <col min="7" max="7" width="115.7109375" style="35" customWidth="1"/>
    <col min="8" max="8" width="10.5703125" style="35"/>
    <col min="9" max="10" width="10.5703125" style="317"/>
    <col min="11" max="16384" width="10.5703125" style="35"/>
  </cols>
  <sheetData>
    <row r="1" spans="1:16" hidden="1">
      <c r="M1" s="555"/>
      <c r="N1" s="555"/>
      <c r="P1" s="555"/>
    </row>
    <row r="2" spans="1:16" hidden="1"/>
    <row r="3" spans="1:16" hidden="1"/>
    <row r="4" spans="1:16" ht="3" customHeight="1">
      <c r="C4" s="86"/>
      <c r="D4" s="36"/>
      <c r="E4" s="36"/>
      <c r="F4" s="37"/>
      <c r="G4" s="37"/>
    </row>
    <row r="5" spans="1:16" ht="22.5">
      <c r="C5" s="86"/>
      <c r="D5" s="778" t="s">
        <v>661</v>
      </c>
      <c r="E5" s="778"/>
      <c r="F5" s="778"/>
      <c r="G5" s="601"/>
    </row>
    <row r="6" spans="1:16" ht="3" customHeight="1">
      <c r="C6" s="86"/>
      <c r="D6" s="36"/>
      <c r="E6" s="84"/>
      <c r="F6" s="83"/>
      <c r="G6" s="413"/>
    </row>
    <row r="7" spans="1:16">
      <c r="C7" s="86"/>
      <c r="D7" s="782" t="s">
        <v>480</v>
      </c>
      <c r="E7" s="782"/>
      <c r="F7" s="782"/>
      <c r="G7" s="822" t="s">
        <v>481</v>
      </c>
    </row>
    <row r="8" spans="1:16">
      <c r="C8" s="86"/>
      <c r="D8" s="104" t="s">
        <v>95</v>
      </c>
      <c r="E8" s="116" t="s">
        <v>483</v>
      </c>
      <c r="F8" s="116" t="s">
        <v>482</v>
      </c>
      <c r="G8" s="822"/>
    </row>
    <row r="9" spans="1:16" ht="12" customHeight="1">
      <c r="C9" s="86"/>
      <c r="D9" s="41" t="s">
        <v>96</v>
      </c>
      <c r="E9" s="41" t="s">
        <v>52</v>
      </c>
      <c r="F9" s="41" t="s">
        <v>53</v>
      </c>
      <c r="G9" s="41" t="s">
        <v>54</v>
      </c>
    </row>
    <row r="10" spans="1:16" ht="33.75">
      <c r="A10" s="412"/>
      <c r="C10" s="86"/>
      <c r="D10" s="250">
        <v>1</v>
      </c>
      <c r="E10" s="423" t="s">
        <v>662</v>
      </c>
      <c r="F10" s="424" t="s">
        <v>484</v>
      </c>
      <c r="G10" s="286"/>
    </row>
    <row r="11" spans="1:16" ht="22.5">
      <c r="A11" s="412"/>
      <c r="C11" s="86"/>
      <c r="D11" s="250" t="s">
        <v>298</v>
      </c>
      <c r="E11" s="415" t="s">
        <v>485</v>
      </c>
      <c r="F11" s="424" t="s">
        <v>484</v>
      </c>
      <c r="G11" s="286"/>
    </row>
    <row r="12" spans="1:16" ht="20.100000000000001" customHeight="1">
      <c r="A12" s="412"/>
      <c r="C12" s="86"/>
      <c r="D12" s="250" t="s">
        <v>8</v>
      </c>
      <c r="E12" s="417" t="s">
        <v>1534</v>
      </c>
      <c r="F12" s="414" t="s">
        <v>1535</v>
      </c>
      <c r="G12" s="779" t="s">
        <v>633</v>
      </c>
    </row>
    <row r="13" spans="1:16" ht="15" customHeight="1">
      <c r="A13" s="412"/>
      <c r="C13" s="86"/>
      <c r="D13" s="117"/>
      <c r="E13" s="430" t="s">
        <v>331</v>
      </c>
      <c r="F13" s="427"/>
      <c r="G13" s="781"/>
    </row>
    <row r="14" spans="1:16">
      <c r="A14" s="412"/>
      <c r="C14" s="86"/>
      <c r="D14" s="250" t="s">
        <v>332</v>
      </c>
      <c r="E14" s="415" t="s">
        <v>663</v>
      </c>
      <c r="F14" s="424" t="s">
        <v>484</v>
      </c>
      <c r="G14" s="286"/>
    </row>
    <row r="15" spans="1:16" ht="42.95" customHeight="1">
      <c r="A15" s="412"/>
      <c r="C15" s="86"/>
      <c r="D15" s="250" t="s">
        <v>469</v>
      </c>
      <c r="E15" s="666"/>
      <c r="F15" s="667"/>
      <c r="G15" s="779" t="s">
        <v>664</v>
      </c>
    </row>
    <row r="16" spans="1:16" ht="15" customHeight="1">
      <c r="A16" s="412"/>
      <c r="C16" s="86"/>
      <c r="D16" s="117"/>
      <c r="E16" s="430" t="s">
        <v>331</v>
      </c>
      <c r="F16" s="427"/>
      <c r="G16" s="781"/>
    </row>
  </sheetData>
  <sheetProtection password="FA9C" sheet="1" objects="1" scenarios="1" formatColumns="0" formatRows="0"/>
  <dataConsolidate leftLabels="1"/>
  <mergeCells count="5">
    <mergeCell ref="D7:F7"/>
    <mergeCell ref="G7:G8"/>
    <mergeCell ref="G12:G13"/>
    <mergeCell ref="G15:G16"/>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
      <formula1>900</formula1>
    </dataValidation>
    <dataValidation type="textLength" operator="lessThanOrEqual" allowBlank="1" showInputMessage="1" showErrorMessage="1" errorTitle="Ошибка" error="Допускается ввод не более 900 символов!" sqref="E15 E12 G12 G15">
      <formula1>900</formula1>
    </dataValidation>
  </dataValidations>
  <hyperlinks>
    <hyperlink ref="F12" location="'Форма 3.9'!$F$12" tooltip="Кликните по гиперссылке, чтобы перейти по ссылке на обосновывающие документы или отредактировать её" display="https://portal.eias.ru/Portal/DownloadPage.aspx?type=12&amp;guid=19fccbe0-ed29-4743-9fad-8825528e6d1c"/>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AC34"/>
  <sheetViews>
    <sheetView showGridLines="0" topLeftCell="C4" zoomScaleNormal="100" workbookViewId="0"/>
  </sheetViews>
  <sheetFormatPr defaultColWidth="10.5703125" defaultRowHeight="14.25"/>
  <cols>
    <col min="1" max="1" width="9.140625" style="96" hidden="1" customWidth="1"/>
    <col min="2" max="2" width="9.140625" style="249" hidden="1" customWidth="1"/>
    <col min="3" max="3" width="3.7109375" style="87" customWidth="1"/>
    <col min="4" max="4" width="6.28515625" style="35" bestFit="1" customWidth="1"/>
    <col min="5" max="5" width="63.42578125" style="35" customWidth="1"/>
    <col min="6" max="6" width="1.7109375" style="35" hidden="1" customWidth="1"/>
    <col min="7" max="8" width="35.7109375" style="35" customWidth="1"/>
    <col min="9" max="9" width="91.5703125" style="35" customWidth="1"/>
    <col min="10" max="10" width="10.5703125" style="35"/>
    <col min="11" max="12" width="10.5703125" style="317"/>
    <col min="13" max="16384" width="10.5703125" style="35"/>
  </cols>
  <sheetData>
    <row r="1" spans="1:29" hidden="1">
      <c r="P1" s="501"/>
      <c r="AC1" s="555"/>
    </row>
    <row r="2" spans="1:29" hidden="1"/>
    <row r="3" spans="1:29" hidden="1"/>
    <row r="4" spans="1:29" ht="3" customHeight="1">
      <c r="C4" s="86"/>
      <c r="D4" s="36"/>
      <c r="E4" s="36"/>
      <c r="F4" s="36"/>
      <c r="G4" s="36"/>
      <c r="H4" s="37"/>
      <c r="I4" s="37"/>
    </row>
    <row r="5" spans="1:29" ht="26.1" customHeight="1">
      <c r="C5" s="86"/>
      <c r="D5" s="778" t="s">
        <v>665</v>
      </c>
      <c r="E5" s="778"/>
      <c r="F5" s="778"/>
      <c r="G5" s="778"/>
      <c r="H5" s="778"/>
      <c r="I5" s="474"/>
    </row>
    <row r="6" spans="1:29" ht="3" customHeight="1">
      <c r="C6" s="86"/>
      <c r="D6" s="36"/>
      <c r="E6" s="84"/>
      <c r="F6" s="84"/>
      <c r="G6" s="84"/>
      <c r="H6" s="83"/>
      <c r="I6" s="413"/>
    </row>
    <row r="7" spans="1:29" ht="21" customHeight="1">
      <c r="C7" s="86"/>
      <c r="D7" s="782" t="s">
        <v>480</v>
      </c>
      <c r="E7" s="782"/>
      <c r="F7" s="782"/>
      <c r="G7" s="782"/>
      <c r="H7" s="782"/>
      <c r="I7" s="822" t="s">
        <v>481</v>
      </c>
    </row>
    <row r="8" spans="1:29" ht="21" customHeight="1">
      <c r="C8" s="86"/>
      <c r="D8" s="104" t="s">
        <v>95</v>
      </c>
      <c r="E8" s="116" t="s">
        <v>483</v>
      </c>
      <c r="F8" s="116"/>
      <c r="G8" s="116" t="s">
        <v>468</v>
      </c>
      <c r="H8" s="116" t="s">
        <v>482</v>
      </c>
      <c r="I8" s="822"/>
    </row>
    <row r="9" spans="1:29" ht="12" customHeight="1">
      <c r="C9" s="86"/>
      <c r="D9" s="41" t="s">
        <v>96</v>
      </c>
      <c r="E9" s="41" t="s">
        <v>52</v>
      </c>
      <c r="F9" s="41"/>
      <c r="G9" s="41" t="s">
        <v>53</v>
      </c>
      <c r="H9" s="41" t="s">
        <v>54</v>
      </c>
      <c r="I9" s="41" t="s">
        <v>71</v>
      </c>
    </row>
    <row r="10" spans="1:29">
      <c r="A10" s="412"/>
      <c r="C10" s="86"/>
      <c r="D10" s="250">
        <v>1</v>
      </c>
      <c r="E10" s="825" t="s">
        <v>486</v>
      </c>
      <c r="F10" s="825"/>
      <c r="G10" s="825"/>
      <c r="H10" s="825"/>
      <c r="I10" s="436"/>
    </row>
    <row r="11" spans="1:29" ht="20.100000000000001" customHeight="1">
      <c r="A11" s="412"/>
      <c r="C11" s="86"/>
      <c r="D11" s="250" t="s">
        <v>298</v>
      </c>
      <c r="E11" s="415" t="s">
        <v>487</v>
      </c>
      <c r="F11" s="424"/>
      <c r="G11" s="576"/>
      <c r="H11" s="424" t="s">
        <v>484</v>
      </c>
      <c r="I11" s="286" t="s">
        <v>488</v>
      </c>
    </row>
    <row r="12" spans="1:29" ht="45">
      <c r="A12" s="412"/>
      <c r="C12" s="86"/>
      <c r="D12" s="250" t="s">
        <v>332</v>
      </c>
      <c r="E12" s="415" t="s">
        <v>489</v>
      </c>
      <c r="F12" s="424"/>
      <c r="G12" s="557"/>
      <c r="H12" s="451"/>
      <c r="I12" s="558" t="s">
        <v>515</v>
      </c>
    </row>
    <row r="13" spans="1:29" ht="22.5">
      <c r="A13" s="412"/>
      <c r="B13" s="249">
        <v>3</v>
      </c>
      <c r="C13" s="86"/>
      <c r="D13" s="250">
        <v>2</v>
      </c>
      <c r="E13" s="493" t="s">
        <v>666</v>
      </c>
      <c r="F13" s="424"/>
      <c r="G13" s="424" t="s">
        <v>484</v>
      </c>
      <c r="H13" s="451"/>
      <c r="I13" s="559" t="s">
        <v>490</v>
      </c>
    </row>
    <row r="14" spans="1:29" ht="39" customHeight="1">
      <c r="A14" s="412"/>
      <c r="C14" s="86"/>
      <c r="D14" s="250">
        <v>3</v>
      </c>
      <c r="E14" s="823" t="s">
        <v>667</v>
      </c>
      <c r="F14" s="823"/>
      <c r="G14" s="823"/>
      <c r="H14" s="823"/>
      <c r="I14" s="556"/>
    </row>
    <row r="15" spans="1:29" ht="20.100000000000001" customHeight="1">
      <c r="A15" s="412"/>
      <c r="C15" s="86"/>
      <c r="D15" s="250" t="s">
        <v>470</v>
      </c>
      <c r="E15" s="425"/>
      <c r="F15" s="424"/>
      <c r="G15" s="424" t="s">
        <v>484</v>
      </c>
      <c r="H15" s="451"/>
      <c r="I15" s="779" t="s">
        <v>514</v>
      </c>
    </row>
    <row r="16" spans="1:29" ht="15" customHeight="1">
      <c r="A16" s="412"/>
      <c r="C16" s="86"/>
      <c r="D16" s="117"/>
      <c r="E16" s="429" t="s">
        <v>331</v>
      </c>
      <c r="F16" s="430"/>
      <c r="G16" s="430"/>
      <c r="H16" s="427"/>
      <c r="I16" s="781"/>
    </row>
    <row r="17" spans="1:12" ht="69" customHeight="1">
      <c r="A17" s="412"/>
      <c r="B17" s="249">
        <v>3</v>
      </c>
      <c r="C17" s="86"/>
      <c r="D17" s="250">
        <v>4</v>
      </c>
      <c r="E17" s="823" t="s">
        <v>668</v>
      </c>
      <c r="F17" s="823"/>
      <c r="G17" s="823"/>
      <c r="H17" s="823"/>
      <c r="I17" s="556"/>
    </row>
    <row r="18" spans="1:12" ht="20.100000000000001" customHeight="1">
      <c r="A18" s="412"/>
      <c r="C18" s="86"/>
      <c r="D18" s="250" t="s">
        <v>471</v>
      </c>
      <c r="E18" s="431" t="s">
        <v>491</v>
      </c>
      <c r="F18" s="424"/>
      <c r="G18" s="557"/>
      <c r="H18" s="424" t="s">
        <v>484</v>
      </c>
      <c r="I18" s="777" t="s">
        <v>516</v>
      </c>
    </row>
    <row r="19" spans="1:12" ht="15" customHeight="1">
      <c r="A19" s="412"/>
      <c r="C19" s="86"/>
      <c r="D19" s="117"/>
      <c r="E19" s="429" t="s">
        <v>331</v>
      </c>
      <c r="F19" s="430"/>
      <c r="G19" s="430"/>
      <c r="H19" s="427"/>
      <c r="I19" s="777"/>
    </row>
    <row r="20" spans="1:12" ht="30" customHeight="1">
      <c r="A20" s="412"/>
      <c r="B20" s="249">
        <v>3</v>
      </c>
      <c r="C20" s="86"/>
      <c r="D20" s="250">
        <v>5</v>
      </c>
      <c r="E20" s="823" t="s">
        <v>669</v>
      </c>
      <c r="F20" s="823"/>
      <c r="G20" s="823"/>
      <c r="H20" s="823"/>
      <c r="I20" s="556"/>
    </row>
    <row r="21" spans="1:12" ht="26.1" customHeight="1">
      <c r="A21" s="412"/>
      <c r="C21" s="86"/>
      <c r="D21" s="250" t="s">
        <v>472</v>
      </c>
      <c r="E21" s="824" t="s">
        <v>670</v>
      </c>
      <c r="F21" s="824"/>
      <c r="G21" s="824"/>
      <c r="H21" s="824"/>
      <c r="I21" s="556"/>
    </row>
    <row r="22" spans="1:12" ht="32.1" customHeight="1">
      <c r="A22" s="412"/>
      <c r="C22" s="86"/>
      <c r="D22" s="250" t="s">
        <v>473</v>
      </c>
      <c r="E22" s="432" t="s">
        <v>492</v>
      </c>
      <c r="F22" s="424"/>
      <c r="G22" s="557"/>
      <c r="H22" s="424" t="s">
        <v>484</v>
      </c>
      <c r="I22" s="777" t="s">
        <v>671</v>
      </c>
    </row>
    <row r="23" spans="1:12" ht="15" customHeight="1">
      <c r="A23" s="412"/>
      <c r="C23" s="86"/>
      <c r="D23" s="117"/>
      <c r="E23" s="430" t="s">
        <v>331</v>
      </c>
      <c r="F23" s="426"/>
      <c r="G23" s="426"/>
      <c r="H23" s="427"/>
      <c r="I23" s="777"/>
    </row>
    <row r="24" spans="1:12" ht="14.25" customHeight="1">
      <c r="A24" s="412"/>
      <c r="C24" s="86"/>
      <c r="D24" s="250" t="s">
        <v>474</v>
      </c>
      <c r="E24" s="824" t="s">
        <v>672</v>
      </c>
      <c r="F24" s="824"/>
      <c r="G24" s="824"/>
      <c r="H24" s="824"/>
      <c r="I24" s="556"/>
    </row>
    <row r="25" spans="1:12" ht="54.95" customHeight="1">
      <c r="A25" s="412"/>
      <c r="C25" s="86"/>
      <c r="D25" s="250" t="s">
        <v>475</v>
      </c>
      <c r="E25" s="432" t="s">
        <v>494</v>
      </c>
      <c r="F25" s="424"/>
      <c r="G25" s="557"/>
      <c r="H25" s="424" t="s">
        <v>484</v>
      </c>
      <c r="I25" s="777" t="s">
        <v>634</v>
      </c>
    </row>
    <row r="26" spans="1:12" ht="15" customHeight="1">
      <c r="A26" s="412"/>
      <c r="C26" s="86"/>
      <c r="D26" s="117"/>
      <c r="E26" s="430" t="s">
        <v>331</v>
      </c>
      <c r="F26" s="426"/>
      <c r="G26" s="426"/>
      <c r="H26" s="427"/>
      <c r="I26" s="777"/>
    </row>
    <row r="27" spans="1:12" ht="26.1" customHeight="1">
      <c r="A27" s="412"/>
      <c r="C27" s="86"/>
      <c r="D27" s="250" t="s">
        <v>476</v>
      </c>
      <c r="E27" s="824" t="s">
        <v>673</v>
      </c>
      <c r="F27" s="824"/>
      <c r="G27" s="824"/>
      <c r="H27" s="824"/>
      <c r="I27" s="556"/>
    </row>
    <row r="28" spans="1:12" ht="32.1" customHeight="1">
      <c r="A28" s="412"/>
      <c r="C28" s="86"/>
      <c r="D28" s="250" t="s">
        <v>477</v>
      </c>
      <c r="E28" s="432" t="s">
        <v>493</v>
      </c>
      <c r="F28" s="424"/>
      <c r="G28" s="435"/>
      <c r="H28" s="424" t="s">
        <v>484</v>
      </c>
      <c r="I28" s="777" t="s">
        <v>674</v>
      </c>
      <c r="L28" s="317" t="s">
        <v>609</v>
      </c>
    </row>
    <row r="29" spans="1:12" ht="15" customHeight="1">
      <c r="A29" s="412"/>
      <c r="C29" s="86"/>
      <c r="D29" s="117"/>
      <c r="E29" s="430" t="s">
        <v>331</v>
      </c>
      <c r="F29" s="426"/>
      <c r="G29" s="426"/>
      <c r="H29" s="427"/>
      <c r="I29" s="777"/>
    </row>
    <row r="30" spans="1:12" ht="59.25" customHeight="1">
      <c r="A30" s="412"/>
      <c r="B30" s="249">
        <v>3</v>
      </c>
      <c r="C30" s="86"/>
      <c r="D30" s="250" t="s">
        <v>72</v>
      </c>
      <c r="E30" s="823" t="s">
        <v>675</v>
      </c>
      <c r="F30" s="823"/>
      <c r="G30" s="823"/>
      <c r="H30" s="823"/>
      <c r="I30" s="556"/>
    </row>
    <row r="31" spans="1:12" ht="20.100000000000001" customHeight="1">
      <c r="A31" s="412"/>
      <c r="C31" s="86"/>
      <c r="D31" s="250" t="s">
        <v>478</v>
      </c>
      <c r="E31" s="425"/>
      <c r="F31" s="424"/>
      <c r="G31" s="424" t="s">
        <v>484</v>
      </c>
      <c r="H31" s="451"/>
      <c r="I31" s="777" t="s">
        <v>514</v>
      </c>
    </row>
    <row r="32" spans="1:12" ht="15" customHeight="1">
      <c r="A32" s="412"/>
      <c r="C32" s="86"/>
      <c r="D32" s="117"/>
      <c r="E32" s="429" t="s">
        <v>331</v>
      </c>
      <c r="F32" s="426"/>
      <c r="G32" s="426"/>
      <c r="H32" s="427"/>
      <c r="I32" s="777"/>
    </row>
    <row r="33" spans="1:12" s="229" customFormat="1" ht="3" customHeight="1">
      <c r="A33" s="412"/>
      <c r="K33" s="418"/>
      <c r="L33" s="418"/>
    </row>
    <row r="34" spans="1:12" ht="24.75" customHeight="1">
      <c r="D34" s="428">
        <v>1</v>
      </c>
      <c r="E34" s="744" t="s">
        <v>676</v>
      </c>
      <c r="F34" s="744"/>
      <c r="G34" s="744"/>
      <c r="H34" s="744"/>
      <c r="I34" s="744"/>
    </row>
  </sheetData>
  <sheetProtection password="FA9C"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E22 I25 I28 E15 E18 G22 G25 G18 E28 E25 I31 E31 G12 I22 I18 E12 I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33" hidden="1" customWidth="1"/>
    <col min="2" max="2" width="9.140625" style="134" hidden="1" customWidth="1"/>
    <col min="3" max="3" width="3.7109375" style="135" customWidth="1"/>
    <col min="4" max="4" width="7" style="136" bestFit="1" customWidth="1"/>
    <col min="5" max="5" width="11.28515625" style="136" customWidth="1"/>
    <col min="6" max="6" width="41" style="136" customWidth="1"/>
    <col min="7" max="7" width="18" style="136" customWidth="1"/>
    <col min="8" max="8" width="13.140625" style="136" customWidth="1"/>
    <col min="9" max="9" width="11.42578125" style="136" customWidth="1"/>
    <col min="10" max="10" width="42.140625" style="136" customWidth="1"/>
    <col min="11" max="11" width="115.7109375" style="136" customWidth="1"/>
    <col min="12" max="12" width="3.7109375" style="136" customWidth="1"/>
    <col min="13" max="16384" width="9.140625" style="136"/>
  </cols>
  <sheetData>
    <row r="1" spans="1:14" hidden="1"/>
    <row r="2" spans="1:14" hidden="1"/>
    <row r="3" spans="1:14" hidden="1"/>
    <row r="4" spans="1:14" ht="3" customHeight="1"/>
    <row r="5" spans="1:14" s="35" customFormat="1" ht="22.5">
      <c r="A5" s="130"/>
      <c r="C5" s="46"/>
      <c r="D5" s="826" t="s">
        <v>512</v>
      </c>
      <c r="E5" s="826"/>
      <c r="F5" s="826"/>
      <c r="G5" s="826"/>
      <c r="H5" s="826"/>
      <c r="I5" s="826"/>
      <c r="J5" s="826"/>
      <c r="K5" s="600"/>
    </row>
    <row r="6" spans="1:14" ht="3" hidden="1" customHeight="1">
      <c r="D6" s="137"/>
      <c r="E6" s="137"/>
      <c r="G6" s="137"/>
      <c r="H6" s="137"/>
      <c r="I6" s="137"/>
      <c r="J6" s="137"/>
      <c r="K6" s="137"/>
    </row>
    <row r="7" spans="1:14" s="133" customFormat="1" ht="3" customHeight="1">
      <c r="B7" s="134"/>
      <c r="C7" s="135"/>
      <c r="D7" s="138"/>
      <c r="E7" s="138"/>
      <c r="G7" s="138"/>
      <c r="H7" s="138"/>
      <c r="I7" s="138"/>
      <c r="J7" s="138"/>
      <c r="K7" s="138"/>
      <c r="L7" s="139"/>
    </row>
    <row r="8" spans="1:14">
      <c r="D8" s="828" t="s">
        <v>480</v>
      </c>
      <c r="E8" s="828"/>
      <c r="F8" s="828"/>
      <c r="G8" s="828"/>
      <c r="H8" s="828"/>
      <c r="I8" s="828"/>
      <c r="J8" s="828"/>
      <c r="K8" s="828" t="s">
        <v>481</v>
      </c>
    </row>
    <row r="9" spans="1:14">
      <c r="D9" s="828" t="s">
        <v>95</v>
      </c>
      <c r="E9" s="828" t="s">
        <v>517</v>
      </c>
      <c r="F9" s="828"/>
      <c r="G9" s="828" t="s">
        <v>518</v>
      </c>
      <c r="H9" s="828"/>
      <c r="I9" s="828"/>
      <c r="J9" s="828"/>
      <c r="K9" s="828"/>
    </row>
    <row r="10" spans="1:14" ht="22.5">
      <c r="D10" s="828"/>
      <c r="E10" s="142" t="s">
        <v>519</v>
      </c>
      <c r="F10" s="142" t="s">
        <v>425</v>
      </c>
      <c r="G10" s="142" t="s">
        <v>425</v>
      </c>
      <c r="H10" s="142" t="s">
        <v>519</v>
      </c>
      <c r="I10" s="142" t="s">
        <v>520</v>
      </c>
      <c r="J10" s="142" t="s">
        <v>482</v>
      </c>
      <c r="K10" s="828"/>
    </row>
    <row r="11" spans="1:14" ht="12" customHeight="1">
      <c r="D11" s="41" t="s">
        <v>96</v>
      </c>
      <c r="E11" s="41" t="s">
        <v>52</v>
      </c>
      <c r="F11" s="41" t="s">
        <v>53</v>
      </c>
      <c r="G11" s="41" t="s">
        <v>54</v>
      </c>
      <c r="H11" s="41" t="s">
        <v>71</v>
      </c>
      <c r="I11" s="41" t="s">
        <v>72</v>
      </c>
      <c r="J11" s="41" t="s">
        <v>186</v>
      </c>
      <c r="K11" s="41" t="s">
        <v>187</v>
      </c>
    </row>
    <row r="12" spans="1:14" s="132" customFormat="1" ht="57" customHeight="1">
      <c r="A12" s="243" t="s">
        <v>53</v>
      </c>
      <c r="B12" s="140" t="s">
        <v>256</v>
      </c>
      <c r="C12" s="141"/>
      <c r="D12" s="143" t="s">
        <v>96</v>
      </c>
      <c r="E12" s="614"/>
      <c r="F12" s="450"/>
      <c r="G12" s="450"/>
      <c r="H12" s="450"/>
      <c r="I12" s="641"/>
      <c r="J12" s="451"/>
      <c r="K12" s="779" t="s">
        <v>521</v>
      </c>
      <c r="M12" s="620" t="str">
        <f>IF(ISERROR(INDEX(kind_of_nameforms,MATCH(E12,kind_of_forms,0),1)),"",INDEX(kind_of_nameforms,MATCH(E12,kind_of_forms,0),1))</f>
        <v/>
      </c>
      <c r="N12" s="621"/>
    </row>
    <row r="13" spans="1:14" ht="15" customHeight="1">
      <c r="A13" s="136"/>
      <c r="B13" s="136"/>
      <c r="C13" s="136"/>
      <c r="D13" s="117"/>
      <c r="E13" s="145" t="s">
        <v>5</v>
      </c>
      <c r="F13" s="144"/>
      <c r="G13" s="144"/>
      <c r="H13" s="144"/>
      <c r="I13" s="144"/>
      <c r="J13" s="454"/>
      <c r="K13" s="781"/>
    </row>
    <row r="14" spans="1:14" ht="3" customHeight="1">
      <c r="A14" s="136"/>
      <c r="B14" s="136"/>
      <c r="C14" s="136"/>
    </row>
    <row r="15" spans="1:14" ht="27.75" customHeight="1">
      <c r="E15" s="827" t="s">
        <v>629</v>
      </c>
      <c r="F15" s="827"/>
      <c r="G15" s="827"/>
      <c r="H15" s="827"/>
      <c r="I15" s="827"/>
      <c r="J15" s="827"/>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51"/>
  <sheetViews>
    <sheetView showGridLines="0" topLeftCell="E1" zoomScaleNormal="100" workbookViewId="0">
      <selection activeCell="G62" sqref="G62"/>
    </sheetView>
  </sheetViews>
  <sheetFormatPr defaultColWidth="10.5703125" defaultRowHeight="14.25"/>
  <cols>
    <col min="1" max="1" width="3.7109375" style="320" hidden="1" customWidth="1"/>
    <col min="2" max="4" width="3.7109375" style="298" hidden="1" customWidth="1"/>
    <col min="5" max="5" width="3.7109375" style="87" customWidth="1"/>
    <col min="6" max="6" width="9.7109375" style="35" customWidth="1"/>
    <col min="7" max="7" width="37.7109375" style="35" customWidth="1"/>
    <col min="8" max="8" width="66.85546875" style="35" customWidth="1"/>
    <col min="9" max="9" width="115.7109375" style="35" customWidth="1"/>
    <col min="10" max="11" width="10.5703125" style="298"/>
    <col min="12" max="12" width="11.140625" style="298" customWidth="1"/>
    <col min="13" max="20" width="10.5703125" style="298"/>
    <col min="21" max="16384" width="10.5703125" style="35"/>
  </cols>
  <sheetData>
    <row r="1" spans="1:20" ht="3" customHeight="1">
      <c r="A1" s="320" t="s">
        <v>213</v>
      </c>
    </row>
    <row r="2" spans="1:20" ht="22.5">
      <c r="F2" s="745" t="s">
        <v>526</v>
      </c>
      <c r="G2" s="746"/>
      <c r="H2" s="747"/>
      <c r="I2" s="599"/>
    </row>
    <row r="3" spans="1:20" ht="3" customHeight="1"/>
    <row r="4" spans="1:20" s="255" customFormat="1" ht="11.25">
      <c r="A4" s="319"/>
      <c r="B4" s="319"/>
      <c r="C4" s="319"/>
      <c r="D4" s="319"/>
      <c r="F4" s="705" t="s">
        <v>480</v>
      </c>
      <c r="G4" s="705"/>
      <c r="H4" s="705"/>
      <c r="I4" s="748" t="s">
        <v>481</v>
      </c>
      <c r="J4" s="319"/>
      <c r="K4" s="319"/>
      <c r="L4" s="319"/>
      <c r="M4" s="319"/>
      <c r="N4" s="319"/>
      <c r="O4" s="319"/>
      <c r="P4" s="319"/>
      <c r="Q4" s="319"/>
      <c r="R4" s="319"/>
      <c r="S4" s="319"/>
      <c r="T4" s="319"/>
    </row>
    <row r="5" spans="1:20" s="255" customFormat="1" ht="11.25" customHeight="1">
      <c r="A5" s="319"/>
      <c r="B5" s="319"/>
      <c r="C5" s="319"/>
      <c r="D5" s="319"/>
      <c r="F5" s="647" t="s">
        <v>95</v>
      </c>
      <c r="G5" s="477" t="s">
        <v>483</v>
      </c>
      <c r="H5" s="660" t="s">
        <v>468</v>
      </c>
      <c r="I5" s="748"/>
      <c r="J5" s="319"/>
      <c r="K5" s="319"/>
      <c r="L5" s="319"/>
      <c r="M5" s="319"/>
      <c r="N5" s="319"/>
      <c r="O5" s="319"/>
      <c r="P5" s="319"/>
      <c r="Q5" s="319"/>
      <c r="R5" s="319"/>
      <c r="S5" s="319"/>
      <c r="T5" s="319"/>
    </row>
    <row r="6" spans="1:20" s="255" customFormat="1" ht="12" customHeight="1">
      <c r="A6" s="319"/>
      <c r="B6" s="319"/>
      <c r="C6" s="319"/>
      <c r="D6" s="319"/>
      <c r="F6" s="459" t="s">
        <v>96</v>
      </c>
      <c r="G6" s="461">
        <v>2</v>
      </c>
      <c r="H6" s="462">
        <v>3</v>
      </c>
      <c r="I6" s="460">
        <v>4</v>
      </c>
      <c r="J6" s="319">
        <v>4</v>
      </c>
      <c r="K6" s="319"/>
      <c r="L6" s="319"/>
      <c r="M6" s="319"/>
      <c r="N6" s="319"/>
      <c r="O6" s="319"/>
      <c r="P6" s="319"/>
      <c r="Q6" s="319"/>
      <c r="R6" s="319"/>
      <c r="S6" s="319"/>
      <c r="T6" s="319"/>
    </row>
    <row r="7" spans="1:20" s="255" customFormat="1" ht="18.75">
      <c r="A7" s="319"/>
      <c r="B7" s="319"/>
      <c r="C7" s="319"/>
      <c r="D7" s="319"/>
      <c r="F7" s="657">
        <v>1</v>
      </c>
      <c r="G7" s="560" t="s">
        <v>527</v>
      </c>
      <c r="H7" s="652" t="str">
        <f>IF(dateCh="","",dateCh)</f>
        <v>18.12.2020</v>
      </c>
      <c r="I7" s="286" t="s">
        <v>528</v>
      </c>
      <c r="J7" s="472"/>
      <c r="K7" s="319"/>
      <c r="L7" s="319"/>
      <c r="M7" s="319"/>
      <c r="N7" s="319"/>
      <c r="O7" s="319"/>
      <c r="P7" s="319"/>
      <c r="Q7" s="319"/>
      <c r="R7" s="319"/>
      <c r="S7" s="319"/>
      <c r="T7" s="319"/>
    </row>
    <row r="8" spans="1:20" s="255" customFormat="1" ht="45">
      <c r="A8" s="749">
        <v>1</v>
      </c>
      <c r="B8" s="319"/>
      <c r="C8" s="319"/>
      <c r="D8" s="319"/>
      <c r="F8" s="657" t="str">
        <f>"2." &amp;mergeValue(A8)</f>
        <v>2.1</v>
      </c>
      <c r="G8" s="560" t="s">
        <v>529</v>
      </c>
      <c r="H8" s="652" t="str">
        <f>IF('Перечень тарифов'!R21="","наименование отсутствует","" &amp; 'Перечень тарифов'!R21 &amp; "")</f>
        <v>наименование отсутствует</v>
      </c>
      <c r="I8" s="286" t="s">
        <v>625</v>
      </c>
      <c r="J8" s="472"/>
      <c r="K8" s="319"/>
      <c r="L8" s="319"/>
      <c r="M8" s="319"/>
      <c r="N8" s="319"/>
      <c r="O8" s="319"/>
      <c r="P8" s="319"/>
      <c r="Q8" s="319"/>
      <c r="R8" s="319"/>
      <c r="S8" s="319"/>
      <c r="T8" s="319"/>
    </row>
    <row r="9" spans="1:20" s="255" customFormat="1" ht="22.5">
      <c r="A9" s="749"/>
      <c r="B9" s="319"/>
      <c r="C9" s="319"/>
      <c r="D9" s="319"/>
      <c r="F9" s="657" t="str">
        <f>"3." &amp;mergeValue(A9)</f>
        <v>3.1</v>
      </c>
      <c r="G9" s="560" t="s">
        <v>530</v>
      </c>
      <c r="H9" s="652" t="str">
        <f>IF('Перечень тарифов'!F21="","наименование отсутствует","" &amp; 'Перечень тарифов'!F21 &amp; "")</f>
        <v>Водоотведение</v>
      </c>
      <c r="I9" s="286" t="s">
        <v>623</v>
      </c>
      <c r="J9" s="472"/>
      <c r="K9" s="319"/>
      <c r="L9" s="319"/>
      <c r="M9" s="319"/>
      <c r="N9" s="319"/>
      <c r="O9" s="319"/>
      <c r="P9" s="319"/>
      <c r="Q9" s="319"/>
      <c r="R9" s="319"/>
      <c r="S9" s="319"/>
      <c r="T9" s="319"/>
    </row>
    <row r="10" spans="1:20" s="255" customFormat="1" ht="22.5">
      <c r="A10" s="749"/>
      <c r="B10" s="319"/>
      <c r="C10" s="319"/>
      <c r="D10" s="319"/>
      <c r="F10" s="657" t="str">
        <f>"4."&amp;mergeValue(A10)</f>
        <v>4.1</v>
      </c>
      <c r="G10" s="560" t="s">
        <v>531</v>
      </c>
      <c r="H10" s="660" t="s">
        <v>484</v>
      </c>
      <c r="I10" s="286"/>
      <c r="J10" s="472"/>
      <c r="K10" s="319"/>
      <c r="L10" s="319"/>
      <c r="M10" s="319"/>
      <c r="N10" s="319"/>
      <c r="O10" s="319"/>
      <c r="P10" s="319"/>
      <c r="Q10" s="319"/>
      <c r="R10" s="319"/>
      <c r="S10" s="319"/>
      <c r="T10" s="319"/>
    </row>
    <row r="11" spans="1:20" s="255" customFormat="1" ht="18.75">
      <c r="A11" s="749"/>
      <c r="B11" s="749">
        <v>1</v>
      </c>
      <c r="C11" s="648"/>
      <c r="D11" s="648"/>
      <c r="F11" s="657" t="str">
        <f>"4."&amp;mergeValue(A11) &amp;"."&amp;mergeValue(B11)</f>
        <v>4.1.1</v>
      </c>
      <c r="G11" s="463" t="s">
        <v>627</v>
      </c>
      <c r="H11" s="652" t="str">
        <f>IF(region_name="","",region_name)</f>
        <v>Тюменская область</v>
      </c>
      <c r="I11" s="286" t="s">
        <v>534</v>
      </c>
      <c r="J11" s="472"/>
      <c r="K11" s="319"/>
      <c r="L11" s="319"/>
      <c r="M11" s="319"/>
      <c r="N11" s="319"/>
      <c r="O11" s="319"/>
      <c r="P11" s="319"/>
      <c r="Q11" s="319"/>
      <c r="R11" s="319"/>
      <c r="S11" s="319"/>
      <c r="T11" s="319"/>
    </row>
    <row r="12" spans="1:20" s="255" customFormat="1" ht="22.5">
      <c r="A12" s="749"/>
      <c r="B12" s="749"/>
      <c r="C12" s="749">
        <v>1</v>
      </c>
      <c r="D12" s="648"/>
      <c r="F12" s="657" t="str">
        <f>"4."&amp;mergeValue(A12) &amp;"."&amp;mergeValue(B12)&amp;"."&amp;mergeValue(C12)</f>
        <v>4.1.1.1</v>
      </c>
      <c r="G12" s="481" t="s">
        <v>532</v>
      </c>
      <c r="H12" s="652" t="str">
        <f>IF(Территории!H13="","","" &amp; Территории!H13 &amp; "")</f>
        <v>Тюменский муниципальный район</v>
      </c>
      <c r="I12" s="286" t="s">
        <v>535</v>
      </c>
      <c r="J12" s="472"/>
      <c r="K12" s="319"/>
      <c r="L12" s="319"/>
      <c r="M12" s="319"/>
      <c r="N12" s="319"/>
      <c r="O12" s="319"/>
      <c r="P12" s="319"/>
      <c r="Q12" s="319"/>
      <c r="R12" s="319"/>
      <c r="S12" s="319"/>
      <c r="T12" s="319"/>
    </row>
    <row r="13" spans="1:20" s="255" customFormat="1" ht="56.25">
      <c r="A13" s="749"/>
      <c r="B13" s="749"/>
      <c r="C13" s="749"/>
      <c r="D13" s="648">
        <v>1</v>
      </c>
      <c r="F13" s="657" t="str">
        <f>"4."&amp;mergeValue(A13) &amp;"."&amp;mergeValue(B13)&amp;"."&amp;mergeValue(C13)&amp;"."&amp;mergeValue(D13)</f>
        <v>4.1.1.1.1</v>
      </c>
      <c r="G13" s="563" t="s">
        <v>533</v>
      </c>
      <c r="H13" s="652" t="str">
        <f>IF(Территории!R14="","","" &amp; Территории!R14 &amp; "")</f>
        <v>поселок Боровский (71644412)</v>
      </c>
      <c r="I13" s="649" t="s">
        <v>626</v>
      </c>
      <c r="J13" s="472"/>
      <c r="K13" s="319"/>
      <c r="L13" s="319"/>
      <c r="M13" s="319"/>
      <c r="N13" s="319"/>
      <c r="O13" s="319"/>
      <c r="P13" s="319"/>
      <c r="Q13" s="319"/>
      <c r="R13" s="319"/>
      <c r="S13" s="319"/>
      <c r="T13" s="319"/>
    </row>
    <row r="14" spans="1:20" s="255" customFormat="1" ht="45">
      <c r="A14" s="749">
        <v>2</v>
      </c>
      <c r="B14" s="319"/>
      <c r="C14" s="319"/>
      <c r="D14" s="319"/>
      <c r="F14" s="657" t="str">
        <f>"2." &amp;mergeValue(A14)</f>
        <v>2.2</v>
      </c>
      <c r="G14" s="560" t="s">
        <v>529</v>
      </c>
      <c r="H14" s="652" t="str">
        <f>IF('Перечень тарифов'!R23="","наименование отсутствует","" &amp; 'Перечень тарифов'!R23 &amp; "")</f>
        <v>наименование отсутствует</v>
      </c>
      <c r="I14" s="286" t="s">
        <v>625</v>
      </c>
      <c r="J14" s="472"/>
      <c r="K14" s="319"/>
      <c r="L14" s="319"/>
      <c r="M14" s="319"/>
      <c r="N14" s="319"/>
      <c r="O14" s="319"/>
      <c r="P14" s="319"/>
      <c r="Q14" s="319"/>
      <c r="R14" s="319"/>
      <c r="S14" s="319"/>
      <c r="T14" s="319"/>
    </row>
    <row r="15" spans="1:20" s="255" customFormat="1" ht="22.5">
      <c r="A15" s="749"/>
      <c r="B15" s="319"/>
      <c r="C15" s="319"/>
      <c r="D15" s="319"/>
      <c r="F15" s="657" t="str">
        <f>"3." &amp;mergeValue(A15)</f>
        <v>3.2</v>
      </c>
      <c r="G15" s="560" t="s">
        <v>530</v>
      </c>
      <c r="H15" s="652" t="str">
        <f>IF('Перечень тарифов'!F21="","наименование отсутствует","" &amp; 'Перечень тарифов'!F21 &amp; "")</f>
        <v>Водоотведение</v>
      </c>
      <c r="I15" s="286" t="s">
        <v>623</v>
      </c>
      <c r="J15" s="472"/>
      <c r="K15" s="319"/>
      <c r="L15" s="319"/>
      <c r="M15" s="319"/>
      <c r="N15" s="319"/>
      <c r="O15" s="319"/>
      <c r="P15" s="319"/>
      <c r="Q15" s="319"/>
      <c r="R15" s="319"/>
      <c r="S15" s="319"/>
      <c r="T15" s="319"/>
    </row>
    <row r="16" spans="1:20" s="255" customFormat="1" ht="22.5">
      <c r="A16" s="749"/>
      <c r="B16" s="319"/>
      <c r="C16" s="319"/>
      <c r="D16" s="319"/>
      <c r="F16" s="657" t="str">
        <f>"4."&amp;mergeValue(A16)</f>
        <v>4.2</v>
      </c>
      <c r="G16" s="560" t="s">
        <v>531</v>
      </c>
      <c r="H16" s="660" t="s">
        <v>484</v>
      </c>
      <c r="I16" s="286"/>
      <c r="J16" s="472"/>
      <c r="K16" s="319"/>
      <c r="L16" s="319"/>
      <c r="M16" s="319"/>
      <c r="N16" s="319"/>
      <c r="O16" s="319"/>
      <c r="P16" s="319"/>
      <c r="Q16" s="319"/>
      <c r="R16" s="319"/>
      <c r="S16" s="319"/>
      <c r="T16" s="319"/>
    </row>
    <row r="17" spans="1:20" s="255" customFormat="1" ht="18.75">
      <c r="A17" s="749"/>
      <c r="B17" s="749">
        <v>1</v>
      </c>
      <c r="C17" s="648"/>
      <c r="D17" s="648"/>
      <c r="F17" s="657" t="str">
        <f>"4."&amp;mergeValue(A17) &amp;"."&amp;mergeValue(B17)</f>
        <v>4.2.1</v>
      </c>
      <c r="G17" s="463" t="s">
        <v>627</v>
      </c>
      <c r="H17" s="652" t="str">
        <f>IF(region_name="","",region_name)</f>
        <v>Тюменская область</v>
      </c>
      <c r="I17" s="286" t="s">
        <v>534</v>
      </c>
      <c r="J17" s="472"/>
      <c r="K17" s="319"/>
      <c r="L17" s="319"/>
      <c r="M17" s="319"/>
      <c r="N17" s="319"/>
      <c r="O17" s="319"/>
      <c r="P17" s="319"/>
      <c r="Q17" s="319"/>
      <c r="R17" s="319"/>
      <c r="S17" s="319"/>
      <c r="T17" s="319"/>
    </row>
    <row r="18" spans="1:20" s="255" customFormat="1" ht="22.5">
      <c r="A18" s="749"/>
      <c r="B18" s="749"/>
      <c r="C18" s="749">
        <v>1</v>
      </c>
      <c r="D18" s="648"/>
      <c r="F18" s="657" t="str">
        <f>"4."&amp;mergeValue(A18) &amp;"."&amp;mergeValue(B18)&amp;"."&amp;mergeValue(C18)</f>
        <v>4.2.1.1</v>
      </c>
      <c r="G18" s="481" t="s">
        <v>532</v>
      </c>
      <c r="H18" s="652" t="str">
        <f>IF(Территории!H16="","","" &amp; Территории!H16 &amp; "")</f>
        <v>Тюменский муниципальный район</v>
      </c>
      <c r="I18" s="286" t="s">
        <v>535</v>
      </c>
      <c r="J18" s="472"/>
      <c r="K18" s="319"/>
      <c r="L18" s="319"/>
      <c r="M18" s="319"/>
      <c r="N18" s="319"/>
      <c r="O18" s="319"/>
      <c r="P18" s="319"/>
      <c r="Q18" s="319"/>
      <c r="R18" s="319"/>
      <c r="S18" s="319"/>
      <c r="T18" s="319"/>
    </row>
    <row r="19" spans="1:20" s="255" customFormat="1" ht="56.25">
      <c r="A19" s="749"/>
      <c r="B19" s="749"/>
      <c r="C19" s="749"/>
      <c r="D19" s="648">
        <v>1</v>
      </c>
      <c r="F19" s="657" t="str">
        <f>"4."&amp;mergeValue(A19) &amp;"."&amp;mergeValue(B19)&amp;"."&amp;mergeValue(C19)&amp;"."&amp;mergeValue(D19)</f>
        <v>4.2.1.1.1</v>
      </c>
      <c r="G19" s="563" t="s">
        <v>533</v>
      </c>
      <c r="H19" s="652" t="str">
        <f>IF(Территории!R17="","","" &amp; Территории!R17 &amp; "")</f>
        <v>Горьковское (71644417)</v>
      </c>
      <c r="I19" s="649" t="s">
        <v>626</v>
      </c>
      <c r="J19" s="472"/>
      <c r="K19" s="319"/>
      <c r="L19" s="319"/>
      <c r="M19" s="319"/>
      <c r="N19" s="319"/>
      <c r="O19" s="319"/>
      <c r="P19" s="319"/>
      <c r="Q19" s="319"/>
      <c r="R19" s="319"/>
      <c r="S19" s="319"/>
      <c r="T19" s="319"/>
    </row>
    <row r="20" spans="1:20" s="255" customFormat="1" ht="45">
      <c r="A20" s="749">
        <v>3</v>
      </c>
      <c r="B20" s="319"/>
      <c r="C20" s="319"/>
      <c r="D20" s="319"/>
      <c r="F20" s="657" t="str">
        <f>"2." &amp;mergeValue(A20)</f>
        <v>2.3</v>
      </c>
      <c r="G20" s="560" t="s">
        <v>529</v>
      </c>
      <c r="H20" s="652" t="str">
        <f>IF('Перечень тарифов'!R25="","наименование отсутствует","" &amp; 'Перечень тарифов'!R25 &amp; "")</f>
        <v>наименование отсутствует</v>
      </c>
      <c r="I20" s="286" t="s">
        <v>625</v>
      </c>
      <c r="J20" s="472"/>
      <c r="K20" s="319"/>
      <c r="L20" s="319"/>
      <c r="M20" s="319"/>
      <c r="N20" s="319"/>
      <c r="O20" s="319"/>
      <c r="P20" s="319"/>
      <c r="Q20" s="319"/>
      <c r="R20" s="319"/>
      <c r="S20" s="319"/>
      <c r="T20" s="319"/>
    </row>
    <row r="21" spans="1:20" s="255" customFormat="1" ht="22.5">
      <c r="A21" s="749"/>
      <c r="B21" s="319"/>
      <c r="C21" s="319"/>
      <c r="D21" s="319"/>
      <c r="F21" s="657" t="str">
        <f>"3." &amp;mergeValue(A21)</f>
        <v>3.3</v>
      </c>
      <c r="G21" s="560" t="s">
        <v>530</v>
      </c>
      <c r="H21" s="652" t="str">
        <f>IF('Перечень тарифов'!F21="","наименование отсутствует","" &amp; 'Перечень тарифов'!F21 &amp; "")</f>
        <v>Водоотведение</v>
      </c>
      <c r="I21" s="286" t="s">
        <v>623</v>
      </c>
      <c r="J21" s="472"/>
      <c r="K21" s="319"/>
      <c r="L21" s="319"/>
      <c r="M21" s="319"/>
      <c r="N21" s="319"/>
      <c r="O21" s="319"/>
      <c r="P21" s="319"/>
      <c r="Q21" s="319"/>
      <c r="R21" s="319"/>
      <c r="S21" s="319"/>
      <c r="T21" s="319"/>
    </row>
    <row r="22" spans="1:20" s="255" customFormat="1" ht="22.5">
      <c r="A22" s="749"/>
      <c r="B22" s="319"/>
      <c r="C22" s="319"/>
      <c r="D22" s="319"/>
      <c r="F22" s="657" t="str">
        <f>"4."&amp;mergeValue(A22)</f>
        <v>4.3</v>
      </c>
      <c r="G22" s="560" t="s">
        <v>531</v>
      </c>
      <c r="H22" s="660" t="s">
        <v>484</v>
      </c>
      <c r="I22" s="286"/>
      <c r="J22" s="472"/>
      <c r="K22" s="319"/>
      <c r="L22" s="319"/>
      <c r="M22" s="319"/>
      <c r="N22" s="319"/>
      <c r="O22" s="319"/>
      <c r="P22" s="319"/>
      <c r="Q22" s="319"/>
      <c r="R22" s="319"/>
      <c r="S22" s="319"/>
      <c r="T22" s="319"/>
    </row>
    <row r="23" spans="1:20" s="255" customFormat="1" ht="18.75">
      <c r="A23" s="749"/>
      <c r="B23" s="749">
        <v>1</v>
      </c>
      <c r="C23" s="648"/>
      <c r="D23" s="648"/>
      <c r="F23" s="657" t="str">
        <f>"4."&amp;mergeValue(A23) &amp;"."&amp;mergeValue(B23)</f>
        <v>4.3.1</v>
      </c>
      <c r="G23" s="463" t="s">
        <v>627</v>
      </c>
      <c r="H23" s="652" t="str">
        <f>IF(region_name="","",region_name)</f>
        <v>Тюменская область</v>
      </c>
      <c r="I23" s="286" t="s">
        <v>534</v>
      </c>
      <c r="J23" s="472"/>
      <c r="K23" s="319"/>
      <c r="L23" s="319"/>
      <c r="M23" s="319"/>
      <c r="N23" s="319"/>
      <c r="O23" s="319"/>
      <c r="P23" s="319"/>
      <c r="Q23" s="319"/>
      <c r="R23" s="319"/>
      <c r="S23" s="319"/>
      <c r="T23" s="319"/>
    </row>
    <row r="24" spans="1:20" s="255" customFormat="1" ht="22.5">
      <c r="A24" s="749"/>
      <c r="B24" s="749"/>
      <c r="C24" s="749">
        <v>1</v>
      </c>
      <c r="D24" s="648"/>
      <c r="F24" s="657" t="str">
        <f>"4."&amp;mergeValue(A24) &amp;"."&amp;mergeValue(B24)&amp;"."&amp;mergeValue(C24)</f>
        <v>4.3.1.1</v>
      </c>
      <c r="G24" s="481" t="s">
        <v>532</v>
      </c>
      <c r="H24" s="652" t="str">
        <f>IF(Территории!H19="","","" &amp; Территории!H19 &amp; "")</f>
        <v>Тюменский муниципальный район</v>
      </c>
      <c r="I24" s="286" t="s">
        <v>535</v>
      </c>
      <c r="J24" s="472"/>
      <c r="K24" s="319"/>
      <c r="L24" s="319"/>
      <c r="M24" s="319"/>
      <c r="N24" s="319"/>
      <c r="O24" s="319"/>
      <c r="P24" s="319"/>
      <c r="Q24" s="319"/>
      <c r="R24" s="319"/>
      <c r="S24" s="319"/>
      <c r="T24" s="319"/>
    </row>
    <row r="25" spans="1:20" s="255" customFormat="1" ht="56.25">
      <c r="A25" s="749"/>
      <c r="B25" s="749"/>
      <c r="C25" s="749"/>
      <c r="D25" s="648">
        <v>1</v>
      </c>
      <c r="F25" s="657" t="str">
        <f>"4."&amp;mergeValue(A25) &amp;"."&amp;mergeValue(B25)&amp;"."&amp;mergeValue(C25)&amp;"."&amp;mergeValue(D25)</f>
        <v>4.3.1.1.1</v>
      </c>
      <c r="G25" s="563" t="s">
        <v>533</v>
      </c>
      <c r="H25" s="652" t="str">
        <f>IF(Территории!R20="","","" &amp; Территории!R20 &amp; "")</f>
        <v>Каскаринское (71644430)</v>
      </c>
      <c r="I25" s="649" t="s">
        <v>626</v>
      </c>
      <c r="J25" s="472"/>
      <c r="K25" s="319"/>
      <c r="L25" s="319"/>
      <c r="M25" s="319"/>
      <c r="N25" s="319"/>
      <c r="O25" s="319"/>
      <c r="P25" s="319"/>
      <c r="Q25" s="319"/>
      <c r="R25" s="319"/>
      <c r="S25" s="319"/>
      <c r="T25" s="319"/>
    </row>
    <row r="26" spans="1:20" s="255" customFormat="1" ht="45">
      <c r="A26" s="749">
        <v>4</v>
      </c>
      <c r="B26" s="319"/>
      <c r="C26" s="319"/>
      <c r="D26" s="319"/>
      <c r="F26" s="657" t="str">
        <f>"2." &amp;mergeValue(A26)</f>
        <v>2.4</v>
      </c>
      <c r="G26" s="560" t="s">
        <v>529</v>
      </c>
      <c r="H26" s="652" t="str">
        <f>IF('Перечень тарифов'!R27="","наименование отсутствует","" &amp; 'Перечень тарифов'!R27 &amp; "")</f>
        <v>наименование отсутствует</v>
      </c>
      <c r="I26" s="286" t="s">
        <v>625</v>
      </c>
      <c r="J26" s="472"/>
      <c r="K26" s="319"/>
      <c r="L26" s="319"/>
      <c r="M26" s="319"/>
      <c r="N26" s="319"/>
      <c r="O26" s="319"/>
      <c r="P26" s="319"/>
      <c r="Q26" s="319"/>
      <c r="R26" s="319"/>
      <c r="S26" s="319"/>
      <c r="T26" s="319"/>
    </row>
    <row r="27" spans="1:20" s="255" customFormat="1" ht="22.5">
      <c r="A27" s="749"/>
      <c r="B27" s="319"/>
      <c r="C27" s="319"/>
      <c r="D27" s="319"/>
      <c r="F27" s="657" t="str">
        <f>"3." &amp;mergeValue(A27)</f>
        <v>3.4</v>
      </c>
      <c r="G27" s="560" t="s">
        <v>530</v>
      </c>
      <c r="H27" s="652" t="str">
        <f>IF('Перечень тарифов'!F21="","наименование отсутствует","" &amp; 'Перечень тарифов'!F21 &amp; "")</f>
        <v>Водоотведение</v>
      </c>
      <c r="I27" s="286" t="s">
        <v>623</v>
      </c>
      <c r="J27" s="472"/>
      <c r="K27" s="319"/>
      <c r="L27" s="319"/>
      <c r="M27" s="319"/>
      <c r="N27" s="319"/>
      <c r="O27" s="319"/>
      <c r="P27" s="319"/>
      <c r="Q27" s="319"/>
      <c r="R27" s="319"/>
      <c r="S27" s="319"/>
      <c r="T27" s="319"/>
    </row>
    <row r="28" spans="1:20" s="255" customFormat="1" ht="22.5">
      <c r="A28" s="749"/>
      <c r="B28" s="319"/>
      <c r="C28" s="319"/>
      <c r="D28" s="319"/>
      <c r="F28" s="657" t="str">
        <f>"4."&amp;mergeValue(A28)</f>
        <v>4.4</v>
      </c>
      <c r="G28" s="560" t="s">
        <v>531</v>
      </c>
      <c r="H28" s="660" t="s">
        <v>484</v>
      </c>
      <c r="I28" s="286"/>
      <c r="J28" s="472"/>
      <c r="K28" s="319"/>
      <c r="L28" s="319"/>
      <c r="M28" s="319"/>
      <c r="N28" s="319"/>
      <c r="O28" s="319"/>
      <c r="P28" s="319"/>
      <c r="Q28" s="319"/>
      <c r="R28" s="319"/>
      <c r="S28" s="319"/>
      <c r="T28" s="319"/>
    </row>
    <row r="29" spans="1:20" s="255" customFormat="1" ht="18.75">
      <c r="A29" s="749"/>
      <c r="B29" s="749">
        <v>1</v>
      </c>
      <c r="C29" s="648"/>
      <c r="D29" s="648"/>
      <c r="F29" s="657" t="str">
        <f>"4."&amp;mergeValue(A29) &amp;"."&amp;mergeValue(B29)</f>
        <v>4.4.1</v>
      </c>
      <c r="G29" s="463" t="s">
        <v>627</v>
      </c>
      <c r="H29" s="652" t="str">
        <f>IF(region_name="","",region_name)</f>
        <v>Тюменская область</v>
      </c>
      <c r="I29" s="286" t="s">
        <v>534</v>
      </c>
      <c r="J29" s="472"/>
      <c r="K29" s="319"/>
      <c r="L29" s="319"/>
      <c r="M29" s="319"/>
      <c r="N29" s="319"/>
      <c r="O29" s="319"/>
      <c r="P29" s="319"/>
      <c r="Q29" s="319"/>
      <c r="R29" s="319"/>
      <c r="S29" s="319"/>
      <c r="T29" s="319"/>
    </row>
    <row r="30" spans="1:20" s="255" customFormat="1" ht="22.5">
      <c r="A30" s="749"/>
      <c r="B30" s="749"/>
      <c r="C30" s="749">
        <v>1</v>
      </c>
      <c r="D30" s="648"/>
      <c r="F30" s="657" t="str">
        <f>"4."&amp;mergeValue(A30) &amp;"."&amp;mergeValue(B30)&amp;"."&amp;mergeValue(C30)</f>
        <v>4.4.1.1</v>
      </c>
      <c r="G30" s="481" t="s">
        <v>532</v>
      </c>
      <c r="H30" s="652" t="str">
        <f>IF(Территории!H22="","","" &amp; Территории!H22 &amp; "")</f>
        <v>Тюменский муниципальный район</v>
      </c>
      <c r="I30" s="286" t="s">
        <v>535</v>
      </c>
      <c r="J30" s="472"/>
      <c r="K30" s="319"/>
      <c r="L30" s="319"/>
      <c r="M30" s="319"/>
      <c r="N30" s="319"/>
      <c r="O30" s="319"/>
      <c r="P30" s="319"/>
      <c r="Q30" s="319"/>
      <c r="R30" s="319"/>
      <c r="S30" s="319"/>
      <c r="T30" s="319"/>
    </row>
    <row r="31" spans="1:20" s="255" customFormat="1" ht="56.25">
      <c r="A31" s="749"/>
      <c r="B31" s="749"/>
      <c r="C31" s="749"/>
      <c r="D31" s="648">
        <v>1</v>
      </c>
      <c r="F31" s="657" t="str">
        <f>"4."&amp;mergeValue(A31) &amp;"."&amp;mergeValue(B31)&amp;"."&amp;mergeValue(C31)&amp;"."&amp;mergeValue(D31)</f>
        <v>4.4.1.1.1</v>
      </c>
      <c r="G31" s="563" t="s">
        <v>533</v>
      </c>
      <c r="H31" s="652" t="str">
        <f>IF(Территории!R23="","","" &amp; Территории!R23 &amp; "")</f>
        <v>Московское (71644450)</v>
      </c>
      <c r="I31" s="649" t="s">
        <v>626</v>
      </c>
      <c r="J31" s="472"/>
      <c r="K31" s="319"/>
      <c r="L31" s="319"/>
      <c r="M31" s="319"/>
      <c r="N31" s="319"/>
      <c r="O31" s="319"/>
      <c r="P31" s="319"/>
      <c r="Q31" s="319"/>
      <c r="R31" s="319"/>
      <c r="S31" s="319"/>
      <c r="T31" s="319"/>
    </row>
    <row r="32" spans="1:20" s="255" customFormat="1" ht="45">
      <c r="A32" s="749">
        <v>5</v>
      </c>
      <c r="B32" s="319"/>
      <c r="C32" s="319"/>
      <c r="D32" s="319"/>
      <c r="F32" s="657" t="str">
        <f>"2." &amp;mergeValue(A32)</f>
        <v>2.5</v>
      </c>
      <c r="G32" s="560" t="s">
        <v>529</v>
      </c>
      <c r="H32" s="652" t="str">
        <f>IF('Перечень тарифов'!R29="","наименование отсутствует","" &amp; 'Перечень тарифов'!R29 &amp; "")</f>
        <v>наименование отсутствует</v>
      </c>
      <c r="I32" s="286" t="s">
        <v>625</v>
      </c>
      <c r="J32" s="472"/>
      <c r="K32" s="319"/>
      <c r="L32" s="319"/>
      <c r="M32" s="319"/>
      <c r="N32" s="319"/>
      <c r="O32" s="319"/>
      <c r="P32" s="319"/>
      <c r="Q32" s="319"/>
      <c r="R32" s="319"/>
      <c r="S32" s="319"/>
      <c r="T32" s="319"/>
    </row>
    <row r="33" spans="1:20" s="255" customFormat="1" ht="22.5">
      <c r="A33" s="749"/>
      <c r="B33" s="319"/>
      <c r="C33" s="319"/>
      <c r="D33" s="319"/>
      <c r="F33" s="657" t="str">
        <f>"3." &amp;mergeValue(A33)</f>
        <v>3.5</v>
      </c>
      <c r="G33" s="560" t="s">
        <v>530</v>
      </c>
      <c r="H33" s="652" t="str">
        <f>IF('Перечень тарифов'!F21="","наименование отсутствует","" &amp; 'Перечень тарифов'!F21 &amp; "")</f>
        <v>Водоотведение</v>
      </c>
      <c r="I33" s="286" t="s">
        <v>623</v>
      </c>
      <c r="J33" s="472"/>
      <c r="K33" s="319"/>
      <c r="L33" s="319"/>
      <c r="M33" s="319"/>
      <c r="N33" s="319"/>
      <c r="O33" s="319"/>
      <c r="P33" s="319"/>
      <c r="Q33" s="319"/>
      <c r="R33" s="319"/>
      <c r="S33" s="319"/>
      <c r="T33" s="319"/>
    </row>
    <row r="34" spans="1:20" s="255" customFormat="1" ht="22.5">
      <c r="A34" s="749"/>
      <c r="B34" s="319"/>
      <c r="C34" s="319"/>
      <c r="D34" s="319"/>
      <c r="F34" s="657" t="str">
        <f>"4."&amp;mergeValue(A34)</f>
        <v>4.5</v>
      </c>
      <c r="G34" s="560" t="s">
        <v>531</v>
      </c>
      <c r="H34" s="660" t="s">
        <v>484</v>
      </c>
      <c r="I34" s="286"/>
      <c r="J34" s="472"/>
      <c r="K34" s="319"/>
      <c r="L34" s="319"/>
      <c r="M34" s="319"/>
      <c r="N34" s="319"/>
      <c r="O34" s="319"/>
      <c r="P34" s="319"/>
      <c r="Q34" s="319"/>
      <c r="R34" s="319"/>
      <c r="S34" s="319"/>
      <c r="T34" s="319"/>
    </row>
    <row r="35" spans="1:20" s="255" customFormat="1" ht="18.75">
      <c r="A35" s="749"/>
      <c r="B35" s="749">
        <v>1</v>
      </c>
      <c r="C35" s="648"/>
      <c r="D35" s="648"/>
      <c r="F35" s="657" t="str">
        <f>"4."&amp;mergeValue(A35) &amp;"."&amp;mergeValue(B35)</f>
        <v>4.5.1</v>
      </c>
      <c r="G35" s="463" t="s">
        <v>627</v>
      </c>
      <c r="H35" s="652" t="str">
        <f>IF(region_name="","",region_name)</f>
        <v>Тюменская область</v>
      </c>
      <c r="I35" s="286" t="s">
        <v>534</v>
      </c>
      <c r="J35" s="472"/>
      <c r="K35" s="319"/>
      <c r="L35" s="319"/>
      <c r="M35" s="319"/>
      <c r="N35" s="319"/>
      <c r="O35" s="319"/>
      <c r="P35" s="319"/>
      <c r="Q35" s="319"/>
      <c r="R35" s="319"/>
      <c r="S35" s="319"/>
      <c r="T35" s="319"/>
    </row>
    <row r="36" spans="1:20" s="255" customFormat="1" ht="22.5">
      <c r="A36" s="749"/>
      <c r="B36" s="749"/>
      <c r="C36" s="749">
        <v>1</v>
      </c>
      <c r="D36" s="648"/>
      <c r="F36" s="657" t="str">
        <f>"4."&amp;mergeValue(A36) &amp;"."&amp;mergeValue(B36)&amp;"."&amp;mergeValue(C36)</f>
        <v>4.5.1.1</v>
      </c>
      <c r="G36" s="481" t="s">
        <v>532</v>
      </c>
      <c r="H36" s="652" t="str">
        <f>IF(Территории!H25="","","" &amp; Территории!H25 &amp; "")</f>
        <v>Тюменский муниципальный район</v>
      </c>
      <c r="I36" s="286" t="s">
        <v>535</v>
      </c>
      <c r="J36" s="472"/>
      <c r="K36" s="319"/>
      <c r="L36" s="319"/>
      <c r="M36" s="319"/>
      <c r="N36" s="319"/>
      <c r="O36" s="319"/>
      <c r="P36" s="319"/>
      <c r="Q36" s="319"/>
      <c r="R36" s="319"/>
      <c r="S36" s="319"/>
      <c r="T36" s="319"/>
    </row>
    <row r="37" spans="1:20" s="255" customFormat="1" ht="56.25">
      <c r="A37" s="749"/>
      <c r="B37" s="749"/>
      <c r="C37" s="749"/>
      <c r="D37" s="648">
        <v>1</v>
      </c>
      <c r="F37" s="657" t="str">
        <f>"4."&amp;mergeValue(A37) &amp;"."&amp;mergeValue(B37)&amp;"."&amp;mergeValue(C37)&amp;"."&amp;mergeValue(D37)</f>
        <v>4.5.1.1.1</v>
      </c>
      <c r="G37" s="563" t="s">
        <v>533</v>
      </c>
      <c r="H37" s="652" t="str">
        <f>IF(Территории!R26="","","" &amp; Территории!R26 &amp; "")</f>
        <v>Онохинское (71644458)</v>
      </c>
      <c r="I37" s="649" t="s">
        <v>626</v>
      </c>
      <c r="J37" s="472"/>
      <c r="K37" s="319"/>
      <c r="L37" s="319"/>
      <c r="M37" s="319"/>
      <c r="N37" s="319"/>
      <c r="O37" s="319"/>
      <c r="P37" s="319"/>
      <c r="Q37" s="319"/>
      <c r="R37" s="319"/>
      <c r="S37" s="319"/>
      <c r="T37" s="319"/>
    </row>
    <row r="38" spans="1:20" s="255" customFormat="1" ht="45">
      <c r="A38" s="749">
        <v>6</v>
      </c>
      <c r="B38" s="319"/>
      <c r="C38" s="319"/>
      <c r="D38" s="319"/>
      <c r="F38" s="657" t="str">
        <f>"2." &amp;mergeValue(A38)</f>
        <v>2.6</v>
      </c>
      <c r="G38" s="560" t="s">
        <v>529</v>
      </c>
      <c r="H38" s="652" t="str">
        <f>IF('Перечень тарифов'!R31="","наименование отсутствует","" &amp; 'Перечень тарифов'!R31 &amp; "")</f>
        <v>наименование отсутствует</v>
      </c>
      <c r="I38" s="286" t="s">
        <v>625</v>
      </c>
      <c r="J38" s="472"/>
      <c r="K38" s="319"/>
      <c r="L38" s="319"/>
      <c r="M38" s="319"/>
      <c r="N38" s="319"/>
      <c r="O38" s="319"/>
      <c r="P38" s="319"/>
      <c r="Q38" s="319"/>
      <c r="R38" s="319"/>
      <c r="S38" s="319"/>
      <c r="T38" s="319"/>
    </row>
    <row r="39" spans="1:20" s="255" customFormat="1" ht="22.5">
      <c r="A39" s="749"/>
      <c r="B39" s="319"/>
      <c r="C39" s="319"/>
      <c r="D39" s="319"/>
      <c r="F39" s="657" t="str">
        <f>"3." &amp;mergeValue(A39)</f>
        <v>3.6</v>
      </c>
      <c r="G39" s="560" t="s">
        <v>530</v>
      </c>
      <c r="H39" s="652" t="str">
        <f>IF('Перечень тарифов'!F21="","наименование отсутствует","" &amp; 'Перечень тарифов'!F21 &amp; "")</f>
        <v>Водоотведение</v>
      </c>
      <c r="I39" s="286" t="s">
        <v>623</v>
      </c>
      <c r="J39" s="472"/>
      <c r="K39" s="319"/>
      <c r="L39" s="319"/>
      <c r="M39" s="319"/>
      <c r="N39" s="319"/>
      <c r="O39" s="319"/>
      <c r="P39" s="319"/>
      <c r="Q39" s="319"/>
      <c r="R39" s="319"/>
      <c r="S39" s="319"/>
      <c r="T39" s="319"/>
    </row>
    <row r="40" spans="1:20" s="255" customFormat="1" ht="22.5">
      <c r="A40" s="749"/>
      <c r="B40" s="319"/>
      <c r="C40" s="319"/>
      <c r="D40" s="319"/>
      <c r="F40" s="657" t="str">
        <f>"4."&amp;mergeValue(A40)</f>
        <v>4.6</v>
      </c>
      <c r="G40" s="560" t="s">
        <v>531</v>
      </c>
      <c r="H40" s="660" t="s">
        <v>484</v>
      </c>
      <c r="I40" s="286"/>
      <c r="J40" s="472"/>
      <c r="K40" s="319"/>
      <c r="L40" s="319"/>
      <c r="M40" s="319"/>
      <c r="N40" s="319"/>
      <c r="O40" s="319"/>
      <c r="P40" s="319"/>
      <c r="Q40" s="319"/>
      <c r="R40" s="319"/>
      <c r="S40" s="319"/>
      <c r="T40" s="319"/>
    </row>
    <row r="41" spans="1:20" s="255" customFormat="1" ht="18.75">
      <c r="A41" s="749"/>
      <c r="B41" s="749">
        <v>1</v>
      </c>
      <c r="C41" s="648"/>
      <c r="D41" s="648"/>
      <c r="F41" s="657" t="str">
        <f>"4."&amp;mergeValue(A41) &amp;"."&amp;mergeValue(B41)</f>
        <v>4.6.1</v>
      </c>
      <c r="G41" s="463" t="s">
        <v>627</v>
      </c>
      <c r="H41" s="652" t="str">
        <f>IF(region_name="","",region_name)</f>
        <v>Тюменская область</v>
      </c>
      <c r="I41" s="286" t="s">
        <v>534</v>
      </c>
      <c r="J41" s="472"/>
      <c r="K41" s="319"/>
      <c r="L41" s="319"/>
      <c r="M41" s="319"/>
      <c r="N41" s="319"/>
      <c r="O41" s="319"/>
      <c r="P41" s="319"/>
      <c r="Q41" s="319"/>
      <c r="R41" s="319"/>
      <c r="S41" s="319"/>
      <c r="T41" s="319"/>
    </row>
    <row r="42" spans="1:20" s="255" customFormat="1" ht="22.5">
      <c r="A42" s="749"/>
      <c r="B42" s="749"/>
      <c r="C42" s="749">
        <v>1</v>
      </c>
      <c r="D42" s="648"/>
      <c r="F42" s="657" t="str">
        <f>"4."&amp;mergeValue(A42) &amp;"."&amp;mergeValue(B42)&amp;"."&amp;mergeValue(C42)</f>
        <v>4.6.1.1</v>
      </c>
      <c r="G42" s="481" t="s">
        <v>532</v>
      </c>
      <c r="H42" s="652" t="str">
        <f>IF(Территории!H28="","","" &amp; Территории!H28 &amp; "")</f>
        <v>Тюменский муниципальный район</v>
      </c>
      <c r="I42" s="286" t="s">
        <v>535</v>
      </c>
      <c r="J42" s="472"/>
      <c r="K42" s="319"/>
      <c r="L42" s="319"/>
      <c r="M42" s="319"/>
      <c r="N42" s="319"/>
      <c r="O42" s="319"/>
      <c r="P42" s="319"/>
      <c r="Q42" s="319"/>
      <c r="R42" s="319"/>
      <c r="S42" s="319"/>
      <c r="T42" s="319"/>
    </row>
    <row r="43" spans="1:20" s="255" customFormat="1" ht="56.25">
      <c r="A43" s="749"/>
      <c r="B43" s="749"/>
      <c r="C43" s="749"/>
      <c r="D43" s="648">
        <v>1</v>
      </c>
      <c r="F43" s="657" t="str">
        <f>"4."&amp;mergeValue(A43) &amp;"."&amp;mergeValue(B43)&amp;"."&amp;mergeValue(C43)&amp;"."&amp;mergeValue(D43)</f>
        <v>4.6.1.1.1</v>
      </c>
      <c r="G43" s="563" t="s">
        <v>533</v>
      </c>
      <c r="H43" s="652" t="str">
        <f>IF(Территории!R29="","","" &amp; Территории!R29 &amp; "")</f>
        <v>Переваловское (71644460)</v>
      </c>
      <c r="I43" s="649" t="s">
        <v>626</v>
      </c>
      <c r="J43" s="472"/>
      <c r="K43" s="319"/>
      <c r="L43" s="319"/>
      <c r="M43" s="319"/>
      <c r="N43" s="319"/>
      <c r="O43" s="319"/>
      <c r="P43" s="319"/>
      <c r="Q43" s="319"/>
      <c r="R43" s="319"/>
      <c r="S43" s="319"/>
      <c r="T43" s="319"/>
    </row>
    <row r="44" spans="1:20" s="255" customFormat="1" ht="45">
      <c r="A44" s="749">
        <v>7</v>
      </c>
      <c r="B44" s="319"/>
      <c r="C44" s="319"/>
      <c r="D44" s="319"/>
      <c r="F44" s="657" t="str">
        <f>"2." &amp;mergeValue(A44)</f>
        <v>2.7</v>
      </c>
      <c r="G44" s="560" t="s">
        <v>529</v>
      </c>
      <c r="H44" s="652" t="str">
        <f>IF('Перечень тарифов'!R33="","наименование отсутствует","" &amp; 'Перечень тарифов'!R33 &amp; "")</f>
        <v>наименование отсутствует</v>
      </c>
      <c r="I44" s="286" t="s">
        <v>625</v>
      </c>
      <c r="J44" s="472"/>
      <c r="K44" s="319"/>
      <c r="L44" s="319"/>
      <c r="M44" s="319"/>
      <c r="N44" s="319"/>
      <c r="O44" s="319"/>
      <c r="P44" s="319"/>
      <c r="Q44" s="319"/>
      <c r="R44" s="319"/>
      <c r="S44" s="319"/>
      <c r="T44" s="319"/>
    </row>
    <row r="45" spans="1:20" s="255" customFormat="1" ht="22.5">
      <c r="A45" s="749"/>
      <c r="B45" s="319"/>
      <c r="C45" s="319"/>
      <c r="D45" s="319"/>
      <c r="F45" s="657" t="str">
        <f>"3." &amp;mergeValue(A45)</f>
        <v>3.7</v>
      </c>
      <c r="G45" s="560" t="s">
        <v>530</v>
      </c>
      <c r="H45" s="652" t="str">
        <f>IF('Перечень тарифов'!F21="","наименование отсутствует","" &amp; 'Перечень тарифов'!F21 &amp; "")</f>
        <v>Водоотведение</v>
      </c>
      <c r="I45" s="286" t="s">
        <v>623</v>
      </c>
      <c r="J45" s="472"/>
      <c r="K45" s="319"/>
      <c r="L45" s="319"/>
      <c r="M45" s="319"/>
      <c r="N45" s="319"/>
      <c r="O45" s="319"/>
      <c r="P45" s="319"/>
      <c r="Q45" s="319"/>
      <c r="R45" s="319"/>
      <c r="S45" s="319"/>
      <c r="T45" s="319"/>
    </row>
    <row r="46" spans="1:20" s="255" customFormat="1" ht="22.5">
      <c r="A46" s="749"/>
      <c r="B46" s="319"/>
      <c r="C46" s="319"/>
      <c r="D46" s="319"/>
      <c r="F46" s="657" t="str">
        <f>"4."&amp;mergeValue(A46)</f>
        <v>4.7</v>
      </c>
      <c r="G46" s="560" t="s">
        <v>531</v>
      </c>
      <c r="H46" s="660" t="s">
        <v>484</v>
      </c>
      <c r="I46" s="286"/>
      <c r="J46" s="472"/>
      <c r="K46" s="319"/>
      <c r="L46" s="319"/>
      <c r="M46" s="319"/>
      <c r="N46" s="319"/>
      <c r="O46" s="319"/>
      <c r="P46" s="319"/>
      <c r="Q46" s="319"/>
      <c r="R46" s="319"/>
      <c r="S46" s="319"/>
      <c r="T46" s="319"/>
    </row>
    <row r="47" spans="1:20" s="255" customFormat="1" ht="18.75">
      <c r="A47" s="749"/>
      <c r="B47" s="749">
        <v>1</v>
      </c>
      <c r="C47" s="648"/>
      <c r="D47" s="648"/>
      <c r="F47" s="657" t="str">
        <f>"4."&amp;mergeValue(A47) &amp;"."&amp;mergeValue(B47)</f>
        <v>4.7.1</v>
      </c>
      <c r="G47" s="463" t="s">
        <v>627</v>
      </c>
      <c r="H47" s="652" t="str">
        <f>IF(region_name="","",region_name)</f>
        <v>Тюменская область</v>
      </c>
      <c r="I47" s="286" t="s">
        <v>534</v>
      </c>
      <c r="J47" s="472"/>
      <c r="K47" s="319"/>
      <c r="L47" s="319"/>
      <c r="M47" s="319"/>
      <c r="N47" s="319"/>
      <c r="O47" s="319"/>
      <c r="P47" s="319"/>
      <c r="Q47" s="319"/>
      <c r="R47" s="319"/>
      <c r="S47" s="319"/>
      <c r="T47" s="319"/>
    </row>
    <row r="48" spans="1:20" s="255" customFormat="1" ht="22.5">
      <c r="A48" s="749"/>
      <c r="B48" s="749"/>
      <c r="C48" s="749">
        <v>1</v>
      </c>
      <c r="D48" s="648"/>
      <c r="F48" s="657" t="str">
        <f>"4."&amp;mergeValue(A48) &amp;"."&amp;mergeValue(B48)&amp;"."&amp;mergeValue(C48)</f>
        <v>4.7.1.1</v>
      </c>
      <c r="G48" s="481" t="s">
        <v>532</v>
      </c>
      <c r="H48" s="652" t="str">
        <f>IF(Территории!H31="","","" &amp; Территории!H31 &amp; "")</f>
        <v>Тюменский муниципальный район</v>
      </c>
      <c r="I48" s="286" t="s">
        <v>535</v>
      </c>
      <c r="J48" s="472"/>
      <c r="K48" s="319"/>
      <c r="L48" s="319"/>
      <c r="M48" s="319"/>
      <c r="N48" s="319"/>
      <c r="O48" s="319"/>
      <c r="P48" s="319"/>
      <c r="Q48" s="319"/>
      <c r="R48" s="319"/>
      <c r="S48" s="319"/>
      <c r="T48" s="319"/>
    </row>
    <row r="49" spans="1:20" s="255" customFormat="1" ht="56.25">
      <c r="A49" s="749"/>
      <c r="B49" s="749"/>
      <c r="C49" s="749"/>
      <c r="D49" s="648">
        <v>1</v>
      </c>
      <c r="F49" s="657" t="str">
        <f>"4."&amp;mergeValue(A49) &amp;"."&amp;mergeValue(B49)&amp;"."&amp;mergeValue(C49)&amp;"."&amp;mergeValue(D49)</f>
        <v>4.7.1.1.1</v>
      </c>
      <c r="G49" s="563" t="s">
        <v>533</v>
      </c>
      <c r="H49" s="652" t="str">
        <f>IF(Территории!R32="","","" &amp; Территории!R32 &amp; "")</f>
        <v>Червишевское (71644480)</v>
      </c>
      <c r="I49" s="649" t="s">
        <v>626</v>
      </c>
      <c r="J49" s="472"/>
      <c r="K49" s="319"/>
      <c r="L49" s="319"/>
      <c r="M49" s="319"/>
      <c r="N49" s="319"/>
      <c r="O49" s="319"/>
      <c r="P49" s="319"/>
      <c r="Q49" s="319"/>
      <c r="R49" s="319"/>
      <c r="S49" s="319"/>
      <c r="T49" s="319"/>
    </row>
    <row r="50" spans="1:20" s="465" customFormat="1" ht="3" customHeight="1">
      <c r="A50" s="467"/>
      <c r="B50" s="467"/>
      <c r="C50" s="467"/>
      <c r="D50" s="467"/>
      <c r="F50" s="464"/>
      <c r="G50" s="561"/>
      <c r="H50" s="562"/>
      <c r="I50" s="343"/>
      <c r="J50" s="467"/>
      <c r="K50" s="467"/>
      <c r="L50" s="467"/>
      <c r="M50" s="467"/>
      <c r="N50" s="467"/>
      <c r="O50" s="467"/>
      <c r="P50" s="467"/>
      <c r="Q50" s="467"/>
      <c r="R50" s="467"/>
      <c r="S50" s="467"/>
      <c r="T50" s="467"/>
    </row>
    <row r="51" spans="1:20" s="465" customFormat="1" ht="15" customHeight="1">
      <c r="A51" s="467"/>
      <c r="B51" s="467"/>
      <c r="C51" s="467"/>
      <c r="D51" s="467"/>
      <c r="F51" s="464"/>
      <c r="G51" s="744" t="s">
        <v>628</v>
      </c>
      <c r="H51" s="744"/>
      <c r="I51" s="343"/>
      <c r="J51" s="467"/>
      <c r="K51" s="467"/>
      <c r="L51" s="467"/>
      <c r="M51" s="467"/>
      <c r="N51" s="467"/>
      <c r="O51" s="467"/>
      <c r="P51" s="467"/>
      <c r="Q51" s="467"/>
      <c r="R51" s="467"/>
      <c r="S51" s="467"/>
      <c r="T51" s="467"/>
    </row>
  </sheetData>
  <sheetProtection password="FA9C" sheet="1" objects="1" scenarios="1" formatColumns="0" formatRows="0"/>
  <mergeCells count="25">
    <mergeCell ref="G51:H51"/>
    <mergeCell ref="A38:A43"/>
    <mergeCell ref="B41:B43"/>
    <mergeCell ref="C42:C43"/>
    <mergeCell ref="A44:A49"/>
    <mergeCell ref="B47:B49"/>
    <mergeCell ref="C48:C49"/>
    <mergeCell ref="A26:A31"/>
    <mergeCell ref="B29:B31"/>
    <mergeCell ref="C30:C31"/>
    <mergeCell ref="A32:A37"/>
    <mergeCell ref="B35:B37"/>
    <mergeCell ref="C36:C37"/>
    <mergeCell ref="A14:A19"/>
    <mergeCell ref="B17:B19"/>
    <mergeCell ref="C18:C19"/>
    <mergeCell ref="A20:A25"/>
    <mergeCell ref="B23:B25"/>
    <mergeCell ref="C24:C2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50:I51">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election activeCell="E20" sqref="E20"/>
    </sheetView>
  </sheetViews>
  <sheetFormatPr defaultRowHeight="14.25"/>
  <cols>
    <col min="1" max="2" width="9.140625" style="12" hidden="1" customWidth="1"/>
    <col min="3" max="3" width="3.7109375" style="48" bestFit="1" customWidth="1"/>
    <col min="4" max="4" width="6.28515625" style="12" bestFit="1" customWidth="1"/>
    <col min="5" max="5" width="94.85546875" style="12" customWidth="1"/>
    <col min="6" max="16384" width="9.140625" style="12"/>
  </cols>
  <sheetData>
    <row r="1" spans="3:9" hidden="1"/>
    <row r="2" spans="3:9" hidden="1"/>
    <row r="3" spans="3:9" hidden="1"/>
    <row r="4" spans="3:9" hidden="1"/>
    <row r="5" spans="3:9" hidden="1"/>
    <row r="6" spans="3:9" ht="3" customHeight="1">
      <c r="C6" s="49"/>
      <c r="D6" s="13"/>
      <c r="E6" s="13"/>
    </row>
    <row r="7" spans="3:9" ht="22.5">
      <c r="C7" s="49"/>
      <c r="D7" s="700" t="s">
        <v>317</v>
      </c>
      <c r="E7" s="702"/>
      <c r="F7" s="602"/>
    </row>
    <row r="8" spans="3:9" ht="3" customHeight="1">
      <c r="C8" s="49"/>
      <c r="D8" s="13"/>
      <c r="E8" s="13"/>
    </row>
    <row r="9" spans="3:9" ht="15.95" customHeight="1">
      <c r="C9" s="49"/>
      <c r="D9" s="104" t="s">
        <v>95</v>
      </c>
      <c r="E9" s="570" t="s">
        <v>316</v>
      </c>
    </row>
    <row r="10" spans="3:9" ht="12" customHeight="1">
      <c r="C10" s="49"/>
      <c r="D10" s="41" t="s">
        <v>96</v>
      </c>
      <c r="E10" s="41" t="s">
        <v>52</v>
      </c>
    </row>
    <row r="11" spans="3:9" ht="11.25" hidden="1" customHeight="1">
      <c r="C11" s="49"/>
      <c r="D11" s="259">
        <v>0</v>
      </c>
      <c r="E11" s="571"/>
    </row>
    <row r="12" spans="3:9" ht="30.75" customHeight="1">
      <c r="C12" s="221"/>
      <c r="D12" s="128">
        <v>1</v>
      </c>
      <c r="E12" s="222" t="s">
        <v>1536</v>
      </c>
    </row>
    <row r="13" spans="3:9" ht="12" customHeight="1">
      <c r="C13" s="49"/>
      <c r="D13" s="572"/>
      <c r="E13" s="573" t="s">
        <v>180</v>
      </c>
    </row>
    <row r="14" spans="3:9" ht="3" customHeight="1"/>
    <row r="15" spans="3:9" ht="22.5" customHeight="1">
      <c r="C15" s="223"/>
      <c r="D15" s="829" t="s">
        <v>318</v>
      </c>
      <c r="E15" s="829"/>
      <c r="F15" s="224"/>
      <c r="G15" s="224"/>
      <c r="H15" s="224"/>
      <c r="I15" s="224"/>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abSelected="1" topLeftCell="C6" zoomScaleNormal="100" workbookViewId="0"/>
  </sheetViews>
  <sheetFormatPr defaultRowHeight="14.25"/>
  <cols>
    <col min="1" max="2" width="9.140625" style="12" hidden="1" customWidth="1"/>
    <col min="3" max="3" width="3.7109375" style="48" customWidth="1"/>
    <col min="4" max="4" width="6.28515625" style="12" customWidth="1"/>
    <col min="5" max="5" width="94.85546875" style="12" customWidth="1"/>
    <col min="6" max="16384" width="9.140625" style="12"/>
  </cols>
  <sheetData>
    <row r="1" spans="3:12" hidden="1">
      <c r="L1" s="574"/>
    </row>
    <row r="2" spans="3:12" hidden="1"/>
    <row r="3" spans="3:12" hidden="1"/>
    <row r="4" spans="3:12" hidden="1"/>
    <row r="5" spans="3:12" hidden="1"/>
    <row r="6" spans="3:12" ht="3" customHeight="1">
      <c r="C6" s="49"/>
      <c r="D6" s="13"/>
      <c r="E6" s="13"/>
    </row>
    <row r="7" spans="3:12" ht="22.5">
      <c r="C7" s="49"/>
      <c r="D7" s="826" t="s">
        <v>58</v>
      </c>
      <c r="E7" s="826"/>
      <c r="F7" s="602"/>
    </row>
    <row r="8" spans="3:12" ht="3" customHeight="1">
      <c r="C8" s="49"/>
      <c r="D8" s="13"/>
      <c r="E8" s="13"/>
    </row>
    <row r="9" spans="3:12" ht="15.95" customHeight="1">
      <c r="C9" s="49"/>
      <c r="D9" s="104" t="s">
        <v>95</v>
      </c>
      <c r="E9" s="116" t="s">
        <v>179</v>
      </c>
    </row>
    <row r="10" spans="3:12" ht="12" customHeight="1">
      <c r="C10" s="49"/>
      <c r="D10" s="41" t="s">
        <v>96</v>
      </c>
      <c r="E10" s="41" t="s">
        <v>52</v>
      </c>
    </row>
    <row r="11" spans="3:12" ht="15" hidden="1" customHeight="1">
      <c r="C11" s="49"/>
      <c r="D11" s="128">
        <v>0</v>
      </c>
      <c r="E11" s="258"/>
    </row>
    <row r="12" spans="3:12">
      <c r="C12" s="49"/>
      <c r="D12" s="117"/>
      <c r="E12" s="115" t="s">
        <v>180</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election activeCell="B5" sqref="B5"/>
    </sheetView>
  </sheetViews>
  <sheetFormatPr defaultRowHeight="11.25"/>
  <cols>
    <col min="1" max="1" width="1.7109375" style="45" customWidth="1"/>
    <col min="2" max="2" width="34.5703125" style="45" customWidth="1"/>
    <col min="3" max="3" width="85.5703125" style="45" customWidth="1"/>
    <col min="4" max="4" width="17.7109375" style="45" customWidth="1"/>
    <col min="5" max="16384" width="9.140625" style="45"/>
  </cols>
  <sheetData>
    <row r="1" spans="2:5" ht="3" customHeight="1"/>
    <row r="2" spans="2:5" ht="22.5">
      <c r="B2" s="830" t="s">
        <v>59</v>
      </c>
      <c r="C2" s="830"/>
      <c r="D2" s="830"/>
      <c r="E2" s="603"/>
    </row>
    <row r="3" spans="2:5" ht="3" customHeight="1"/>
    <row r="4" spans="2:5" ht="21.75" customHeight="1" thickBot="1">
      <c r="B4" s="672" t="s">
        <v>1</v>
      </c>
      <c r="C4" s="672" t="s">
        <v>94</v>
      </c>
      <c r="D4" s="672" t="s">
        <v>75</v>
      </c>
    </row>
    <row r="5" spans="2:5" ht="12" thickTop="1"/>
  </sheetData>
  <sheetProtection password="FA9C" sheet="1" objects="1" scenarios="1" formatColumns="0" formatRows="0" autoFilter="0"/>
  <autoFilter ref="B4:D4"/>
  <mergeCells count="1">
    <mergeCell ref="B2:D2"/>
  </mergeCells>
  <phoneticPr fontId="9"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sheetProtection formatColumns="0" formatRows="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308"/>
  <sheetViews>
    <sheetView showGridLines="0" workbookViewId="0"/>
  </sheetViews>
  <sheetFormatPr defaultRowHeight="11.25"/>
  <sheetData>
    <row r="1" spans="1:1">
      <c r="A1" s="640">
        <f>IF('Форма 3.2 | Т-ВО'!$O$22="",1,0)</f>
        <v>0</v>
      </c>
    </row>
    <row r="2" spans="1:1">
      <c r="A2" s="640">
        <f>IF('Форма 3.2 | Т-ВО'!$R$23="",1,0)</f>
        <v>0</v>
      </c>
    </row>
    <row r="3" spans="1:1">
      <c r="A3" s="640">
        <f>IF('Форма 3.2 | Т-ВО'!$T$23="",1,0)</f>
        <v>0</v>
      </c>
    </row>
    <row r="4" spans="1:1">
      <c r="A4" s="640">
        <f>IF('Форма 3.2 | Т-ВО'!$S$23="",1,0)</f>
        <v>0</v>
      </c>
    </row>
    <row r="5" spans="1:1">
      <c r="A5" s="640">
        <f>IF('Форма 3.2 | Т-ВО'!$U$23="",1,0)</f>
        <v>0</v>
      </c>
    </row>
    <row r="6" spans="1:1">
      <c r="A6" s="640">
        <f>IF('Форма 3.2 | Т-транс'!$O$22="",1,0)</f>
        <v>1</v>
      </c>
    </row>
    <row r="7" spans="1:1">
      <c r="A7" s="640">
        <f>IF('Форма 3.2 | Т-транс'!$R$23="",1,0)</f>
        <v>1</v>
      </c>
    </row>
    <row r="8" spans="1:1">
      <c r="A8" s="640">
        <f>IF('Форма 3.2 | Т-транс'!$T$23="",1,0)</f>
        <v>1</v>
      </c>
    </row>
    <row r="9" spans="1:1">
      <c r="A9" s="640">
        <f>IF('Форма 3.2 | Т-транс'!$S$23="",1,0)</f>
        <v>0</v>
      </c>
    </row>
    <row r="10" spans="1:1">
      <c r="A10" s="640">
        <f>IF('Форма 3.2 | Т-транс'!$U$23="",1,0)</f>
        <v>0</v>
      </c>
    </row>
    <row r="11" spans="1:1">
      <c r="A11" s="640">
        <f>IF('Форма 3.4 | Т-подкл(инд)'!$M$22="",1,0)</f>
        <v>1</v>
      </c>
    </row>
    <row r="12" spans="1:1">
      <c r="A12" s="640">
        <f>IF('Форма 3.4 | Т-подкл(инд)'!$Q$22="",1,0)</f>
        <v>1</v>
      </c>
    </row>
    <row r="13" spans="1:1">
      <c r="A13" s="640">
        <f>IF('Форма 3.4 | Т-подкл(инд)'!$AD$22="",1,0)</f>
        <v>1</v>
      </c>
    </row>
    <row r="14" spans="1:1">
      <c r="A14" s="640">
        <f>IF('Форма 3.4 | Т-подкл(инд)'!$AE$22="",1,0)</f>
        <v>1</v>
      </c>
    </row>
    <row r="15" spans="1:1">
      <c r="A15" s="640">
        <f>IF('Форма 3.4 | Т-подкл(инд)'!$AF$22="",1,0)</f>
        <v>1</v>
      </c>
    </row>
    <row r="16" spans="1:1">
      <c r="A16" s="640">
        <f>IF('Форма 3.4 | Т-подкл(инд)'!$AG$22="",1,0)</f>
        <v>1</v>
      </c>
    </row>
    <row r="17" spans="1:1">
      <c r="A17" s="640">
        <f>IF('Форма 3.4 | Т-подкл(инд)'!$AH$22="",1,0)</f>
        <v>1</v>
      </c>
    </row>
    <row r="18" spans="1:1">
      <c r="A18" s="640">
        <f>IF('Форма 3.4 | Т-подкл(инд)'!$AJ$22="",1,0)</f>
        <v>1</v>
      </c>
    </row>
    <row r="19" spans="1:1">
      <c r="A19" s="640">
        <f>IF('Форма 3.4 | Т-подкл(инд)'!$N$22="",1,0)</f>
        <v>0</v>
      </c>
    </row>
    <row r="20" spans="1:1">
      <c r="A20" s="640">
        <f>IF('Форма 3.4 | Т-подкл(инд)'!$R$22="",1,0)</f>
        <v>0</v>
      </c>
    </row>
    <row r="21" spans="1:1">
      <c r="A21" s="640">
        <f>IF('Форма 3.4 | Т-подкл(инд)'!$V$22="",1,0)</f>
        <v>0</v>
      </c>
    </row>
    <row r="22" spans="1:1">
      <c r="A22" s="640">
        <f>IF('Форма 3.4 | Т-подкл(инд)'!$Z$22="",1,0)</f>
        <v>0</v>
      </c>
    </row>
    <row r="23" spans="1:1">
      <c r="A23" s="640">
        <f>IF('Форма 3.4 | Т-подкл(инд)'!$AI$22="",1,0)</f>
        <v>0</v>
      </c>
    </row>
    <row r="24" spans="1:1">
      <c r="A24" s="640">
        <f>IF('Форма 3.4 | Т-подкл(инд)'!$AK$22="",1,0)</f>
        <v>0</v>
      </c>
    </row>
    <row r="25" spans="1:1">
      <c r="A25" s="640">
        <f>IF('Форма 3.4 | Т-подкл'!$P$22="",1,0)</f>
        <v>1</v>
      </c>
    </row>
    <row r="26" spans="1:1">
      <c r="A26" s="640">
        <f>IF('Форма 3.4 | Т-подкл'!$AC$22="",1,0)</f>
        <v>1</v>
      </c>
    </row>
    <row r="27" spans="1:1">
      <c r="A27" s="640">
        <f>IF('Форма 3.4 | Т-подкл'!$AD$22="",1,0)</f>
        <v>1</v>
      </c>
    </row>
    <row r="28" spans="1:1">
      <c r="A28" s="640">
        <f>IF('Форма 3.4 | Т-подкл'!$AE$22="",1,0)</f>
        <v>1</v>
      </c>
    </row>
    <row r="29" spans="1:1">
      <c r="A29" s="640">
        <f>IF('Форма 3.4 | Т-подкл'!$AF$22="",1,0)</f>
        <v>1</v>
      </c>
    </row>
    <row r="30" spans="1:1">
      <c r="A30" s="640">
        <f>IF('Форма 3.4 | Т-подкл'!$AG$22="",1,0)</f>
        <v>1</v>
      </c>
    </row>
    <row r="31" spans="1:1">
      <c r="A31" s="640">
        <f>IF('Форма 3.4 | Т-подкл'!$AI$22="",1,0)</f>
        <v>1</v>
      </c>
    </row>
    <row r="32" spans="1:1">
      <c r="A32" s="640">
        <f>IF('Форма 3.4 | Т-подкл'!$Q$22="",1,0)</f>
        <v>0</v>
      </c>
    </row>
    <row r="33" spans="1:1">
      <c r="A33" s="640">
        <f>IF('Форма 3.4 | Т-подкл'!$U$22="",1,0)</f>
        <v>0</v>
      </c>
    </row>
    <row r="34" spans="1:1">
      <c r="A34" s="640">
        <f>IF('Форма 3.4 | Т-подкл'!$Y$22="",1,0)</f>
        <v>0</v>
      </c>
    </row>
    <row r="35" spans="1:1">
      <c r="A35" s="640">
        <f>IF('Форма 3.4 | Т-подкл'!$AH$22="",1,0)</f>
        <v>0</v>
      </c>
    </row>
    <row r="36" spans="1:1">
      <c r="A36" s="640">
        <f>IF('Форма 3.4 | Т-подкл'!$AJ$22="",1,0)</f>
        <v>0</v>
      </c>
    </row>
    <row r="37" spans="1:1">
      <c r="A37" s="640">
        <f>IF('Форма 3.9'!$E$12="",1,0)</f>
        <v>0</v>
      </c>
    </row>
    <row r="38" spans="1:1">
      <c r="A38" s="640">
        <f>IF('Форма 3.9'!$F$12="",1,0)</f>
        <v>0</v>
      </c>
    </row>
    <row r="39" spans="1:1">
      <c r="A39" s="640">
        <f>IF('Форма 3.10'!$G$11="",1,0)</f>
        <v>1</v>
      </c>
    </row>
    <row r="40" spans="1:1">
      <c r="A40" s="640">
        <f>IF('Форма 3.10'!$G$12="",1,0)</f>
        <v>1</v>
      </c>
    </row>
    <row r="41" spans="1:1">
      <c r="A41" s="640">
        <f>IF('Форма 3.10'!$H$12="",1,0)</f>
        <v>1</v>
      </c>
    </row>
    <row r="42" spans="1:1">
      <c r="A42" s="640">
        <f>IF('Форма 3.10'!$H$13="",1,0)</f>
        <v>1</v>
      </c>
    </row>
    <row r="43" spans="1:1">
      <c r="A43" s="640">
        <f>IF('Форма 3.10'!$E$15="",1,0)</f>
        <v>1</v>
      </c>
    </row>
    <row r="44" spans="1:1">
      <c r="A44" s="640">
        <f>IF('Форма 3.10'!$H$15="",1,0)</f>
        <v>1</v>
      </c>
    </row>
    <row r="45" spans="1:1">
      <c r="A45" s="640">
        <f>IF('Форма 3.10'!$G$18="",1,0)</f>
        <v>1</v>
      </c>
    </row>
    <row r="46" spans="1:1">
      <c r="A46" s="640">
        <f>IF('Форма 3.10'!$G$22="",1,0)</f>
        <v>1</v>
      </c>
    </row>
    <row r="47" spans="1:1">
      <c r="A47" s="640">
        <f>IF('Форма 3.10'!$G$25="",1,0)</f>
        <v>1</v>
      </c>
    </row>
    <row r="48" spans="1:1">
      <c r="A48" s="640">
        <f>IF('Форма 3.10'!$E$31="",1,0)</f>
        <v>1</v>
      </c>
    </row>
    <row r="49" spans="1:1">
      <c r="A49" s="640">
        <f>IF('Форма 3.10'!$H$31="",1,0)</f>
        <v>1</v>
      </c>
    </row>
    <row r="50" spans="1:1">
      <c r="A50" s="640">
        <f>IF('Форма 3.10'!$G$28="",1,0)</f>
        <v>1</v>
      </c>
    </row>
    <row r="51" spans="1:1">
      <c r="A51" s="640">
        <f>IF('Форма 1.0.2'!$E$12="",1,0)</f>
        <v>1</v>
      </c>
    </row>
    <row r="52" spans="1:1">
      <c r="A52" s="640">
        <f>IF('Форма 1.0.2'!$F$12="",1,0)</f>
        <v>1</v>
      </c>
    </row>
    <row r="53" spans="1:1">
      <c r="A53" s="640">
        <f>IF('Форма 1.0.2'!$G$12="",1,0)</f>
        <v>1</v>
      </c>
    </row>
    <row r="54" spans="1:1">
      <c r="A54" s="640">
        <f>IF('Форма 1.0.2'!$H$12="",1,0)</f>
        <v>1</v>
      </c>
    </row>
    <row r="55" spans="1:1">
      <c r="A55" s="640">
        <f>IF('Форма 1.0.2'!$I$12="",1,0)</f>
        <v>1</v>
      </c>
    </row>
    <row r="56" spans="1:1">
      <c r="A56" s="640">
        <f>IF('Форма 1.0.2'!$J$12="",1,0)</f>
        <v>1</v>
      </c>
    </row>
    <row r="57" spans="1:1">
      <c r="A57" s="640">
        <f>IF('Сведения об изменении'!$E$12="",1,0)</f>
        <v>0</v>
      </c>
    </row>
    <row r="58" spans="1:1">
      <c r="A58" s="642">
        <f>IF(Территории!$E$12="",1,0)</f>
        <v>0</v>
      </c>
    </row>
    <row r="59" spans="1:1">
      <c r="A59" s="642">
        <f>IF(Территории!$E$15="",1,0)</f>
        <v>0</v>
      </c>
    </row>
    <row r="60" spans="1:1">
      <c r="A60" s="642">
        <f>IF(Территории!$E$18="",1,0)</f>
        <v>0</v>
      </c>
    </row>
    <row r="61" spans="1:1">
      <c r="A61" s="642">
        <f>IF(Территории!$E$21="",1,0)</f>
        <v>0</v>
      </c>
    </row>
    <row r="62" spans="1:1">
      <c r="A62" s="642">
        <f>IF(Территории!$E$24="",1,0)</f>
        <v>0</v>
      </c>
    </row>
    <row r="63" spans="1:1">
      <c r="A63" s="642">
        <f>IF(Территории!$E$27="",1,0)</f>
        <v>0</v>
      </c>
    </row>
    <row r="64" spans="1:1">
      <c r="A64" s="642">
        <f>IF(Территории!$E$30="",1,0)</f>
        <v>0</v>
      </c>
    </row>
    <row r="65" spans="1:1">
      <c r="A65" s="642">
        <f>IF('Перечень тарифов'!$E$21="",1,0)</f>
        <v>0</v>
      </c>
    </row>
    <row r="66" spans="1:1">
      <c r="A66" s="642">
        <f>IF('Перечень тарифов'!$F$21="",1,0)</f>
        <v>0</v>
      </c>
    </row>
    <row r="67" spans="1:1">
      <c r="A67" s="642">
        <f>IF('Перечень тарифов'!$G$21="",1,0)</f>
        <v>0</v>
      </c>
    </row>
    <row r="68" spans="1:1">
      <c r="A68" s="642">
        <f>IF('Перечень тарифов'!$K$21="",1,0)</f>
        <v>0</v>
      </c>
    </row>
    <row r="69" spans="1:1">
      <c r="A69" s="642">
        <f>IF('Перечень тарифов'!$O$21="",1,0)</f>
        <v>0</v>
      </c>
    </row>
    <row r="70" spans="1:1">
      <c r="A70" s="642">
        <f>IF('Перечень тарифов'!$N$21="",1,0)</f>
        <v>0</v>
      </c>
    </row>
    <row r="71" spans="1:1">
      <c r="A71" s="642">
        <f>IF('Перечень тарифов'!$N$23="",1,0)</f>
        <v>0</v>
      </c>
    </row>
    <row r="72" spans="1:1">
      <c r="A72" s="642">
        <f>IF('Перечень тарифов'!$O$23="",1,0)</f>
        <v>0</v>
      </c>
    </row>
    <row r="73" spans="1:1">
      <c r="A73" s="642">
        <f>IF('Перечень тарифов'!$N$25="",1,0)</f>
        <v>0</v>
      </c>
    </row>
    <row r="74" spans="1:1">
      <c r="A74" s="642">
        <f>IF('Перечень тарифов'!$O$25="",1,0)</f>
        <v>0</v>
      </c>
    </row>
    <row r="75" spans="1:1">
      <c r="A75" s="642">
        <f>IF('Перечень тарифов'!$N$27="",1,0)</f>
        <v>0</v>
      </c>
    </row>
    <row r="76" spans="1:1">
      <c r="A76" s="642">
        <f>IF('Перечень тарифов'!$O$27="",1,0)</f>
        <v>0</v>
      </c>
    </row>
    <row r="77" spans="1:1">
      <c r="A77" s="642">
        <f>IF('Перечень тарифов'!$N$29="",1,0)</f>
        <v>0</v>
      </c>
    </row>
    <row r="78" spans="1:1">
      <c r="A78" s="642">
        <f>IF('Перечень тарифов'!$O$29="",1,0)</f>
        <v>0</v>
      </c>
    </row>
    <row r="79" spans="1:1">
      <c r="A79" s="642">
        <f>IF('Перечень тарифов'!$N$31="",1,0)</f>
        <v>0</v>
      </c>
    </row>
    <row r="80" spans="1:1">
      <c r="A80" s="642">
        <f>IF('Перечень тарифов'!$O$31="",1,0)</f>
        <v>0</v>
      </c>
    </row>
    <row r="81" spans="1:1">
      <c r="A81" s="642">
        <f>IF('Перечень тарифов'!$N$33="",1,0)</f>
        <v>0</v>
      </c>
    </row>
    <row r="82" spans="1:1">
      <c r="A82" s="642">
        <f>IF('Перечень тарифов'!$O$33="",1,0)</f>
        <v>0</v>
      </c>
    </row>
    <row r="83" spans="1:1">
      <c r="A83" s="642">
        <f>IF('Форма 3.2 | Т-ВО'!$O$23="",1,0)</f>
        <v>0</v>
      </c>
    </row>
    <row r="84" spans="1:1">
      <c r="A84" s="642">
        <f>IF('Форма 3.2 | Т-ВО'!$O$39="",1,0)</f>
        <v>0</v>
      </c>
    </row>
    <row r="85" spans="1:1">
      <c r="A85" s="642">
        <f>IF('Форма 3.2 | Т-ВО'!$O$40="",1,0)</f>
        <v>0</v>
      </c>
    </row>
    <row r="86" spans="1:1">
      <c r="A86" s="642">
        <f>IF('Форма 3.2 | Т-ВО'!$R$40="",1,0)</f>
        <v>0</v>
      </c>
    </row>
    <row r="87" spans="1:1">
      <c r="A87" s="642">
        <f>IF('Форма 3.2 | Т-ВО'!$T$40="",1,0)</f>
        <v>0</v>
      </c>
    </row>
    <row r="88" spans="1:1">
      <c r="A88" s="642">
        <f>IF('Форма 3.2 | Т-ВО'!$S$40="",1,0)</f>
        <v>0</v>
      </c>
    </row>
    <row r="89" spans="1:1">
      <c r="A89" s="642">
        <f>IF('Форма 3.2 | Т-ВО'!$U$40="",1,0)</f>
        <v>0</v>
      </c>
    </row>
    <row r="90" spans="1:1">
      <c r="A90" s="642">
        <f>IF('Форма 3.2 | Т-ВО'!$O$56="",1,0)</f>
        <v>0</v>
      </c>
    </row>
    <row r="91" spans="1:1">
      <c r="A91" s="642">
        <f>IF('Форма 3.2 | Т-ВО'!$O$57="",1,0)</f>
        <v>0</v>
      </c>
    </row>
    <row r="92" spans="1:1">
      <c r="A92" s="642">
        <f>IF('Форма 3.2 | Т-ВО'!$R$57="",1,0)</f>
        <v>0</v>
      </c>
    </row>
    <row r="93" spans="1:1">
      <c r="A93" s="642">
        <f>IF('Форма 3.2 | Т-ВО'!$T$57="",1,0)</f>
        <v>0</v>
      </c>
    </row>
    <row r="94" spans="1:1">
      <c r="A94" s="642">
        <f>IF('Форма 3.2 | Т-ВО'!$S$57="",1,0)</f>
        <v>0</v>
      </c>
    </row>
    <row r="95" spans="1:1">
      <c r="A95" s="642">
        <f>IF('Форма 3.2 | Т-ВО'!$U$57="",1,0)</f>
        <v>0</v>
      </c>
    </row>
    <row r="96" spans="1:1">
      <c r="A96" s="642">
        <f>IF('Форма 3.2 | Т-ВО'!$O$73="",1,0)</f>
        <v>0</v>
      </c>
    </row>
    <row r="97" spans="1:1">
      <c r="A97" s="642">
        <f>IF('Форма 3.2 | Т-ВО'!$O$74="",1,0)</f>
        <v>0</v>
      </c>
    </row>
    <row r="98" spans="1:1">
      <c r="A98" s="642">
        <f>IF('Форма 3.2 | Т-ВО'!$R$74="",1,0)</f>
        <v>0</v>
      </c>
    </row>
    <row r="99" spans="1:1">
      <c r="A99" s="642">
        <f>IF('Форма 3.2 | Т-ВО'!$T$74="",1,0)</f>
        <v>0</v>
      </c>
    </row>
    <row r="100" spans="1:1">
      <c r="A100" s="642">
        <f>IF('Форма 3.2 | Т-ВО'!$S$74="",1,0)</f>
        <v>0</v>
      </c>
    </row>
    <row r="101" spans="1:1">
      <c r="A101" s="642">
        <f>IF('Форма 3.2 | Т-ВО'!$U$74="",1,0)</f>
        <v>0</v>
      </c>
    </row>
    <row r="102" spans="1:1">
      <c r="A102" s="642">
        <f>IF('Форма 3.2 | Т-ВО'!$O$90="",1,0)</f>
        <v>0</v>
      </c>
    </row>
    <row r="103" spans="1:1">
      <c r="A103" s="642">
        <f>IF('Форма 3.2 | Т-ВО'!$O$91="",1,0)</f>
        <v>0</v>
      </c>
    </row>
    <row r="104" spans="1:1">
      <c r="A104" s="642">
        <f>IF('Форма 3.2 | Т-ВО'!$R$91="",1,0)</f>
        <v>0</v>
      </c>
    </row>
    <row r="105" spans="1:1">
      <c r="A105" s="642">
        <f>IF('Форма 3.2 | Т-ВО'!$T$91="",1,0)</f>
        <v>0</v>
      </c>
    </row>
    <row r="106" spans="1:1">
      <c r="A106" s="642">
        <f>IF('Форма 3.2 | Т-ВО'!$S$91="",1,0)</f>
        <v>0</v>
      </c>
    </row>
    <row r="107" spans="1:1">
      <c r="A107" s="642">
        <f>IF('Форма 3.2 | Т-ВО'!$U$91="",1,0)</f>
        <v>0</v>
      </c>
    </row>
    <row r="108" spans="1:1">
      <c r="A108" s="642">
        <f>IF('Форма 3.2 | Т-ВО'!$O$107="",1,0)</f>
        <v>0</v>
      </c>
    </row>
    <row r="109" spans="1:1">
      <c r="A109" s="642">
        <f>IF('Форма 3.2 | Т-ВО'!$O$108="",1,0)</f>
        <v>0</v>
      </c>
    </row>
    <row r="110" spans="1:1">
      <c r="A110" s="642">
        <f>IF('Форма 3.2 | Т-ВО'!$R$108="",1,0)</f>
        <v>0</v>
      </c>
    </row>
    <row r="111" spans="1:1">
      <c r="A111" s="642">
        <f>IF('Форма 3.2 | Т-ВО'!$T$108="",1,0)</f>
        <v>0</v>
      </c>
    </row>
    <row r="112" spans="1:1">
      <c r="A112" s="642">
        <f>IF('Форма 3.2 | Т-ВО'!$S$108="",1,0)</f>
        <v>0</v>
      </c>
    </row>
    <row r="113" spans="1:1">
      <c r="A113" s="642">
        <f>IF('Форма 3.2 | Т-ВО'!$U$108="",1,0)</f>
        <v>0</v>
      </c>
    </row>
    <row r="114" spans="1:1">
      <c r="A114" s="642">
        <f>IF('Форма 3.2 | Т-ВО'!$O$124="",1,0)</f>
        <v>0</v>
      </c>
    </row>
    <row r="115" spans="1:1">
      <c r="A115" s="642">
        <f>IF('Форма 3.2 | Т-ВО'!$O$125="",1,0)</f>
        <v>0</v>
      </c>
    </row>
    <row r="116" spans="1:1">
      <c r="A116" s="642">
        <f>IF('Форма 3.2 | Т-ВО'!$R$125="",1,0)</f>
        <v>0</v>
      </c>
    </row>
    <row r="117" spans="1:1">
      <c r="A117" s="642">
        <f>IF('Форма 3.2 | Т-ВО'!$T$125="",1,0)</f>
        <v>0</v>
      </c>
    </row>
    <row r="118" spans="1:1">
      <c r="A118" s="642">
        <f>IF('Форма 3.2 | Т-ВО'!$S$125="",1,0)</f>
        <v>0</v>
      </c>
    </row>
    <row r="119" spans="1:1">
      <c r="A119" s="642">
        <f>IF('Форма 3.2 | Т-ВО'!$U$125="",1,0)</f>
        <v>0</v>
      </c>
    </row>
    <row r="120" spans="1:1">
      <c r="A120" s="642">
        <f>IF('Форма 3.2 | Т-ВО'!$Y$40="",1,0)</f>
        <v>0</v>
      </c>
    </row>
    <row r="121" spans="1:1">
      <c r="A121" s="642">
        <f>IF('Форма 3.2 | Т-ВО'!$AA$40="",1,0)</f>
        <v>0</v>
      </c>
    </row>
    <row r="122" spans="1:1">
      <c r="A122" s="642">
        <f>IF('Форма 3.2 | Т-ВО'!$V$40="",1,0)</f>
        <v>0</v>
      </c>
    </row>
    <row r="123" spans="1:1">
      <c r="A123" s="642">
        <f>IF('Форма 3.2 | Т-ВО'!$Z$40="",1,0)</f>
        <v>0</v>
      </c>
    </row>
    <row r="124" spans="1:1">
      <c r="A124" s="642">
        <f>IF('Форма 3.2 | Т-ВО'!$AB$40="",1,0)</f>
        <v>0</v>
      </c>
    </row>
    <row r="125" spans="1:1">
      <c r="A125" s="642">
        <f>IF('Форма 3.2 | Т-ВО'!$Y$57="",1,0)</f>
        <v>0</v>
      </c>
    </row>
    <row r="126" spans="1:1">
      <c r="A126" s="642">
        <f>IF('Форма 3.2 | Т-ВО'!$AA$57="",1,0)</f>
        <v>0</v>
      </c>
    </row>
    <row r="127" spans="1:1">
      <c r="A127" s="642">
        <f>IF('Форма 3.2 | Т-ВО'!$V$57="",1,0)</f>
        <v>0</v>
      </c>
    </row>
    <row r="128" spans="1:1">
      <c r="A128" s="642">
        <f>IF('Форма 3.2 | Т-ВО'!$Z$57="",1,0)</f>
        <v>0</v>
      </c>
    </row>
    <row r="129" spans="1:1">
      <c r="A129" s="642">
        <f>IF('Форма 3.2 | Т-ВО'!$AB$57="",1,0)</f>
        <v>0</v>
      </c>
    </row>
    <row r="130" spans="1:1">
      <c r="A130" s="642">
        <f>IF('Форма 3.2 | Т-ВО'!$Y$74="",1,0)</f>
        <v>0</v>
      </c>
    </row>
    <row r="131" spans="1:1">
      <c r="A131" s="642">
        <f>IF('Форма 3.2 | Т-ВО'!$AA$74="",1,0)</f>
        <v>0</v>
      </c>
    </row>
    <row r="132" spans="1:1">
      <c r="A132" s="642">
        <f>IF('Форма 3.2 | Т-ВО'!$V$74="",1,0)</f>
        <v>0</v>
      </c>
    </row>
    <row r="133" spans="1:1">
      <c r="A133" s="642">
        <f>IF('Форма 3.2 | Т-ВО'!$Z$74="",1,0)</f>
        <v>0</v>
      </c>
    </row>
    <row r="134" spans="1:1">
      <c r="A134" s="642">
        <f>IF('Форма 3.2 | Т-ВО'!$AB$74="",1,0)</f>
        <v>0</v>
      </c>
    </row>
    <row r="135" spans="1:1">
      <c r="A135" s="642">
        <f>IF('Форма 3.2 | Т-ВО'!$Y$91="",1,0)</f>
        <v>0</v>
      </c>
    </row>
    <row r="136" spans="1:1">
      <c r="A136" s="642">
        <f>IF('Форма 3.2 | Т-ВО'!$AA$91="",1,0)</f>
        <v>0</v>
      </c>
    </row>
    <row r="137" spans="1:1">
      <c r="A137" s="642">
        <f>IF('Форма 3.2 | Т-ВО'!$V$91="",1,0)</f>
        <v>0</v>
      </c>
    </row>
    <row r="138" spans="1:1">
      <c r="A138" s="642">
        <f>IF('Форма 3.2 | Т-ВО'!$Z$91="",1,0)</f>
        <v>0</v>
      </c>
    </row>
    <row r="139" spans="1:1">
      <c r="A139" s="642">
        <f>IF('Форма 3.2 | Т-ВО'!$AB$91="",1,0)</f>
        <v>0</v>
      </c>
    </row>
    <row r="140" spans="1:1">
      <c r="A140" s="642">
        <f>IF('Форма 3.2 | Т-ВО'!$Y$108="",1,0)</f>
        <v>0</v>
      </c>
    </row>
    <row r="141" spans="1:1">
      <c r="A141" s="642">
        <f>IF('Форма 3.2 | Т-ВО'!$AA$108="",1,0)</f>
        <v>0</v>
      </c>
    </row>
    <row r="142" spans="1:1">
      <c r="A142" s="642">
        <f>IF('Форма 3.2 | Т-ВО'!$V$108="",1,0)</f>
        <v>0</v>
      </c>
    </row>
    <row r="143" spans="1:1">
      <c r="A143" s="642">
        <f>IF('Форма 3.2 | Т-ВО'!$Z$108="",1,0)</f>
        <v>0</v>
      </c>
    </row>
    <row r="144" spans="1:1">
      <c r="A144" s="642">
        <f>IF('Форма 3.2 | Т-ВО'!$AB$108="",1,0)</f>
        <v>0</v>
      </c>
    </row>
    <row r="145" spans="1:1">
      <c r="A145" s="642">
        <f>IF('Форма 3.2 | Т-ВО'!$Y$125="",1,0)</f>
        <v>0</v>
      </c>
    </row>
    <row r="146" spans="1:1">
      <c r="A146" s="642">
        <f>IF('Форма 3.2 | Т-ВО'!$AA$125="",1,0)</f>
        <v>0</v>
      </c>
    </row>
    <row r="147" spans="1:1">
      <c r="A147" s="642">
        <f>IF('Форма 3.2 | Т-ВО'!$V$125="",1,0)</f>
        <v>0</v>
      </c>
    </row>
    <row r="148" spans="1:1">
      <c r="A148" s="642">
        <f>IF('Форма 3.2 | Т-ВО'!$Z$125="",1,0)</f>
        <v>0</v>
      </c>
    </row>
    <row r="149" spans="1:1">
      <c r="A149" s="642">
        <f>IF('Форма 3.2 | Т-ВО'!$AB$125="",1,0)</f>
        <v>0</v>
      </c>
    </row>
    <row r="150" spans="1:1">
      <c r="A150" s="642">
        <f>IF('Форма 3.2 | Т-ВО'!$Y$23="",1,0)</f>
        <v>0</v>
      </c>
    </row>
    <row r="151" spans="1:1">
      <c r="A151" s="642">
        <f>IF('Форма 3.2 | Т-ВО'!$AA$23="",1,0)</f>
        <v>0</v>
      </c>
    </row>
    <row r="152" spans="1:1">
      <c r="A152" s="642">
        <f>IF('Форма 3.2 | Т-ВО'!$V$23="",1,0)</f>
        <v>0</v>
      </c>
    </row>
    <row r="153" spans="1:1">
      <c r="A153" s="642">
        <f>IF('Форма 3.2 | Т-ВО'!$Z$23="",1,0)</f>
        <v>0</v>
      </c>
    </row>
    <row r="154" spans="1:1">
      <c r="A154" s="642">
        <f>IF('Форма 3.2 | Т-ВО'!$AB$23="",1,0)</f>
        <v>0</v>
      </c>
    </row>
    <row r="155" spans="1:1">
      <c r="A155" s="642">
        <f>IF('Форма 3.2 | Т-ВО'!$O$26="",1,0)</f>
        <v>0</v>
      </c>
    </row>
    <row r="156" spans="1:1">
      <c r="A156" s="642">
        <f>IF('Форма 3.2 | Т-ВО'!$O$27="",1,0)</f>
        <v>0</v>
      </c>
    </row>
    <row r="157" spans="1:1">
      <c r="A157" s="642">
        <f>IF('Форма 3.2 | Т-ВО'!$R$27="",1,0)</f>
        <v>0</v>
      </c>
    </row>
    <row r="158" spans="1:1">
      <c r="A158" s="642">
        <f>IF('Форма 3.2 | Т-ВО'!$T$27="",1,0)</f>
        <v>0</v>
      </c>
    </row>
    <row r="159" spans="1:1">
      <c r="A159" s="642">
        <f>IF('Форма 3.2 | Т-ВО'!$V$27="",1,0)</f>
        <v>0</v>
      </c>
    </row>
    <row r="160" spans="1:1">
      <c r="A160" s="642">
        <f>IF('Форма 3.2 | Т-ВО'!$Y$27="",1,0)</f>
        <v>0</v>
      </c>
    </row>
    <row r="161" spans="1:1">
      <c r="A161" s="642">
        <f>IF('Форма 3.2 | Т-ВО'!$AA$27="",1,0)</f>
        <v>0</v>
      </c>
    </row>
    <row r="162" spans="1:1">
      <c r="A162" s="642">
        <f>IF('Форма 3.2 | Т-ВО'!$S$27="",1,0)</f>
        <v>0</v>
      </c>
    </row>
    <row r="163" spans="1:1">
      <c r="A163" s="642">
        <f>IF('Форма 3.2 | Т-ВО'!$U$27="",1,0)</f>
        <v>0</v>
      </c>
    </row>
    <row r="164" spans="1:1">
      <c r="A164" s="642">
        <f>IF('Форма 3.2 | Т-ВО'!$Z$27="",1,0)</f>
        <v>0</v>
      </c>
    </row>
    <row r="165" spans="1:1">
      <c r="A165" s="642">
        <f>IF('Форма 3.2 | Т-ВО'!$AB$27="",1,0)</f>
        <v>0</v>
      </c>
    </row>
    <row r="166" spans="1:1">
      <c r="A166" s="642">
        <f>IF('Форма 3.2 | Т-ВО'!$O$30="",1,0)</f>
        <v>0</v>
      </c>
    </row>
    <row r="167" spans="1:1">
      <c r="A167" s="642">
        <f>IF('Форма 3.2 | Т-ВО'!$O$31="",1,0)</f>
        <v>0</v>
      </c>
    </row>
    <row r="168" spans="1:1">
      <c r="A168" s="642">
        <f>IF('Форма 3.2 | Т-ВО'!$R$31="",1,0)</f>
        <v>0</v>
      </c>
    </row>
    <row r="169" spans="1:1">
      <c r="A169" s="642">
        <f>IF('Форма 3.2 | Т-ВО'!$T$31="",1,0)</f>
        <v>0</v>
      </c>
    </row>
    <row r="170" spans="1:1">
      <c r="A170" s="642">
        <f>IF('Форма 3.2 | Т-ВО'!$V$31="",1,0)</f>
        <v>0</v>
      </c>
    </row>
    <row r="171" spans="1:1">
      <c r="A171" s="642">
        <f>IF('Форма 3.2 | Т-ВО'!$Y$31="",1,0)</f>
        <v>0</v>
      </c>
    </row>
    <row r="172" spans="1:1">
      <c r="A172" s="642">
        <f>IF('Форма 3.2 | Т-ВО'!$AA$31="",1,0)</f>
        <v>0</v>
      </c>
    </row>
    <row r="173" spans="1:1">
      <c r="A173" s="642">
        <f>IF('Форма 3.2 | Т-ВО'!$S$31="",1,0)</f>
        <v>0</v>
      </c>
    </row>
    <row r="174" spans="1:1">
      <c r="A174" s="642">
        <f>IF('Форма 3.2 | Т-ВО'!$U$31="",1,0)</f>
        <v>0</v>
      </c>
    </row>
    <row r="175" spans="1:1">
      <c r="A175" s="642">
        <f>IF('Форма 3.2 | Т-ВО'!$Z$31="",1,0)</f>
        <v>0</v>
      </c>
    </row>
    <row r="176" spans="1:1">
      <c r="A176" s="642">
        <f>IF('Форма 3.2 | Т-ВО'!$AB$31="",1,0)</f>
        <v>0</v>
      </c>
    </row>
    <row r="177" spans="1:1">
      <c r="A177" s="642">
        <f>IF('Форма 3.2 | Т-ВО'!$O$43="",1,0)</f>
        <v>0</v>
      </c>
    </row>
    <row r="178" spans="1:1">
      <c r="A178" s="642">
        <f>IF('Форма 3.2 | Т-ВО'!$O$44="",1,0)</f>
        <v>0</v>
      </c>
    </row>
    <row r="179" spans="1:1">
      <c r="A179" s="642">
        <f>IF('Форма 3.2 | Т-ВО'!$R$44="",1,0)</f>
        <v>0</v>
      </c>
    </row>
    <row r="180" spans="1:1">
      <c r="A180" s="642">
        <f>IF('Форма 3.2 | Т-ВО'!$T$44="",1,0)</f>
        <v>0</v>
      </c>
    </row>
    <row r="181" spans="1:1">
      <c r="A181" s="642">
        <f>IF('Форма 3.2 | Т-ВО'!$V$44="",1,0)</f>
        <v>0</v>
      </c>
    </row>
    <row r="182" spans="1:1">
      <c r="A182" s="642">
        <f>IF('Форма 3.2 | Т-ВО'!$Y$44="",1,0)</f>
        <v>0</v>
      </c>
    </row>
    <row r="183" spans="1:1">
      <c r="A183" s="642">
        <f>IF('Форма 3.2 | Т-ВО'!$AA$44="",1,0)</f>
        <v>0</v>
      </c>
    </row>
    <row r="184" spans="1:1">
      <c r="A184" s="642">
        <f>IF('Форма 3.2 | Т-ВО'!$S$44="",1,0)</f>
        <v>0</v>
      </c>
    </row>
    <row r="185" spans="1:1">
      <c r="A185" s="642">
        <f>IF('Форма 3.2 | Т-ВО'!$U$44="",1,0)</f>
        <v>0</v>
      </c>
    </row>
    <row r="186" spans="1:1">
      <c r="A186" s="642">
        <f>IF('Форма 3.2 | Т-ВО'!$Z$44="",1,0)</f>
        <v>0</v>
      </c>
    </row>
    <row r="187" spans="1:1">
      <c r="A187" s="642">
        <f>IF('Форма 3.2 | Т-ВО'!$AB$44="",1,0)</f>
        <v>0</v>
      </c>
    </row>
    <row r="188" spans="1:1">
      <c r="A188" s="642">
        <f>IF('Форма 3.2 | Т-ВО'!$O$47="",1,0)</f>
        <v>0</v>
      </c>
    </row>
    <row r="189" spans="1:1">
      <c r="A189" s="642">
        <f>IF('Форма 3.2 | Т-ВО'!$O$48="",1,0)</f>
        <v>0</v>
      </c>
    </row>
    <row r="190" spans="1:1">
      <c r="A190" s="642">
        <f>IF('Форма 3.2 | Т-ВО'!$R$48="",1,0)</f>
        <v>0</v>
      </c>
    </row>
    <row r="191" spans="1:1">
      <c r="A191" s="642">
        <f>IF('Форма 3.2 | Т-ВО'!$T$48="",1,0)</f>
        <v>0</v>
      </c>
    </row>
    <row r="192" spans="1:1">
      <c r="A192" s="642">
        <f>IF('Форма 3.2 | Т-ВО'!$V$48="",1,0)</f>
        <v>0</v>
      </c>
    </row>
    <row r="193" spans="1:1">
      <c r="A193" s="642">
        <f>IF('Форма 3.2 | Т-ВО'!$Y$48="",1,0)</f>
        <v>0</v>
      </c>
    </row>
    <row r="194" spans="1:1">
      <c r="A194" s="642">
        <f>IF('Форма 3.2 | Т-ВО'!$AA$48="",1,0)</f>
        <v>0</v>
      </c>
    </row>
    <row r="195" spans="1:1">
      <c r="A195" s="642">
        <f>IF('Форма 3.2 | Т-ВО'!$S$48="",1,0)</f>
        <v>0</v>
      </c>
    </row>
    <row r="196" spans="1:1">
      <c r="A196" s="642">
        <f>IF('Форма 3.2 | Т-ВО'!$U$48="",1,0)</f>
        <v>0</v>
      </c>
    </row>
    <row r="197" spans="1:1">
      <c r="A197" s="642">
        <f>IF('Форма 3.2 | Т-ВО'!$Z$48="",1,0)</f>
        <v>0</v>
      </c>
    </row>
    <row r="198" spans="1:1">
      <c r="A198" s="642">
        <f>IF('Форма 3.2 | Т-ВО'!$AB$48="",1,0)</f>
        <v>0</v>
      </c>
    </row>
    <row r="199" spans="1:1">
      <c r="A199" s="642">
        <f>IF('Форма 3.2 | Т-ВО'!$O$60="",1,0)</f>
        <v>0</v>
      </c>
    </row>
    <row r="200" spans="1:1">
      <c r="A200" s="642">
        <f>IF('Форма 3.2 | Т-ВО'!$O$61="",1,0)</f>
        <v>0</v>
      </c>
    </row>
    <row r="201" spans="1:1">
      <c r="A201" s="642">
        <f>IF('Форма 3.2 | Т-ВО'!$R$61="",1,0)</f>
        <v>0</v>
      </c>
    </row>
    <row r="202" spans="1:1">
      <c r="A202" s="642">
        <f>IF('Форма 3.2 | Т-ВО'!$T$61="",1,0)</f>
        <v>0</v>
      </c>
    </row>
    <row r="203" spans="1:1">
      <c r="A203" s="642">
        <f>IF('Форма 3.2 | Т-ВО'!$V$61="",1,0)</f>
        <v>0</v>
      </c>
    </row>
    <row r="204" spans="1:1">
      <c r="A204" s="642">
        <f>IF('Форма 3.2 | Т-ВО'!$Y$61="",1,0)</f>
        <v>0</v>
      </c>
    </row>
    <row r="205" spans="1:1">
      <c r="A205" s="642">
        <f>IF('Форма 3.2 | Т-ВО'!$AA$61="",1,0)</f>
        <v>0</v>
      </c>
    </row>
    <row r="206" spans="1:1">
      <c r="A206" s="642">
        <f>IF('Форма 3.2 | Т-ВО'!$S$61="",1,0)</f>
        <v>0</v>
      </c>
    </row>
    <row r="207" spans="1:1">
      <c r="A207" s="642">
        <f>IF('Форма 3.2 | Т-ВО'!$U$61="",1,0)</f>
        <v>0</v>
      </c>
    </row>
    <row r="208" spans="1:1">
      <c r="A208" s="642">
        <f>IF('Форма 3.2 | Т-ВО'!$Z$61="",1,0)</f>
        <v>0</v>
      </c>
    </row>
    <row r="209" spans="1:1">
      <c r="A209" s="642">
        <f>IF('Форма 3.2 | Т-ВО'!$AB$61="",1,0)</f>
        <v>0</v>
      </c>
    </row>
    <row r="210" spans="1:1">
      <c r="A210" s="642">
        <f>IF('Форма 3.2 | Т-ВО'!$O$64="",1,0)</f>
        <v>0</v>
      </c>
    </row>
    <row r="211" spans="1:1">
      <c r="A211" s="642">
        <f>IF('Форма 3.2 | Т-ВО'!$O$65="",1,0)</f>
        <v>0</v>
      </c>
    </row>
    <row r="212" spans="1:1">
      <c r="A212" s="642">
        <f>IF('Форма 3.2 | Т-ВО'!$R$65="",1,0)</f>
        <v>0</v>
      </c>
    </row>
    <row r="213" spans="1:1">
      <c r="A213" s="642">
        <f>IF('Форма 3.2 | Т-ВО'!$T$65="",1,0)</f>
        <v>0</v>
      </c>
    </row>
    <row r="214" spans="1:1">
      <c r="A214" s="642">
        <f>IF('Форма 3.2 | Т-ВО'!$V$65="",1,0)</f>
        <v>0</v>
      </c>
    </row>
    <row r="215" spans="1:1">
      <c r="A215" s="642">
        <f>IF('Форма 3.2 | Т-ВО'!$Y$65="",1,0)</f>
        <v>0</v>
      </c>
    </row>
    <row r="216" spans="1:1">
      <c r="A216" s="642">
        <f>IF('Форма 3.2 | Т-ВО'!$AA$65="",1,0)</f>
        <v>0</v>
      </c>
    </row>
    <row r="217" spans="1:1">
      <c r="A217" s="642">
        <f>IF('Форма 3.2 | Т-ВО'!$S$65="",1,0)</f>
        <v>0</v>
      </c>
    </row>
    <row r="218" spans="1:1">
      <c r="A218" s="642">
        <f>IF('Форма 3.2 | Т-ВО'!$U$65="",1,0)</f>
        <v>0</v>
      </c>
    </row>
    <row r="219" spans="1:1">
      <c r="A219" s="642">
        <f>IF('Форма 3.2 | Т-ВО'!$Z$65="",1,0)</f>
        <v>0</v>
      </c>
    </row>
    <row r="220" spans="1:1">
      <c r="A220" s="642">
        <f>IF('Форма 3.2 | Т-ВО'!$AB$65="",1,0)</f>
        <v>0</v>
      </c>
    </row>
    <row r="221" spans="1:1">
      <c r="A221" s="642">
        <f>IF('Форма 3.2 | Т-ВО'!$O$77="",1,0)</f>
        <v>0</v>
      </c>
    </row>
    <row r="222" spans="1:1">
      <c r="A222" s="642">
        <f>IF('Форма 3.2 | Т-ВО'!$O$78="",1,0)</f>
        <v>0</v>
      </c>
    </row>
    <row r="223" spans="1:1">
      <c r="A223" s="642">
        <f>IF('Форма 3.2 | Т-ВО'!$R$78="",1,0)</f>
        <v>0</v>
      </c>
    </row>
    <row r="224" spans="1:1">
      <c r="A224" s="642">
        <f>IF('Форма 3.2 | Т-ВО'!$T$78="",1,0)</f>
        <v>0</v>
      </c>
    </row>
    <row r="225" spans="1:1">
      <c r="A225" s="642">
        <f>IF('Форма 3.2 | Т-ВО'!$V$78="",1,0)</f>
        <v>0</v>
      </c>
    </row>
    <row r="226" spans="1:1">
      <c r="A226" s="642">
        <f>IF('Форма 3.2 | Т-ВО'!$Y$78="",1,0)</f>
        <v>0</v>
      </c>
    </row>
    <row r="227" spans="1:1">
      <c r="A227" s="642">
        <f>IF('Форма 3.2 | Т-ВО'!$AA$78="",1,0)</f>
        <v>0</v>
      </c>
    </row>
    <row r="228" spans="1:1">
      <c r="A228" s="642">
        <f>IF('Форма 3.2 | Т-ВО'!$S$78="",1,0)</f>
        <v>0</v>
      </c>
    </row>
    <row r="229" spans="1:1">
      <c r="A229" s="642">
        <f>IF('Форма 3.2 | Т-ВО'!$U$78="",1,0)</f>
        <v>0</v>
      </c>
    </row>
    <row r="230" spans="1:1">
      <c r="A230" s="642">
        <f>IF('Форма 3.2 | Т-ВО'!$Z$78="",1,0)</f>
        <v>0</v>
      </c>
    </row>
    <row r="231" spans="1:1">
      <c r="A231" s="642">
        <f>IF('Форма 3.2 | Т-ВО'!$AB$78="",1,0)</f>
        <v>0</v>
      </c>
    </row>
    <row r="232" spans="1:1">
      <c r="A232" s="642">
        <f>IF('Форма 3.2 | Т-ВО'!$O$81="",1,0)</f>
        <v>0</v>
      </c>
    </row>
    <row r="233" spans="1:1">
      <c r="A233" s="642">
        <f>IF('Форма 3.2 | Т-ВО'!$O$82="",1,0)</f>
        <v>0</v>
      </c>
    </row>
    <row r="234" spans="1:1">
      <c r="A234" s="642">
        <f>IF('Форма 3.2 | Т-ВО'!$R$82="",1,0)</f>
        <v>0</v>
      </c>
    </row>
    <row r="235" spans="1:1">
      <c r="A235" s="642">
        <f>IF('Форма 3.2 | Т-ВО'!$T$82="",1,0)</f>
        <v>0</v>
      </c>
    </row>
    <row r="236" spans="1:1">
      <c r="A236" s="642">
        <f>IF('Форма 3.2 | Т-ВО'!$V$82="",1,0)</f>
        <v>0</v>
      </c>
    </row>
    <row r="237" spans="1:1">
      <c r="A237" s="642">
        <f>IF('Форма 3.2 | Т-ВО'!$Y$82="",1,0)</f>
        <v>0</v>
      </c>
    </row>
    <row r="238" spans="1:1">
      <c r="A238" s="642">
        <f>IF('Форма 3.2 | Т-ВО'!$AA$82="",1,0)</f>
        <v>0</v>
      </c>
    </row>
    <row r="239" spans="1:1">
      <c r="A239" s="642">
        <f>IF('Форма 3.2 | Т-ВО'!$S$82="",1,0)</f>
        <v>0</v>
      </c>
    </row>
    <row r="240" spans="1:1">
      <c r="A240" s="642">
        <f>IF('Форма 3.2 | Т-ВО'!$U$82="",1,0)</f>
        <v>0</v>
      </c>
    </row>
    <row r="241" spans="1:1">
      <c r="A241" s="642">
        <f>IF('Форма 3.2 | Т-ВО'!$Z$82="",1,0)</f>
        <v>0</v>
      </c>
    </row>
    <row r="242" spans="1:1">
      <c r="A242" s="642">
        <f>IF('Форма 3.2 | Т-ВО'!$AB$82="",1,0)</f>
        <v>0</v>
      </c>
    </row>
    <row r="243" spans="1:1">
      <c r="A243" s="642">
        <f>IF('Форма 3.2 | Т-ВО'!$O$94="",1,0)</f>
        <v>0</v>
      </c>
    </row>
    <row r="244" spans="1:1">
      <c r="A244" s="642">
        <f>IF('Форма 3.2 | Т-ВО'!$O$95="",1,0)</f>
        <v>0</v>
      </c>
    </row>
    <row r="245" spans="1:1">
      <c r="A245" s="642">
        <f>IF('Форма 3.2 | Т-ВО'!$R$95="",1,0)</f>
        <v>0</v>
      </c>
    </row>
    <row r="246" spans="1:1">
      <c r="A246" s="642">
        <f>IF('Форма 3.2 | Т-ВО'!$T$95="",1,0)</f>
        <v>0</v>
      </c>
    </row>
    <row r="247" spans="1:1">
      <c r="A247" s="642">
        <f>IF('Форма 3.2 | Т-ВО'!$V$95="",1,0)</f>
        <v>0</v>
      </c>
    </row>
    <row r="248" spans="1:1">
      <c r="A248" s="642">
        <f>IF('Форма 3.2 | Т-ВО'!$Y$95="",1,0)</f>
        <v>0</v>
      </c>
    </row>
    <row r="249" spans="1:1">
      <c r="A249" s="642">
        <f>IF('Форма 3.2 | Т-ВО'!$AA$95="",1,0)</f>
        <v>0</v>
      </c>
    </row>
    <row r="250" spans="1:1">
      <c r="A250" s="642">
        <f>IF('Форма 3.2 | Т-ВО'!$S$95="",1,0)</f>
        <v>0</v>
      </c>
    </row>
    <row r="251" spans="1:1">
      <c r="A251" s="642">
        <f>IF('Форма 3.2 | Т-ВО'!$U$95="",1,0)</f>
        <v>0</v>
      </c>
    </row>
    <row r="252" spans="1:1">
      <c r="A252" s="642">
        <f>IF('Форма 3.2 | Т-ВО'!$Z$95="",1,0)</f>
        <v>0</v>
      </c>
    </row>
    <row r="253" spans="1:1">
      <c r="A253" s="642">
        <f>IF('Форма 3.2 | Т-ВО'!$AB$95="",1,0)</f>
        <v>0</v>
      </c>
    </row>
    <row r="254" spans="1:1">
      <c r="A254" s="642">
        <f>IF('Форма 3.2 | Т-ВО'!$O$98="",1,0)</f>
        <v>0</v>
      </c>
    </row>
    <row r="255" spans="1:1">
      <c r="A255" s="642">
        <f>IF('Форма 3.2 | Т-ВО'!$O$99="",1,0)</f>
        <v>0</v>
      </c>
    </row>
    <row r="256" spans="1:1">
      <c r="A256" s="642">
        <f>IF('Форма 3.2 | Т-ВО'!$R$99="",1,0)</f>
        <v>0</v>
      </c>
    </row>
    <row r="257" spans="1:1">
      <c r="A257" s="642">
        <f>IF('Форма 3.2 | Т-ВО'!$T$99="",1,0)</f>
        <v>0</v>
      </c>
    </row>
    <row r="258" spans="1:1">
      <c r="A258" s="642">
        <f>IF('Форма 3.2 | Т-ВО'!$V$99="",1,0)</f>
        <v>0</v>
      </c>
    </row>
    <row r="259" spans="1:1">
      <c r="A259" s="642">
        <f>IF('Форма 3.2 | Т-ВО'!$Y$99="",1,0)</f>
        <v>0</v>
      </c>
    </row>
    <row r="260" spans="1:1">
      <c r="A260" s="642">
        <f>IF('Форма 3.2 | Т-ВО'!$AA$99="",1,0)</f>
        <v>0</v>
      </c>
    </row>
    <row r="261" spans="1:1">
      <c r="A261" s="642">
        <f>IF('Форма 3.2 | Т-ВО'!$S$99="",1,0)</f>
        <v>0</v>
      </c>
    </row>
    <row r="262" spans="1:1">
      <c r="A262" s="642">
        <f>IF('Форма 3.2 | Т-ВО'!$U$99="",1,0)</f>
        <v>0</v>
      </c>
    </row>
    <row r="263" spans="1:1">
      <c r="A263" s="642">
        <f>IF('Форма 3.2 | Т-ВО'!$Z$99="",1,0)</f>
        <v>0</v>
      </c>
    </row>
    <row r="264" spans="1:1">
      <c r="A264" s="642">
        <f>IF('Форма 3.2 | Т-ВО'!$AB$99="",1,0)</f>
        <v>0</v>
      </c>
    </row>
    <row r="265" spans="1:1">
      <c r="A265" s="642">
        <f>IF('Форма 3.2 | Т-ВО'!$O$111="",1,0)</f>
        <v>0</v>
      </c>
    </row>
    <row r="266" spans="1:1">
      <c r="A266" s="642">
        <f>IF('Форма 3.2 | Т-ВО'!$O$112="",1,0)</f>
        <v>0</v>
      </c>
    </row>
    <row r="267" spans="1:1">
      <c r="A267" s="642">
        <f>IF('Форма 3.2 | Т-ВО'!$R$112="",1,0)</f>
        <v>0</v>
      </c>
    </row>
    <row r="268" spans="1:1">
      <c r="A268" s="642">
        <f>IF('Форма 3.2 | Т-ВО'!$T$112="",1,0)</f>
        <v>0</v>
      </c>
    </row>
    <row r="269" spans="1:1">
      <c r="A269" s="642">
        <f>IF('Форма 3.2 | Т-ВО'!$V$112="",1,0)</f>
        <v>0</v>
      </c>
    </row>
    <row r="270" spans="1:1">
      <c r="A270" s="642">
        <f>IF('Форма 3.2 | Т-ВО'!$Y$112="",1,0)</f>
        <v>0</v>
      </c>
    </row>
    <row r="271" spans="1:1">
      <c r="A271" s="642">
        <f>IF('Форма 3.2 | Т-ВО'!$AA$112="",1,0)</f>
        <v>0</v>
      </c>
    </row>
    <row r="272" spans="1:1">
      <c r="A272" s="642">
        <f>IF('Форма 3.2 | Т-ВО'!$S$112="",1,0)</f>
        <v>0</v>
      </c>
    </row>
    <row r="273" spans="1:1">
      <c r="A273" s="642">
        <f>IF('Форма 3.2 | Т-ВО'!$U$112="",1,0)</f>
        <v>0</v>
      </c>
    </row>
    <row r="274" spans="1:1">
      <c r="A274" s="642">
        <f>IF('Форма 3.2 | Т-ВО'!$Z$112="",1,0)</f>
        <v>0</v>
      </c>
    </row>
    <row r="275" spans="1:1">
      <c r="A275" s="642">
        <f>IF('Форма 3.2 | Т-ВО'!$AB$112="",1,0)</f>
        <v>0</v>
      </c>
    </row>
    <row r="276" spans="1:1">
      <c r="A276" s="642">
        <f>IF('Форма 3.2 | Т-ВО'!$O$115="",1,0)</f>
        <v>0</v>
      </c>
    </row>
    <row r="277" spans="1:1">
      <c r="A277" s="642">
        <f>IF('Форма 3.2 | Т-ВО'!$O$116="",1,0)</f>
        <v>0</v>
      </c>
    </row>
    <row r="278" spans="1:1">
      <c r="A278" s="642">
        <f>IF('Форма 3.2 | Т-ВО'!$R$116="",1,0)</f>
        <v>0</v>
      </c>
    </row>
    <row r="279" spans="1:1">
      <c r="A279" s="642">
        <f>IF('Форма 3.2 | Т-ВО'!$T$116="",1,0)</f>
        <v>0</v>
      </c>
    </row>
    <row r="280" spans="1:1">
      <c r="A280" s="642">
        <f>IF('Форма 3.2 | Т-ВО'!$V$116="",1,0)</f>
        <v>0</v>
      </c>
    </row>
    <row r="281" spans="1:1">
      <c r="A281" s="642">
        <f>IF('Форма 3.2 | Т-ВО'!$Y$116="",1,0)</f>
        <v>0</v>
      </c>
    </row>
    <row r="282" spans="1:1">
      <c r="A282" s="642">
        <f>IF('Форма 3.2 | Т-ВО'!$AA$116="",1,0)</f>
        <v>0</v>
      </c>
    </row>
    <row r="283" spans="1:1">
      <c r="A283" s="642">
        <f>IF('Форма 3.2 | Т-ВО'!$S$116="",1,0)</f>
        <v>0</v>
      </c>
    </row>
    <row r="284" spans="1:1">
      <c r="A284" s="642">
        <f>IF('Форма 3.2 | Т-ВО'!$U$116="",1,0)</f>
        <v>0</v>
      </c>
    </row>
    <row r="285" spans="1:1">
      <c r="A285" s="642">
        <f>IF('Форма 3.2 | Т-ВО'!$Z$116="",1,0)</f>
        <v>0</v>
      </c>
    </row>
    <row r="286" spans="1:1">
      <c r="A286" s="642">
        <f>IF('Форма 3.2 | Т-ВО'!$AB$116="",1,0)</f>
        <v>0</v>
      </c>
    </row>
    <row r="287" spans="1:1">
      <c r="A287" s="642">
        <f>IF('Форма 3.2 | Т-ВО'!$O$128="",1,0)</f>
        <v>0</v>
      </c>
    </row>
    <row r="288" spans="1:1">
      <c r="A288" s="642">
        <f>IF('Форма 3.2 | Т-ВО'!$O$129="",1,0)</f>
        <v>0</v>
      </c>
    </row>
    <row r="289" spans="1:1">
      <c r="A289" s="642">
        <f>IF('Форма 3.2 | Т-ВО'!$R$129="",1,0)</f>
        <v>0</v>
      </c>
    </row>
    <row r="290" spans="1:1">
      <c r="A290" s="642">
        <f>IF('Форма 3.2 | Т-ВО'!$T$129="",1,0)</f>
        <v>0</v>
      </c>
    </row>
    <row r="291" spans="1:1">
      <c r="A291" s="642">
        <f>IF('Форма 3.2 | Т-ВО'!$V$129="",1,0)</f>
        <v>0</v>
      </c>
    </row>
    <row r="292" spans="1:1">
      <c r="A292" s="642">
        <f>IF('Форма 3.2 | Т-ВО'!$Y$129="",1,0)</f>
        <v>0</v>
      </c>
    </row>
    <row r="293" spans="1:1">
      <c r="A293" s="642">
        <f>IF('Форма 3.2 | Т-ВО'!$AA$129="",1,0)</f>
        <v>0</v>
      </c>
    </row>
    <row r="294" spans="1:1">
      <c r="A294" s="642">
        <f>IF('Форма 3.2 | Т-ВО'!$S$129="",1,0)</f>
        <v>0</v>
      </c>
    </row>
    <row r="295" spans="1:1">
      <c r="A295" s="642">
        <f>IF('Форма 3.2 | Т-ВО'!$U$129="",1,0)</f>
        <v>0</v>
      </c>
    </row>
    <row r="296" spans="1:1">
      <c r="A296" s="642">
        <f>IF('Форма 3.2 | Т-ВО'!$Z$129="",1,0)</f>
        <v>0</v>
      </c>
    </row>
    <row r="297" spans="1:1">
      <c r="A297" s="642">
        <f>IF('Форма 3.2 | Т-ВО'!$AB$129="",1,0)</f>
        <v>0</v>
      </c>
    </row>
    <row r="298" spans="1:1">
      <c r="A298" s="642">
        <f>IF('Форма 3.2 | Т-ВО'!$O$132="",1,0)</f>
        <v>0</v>
      </c>
    </row>
    <row r="299" spans="1:1">
      <c r="A299" s="642">
        <f>IF('Форма 3.2 | Т-ВО'!$O$133="",1,0)</f>
        <v>0</v>
      </c>
    </row>
    <row r="300" spans="1:1">
      <c r="A300" s="642">
        <f>IF('Форма 3.2 | Т-ВО'!$R$133="",1,0)</f>
        <v>0</v>
      </c>
    </row>
    <row r="301" spans="1:1">
      <c r="A301" s="642">
        <f>IF('Форма 3.2 | Т-ВО'!$T$133="",1,0)</f>
        <v>0</v>
      </c>
    </row>
    <row r="302" spans="1:1">
      <c r="A302" s="642">
        <f>IF('Форма 3.2 | Т-ВО'!$V$133="",1,0)</f>
        <v>0</v>
      </c>
    </row>
    <row r="303" spans="1:1">
      <c r="A303" s="642">
        <f>IF('Форма 3.2 | Т-ВО'!$Y$133="",1,0)</f>
        <v>0</v>
      </c>
    </row>
    <row r="304" spans="1:1">
      <c r="A304" s="642">
        <f>IF('Форма 3.2 | Т-ВО'!$AA$133="",1,0)</f>
        <v>0</v>
      </c>
    </row>
    <row r="305" spans="1:1">
      <c r="A305" s="642">
        <f>IF('Форма 3.2 | Т-ВО'!$S$133="",1,0)</f>
        <v>0</v>
      </c>
    </row>
    <row r="306" spans="1:1">
      <c r="A306" s="642">
        <f>IF('Форма 3.2 | Т-ВО'!$U$133="",1,0)</f>
        <v>0</v>
      </c>
    </row>
    <row r="307" spans="1:1">
      <c r="A307" s="642">
        <f>IF('Форма 3.2 | Т-ВО'!$Z$133="",1,0)</f>
        <v>0</v>
      </c>
    </row>
    <row r="308" spans="1:1">
      <c r="A308" s="642">
        <f>IF('Форма 3.2 | Т-ВО'!$AB$133="",1,0)</f>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664"/>
  </cols>
  <sheetData>
    <row r="1" spans="1:3">
      <c r="A1" s="664" t="s">
        <v>548</v>
      </c>
      <c r="B1" s="664" t="s">
        <v>549</v>
      </c>
      <c r="C1" s="664" t="s">
        <v>70</v>
      </c>
    </row>
    <row r="2" spans="1:3">
      <c r="A2" s="664">
        <v>4189678</v>
      </c>
      <c r="B2" s="664" t="s">
        <v>1304</v>
      </c>
      <c r="C2" s="664" t="s">
        <v>1305</v>
      </c>
    </row>
    <row r="3" spans="1:3">
      <c r="A3" s="664">
        <v>4190415</v>
      </c>
      <c r="B3" s="664" t="s">
        <v>1306</v>
      </c>
      <c r="C3" s="664" t="s">
        <v>1305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9"/>
  <sheetViews>
    <sheetView showGridLines="0" zoomScaleNormal="100" workbookViewId="0"/>
  </sheetViews>
  <sheetFormatPr defaultRowHeight="11.25"/>
  <cols>
    <col min="1" max="1" width="9.140625" style="384"/>
    <col min="2" max="2" width="66" style="384" customWidth="1"/>
    <col min="3" max="16384" width="9.140625" style="384"/>
  </cols>
  <sheetData>
    <row r="3" spans="2:2">
      <c r="B3" s="495" t="s">
        <v>1516</v>
      </c>
    </row>
    <row r="4" spans="2:2">
      <c r="B4" s="495" t="s">
        <v>1517</v>
      </c>
    </row>
    <row r="5" spans="2:2">
      <c r="B5" s="495" t="s">
        <v>1518</v>
      </c>
    </row>
    <row r="6" spans="2:2">
      <c r="B6" s="495" t="s">
        <v>1519</v>
      </c>
    </row>
    <row r="7" spans="2:2">
      <c r="B7" s="384" t="s">
        <v>1520</v>
      </c>
    </row>
    <row r="8" spans="2:2">
      <c r="B8" s="384" t="s">
        <v>1521</v>
      </c>
    </row>
    <row r="9" spans="2:2">
      <c r="B9" s="384" t="s">
        <v>1522</v>
      </c>
    </row>
  </sheetData>
  <sheetProtection formatColumns="0" formatRows="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420"/>
    <col min="2" max="16384" width="9.140625" style="257"/>
  </cols>
  <sheetData/>
  <sheetProtection formatColumns="0" formatRows="0"/>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353" customWidth="1"/>
    <col min="2" max="16384" width="9.140625" style="353"/>
  </cols>
  <sheetData>
    <row r="1" spans="1:5">
      <c r="A1" s="354" t="s">
        <v>417</v>
      </c>
      <c r="B1" s="354" t="s">
        <v>418</v>
      </c>
      <c r="C1" s="354"/>
      <c r="D1" s="354"/>
      <c r="E1" s="354"/>
    </row>
    <row r="2" spans="1:5">
      <c r="A2" s="354"/>
      <c r="B2" s="354"/>
      <c r="C2" s="354"/>
      <c r="D2" s="354"/>
      <c r="E2" s="354"/>
    </row>
    <row r="3" spans="1:5">
      <c r="A3" s="354"/>
      <c r="B3" s="354"/>
      <c r="C3" s="354"/>
      <c r="D3" s="354"/>
      <c r="E3" s="354"/>
    </row>
    <row r="4" spans="1:5">
      <c r="A4" s="354"/>
      <c r="B4" s="354"/>
      <c r="C4" s="354"/>
      <c r="D4" s="354"/>
      <c r="E4" s="354"/>
    </row>
    <row r="5" spans="1:5">
      <c r="A5" s="354"/>
      <c r="B5" s="354"/>
      <c r="C5" s="354"/>
      <c r="D5" s="354"/>
      <c r="E5" s="354"/>
    </row>
    <row r="6" spans="1:5">
      <c r="A6" s="354"/>
      <c r="B6" s="354"/>
      <c r="C6" s="354"/>
      <c r="D6" s="354"/>
      <c r="E6" s="354"/>
    </row>
    <row r="7" spans="1:5">
      <c r="A7" s="354"/>
      <c r="B7" s="354"/>
      <c r="C7" s="354"/>
      <c r="D7" s="354"/>
      <c r="E7" s="354"/>
    </row>
    <row r="8" spans="1:5">
      <c r="A8" s="354"/>
      <c r="B8" s="354"/>
      <c r="C8" s="354"/>
      <c r="D8" s="354"/>
      <c r="E8" s="354"/>
    </row>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5"/>
  <sheetViews>
    <sheetView showGridLines="0" zoomScaleNormal="100" workbookViewId="0"/>
  </sheetViews>
  <sheetFormatPr defaultRowHeight="11.25"/>
  <cols>
    <col min="1" max="1" width="9.140625" style="664"/>
    <col min="2" max="2" width="65.28515625" style="664" customWidth="1"/>
    <col min="3" max="3" width="41" style="664" customWidth="1"/>
    <col min="4" max="16384" width="9.140625" style="664"/>
  </cols>
  <sheetData>
    <row r="1" spans="1:2">
      <c r="A1" s="664" t="s">
        <v>333</v>
      </c>
      <c r="B1" s="664" t="s">
        <v>334</v>
      </c>
    </row>
    <row r="2" spans="1:2">
      <c r="A2" s="664">
        <v>4213771</v>
      </c>
      <c r="B2" s="664" t="s">
        <v>635</v>
      </c>
    </row>
    <row r="3" spans="1:2">
      <c r="A3" s="664">
        <v>4213772</v>
      </c>
      <c r="B3" s="664" t="s">
        <v>642</v>
      </c>
    </row>
    <row r="4" spans="1:2">
      <c r="A4" s="664">
        <v>4213773</v>
      </c>
      <c r="B4" s="664" t="s">
        <v>636</v>
      </c>
    </row>
    <row r="5" spans="1:2">
      <c r="A5" s="664">
        <v>4213774</v>
      </c>
      <c r="B5" s="664" t="s">
        <v>637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664"/>
    <col min="2" max="2" width="65.28515625" style="664" customWidth="1"/>
    <col min="3" max="3" width="41" style="664" customWidth="1"/>
    <col min="4" max="16384" width="9.140625" style="664"/>
  </cols>
  <sheetData>
    <row r="1" spans="1:2">
      <c r="A1" s="664" t="s">
        <v>333</v>
      </c>
      <c r="B1" s="664" t="s">
        <v>335</v>
      </c>
    </row>
    <row r="2" spans="1:2">
      <c r="A2" s="664">
        <v>4189714</v>
      </c>
      <c r="B2" s="664" t="s">
        <v>1302</v>
      </c>
    </row>
    <row r="3" spans="1:2">
      <c r="A3" s="664">
        <v>4189713</v>
      </c>
      <c r="B3" s="664" t="s">
        <v>1303</v>
      </c>
    </row>
    <row r="4" spans="1:2">
      <c r="A4" s="664">
        <v>4189712</v>
      </c>
      <c r="B4" s="664" t="s">
        <v>638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241"/>
  </cols>
  <sheetData>
    <row r="1" spans="1:1">
      <c r="A1" s="53"/>
    </row>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175"/>
  <sheetViews>
    <sheetView showGridLines="0" zoomScaleNormal="100" workbookViewId="0"/>
  </sheetViews>
  <sheetFormatPr defaultRowHeight="11.25"/>
  <cols>
    <col min="1" max="1" width="36.28515625" style="2" customWidth="1"/>
    <col min="2" max="2" width="21.140625" style="2" customWidth="1"/>
    <col min="3" max="16384" width="9.140625" style="1"/>
  </cols>
  <sheetData>
    <row r="1" spans="1:2">
      <c r="A1" s="3" t="s">
        <v>60</v>
      </c>
      <c r="B1" s="3" t="s">
        <v>61</v>
      </c>
    </row>
    <row r="2" spans="1:2">
      <c r="A2" t="s">
        <v>438</v>
      </c>
      <c r="B2" t="s">
        <v>610</v>
      </c>
    </row>
    <row r="3" spans="1:2">
      <c r="A3" t="s">
        <v>439</v>
      </c>
      <c r="B3" t="s">
        <v>523</v>
      </c>
    </row>
    <row r="4" spans="1:2">
      <c r="A4" t="s">
        <v>440</v>
      </c>
      <c r="B4" t="s">
        <v>452</v>
      </c>
    </row>
    <row r="5" spans="1:2">
      <c r="A5" t="s">
        <v>442</v>
      </c>
      <c r="B5" t="s">
        <v>453</v>
      </c>
    </row>
    <row r="6" spans="1:2">
      <c r="A6" t="s">
        <v>441</v>
      </c>
      <c r="B6" t="s">
        <v>454</v>
      </c>
    </row>
    <row r="7" spans="1:2">
      <c r="A7" t="s">
        <v>543</v>
      </c>
      <c r="B7" t="s">
        <v>524</v>
      </c>
    </row>
    <row r="8" spans="1:2">
      <c r="A8" t="s">
        <v>443</v>
      </c>
      <c r="B8" t="s">
        <v>455</v>
      </c>
    </row>
    <row r="9" spans="1:2">
      <c r="A9" t="s">
        <v>544</v>
      </c>
      <c r="B9" t="s">
        <v>456</v>
      </c>
    </row>
    <row r="10" spans="1:2">
      <c r="A10" t="s">
        <v>444</v>
      </c>
      <c r="B10" t="s">
        <v>457</v>
      </c>
    </row>
    <row r="11" spans="1:2">
      <c r="A11" t="s">
        <v>545</v>
      </c>
      <c r="B11" t="s">
        <v>338</v>
      </c>
    </row>
    <row r="12" spans="1:2">
      <c r="A12" t="s">
        <v>445</v>
      </c>
      <c r="B12" t="s">
        <v>64</v>
      </c>
    </row>
    <row r="13" spans="1:2">
      <c r="A13" t="s">
        <v>546</v>
      </c>
      <c r="B13" t="s">
        <v>406</v>
      </c>
    </row>
    <row r="14" spans="1:2">
      <c r="A14" t="s">
        <v>446</v>
      </c>
      <c r="B14" t="s">
        <v>466</v>
      </c>
    </row>
    <row r="15" spans="1:2">
      <c r="A15" t="s">
        <v>620</v>
      </c>
      <c r="B15" t="s">
        <v>253</v>
      </c>
    </row>
    <row r="16" spans="1:2">
      <c r="A16" t="s">
        <v>522</v>
      </c>
      <c r="B16" t="s">
        <v>77</v>
      </c>
    </row>
    <row r="17" spans="1:2">
      <c r="A17" t="s">
        <v>447</v>
      </c>
      <c r="B17" t="s">
        <v>66</v>
      </c>
    </row>
    <row r="18" spans="1:2">
      <c r="A18" t="s">
        <v>448</v>
      </c>
      <c r="B18" t="s">
        <v>78</v>
      </c>
    </row>
    <row r="19" spans="1:2">
      <c r="A19" t="s">
        <v>449</v>
      </c>
      <c r="B19" t="s">
        <v>458</v>
      </c>
    </row>
    <row r="20" spans="1:2">
      <c r="A20" t="s">
        <v>450</v>
      </c>
      <c r="B20" t="s">
        <v>76</v>
      </c>
    </row>
    <row r="21" spans="1:2">
      <c r="A21" t="s">
        <v>451</v>
      </c>
      <c r="B21" t="s">
        <v>65</v>
      </c>
    </row>
    <row r="22" spans="1:2">
      <c r="A22"/>
      <c r="B22" t="s">
        <v>67</v>
      </c>
    </row>
    <row r="23" spans="1:2">
      <c r="A23"/>
      <c r="B23" t="s">
        <v>404</v>
      </c>
    </row>
    <row r="24" spans="1:2">
      <c r="A24"/>
      <c r="B24" t="s">
        <v>79</v>
      </c>
    </row>
    <row r="25" spans="1:2">
      <c r="A25"/>
      <c r="B25" t="s">
        <v>16</v>
      </c>
    </row>
    <row r="26" spans="1:2">
      <c r="A26"/>
      <c r="B26" t="s">
        <v>85</v>
      </c>
    </row>
    <row r="27" spans="1:2">
      <c r="A27"/>
      <c r="B27" t="s">
        <v>17</v>
      </c>
    </row>
    <row r="28" spans="1:2">
      <c r="A28"/>
      <c r="B28" t="s">
        <v>405</v>
      </c>
    </row>
    <row r="29" spans="1:2">
      <c r="A29"/>
      <c r="B29" t="s">
        <v>611</v>
      </c>
    </row>
    <row r="30" spans="1:2">
      <c r="A30"/>
      <c r="B30" t="s">
        <v>459</v>
      </c>
    </row>
    <row r="31" spans="1:2">
      <c r="A31"/>
      <c r="B31" t="s">
        <v>62</v>
      </c>
    </row>
    <row r="32" spans="1:2">
      <c r="A32"/>
      <c r="B32" t="s">
        <v>183</v>
      </c>
    </row>
    <row r="33" spans="1:2">
      <c r="A33"/>
      <c r="B33" t="s">
        <v>547</v>
      </c>
    </row>
    <row r="34" spans="1:2">
      <c r="A34"/>
      <c r="B34" t="s">
        <v>525</v>
      </c>
    </row>
    <row r="35" spans="1:2">
      <c r="A35"/>
      <c r="B35" t="s">
        <v>339</v>
      </c>
    </row>
    <row r="36" spans="1:2">
      <c r="A36"/>
      <c r="B36" t="s">
        <v>282</v>
      </c>
    </row>
    <row r="37" spans="1:2">
      <c r="A37"/>
      <c r="B37" t="s">
        <v>337</v>
      </c>
    </row>
    <row r="38" spans="1:2">
      <c r="A38"/>
      <c r="B38" t="s">
        <v>202</v>
      </c>
    </row>
    <row r="39" spans="1:2">
      <c r="A39"/>
      <c r="B39" t="s">
        <v>184</v>
      </c>
    </row>
    <row r="40" spans="1:2">
      <c r="A40"/>
      <c r="B40" t="s">
        <v>181</v>
      </c>
    </row>
    <row r="41" spans="1:2">
      <c r="A41"/>
      <c r="B41" t="s">
        <v>224</v>
      </c>
    </row>
    <row r="42" spans="1:2">
      <c r="A42"/>
      <c r="B42" t="s">
        <v>182</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sheetData>
  <sheetProtection formatColumns="0" formatRows="0"/>
  <phoneticPr fontId="9"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4"/>
    </row>
    <row r="2" spans="1:1" ht="12">
      <c r="A2" s="14"/>
    </row>
    <row r="3" spans="1:1" ht="12">
      <c r="A3" s="14"/>
    </row>
    <row r="4" spans="1:1" ht="12">
      <c r="A4" s="14"/>
    </row>
    <row r="5" spans="1:1" ht="12">
      <c r="A5" s="14"/>
    </row>
    <row r="6" spans="1:1" ht="12">
      <c r="A6" s="14"/>
    </row>
    <row r="7" spans="1:1" ht="12">
      <c r="A7" s="14"/>
    </row>
    <row r="8" spans="1:1" ht="12">
      <c r="A8" s="14"/>
    </row>
    <row r="9" spans="1:1" ht="12">
      <c r="A9" s="14"/>
    </row>
    <row r="10" spans="1:1" ht="12">
      <c r="A10" s="14"/>
    </row>
    <row r="11" spans="1:1" ht="12">
      <c r="A11" s="14"/>
    </row>
    <row r="12" spans="1:1" ht="12">
      <c r="A12" s="14"/>
    </row>
    <row r="13" spans="1:1" ht="12">
      <c r="A13" s="14"/>
    </row>
    <row r="14" spans="1:1" ht="12">
      <c r="A14" s="14"/>
    </row>
    <row r="15" spans="1:1" ht="12">
      <c r="A15" s="14"/>
    </row>
    <row r="16" spans="1:1" ht="12">
      <c r="A16" s="14"/>
    </row>
    <row r="17" spans="1:1" ht="12">
      <c r="A17" s="14"/>
    </row>
    <row r="18" spans="1:1" ht="12">
      <c r="A18" s="14"/>
    </row>
    <row r="19" spans="1:1" ht="12">
      <c r="A19" s="14"/>
    </row>
  </sheetData>
  <sheetProtection formatColumns="0" formatRows="0"/>
  <phoneticPr fontId="9"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5"/>
    <col min="2" max="16384" width="9.140625" style="16"/>
  </cols>
  <sheetData/>
  <sheetProtection formatColumns="0" formatRows="0"/>
  <phoneticPr fontId="6" type="noConversion"/>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7"/>
    <col min="27" max="36" width="9.140625" style="8"/>
    <col min="37" max="16384" width="9.140625" style="7"/>
  </cols>
  <sheetData/>
  <sheetProtection formatColumns="0" formatRows="0"/>
  <phoneticPr fontId="10" type="noConversion"/>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6"/>
  <sheetViews>
    <sheetView showGridLines="0" zoomScaleNormal="100" workbookViewId="0"/>
  </sheetViews>
  <sheetFormatPr defaultRowHeight="11.25"/>
  <cols>
    <col min="1" max="2" width="9.140625" style="4"/>
    <col min="3" max="3" width="20.7109375" style="4" customWidth="1"/>
    <col min="4" max="4" width="25.140625" style="4" customWidth="1"/>
    <col min="5" max="16384" width="9.140625" style="4"/>
  </cols>
  <sheetData>
    <row r="1" spans="1:10">
      <c r="A1" s="4" t="s">
        <v>1301</v>
      </c>
      <c r="B1" s="4" t="s">
        <v>1309</v>
      </c>
      <c r="C1" s="4" t="s">
        <v>1310</v>
      </c>
      <c r="D1" s="4" t="s">
        <v>1311</v>
      </c>
      <c r="E1" s="4" t="s">
        <v>1312</v>
      </c>
      <c r="F1" s="4" t="s">
        <v>1313</v>
      </c>
      <c r="G1" s="4" t="s">
        <v>1314</v>
      </c>
      <c r="H1" s="4" t="s">
        <v>1315</v>
      </c>
      <c r="I1" s="4" t="s">
        <v>1316</v>
      </c>
    </row>
    <row r="2" spans="1:10">
      <c r="A2" s="4">
        <v>1</v>
      </c>
      <c r="B2" s="4" t="s">
        <v>1317</v>
      </c>
      <c r="C2" s="4" t="s">
        <v>168</v>
      </c>
      <c r="D2" s="4" t="s">
        <v>1318</v>
      </c>
      <c r="E2" s="4" t="s">
        <v>1319</v>
      </c>
      <c r="F2" s="4" t="s">
        <v>1320</v>
      </c>
      <c r="G2" s="4" t="s">
        <v>1321</v>
      </c>
      <c r="J2" s="4" t="s">
        <v>1502</v>
      </c>
    </row>
    <row r="3" spans="1:10">
      <c r="A3" s="4">
        <v>2</v>
      </c>
      <c r="B3" s="4" t="s">
        <v>1317</v>
      </c>
      <c r="C3" s="4" t="s">
        <v>168</v>
      </c>
      <c r="D3" s="4" t="s">
        <v>1322</v>
      </c>
      <c r="E3" s="4" t="s">
        <v>1323</v>
      </c>
      <c r="F3" s="4" t="s">
        <v>1324</v>
      </c>
      <c r="G3" s="4" t="s">
        <v>1321</v>
      </c>
      <c r="J3" s="4" t="s">
        <v>1502</v>
      </c>
    </row>
    <row r="4" spans="1:10">
      <c r="A4" s="4">
        <v>3</v>
      </c>
      <c r="B4" s="4" t="s">
        <v>1317</v>
      </c>
      <c r="C4" s="4" t="s">
        <v>168</v>
      </c>
      <c r="D4" s="4" t="s">
        <v>1325</v>
      </c>
      <c r="E4" s="4" t="s">
        <v>1326</v>
      </c>
      <c r="F4" s="4" t="s">
        <v>1327</v>
      </c>
      <c r="G4" s="4" t="s">
        <v>1328</v>
      </c>
      <c r="J4" s="4" t="s">
        <v>1502</v>
      </c>
    </row>
    <row r="5" spans="1:10">
      <c r="A5" s="4">
        <v>4</v>
      </c>
      <c r="B5" s="4" t="s">
        <v>1317</v>
      </c>
      <c r="C5" s="4" t="s">
        <v>168</v>
      </c>
      <c r="D5" s="4" t="s">
        <v>1329</v>
      </c>
      <c r="E5" s="4" t="s">
        <v>1330</v>
      </c>
      <c r="F5" s="4" t="s">
        <v>1331</v>
      </c>
      <c r="G5" s="4" t="s">
        <v>1332</v>
      </c>
      <c r="J5" s="4" t="s">
        <v>1502</v>
      </c>
    </row>
    <row r="6" spans="1:10">
      <c r="A6" s="4">
        <v>5</v>
      </c>
      <c r="B6" s="4" t="s">
        <v>1317</v>
      </c>
      <c r="C6" s="4" t="s">
        <v>168</v>
      </c>
      <c r="D6" s="4" t="s">
        <v>1333</v>
      </c>
      <c r="E6" s="4" t="s">
        <v>1334</v>
      </c>
      <c r="F6" s="4" t="s">
        <v>1335</v>
      </c>
      <c r="G6" s="4" t="s">
        <v>1321</v>
      </c>
      <c r="J6" s="4" t="s">
        <v>1502</v>
      </c>
    </row>
    <row r="7" spans="1:10">
      <c r="A7" s="4">
        <v>6</v>
      </c>
      <c r="B7" s="4" t="s">
        <v>1317</v>
      </c>
      <c r="C7" s="4" t="s">
        <v>168</v>
      </c>
      <c r="D7" s="4" t="s">
        <v>1336</v>
      </c>
      <c r="E7" s="4" t="s">
        <v>1337</v>
      </c>
      <c r="F7" s="4" t="s">
        <v>1338</v>
      </c>
      <c r="G7" s="4" t="s">
        <v>1321</v>
      </c>
      <c r="J7" s="4" t="s">
        <v>1502</v>
      </c>
    </row>
    <row r="8" spans="1:10">
      <c r="A8" s="4">
        <v>7</v>
      </c>
      <c r="B8" s="4" t="s">
        <v>1317</v>
      </c>
      <c r="C8" s="4" t="s">
        <v>168</v>
      </c>
      <c r="D8" s="4" t="s">
        <v>1339</v>
      </c>
      <c r="E8" s="4" t="s">
        <v>1340</v>
      </c>
      <c r="F8" s="4" t="s">
        <v>1341</v>
      </c>
      <c r="G8" s="4" t="s">
        <v>1321</v>
      </c>
      <c r="J8" s="4" t="s">
        <v>1502</v>
      </c>
    </row>
    <row r="9" spans="1:10">
      <c r="A9" s="4">
        <v>8</v>
      </c>
      <c r="B9" s="4" t="s">
        <v>1317</v>
      </c>
      <c r="C9" s="4" t="s">
        <v>168</v>
      </c>
      <c r="D9" s="4" t="s">
        <v>1342</v>
      </c>
      <c r="E9" s="4" t="s">
        <v>1343</v>
      </c>
      <c r="F9" s="4" t="s">
        <v>1344</v>
      </c>
      <c r="G9" s="4" t="s">
        <v>1321</v>
      </c>
      <c r="J9" s="4" t="s">
        <v>1502</v>
      </c>
    </row>
    <row r="10" spans="1:10">
      <c r="A10" s="4">
        <v>9</v>
      </c>
      <c r="B10" s="4" t="s">
        <v>1317</v>
      </c>
      <c r="C10" s="4" t="s">
        <v>168</v>
      </c>
      <c r="D10" s="4" t="s">
        <v>1345</v>
      </c>
      <c r="E10" s="4" t="s">
        <v>1346</v>
      </c>
      <c r="F10" s="4" t="s">
        <v>1347</v>
      </c>
      <c r="G10" s="4" t="s">
        <v>1332</v>
      </c>
      <c r="H10" s="4" t="s">
        <v>1348</v>
      </c>
      <c r="J10" s="4" t="s">
        <v>1502</v>
      </c>
    </row>
    <row r="11" spans="1:10">
      <c r="A11" s="4">
        <v>10</v>
      </c>
      <c r="B11" s="4" t="s">
        <v>1317</v>
      </c>
      <c r="C11" s="4" t="s">
        <v>168</v>
      </c>
      <c r="D11" s="4" t="s">
        <v>1349</v>
      </c>
      <c r="E11" s="4" t="s">
        <v>1350</v>
      </c>
      <c r="F11" s="4" t="s">
        <v>1351</v>
      </c>
      <c r="G11" s="4" t="s">
        <v>1321</v>
      </c>
      <c r="J11" s="4" t="s">
        <v>1502</v>
      </c>
    </row>
    <row r="12" spans="1:10">
      <c r="A12" s="4">
        <v>11</v>
      </c>
      <c r="B12" s="4" t="s">
        <v>1317</v>
      </c>
      <c r="C12" s="4" t="s">
        <v>168</v>
      </c>
      <c r="D12" s="4" t="s">
        <v>1352</v>
      </c>
      <c r="E12" s="4" t="s">
        <v>1353</v>
      </c>
      <c r="F12" s="4" t="s">
        <v>1354</v>
      </c>
      <c r="G12" s="4" t="s">
        <v>1332</v>
      </c>
      <c r="J12" s="4" t="s">
        <v>1502</v>
      </c>
    </row>
    <row r="13" spans="1:10">
      <c r="A13" s="4">
        <v>12</v>
      </c>
      <c r="B13" s="4" t="s">
        <v>1317</v>
      </c>
      <c r="C13" s="4" t="s">
        <v>168</v>
      </c>
      <c r="D13" s="4" t="s">
        <v>1355</v>
      </c>
      <c r="E13" s="4" t="s">
        <v>1356</v>
      </c>
      <c r="F13" s="4" t="s">
        <v>1357</v>
      </c>
      <c r="G13" s="4" t="s">
        <v>1358</v>
      </c>
      <c r="J13" s="4" t="s">
        <v>1502</v>
      </c>
    </row>
    <row r="14" spans="1:10">
      <c r="A14" s="4">
        <v>13</v>
      </c>
      <c r="B14" s="4" t="s">
        <v>1317</v>
      </c>
      <c r="C14" s="4" t="s">
        <v>168</v>
      </c>
      <c r="D14" s="4" t="s">
        <v>1359</v>
      </c>
      <c r="E14" s="4" t="s">
        <v>1360</v>
      </c>
      <c r="F14" s="4" t="s">
        <v>1361</v>
      </c>
      <c r="G14" s="4" t="s">
        <v>1332</v>
      </c>
      <c r="J14" s="4" t="s">
        <v>1502</v>
      </c>
    </row>
    <row r="15" spans="1:10">
      <c r="A15" s="4">
        <v>14</v>
      </c>
      <c r="B15" s="4" t="s">
        <v>1317</v>
      </c>
      <c r="C15" s="4" t="s">
        <v>168</v>
      </c>
      <c r="D15" s="4" t="s">
        <v>1362</v>
      </c>
      <c r="E15" s="4" t="s">
        <v>1363</v>
      </c>
      <c r="F15" s="4" t="s">
        <v>1364</v>
      </c>
      <c r="G15" s="4" t="s">
        <v>1365</v>
      </c>
      <c r="J15" s="4" t="s">
        <v>1502</v>
      </c>
    </row>
    <row r="16" spans="1:10">
      <c r="A16" s="4">
        <v>15</v>
      </c>
      <c r="B16" s="4" t="s">
        <v>1317</v>
      </c>
      <c r="C16" s="4" t="s">
        <v>168</v>
      </c>
      <c r="D16" s="4" t="s">
        <v>1366</v>
      </c>
      <c r="E16" s="4" t="s">
        <v>1367</v>
      </c>
      <c r="F16" s="4" t="s">
        <v>1368</v>
      </c>
      <c r="G16" s="4" t="s">
        <v>1369</v>
      </c>
      <c r="J16" s="4" t="s">
        <v>1502</v>
      </c>
    </row>
    <row r="17" spans="1:10">
      <c r="A17" s="4">
        <v>16</v>
      </c>
      <c r="B17" s="4" t="s">
        <v>1317</v>
      </c>
      <c r="C17" s="4" t="s">
        <v>168</v>
      </c>
      <c r="D17" s="4" t="s">
        <v>1370</v>
      </c>
      <c r="E17" s="4" t="s">
        <v>1371</v>
      </c>
      <c r="F17" s="4" t="s">
        <v>1372</v>
      </c>
      <c r="G17" s="4" t="s">
        <v>1373</v>
      </c>
      <c r="J17" s="4" t="s">
        <v>1502</v>
      </c>
    </row>
    <row r="18" spans="1:10">
      <c r="A18" s="4">
        <v>17</v>
      </c>
      <c r="B18" s="4" t="s">
        <v>1317</v>
      </c>
      <c r="C18" s="4" t="s">
        <v>168</v>
      </c>
      <c r="D18" s="4" t="s">
        <v>1374</v>
      </c>
      <c r="E18" s="4" t="s">
        <v>1375</v>
      </c>
      <c r="F18" s="4" t="s">
        <v>1376</v>
      </c>
      <c r="G18" s="4" t="s">
        <v>1332</v>
      </c>
      <c r="J18" s="4" t="s">
        <v>1502</v>
      </c>
    </row>
    <row r="19" spans="1:10">
      <c r="A19" s="4">
        <v>18</v>
      </c>
      <c r="B19" s="4" t="s">
        <v>1317</v>
      </c>
      <c r="C19" s="4" t="s">
        <v>168</v>
      </c>
      <c r="D19" s="4" t="s">
        <v>1377</v>
      </c>
      <c r="E19" s="4" t="s">
        <v>1378</v>
      </c>
      <c r="F19" s="4" t="s">
        <v>1379</v>
      </c>
      <c r="G19" s="4" t="s">
        <v>1332</v>
      </c>
      <c r="J19" s="4" t="s">
        <v>1502</v>
      </c>
    </row>
    <row r="20" spans="1:10">
      <c r="A20" s="4">
        <v>19</v>
      </c>
      <c r="B20" s="4" t="s">
        <v>1317</v>
      </c>
      <c r="C20" s="4" t="s">
        <v>168</v>
      </c>
      <c r="D20" s="4" t="s">
        <v>1380</v>
      </c>
      <c r="E20" s="4" t="s">
        <v>1381</v>
      </c>
      <c r="F20" s="4" t="s">
        <v>1382</v>
      </c>
      <c r="G20" s="4" t="s">
        <v>1332</v>
      </c>
      <c r="J20" s="4" t="s">
        <v>1502</v>
      </c>
    </row>
    <row r="21" spans="1:10">
      <c r="A21" s="4">
        <v>20</v>
      </c>
      <c r="B21" s="4" t="s">
        <v>1317</v>
      </c>
      <c r="C21" s="4" t="s">
        <v>168</v>
      </c>
      <c r="D21" s="4" t="s">
        <v>1383</v>
      </c>
      <c r="E21" s="4" t="s">
        <v>1384</v>
      </c>
      <c r="F21" s="4" t="s">
        <v>1385</v>
      </c>
      <c r="G21" s="4" t="s">
        <v>1369</v>
      </c>
      <c r="J21" s="4" t="s">
        <v>1502</v>
      </c>
    </row>
    <row r="22" spans="1:10">
      <c r="A22" s="4">
        <v>21</v>
      </c>
      <c r="B22" s="4" t="s">
        <v>1317</v>
      </c>
      <c r="C22" s="4" t="s">
        <v>168</v>
      </c>
      <c r="D22" s="4" t="s">
        <v>1386</v>
      </c>
      <c r="E22" s="4" t="s">
        <v>1387</v>
      </c>
      <c r="F22" s="4" t="s">
        <v>1388</v>
      </c>
      <c r="G22" s="4" t="s">
        <v>1332</v>
      </c>
      <c r="J22" s="4" t="s">
        <v>1502</v>
      </c>
    </row>
    <row r="23" spans="1:10">
      <c r="A23" s="4">
        <v>22</v>
      </c>
      <c r="B23" s="4" t="s">
        <v>1317</v>
      </c>
      <c r="C23" s="4" t="s">
        <v>168</v>
      </c>
      <c r="D23" s="4" t="s">
        <v>1389</v>
      </c>
      <c r="E23" s="4" t="s">
        <v>1390</v>
      </c>
      <c r="F23" s="4" t="s">
        <v>1391</v>
      </c>
      <c r="G23" s="4" t="s">
        <v>1365</v>
      </c>
      <c r="J23" s="4" t="s">
        <v>1502</v>
      </c>
    </row>
    <row r="24" spans="1:10">
      <c r="A24" s="4">
        <v>23</v>
      </c>
      <c r="B24" s="4" t="s">
        <v>1317</v>
      </c>
      <c r="C24" s="4" t="s">
        <v>168</v>
      </c>
      <c r="D24" s="4" t="s">
        <v>1392</v>
      </c>
      <c r="E24" s="4" t="s">
        <v>1393</v>
      </c>
      <c r="F24" s="4" t="s">
        <v>1394</v>
      </c>
      <c r="G24" s="4" t="s">
        <v>1369</v>
      </c>
      <c r="J24" s="4" t="s">
        <v>1502</v>
      </c>
    </row>
    <row r="25" spans="1:10">
      <c r="A25" s="4">
        <v>24</v>
      </c>
      <c r="B25" s="4" t="s">
        <v>1317</v>
      </c>
      <c r="C25" s="4" t="s">
        <v>168</v>
      </c>
      <c r="D25" s="4" t="s">
        <v>1395</v>
      </c>
      <c r="E25" s="4" t="s">
        <v>1396</v>
      </c>
      <c r="F25" s="4" t="s">
        <v>1397</v>
      </c>
      <c r="G25" s="4" t="s">
        <v>1332</v>
      </c>
      <c r="J25" s="4" t="s">
        <v>1502</v>
      </c>
    </row>
    <row r="26" spans="1:10">
      <c r="A26" s="4">
        <v>25</v>
      </c>
      <c r="B26" s="4" t="s">
        <v>1317</v>
      </c>
      <c r="C26" s="4" t="s">
        <v>168</v>
      </c>
      <c r="D26" s="4" t="s">
        <v>1398</v>
      </c>
      <c r="E26" s="4" t="s">
        <v>1399</v>
      </c>
      <c r="F26" s="4" t="s">
        <v>1400</v>
      </c>
      <c r="G26" s="4" t="s">
        <v>1369</v>
      </c>
      <c r="J26" s="4" t="s">
        <v>1502</v>
      </c>
    </row>
    <row r="27" spans="1:10">
      <c r="A27" s="4">
        <v>26</v>
      </c>
      <c r="B27" s="4" t="s">
        <v>1317</v>
      </c>
      <c r="C27" s="4" t="s">
        <v>168</v>
      </c>
      <c r="D27" s="4" t="s">
        <v>1401</v>
      </c>
      <c r="E27" s="4" t="s">
        <v>1402</v>
      </c>
      <c r="F27" s="4" t="s">
        <v>1403</v>
      </c>
      <c r="G27" s="4" t="s">
        <v>1404</v>
      </c>
      <c r="J27" s="4" t="s">
        <v>1502</v>
      </c>
    </row>
    <row r="28" spans="1:10">
      <c r="A28" s="4">
        <v>27</v>
      </c>
      <c r="B28" s="4" t="s">
        <v>1317</v>
      </c>
      <c r="C28" s="4" t="s">
        <v>168</v>
      </c>
      <c r="D28" s="4" t="s">
        <v>1405</v>
      </c>
      <c r="E28" s="4" t="s">
        <v>1406</v>
      </c>
      <c r="F28" s="4" t="s">
        <v>1407</v>
      </c>
      <c r="G28" s="4" t="s">
        <v>1321</v>
      </c>
      <c r="J28" s="4" t="s">
        <v>1502</v>
      </c>
    </row>
    <row r="29" spans="1:10">
      <c r="A29" s="4">
        <v>28</v>
      </c>
      <c r="B29" s="4" t="s">
        <v>1317</v>
      </c>
      <c r="C29" s="4" t="s">
        <v>168</v>
      </c>
      <c r="D29" s="4" t="s">
        <v>1408</v>
      </c>
      <c r="E29" s="4" t="s">
        <v>1409</v>
      </c>
      <c r="F29" s="4" t="s">
        <v>1410</v>
      </c>
      <c r="G29" s="4" t="s">
        <v>1411</v>
      </c>
      <c r="H29" s="4" t="s">
        <v>1412</v>
      </c>
      <c r="J29" s="4" t="s">
        <v>1502</v>
      </c>
    </row>
    <row r="30" spans="1:10">
      <c r="A30" s="4">
        <v>29</v>
      </c>
      <c r="B30" s="4" t="s">
        <v>1317</v>
      </c>
      <c r="C30" s="4" t="s">
        <v>168</v>
      </c>
      <c r="D30" s="4" t="s">
        <v>1413</v>
      </c>
      <c r="E30" s="4" t="s">
        <v>1414</v>
      </c>
      <c r="F30" s="4" t="s">
        <v>1415</v>
      </c>
      <c r="G30" s="4" t="s">
        <v>1321</v>
      </c>
      <c r="J30" s="4" t="s">
        <v>1502</v>
      </c>
    </row>
    <row r="31" spans="1:10">
      <c r="A31" s="4">
        <v>30</v>
      </c>
      <c r="B31" s="4" t="s">
        <v>1317</v>
      </c>
      <c r="C31" s="4" t="s">
        <v>168</v>
      </c>
      <c r="D31" s="4" t="s">
        <v>1416</v>
      </c>
      <c r="E31" s="4" t="s">
        <v>1417</v>
      </c>
      <c r="F31" s="4" t="s">
        <v>1418</v>
      </c>
      <c r="G31" s="4" t="s">
        <v>1369</v>
      </c>
      <c r="J31" s="4" t="s">
        <v>1502</v>
      </c>
    </row>
    <row r="32" spans="1:10">
      <c r="A32" s="4">
        <v>31</v>
      </c>
      <c r="B32" s="4" t="s">
        <v>1317</v>
      </c>
      <c r="C32" s="4" t="s">
        <v>168</v>
      </c>
      <c r="D32" s="4" t="s">
        <v>1419</v>
      </c>
      <c r="E32" s="4" t="s">
        <v>1420</v>
      </c>
      <c r="F32" s="4" t="s">
        <v>1421</v>
      </c>
      <c r="G32" s="4" t="s">
        <v>1422</v>
      </c>
      <c r="J32" s="4" t="s">
        <v>1502</v>
      </c>
    </row>
    <row r="33" spans="1:10">
      <c r="A33" s="4">
        <v>32</v>
      </c>
      <c r="B33" s="4" t="s">
        <v>1317</v>
      </c>
      <c r="C33" s="4" t="s">
        <v>168</v>
      </c>
      <c r="D33" s="4" t="s">
        <v>1423</v>
      </c>
      <c r="E33" s="4" t="s">
        <v>1424</v>
      </c>
      <c r="F33" s="4" t="s">
        <v>1425</v>
      </c>
      <c r="G33" s="4" t="s">
        <v>1332</v>
      </c>
      <c r="J33" s="4" t="s">
        <v>1502</v>
      </c>
    </row>
    <row r="34" spans="1:10">
      <c r="A34" s="4">
        <v>33</v>
      </c>
      <c r="B34" s="4" t="s">
        <v>1317</v>
      </c>
      <c r="C34" s="4" t="s">
        <v>168</v>
      </c>
      <c r="D34" s="4" t="s">
        <v>1426</v>
      </c>
      <c r="E34" s="4" t="s">
        <v>1427</v>
      </c>
      <c r="F34" s="4" t="s">
        <v>1428</v>
      </c>
      <c r="G34" s="4" t="s">
        <v>1332</v>
      </c>
      <c r="J34" s="4" t="s">
        <v>1502</v>
      </c>
    </row>
    <row r="35" spans="1:10">
      <c r="A35" s="4">
        <v>34</v>
      </c>
      <c r="B35" s="4" t="s">
        <v>1317</v>
      </c>
      <c r="C35" s="4" t="s">
        <v>168</v>
      </c>
      <c r="D35" s="4" t="s">
        <v>1429</v>
      </c>
      <c r="E35" s="4" t="s">
        <v>1430</v>
      </c>
      <c r="F35" s="4" t="s">
        <v>1431</v>
      </c>
      <c r="G35" s="4" t="s">
        <v>1321</v>
      </c>
      <c r="J35" s="4" t="s">
        <v>1502</v>
      </c>
    </row>
    <row r="36" spans="1:10">
      <c r="A36" s="4">
        <v>35</v>
      </c>
      <c r="B36" s="4" t="s">
        <v>1317</v>
      </c>
      <c r="C36" s="4" t="s">
        <v>168</v>
      </c>
      <c r="D36" s="4" t="s">
        <v>1432</v>
      </c>
      <c r="E36" s="4" t="s">
        <v>1433</v>
      </c>
      <c r="F36" s="4" t="s">
        <v>1434</v>
      </c>
      <c r="G36" s="4" t="s">
        <v>1369</v>
      </c>
      <c r="J36" s="4" t="s">
        <v>1502</v>
      </c>
    </row>
    <row r="37" spans="1:10">
      <c r="A37" s="4">
        <v>36</v>
      </c>
      <c r="B37" s="4" t="s">
        <v>1317</v>
      </c>
      <c r="C37" s="4" t="s">
        <v>168</v>
      </c>
      <c r="D37" s="4" t="s">
        <v>1435</v>
      </c>
      <c r="E37" s="4" t="s">
        <v>1436</v>
      </c>
      <c r="F37" s="4" t="s">
        <v>1437</v>
      </c>
      <c r="G37" s="4" t="s">
        <v>1332</v>
      </c>
      <c r="J37" s="4" t="s">
        <v>1502</v>
      </c>
    </row>
    <row r="38" spans="1:10">
      <c r="A38" s="4">
        <v>37</v>
      </c>
      <c r="B38" s="4" t="s">
        <v>1317</v>
      </c>
      <c r="C38" s="4" t="s">
        <v>168</v>
      </c>
      <c r="D38" s="4" t="s">
        <v>1438</v>
      </c>
      <c r="E38" s="4" t="s">
        <v>1439</v>
      </c>
      <c r="F38" s="4" t="s">
        <v>1440</v>
      </c>
      <c r="G38" s="4" t="s">
        <v>1332</v>
      </c>
      <c r="H38" s="4" t="s">
        <v>1441</v>
      </c>
      <c r="J38" s="4" t="s">
        <v>1502</v>
      </c>
    </row>
    <row r="39" spans="1:10">
      <c r="A39" s="4">
        <v>38</v>
      </c>
      <c r="B39" s="4" t="s">
        <v>1317</v>
      </c>
      <c r="C39" s="4" t="s">
        <v>168</v>
      </c>
      <c r="D39" s="4" t="s">
        <v>1442</v>
      </c>
      <c r="E39" s="4" t="s">
        <v>1443</v>
      </c>
      <c r="F39" s="4" t="s">
        <v>1444</v>
      </c>
      <c r="G39" s="4" t="s">
        <v>1422</v>
      </c>
      <c r="J39" s="4" t="s">
        <v>1502</v>
      </c>
    </row>
    <row r="40" spans="1:10">
      <c r="A40" s="4">
        <v>39</v>
      </c>
      <c r="B40" s="4" t="s">
        <v>1317</v>
      </c>
      <c r="C40" s="4" t="s">
        <v>168</v>
      </c>
      <c r="D40" s="4" t="s">
        <v>1445</v>
      </c>
      <c r="E40" s="4" t="s">
        <v>1446</v>
      </c>
      <c r="F40" s="4" t="s">
        <v>1447</v>
      </c>
      <c r="G40" s="4" t="s">
        <v>1328</v>
      </c>
      <c r="J40" s="4" t="s">
        <v>1502</v>
      </c>
    </row>
    <row r="41" spans="1:10">
      <c r="A41" s="4">
        <v>40</v>
      </c>
      <c r="B41" s="4" t="s">
        <v>1317</v>
      </c>
      <c r="C41" s="4" t="s">
        <v>168</v>
      </c>
      <c r="D41" s="4" t="s">
        <v>1448</v>
      </c>
      <c r="E41" s="4" t="s">
        <v>1449</v>
      </c>
      <c r="F41" s="4" t="s">
        <v>1450</v>
      </c>
      <c r="G41" s="4" t="s">
        <v>1321</v>
      </c>
      <c r="J41" s="4" t="s">
        <v>1502</v>
      </c>
    </row>
    <row r="42" spans="1:10">
      <c r="A42" s="4">
        <v>41</v>
      </c>
      <c r="B42" s="4" t="s">
        <v>1317</v>
      </c>
      <c r="C42" s="4" t="s">
        <v>168</v>
      </c>
      <c r="D42" s="4" t="s">
        <v>1451</v>
      </c>
      <c r="E42" s="4" t="s">
        <v>1452</v>
      </c>
      <c r="F42" s="4" t="s">
        <v>1453</v>
      </c>
      <c r="G42" s="4" t="s">
        <v>1332</v>
      </c>
      <c r="J42" s="4" t="s">
        <v>1502</v>
      </c>
    </row>
    <row r="43" spans="1:10">
      <c r="A43" s="4">
        <v>42</v>
      </c>
      <c r="B43" s="4" t="s">
        <v>1317</v>
      </c>
      <c r="C43" s="4" t="s">
        <v>168</v>
      </c>
      <c r="D43" s="4" t="s">
        <v>1454</v>
      </c>
      <c r="E43" s="4" t="s">
        <v>1455</v>
      </c>
      <c r="F43" s="4" t="s">
        <v>1456</v>
      </c>
      <c r="G43" s="4" t="s">
        <v>1457</v>
      </c>
      <c r="H43" s="4" t="s">
        <v>1458</v>
      </c>
      <c r="J43" s="4" t="s">
        <v>1502</v>
      </c>
    </row>
    <row r="44" spans="1:10">
      <c r="A44" s="4">
        <v>43</v>
      </c>
      <c r="B44" s="4" t="s">
        <v>1317</v>
      </c>
      <c r="C44" s="4" t="s">
        <v>168</v>
      </c>
      <c r="D44" s="4" t="s">
        <v>1459</v>
      </c>
      <c r="E44" s="4" t="s">
        <v>1460</v>
      </c>
      <c r="F44" s="4" t="s">
        <v>1461</v>
      </c>
      <c r="G44" s="4" t="s">
        <v>1332</v>
      </c>
      <c r="J44" s="4" t="s">
        <v>1502</v>
      </c>
    </row>
    <row r="45" spans="1:10">
      <c r="A45" s="4">
        <v>44</v>
      </c>
      <c r="B45" s="4" t="s">
        <v>1317</v>
      </c>
      <c r="C45" s="4" t="s">
        <v>168</v>
      </c>
      <c r="D45" s="4" t="s">
        <v>1462</v>
      </c>
      <c r="E45" s="4" t="s">
        <v>1463</v>
      </c>
      <c r="F45" s="4" t="s">
        <v>1464</v>
      </c>
      <c r="G45" s="4" t="s">
        <v>1465</v>
      </c>
      <c r="J45" s="4" t="s">
        <v>1502</v>
      </c>
    </row>
    <row r="46" spans="1:10">
      <c r="A46" s="4">
        <v>45</v>
      </c>
      <c r="B46" s="4" t="s">
        <v>1317</v>
      </c>
      <c r="C46" s="4" t="s">
        <v>168</v>
      </c>
      <c r="D46" s="4" t="s">
        <v>1466</v>
      </c>
      <c r="E46" s="4" t="s">
        <v>1463</v>
      </c>
      <c r="F46" s="4" t="s">
        <v>1464</v>
      </c>
      <c r="G46" s="4" t="s">
        <v>1467</v>
      </c>
      <c r="H46" s="4" t="s">
        <v>1468</v>
      </c>
      <c r="J46" s="4" t="s">
        <v>1502</v>
      </c>
    </row>
    <row r="47" spans="1:10">
      <c r="A47" s="4">
        <v>46</v>
      </c>
      <c r="B47" s="4" t="s">
        <v>1317</v>
      </c>
      <c r="C47" s="4" t="s">
        <v>168</v>
      </c>
      <c r="D47" s="4" t="s">
        <v>1469</v>
      </c>
      <c r="E47" s="4" t="s">
        <v>1470</v>
      </c>
      <c r="F47" s="4" t="s">
        <v>1471</v>
      </c>
      <c r="G47" s="4" t="s">
        <v>1321</v>
      </c>
      <c r="J47" s="4" t="s">
        <v>1502</v>
      </c>
    </row>
    <row r="48" spans="1:10">
      <c r="A48" s="4">
        <v>47</v>
      </c>
      <c r="B48" s="4" t="s">
        <v>1317</v>
      </c>
      <c r="C48" s="4" t="s">
        <v>168</v>
      </c>
      <c r="D48" s="4" t="s">
        <v>1472</v>
      </c>
      <c r="E48" s="4" t="s">
        <v>1473</v>
      </c>
      <c r="F48" s="4" t="s">
        <v>1474</v>
      </c>
      <c r="G48" s="4" t="s">
        <v>1475</v>
      </c>
      <c r="J48" s="4" t="s">
        <v>1502</v>
      </c>
    </row>
    <row r="49" spans="1:10">
      <c r="A49" s="4">
        <v>48</v>
      </c>
      <c r="B49" s="4" t="s">
        <v>1317</v>
      </c>
      <c r="C49" s="4" t="s">
        <v>168</v>
      </c>
      <c r="D49" s="4" t="s">
        <v>1476</v>
      </c>
      <c r="E49" s="4" t="s">
        <v>1477</v>
      </c>
      <c r="F49" s="4" t="s">
        <v>1478</v>
      </c>
      <c r="G49" s="4" t="s">
        <v>1328</v>
      </c>
      <c r="J49" s="4" t="s">
        <v>1502</v>
      </c>
    </row>
    <row r="50" spans="1:10">
      <c r="A50" s="4">
        <v>49</v>
      </c>
      <c r="B50" s="4" t="s">
        <v>1317</v>
      </c>
      <c r="C50" s="4" t="s">
        <v>168</v>
      </c>
      <c r="D50" s="4" t="s">
        <v>1479</v>
      </c>
      <c r="E50" s="4" t="s">
        <v>1480</v>
      </c>
      <c r="F50" s="4" t="s">
        <v>1481</v>
      </c>
      <c r="G50" s="4" t="s">
        <v>1482</v>
      </c>
      <c r="J50" s="4" t="s">
        <v>1502</v>
      </c>
    </row>
    <row r="51" spans="1:10">
      <c r="A51" s="4">
        <v>50</v>
      </c>
      <c r="B51" s="4" t="s">
        <v>1317</v>
      </c>
      <c r="C51" s="4" t="s">
        <v>168</v>
      </c>
      <c r="D51" s="4" t="s">
        <v>1483</v>
      </c>
      <c r="E51" s="4" t="s">
        <v>1484</v>
      </c>
      <c r="F51" s="4" t="s">
        <v>1481</v>
      </c>
      <c r="G51" s="4" t="s">
        <v>1485</v>
      </c>
      <c r="J51" s="4" t="s">
        <v>1502</v>
      </c>
    </row>
    <row r="52" spans="1:10">
      <c r="A52" s="4">
        <v>51</v>
      </c>
      <c r="B52" s="4" t="s">
        <v>1317</v>
      </c>
      <c r="C52" s="4" t="s">
        <v>168</v>
      </c>
      <c r="D52" s="4" t="s">
        <v>1486</v>
      </c>
      <c r="E52" s="4" t="s">
        <v>1487</v>
      </c>
      <c r="F52" s="4" t="s">
        <v>1481</v>
      </c>
      <c r="G52" s="4" t="s">
        <v>1488</v>
      </c>
      <c r="J52" s="4" t="s">
        <v>1502</v>
      </c>
    </row>
    <row r="53" spans="1:10">
      <c r="A53" s="4">
        <v>52</v>
      </c>
      <c r="B53" s="4" t="s">
        <v>1317</v>
      </c>
      <c r="C53" s="4" t="s">
        <v>168</v>
      </c>
      <c r="D53" s="4" t="s">
        <v>1489</v>
      </c>
      <c r="E53" s="4" t="s">
        <v>1490</v>
      </c>
      <c r="F53" s="4" t="s">
        <v>1491</v>
      </c>
      <c r="G53" s="4" t="s">
        <v>1321</v>
      </c>
      <c r="J53" s="4" t="s">
        <v>1502</v>
      </c>
    </row>
    <row r="54" spans="1:10">
      <c r="A54" s="4">
        <v>53</v>
      </c>
      <c r="B54" s="4" t="s">
        <v>1317</v>
      </c>
      <c r="C54" s="4" t="s">
        <v>168</v>
      </c>
      <c r="D54" s="4" t="s">
        <v>1492</v>
      </c>
      <c r="E54" s="4" t="s">
        <v>1493</v>
      </c>
      <c r="F54" s="4" t="s">
        <v>1494</v>
      </c>
      <c r="G54" s="4" t="s">
        <v>1495</v>
      </c>
      <c r="J54" s="4" t="s">
        <v>1502</v>
      </c>
    </row>
    <row r="55" spans="1:10">
      <c r="A55" s="4">
        <v>54</v>
      </c>
      <c r="B55" s="4" t="s">
        <v>1317</v>
      </c>
      <c r="C55" s="4" t="s">
        <v>168</v>
      </c>
      <c r="D55" s="4" t="s">
        <v>1496</v>
      </c>
      <c r="E55" s="4" t="s">
        <v>1497</v>
      </c>
      <c r="F55" s="4" t="s">
        <v>1494</v>
      </c>
      <c r="G55" s="4" t="s">
        <v>1498</v>
      </c>
      <c r="J55" s="4" t="s">
        <v>1502</v>
      </c>
    </row>
    <row r="56" spans="1:10">
      <c r="A56" s="4">
        <v>55</v>
      </c>
      <c r="B56" s="4" t="s">
        <v>1317</v>
      </c>
      <c r="C56" s="4" t="s">
        <v>168</v>
      </c>
      <c r="D56" s="4" t="s">
        <v>1499</v>
      </c>
      <c r="E56" s="4" t="s">
        <v>1500</v>
      </c>
      <c r="F56" s="4" t="s">
        <v>1501</v>
      </c>
      <c r="G56" s="4" t="s">
        <v>1411</v>
      </c>
      <c r="J56" s="4" t="s">
        <v>1502</v>
      </c>
    </row>
  </sheetData>
  <sheetProtection formatColumns="0" formatRows="0"/>
  <phoneticPr fontId="9"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2"/>
  </cols>
  <sheetData/>
  <phoneticPr fontId="9"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3"/>
  </cols>
  <sheetData/>
  <sheetProtection formatColumns="0" formatRows="0"/>
  <phoneticPr fontId="9"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2"/>
  </cols>
  <sheetData/>
  <sheetProtection formatColumns="0" formatRows="0"/>
  <phoneticPr fontId="1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2"/>
  </cols>
  <sheetData/>
  <sheetProtection formatColumns="0" formatRows="0"/>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2"/>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2"/>
    </row>
  </sheetData>
  <phoneticPr fontId="9"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32"/>
  </cols>
  <sheetData>
    <row r="1" spans="1:1">
      <c r="A1" s="256"/>
    </row>
  </sheetData>
  <phoneticPr fontId="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298"/>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2" width="10" customWidth="1"/>
    <col min="13" max="13" width="26.7109375" customWidth="1"/>
    <col min="14" max="18" width="10" customWidth="1"/>
    <col min="19" max="19" width="9.85546875" customWidth="1"/>
    <col min="20" max="22" width="10" customWidth="1"/>
    <col min="23" max="23" width="115.7109375" customWidth="1"/>
    <col min="24" max="24" width="10" customWidth="1"/>
    <col min="38" max="39" width="115.7109375" customWidth="1"/>
  </cols>
  <sheetData>
    <row r="2" spans="1:19" s="34" customFormat="1" ht="17.100000000000001" customHeight="1">
      <c r="A2" s="34" t="s">
        <v>178</v>
      </c>
    </row>
    <row r="4" spans="1:19" s="12" customFormat="1" ht="17.100000000000001" customHeight="1">
      <c r="C4" s="47"/>
      <c r="D4" s="128"/>
      <c r="E4" s="129"/>
    </row>
    <row r="7" spans="1:19" s="34" customFormat="1" ht="17.100000000000001" customHeight="1">
      <c r="A7" s="34" t="s">
        <v>0</v>
      </c>
    </row>
    <row r="8" spans="1:19" ht="17.100000000000001" customHeight="1">
      <c r="G8" s="95"/>
      <c r="H8" s="95"/>
      <c r="I8" s="95"/>
      <c r="M8" s="42"/>
    </row>
    <row r="9" spans="1:19" s="103" customFormat="1" ht="17.100000000000001" customHeight="1">
      <c r="A9" s="308"/>
      <c r="C9" s="184"/>
      <c r="D9" s="723">
        <v>1</v>
      </c>
      <c r="E9" s="858"/>
      <c r="F9" s="862"/>
      <c r="G9" s="866" t="s">
        <v>88</v>
      </c>
      <c r="H9" s="723"/>
      <c r="I9" s="723">
        <v>1</v>
      </c>
      <c r="J9" s="860"/>
      <c r="K9" s="750" t="s">
        <v>88</v>
      </c>
      <c r="L9" s="737"/>
      <c r="M9" s="737" t="s">
        <v>96</v>
      </c>
      <c r="N9" s="856"/>
      <c r="O9" s="750" t="s">
        <v>88</v>
      </c>
      <c r="P9" s="331"/>
      <c r="Q9" s="331" t="s">
        <v>96</v>
      </c>
      <c r="R9" s="659"/>
      <c r="S9" s="440"/>
    </row>
    <row r="10" spans="1:19" s="103" customFormat="1" ht="17.100000000000001" customHeight="1">
      <c r="A10" s="308"/>
      <c r="C10" s="184"/>
      <c r="D10" s="724"/>
      <c r="E10" s="859"/>
      <c r="F10" s="863"/>
      <c r="G10" s="724"/>
      <c r="H10" s="724"/>
      <c r="I10" s="724"/>
      <c r="J10" s="861"/>
      <c r="K10" s="724"/>
      <c r="L10" s="724"/>
      <c r="M10" s="724"/>
      <c r="N10" s="857"/>
      <c r="O10" s="724"/>
      <c r="P10" s="332"/>
      <c r="Q10" s="122"/>
      <c r="R10" s="122" t="s">
        <v>682</v>
      </c>
      <c r="S10" s="123"/>
    </row>
    <row r="11" spans="1:19" s="103" customFormat="1" ht="17.100000000000001" customHeight="1">
      <c r="A11" s="308"/>
      <c r="C11" s="184"/>
      <c r="D11" s="724"/>
      <c r="E11" s="859"/>
      <c r="F11" s="863"/>
      <c r="G11" s="724"/>
      <c r="H11" s="724"/>
      <c r="I11" s="724"/>
      <c r="J11" s="861"/>
      <c r="K11" s="724"/>
      <c r="L11" s="121"/>
      <c r="M11" s="122"/>
      <c r="N11" s="122" t="s">
        <v>437</v>
      </c>
      <c r="O11" s="122"/>
      <c r="P11" s="122"/>
      <c r="Q11" s="122"/>
      <c r="R11" s="122"/>
      <c r="S11" s="123"/>
    </row>
    <row r="12" spans="1:19" s="103" customFormat="1" ht="17.25" customHeight="1">
      <c r="A12" s="308"/>
      <c r="C12" s="184"/>
      <c r="D12" s="724"/>
      <c r="E12" s="859"/>
      <c r="F12" s="863"/>
      <c r="G12" s="724"/>
      <c r="H12" s="121"/>
      <c r="I12" s="122"/>
      <c r="J12" s="122"/>
      <c r="K12" s="122"/>
      <c r="L12" s="122"/>
      <c r="M12" s="122"/>
      <c r="N12" s="122"/>
      <c r="O12" s="122"/>
      <c r="P12" s="122"/>
      <c r="Q12" s="122"/>
      <c r="R12" s="122"/>
      <c r="S12" s="123"/>
    </row>
    <row r="13" spans="1:19" ht="17.100000000000001" customHeight="1">
      <c r="A13" s="309"/>
    </row>
    <row r="14" spans="1:19" ht="16.5" customHeight="1">
      <c r="A14" s="308"/>
      <c r="B14" s="103"/>
      <c r="C14" s="184"/>
      <c r="D14" s="867"/>
      <c r="E14" s="864"/>
      <c r="F14" s="865"/>
      <c r="G14" s="852"/>
      <c r="H14" s="723"/>
      <c r="I14" s="723">
        <v>1</v>
      </c>
      <c r="J14" s="860"/>
      <c r="K14" s="750" t="s">
        <v>88</v>
      </c>
      <c r="L14" s="737"/>
      <c r="M14" s="737" t="s">
        <v>96</v>
      </c>
      <c r="N14" s="856"/>
      <c r="O14" s="750" t="s">
        <v>88</v>
      </c>
      <c r="P14" s="331"/>
      <c r="Q14" s="331" t="s">
        <v>96</v>
      </c>
      <c r="R14" s="659"/>
      <c r="S14" s="440"/>
    </row>
    <row r="15" spans="1:19" ht="17.100000000000001" customHeight="1">
      <c r="A15" s="308"/>
      <c r="B15" s="103"/>
      <c r="C15" s="184"/>
      <c r="D15" s="867"/>
      <c r="E15" s="864"/>
      <c r="F15" s="865"/>
      <c r="G15" s="852"/>
      <c r="H15" s="723"/>
      <c r="I15" s="723"/>
      <c r="J15" s="861"/>
      <c r="K15" s="750"/>
      <c r="L15" s="737"/>
      <c r="M15" s="737"/>
      <c r="N15" s="857"/>
      <c r="O15" s="750"/>
      <c r="P15" s="332"/>
      <c r="Q15" s="122"/>
      <c r="R15" s="122" t="s">
        <v>682</v>
      </c>
      <c r="S15" s="123"/>
    </row>
    <row r="16" spans="1:19" ht="17.100000000000001" customHeight="1">
      <c r="A16" s="308"/>
      <c r="B16" s="103"/>
      <c r="C16" s="184"/>
      <c r="D16" s="867"/>
      <c r="E16" s="864"/>
      <c r="F16" s="865"/>
      <c r="G16" s="852"/>
      <c r="H16" s="723"/>
      <c r="I16" s="723"/>
      <c r="J16" s="861"/>
      <c r="K16" s="750"/>
      <c r="L16" s="121"/>
      <c r="M16" s="122"/>
      <c r="N16" s="122" t="s">
        <v>437</v>
      </c>
      <c r="O16" s="122"/>
      <c r="P16" s="122"/>
      <c r="Q16" s="122"/>
      <c r="R16" s="122"/>
      <c r="S16" s="123"/>
    </row>
    <row r="17" spans="1:41" ht="17.100000000000001" customHeight="1">
      <c r="A17" s="308"/>
      <c r="B17" s="103"/>
      <c r="C17" s="184"/>
      <c r="D17" s="867"/>
      <c r="E17" s="864"/>
      <c r="F17" s="865"/>
      <c r="G17" s="852"/>
      <c r="H17" s="121"/>
      <c r="I17" s="122"/>
      <c r="J17" s="122"/>
      <c r="K17" s="122"/>
      <c r="L17" s="122"/>
      <c r="M17" s="122"/>
      <c r="N17" s="122"/>
      <c r="O17" s="122"/>
      <c r="P17" s="122"/>
      <c r="Q17" s="122"/>
      <c r="R17" s="122"/>
      <c r="S17" s="123"/>
    </row>
    <row r="18" spans="1:41" ht="17.100000000000001" customHeight="1">
      <c r="A18" s="309"/>
    </row>
    <row r="19" spans="1:41" s="34" customFormat="1" ht="17.100000000000001" customHeight="1">
      <c r="A19" s="34" t="s">
        <v>15</v>
      </c>
      <c r="C19" s="34" t="s">
        <v>96</v>
      </c>
    </row>
    <row r="25" spans="1:41" ht="17.100000000000001" customHeight="1">
      <c r="O25" s="812" t="s">
        <v>301</v>
      </c>
      <c r="P25" s="812"/>
      <c r="Q25" s="812"/>
      <c r="R25" s="814" t="s">
        <v>273</v>
      </c>
      <c r="S25" s="814"/>
      <c r="T25" s="814"/>
      <c r="U25" s="782" t="s">
        <v>344</v>
      </c>
      <c r="W25" s="807"/>
    </row>
    <row r="26" spans="1:41" ht="17.100000000000001" customHeight="1">
      <c r="O26" s="853" t="s">
        <v>689</v>
      </c>
      <c r="P26" s="853" t="s">
        <v>274</v>
      </c>
      <c r="Q26" s="853"/>
      <c r="R26" s="814"/>
      <c r="S26" s="814"/>
      <c r="T26" s="814"/>
      <c r="U26" s="782"/>
      <c r="W26" s="807"/>
    </row>
    <row r="27" spans="1:41" ht="37.5" customHeight="1">
      <c r="O27" s="853"/>
      <c r="P27" s="105" t="s">
        <v>690</v>
      </c>
      <c r="Q27" s="105" t="s">
        <v>6</v>
      </c>
      <c r="R27" s="106" t="s">
        <v>277</v>
      </c>
      <c r="S27" s="813" t="s">
        <v>276</v>
      </c>
      <c r="T27" s="813"/>
      <c r="U27" s="782"/>
      <c r="W27" s="807"/>
    </row>
    <row r="28" spans="1:41" ht="17.100000000000001" customHeight="1">
      <c r="G28" s="180"/>
      <c r="H28" s="180"/>
      <c r="I28" s="180"/>
      <c r="J28" s="180"/>
      <c r="K28" s="180"/>
      <c r="L28" s="127"/>
      <c r="M28" s="594" t="s">
        <v>186</v>
      </c>
      <c r="N28" s="595"/>
      <c r="O28" s="855"/>
      <c r="P28" s="855"/>
      <c r="Q28" s="855"/>
      <c r="R28" s="855"/>
      <c r="S28" s="855"/>
      <c r="T28" s="855"/>
      <c r="U28" s="855"/>
      <c r="V28" s="127"/>
      <c r="W28" s="127"/>
      <c r="X28" s="307"/>
      <c r="Y28" s="307"/>
      <c r="Z28" s="307"/>
      <c r="AA28" s="307"/>
      <c r="AB28" s="307"/>
      <c r="AC28" s="307"/>
      <c r="AD28" s="307"/>
      <c r="AE28" s="307"/>
      <c r="AF28" s="307"/>
      <c r="AG28" s="307"/>
      <c r="AH28" s="307"/>
      <c r="AI28" s="307"/>
      <c r="AJ28" s="307"/>
    </row>
    <row r="29" spans="1:41" s="35" customFormat="1" ht="270">
      <c r="A29" s="764">
        <v>1</v>
      </c>
      <c r="B29" s="340"/>
      <c r="C29" s="340"/>
      <c r="D29" s="340"/>
      <c r="E29" s="341"/>
      <c r="F29" s="491"/>
      <c r="G29" s="491"/>
      <c r="H29" s="491"/>
      <c r="I29" s="343"/>
      <c r="J29" s="180"/>
      <c r="K29" s="180"/>
      <c r="L29" s="339">
        <f>mergeValue(A29)</f>
        <v>1</v>
      </c>
      <c r="M29" s="593" t="s">
        <v>23</v>
      </c>
      <c r="N29" s="577"/>
      <c r="O29" s="854"/>
      <c r="P29" s="755"/>
      <c r="Q29" s="755"/>
      <c r="R29" s="755"/>
      <c r="S29" s="755"/>
      <c r="T29" s="755"/>
      <c r="U29" s="755"/>
      <c r="V29" s="755"/>
      <c r="W29" s="755"/>
      <c r="X29" s="755"/>
      <c r="Y29" s="755"/>
      <c r="Z29" s="755"/>
      <c r="AA29" s="755"/>
      <c r="AB29" s="755"/>
      <c r="AC29" s="756"/>
      <c r="AD29" s="606" t="s">
        <v>507</v>
      </c>
      <c r="AE29" s="298"/>
      <c r="AF29" s="298"/>
      <c r="AG29" s="298"/>
      <c r="AH29" s="298"/>
      <c r="AI29" s="298"/>
      <c r="AJ29" s="298"/>
      <c r="AK29" s="298"/>
      <c r="AL29" s="298"/>
      <c r="AM29" s="298"/>
      <c r="AN29" s="298"/>
      <c r="AO29" s="298"/>
    </row>
    <row r="30" spans="1:41" s="35" customFormat="1" ht="371.25">
      <c r="A30" s="764"/>
      <c r="B30" s="764">
        <v>1</v>
      </c>
      <c r="C30" s="340"/>
      <c r="D30" s="340"/>
      <c r="E30" s="491"/>
      <c r="F30" s="491"/>
      <c r="G30" s="491"/>
      <c r="H30" s="491"/>
      <c r="I30" s="200"/>
      <c r="J30" s="181"/>
      <c r="L30" s="339" t="str">
        <f>mergeValue(A30) &amp;"."&amp; mergeValue(B30)</f>
        <v>1.1</v>
      </c>
      <c r="M30" s="159" t="s">
        <v>18</v>
      </c>
      <c r="N30" s="285"/>
      <c r="O30" s="854"/>
      <c r="P30" s="755"/>
      <c r="Q30" s="755"/>
      <c r="R30" s="755"/>
      <c r="S30" s="755"/>
      <c r="T30" s="755"/>
      <c r="U30" s="755"/>
      <c r="V30" s="755"/>
      <c r="W30" s="755"/>
      <c r="X30" s="755"/>
      <c r="Y30" s="755"/>
      <c r="Z30" s="755"/>
      <c r="AA30" s="755"/>
      <c r="AB30" s="755"/>
      <c r="AC30" s="756"/>
      <c r="AD30" s="286" t="s">
        <v>508</v>
      </c>
      <c r="AE30" s="298"/>
      <c r="AF30" s="298"/>
      <c r="AG30" s="298"/>
      <c r="AH30" s="298"/>
      <c r="AI30" s="298"/>
      <c r="AJ30" s="298"/>
      <c r="AK30" s="298"/>
      <c r="AL30" s="298"/>
      <c r="AM30" s="298"/>
      <c r="AN30" s="298"/>
      <c r="AO30" s="298"/>
    </row>
    <row r="31" spans="1:41" s="35" customFormat="1" ht="409.5">
      <c r="A31" s="764"/>
      <c r="B31" s="764"/>
      <c r="C31" s="764">
        <v>1</v>
      </c>
      <c r="D31" s="340"/>
      <c r="E31" s="491"/>
      <c r="F31" s="491"/>
      <c r="G31" s="491"/>
      <c r="H31" s="491"/>
      <c r="I31" s="344"/>
      <c r="J31" s="181"/>
      <c r="K31" s="101"/>
      <c r="L31" s="339" t="str">
        <f>mergeValue(A31) &amp;"."&amp; mergeValue(B31)&amp;"."&amp; mergeValue(C31)</f>
        <v>1.1.1</v>
      </c>
      <c r="M31" s="160" t="s">
        <v>652</v>
      </c>
      <c r="N31" s="285"/>
      <c r="O31" s="854"/>
      <c r="P31" s="755"/>
      <c r="Q31" s="755"/>
      <c r="R31" s="755"/>
      <c r="S31" s="755"/>
      <c r="T31" s="755"/>
      <c r="U31" s="755"/>
      <c r="V31" s="755"/>
      <c r="W31" s="755"/>
      <c r="X31" s="755"/>
      <c r="Y31" s="755"/>
      <c r="Z31" s="755"/>
      <c r="AA31" s="755"/>
      <c r="AB31" s="755"/>
      <c r="AC31" s="756"/>
      <c r="AD31" s="286" t="s">
        <v>653</v>
      </c>
      <c r="AE31" s="298"/>
      <c r="AF31" s="298"/>
      <c r="AG31" s="298"/>
      <c r="AH31" s="317"/>
      <c r="AI31" s="298"/>
      <c r="AJ31" s="298"/>
      <c r="AK31" s="298"/>
      <c r="AL31" s="298"/>
      <c r="AM31" s="298"/>
      <c r="AN31" s="298"/>
      <c r="AO31" s="298"/>
    </row>
    <row r="32" spans="1:41" s="35" customFormat="1" ht="409.5">
      <c r="A32" s="764"/>
      <c r="B32" s="764"/>
      <c r="C32" s="764"/>
      <c r="D32" s="764">
        <v>1</v>
      </c>
      <c r="E32" s="491"/>
      <c r="F32" s="491"/>
      <c r="G32" s="491"/>
      <c r="H32" s="491"/>
      <c r="I32" s="760"/>
      <c r="J32" s="181"/>
      <c r="K32" s="101"/>
      <c r="L32" s="339" t="str">
        <f>mergeValue(A32) &amp;"."&amp; mergeValue(B32)&amp;"."&amp; mergeValue(C32)&amp;"."&amp; mergeValue(D32)</f>
        <v>1.1.1.1</v>
      </c>
      <c r="M32" s="161" t="s">
        <v>409</v>
      </c>
      <c r="N32" s="285"/>
      <c r="O32" s="757"/>
      <c r="P32" s="758"/>
      <c r="Q32" s="758"/>
      <c r="R32" s="758"/>
      <c r="S32" s="758"/>
      <c r="T32" s="758"/>
      <c r="U32" s="758"/>
      <c r="V32" s="758"/>
      <c r="W32" s="758"/>
      <c r="X32" s="758"/>
      <c r="Y32" s="758"/>
      <c r="Z32" s="758"/>
      <c r="AA32" s="758"/>
      <c r="AB32" s="758"/>
      <c r="AC32" s="759"/>
      <c r="AD32" s="286" t="s">
        <v>630</v>
      </c>
      <c r="AE32" s="298"/>
      <c r="AF32" s="298"/>
      <c r="AG32" s="298"/>
      <c r="AH32" s="317"/>
      <c r="AI32" s="298"/>
      <c r="AJ32" s="298"/>
      <c r="AK32" s="298"/>
      <c r="AL32" s="298"/>
      <c r="AM32" s="298"/>
      <c r="AN32" s="298"/>
      <c r="AO32" s="298"/>
    </row>
    <row r="33" spans="1:42" s="35" customFormat="1" ht="33.75" customHeight="1">
      <c r="A33" s="764"/>
      <c r="B33" s="764"/>
      <c r="C33" s="764"/>
      <c r="D33" s="764"/>
      <c r="E33" s="764">
        <v>1</v>
      </c>
      <c r="F33" s="491"/>
      <c r="G33" s="491"/>
      <c r="H33" s="491"/>
      <c r="I33" s="760"/>
      <c r="J33" s="760"/>
      <c r="K33" s="101"/>
      <c r="L33" s="339" t="str">
        <f>mergeValue(A33) &amp;"."&amp; mergeValue(B33)&amp;"."&amp; mergeValue(C33)&amp;"."&amp; mergeValue(D33)&amp;"."&amp; mergeValue(E33)</f>
        <v>1.1.1.1.1</v>
      </c>
      <c r="M33" s="172" t="s">
        <v>10</v>
      </c>
      <c r="N33" s="286"/>
      <c r="O33" s="761"/>
      <c r="P33" s="762"/>
      <c r="Q33" s="762"/>
      <c r="R33" s="762"/>
      <c r="S33" s="762"/>
      <c r="T33" s="762"/>
      <c r="U33" s="762"/>
      <c r="V33" s="762"/>
      <c r="W33" s="762"/>
      <c r="X33" s="762"/>
      <c r="Y33" s="762"/>
      <c r="Z33" s="762"/>
      <c r="AA33" s="762"/>
      <c r="AB33" s="762"/>
      <c r="AC33" s="763"/>
      <c r="AD33" s="286" t="s">
        <v>509</v>
      </c>
      <c r="AE33" s="298"/>
      <c r="AF33" s="317" t="str">
        <f>strCheckUnique(AG33:AG36)</f>
        <v/>
      </c>
      <c r="AG33" s="298"/>
      <c r="AH33" s="317"/>
      <c r="AI33" s="298"/>
      <c r="AJ33" s="298"/>
      <c r="AK33" s="298"/>
      <c r="AL33" s="298"/>
      <c r="AM33" s="298"/>
      <c r="AN33" s="298"/>
      <c r="AO33" s="298"/>
    </row>
    <row r="34" spans="1:42" s="35" customFormat="1" ht="66" customHeight="1">
      <c r="A34" s="764"/>
      <c r="B34" s="764"/>
      <c r="C34" s="764"/>
      <c r="D34" s="764"/>
      <c r="E34" s="764"/>
      <c r="F34" s="340">
        <v>1</v>
      </c>
      <c r="G34" s="340"/>
      <c r="H34" s="340"/>
      <c r="I34" s="760"/>
      <c r="J34" s="760"/>
      <c r="K34" s="344"/>
      <c r="L34" s="339" t="str">
        <f>mergeValue(A34) &amp;"."&amp; mergeValue(B34)&amp;"."&amp; mergeValue(C34)&amp;"."&amp; mergeValue(D34)&amp;"."&amp; mergeValue(E34)&amp;"."&amp; mergeValue(F34)</f>
        <v>1.1.1.1.1.1</v>
      </c>
      <c r="M34" s="333"/>
      <c r="N34" s="751"/>
      <c r="O34" s="669"/>
      <c r="P34" s="192"/>
      <c r="Q34" s="192"/>
      <c r="R34" s="752"/>
      <c r="S34" s="750" t="s">
        <v>87</v>
      </c>
      <c r="T34" s="752"/>
      <c r="U34" s="750" t="s">
        <v>87</v>
      </c>
      <c r="V34" s="669"/>
      <c r="W34" s="192"/>
      <c r="X34" s="192"/>
      <c r="Y34" s="752"/>
      <c r="Z34" s="750" t="s">
        <v>87</v>
      </c>
      <c r="AA34" s="752"/>
      <c r="AB34" s="750" t="s">
        <v>88</v>
      </c>
      <c r="AC34" s="282"/>
      <c r="AD34" s="770" t="s">
        <v>510</v>
      </c>
      <c r="AE34" s="298" t="str">
        <f>strCheckDate(O35:AC35)</f>
        <v/>
      </c>
      <c r="AF34" s="298"/>
      <c r="AG34" s="317" t="str">
        <f>IF(M34="","",M34 )</f>
        <v/>
      </c>
      <c r="AH34" s="317"/>
      <c r="AI34" s="317"/>
      <c r="AJ34" s="317"/>
      <c r="AK34" s="298"/>
      <c r="AL34" s="298"/>
      <c r="AM34" s="298"/>
      <c r="AN34" s="298"/>
      <c r="AO34" s="298"/>
    </row>
    <row r="35" spans="1:42" s="35" customFormat="1" ht="14.25" hidden="1" customHeight="1">
      <c r="A35" s="764"/>
      <c r="B35" s="764"/>
      <c r="C35" s="764"/>
      <c r="D35" s="764"/>
      <c r="E35" s="764"/>
      <c r="F35" s="340"/>
      <c r="G35" s="340"/>
      <c r="H35" s="340"/>
      <c r="I35" s="760"/>
      <c r="J35" s="760"/>
      <c r="K35" s="344"/>
      <c r="L35" s="171"/>
      <c r="M35" s="205"/>
      <c r="N35" s="751"/>
      <c r="O35" s="299"/>
      <c r="P35" s="296"/>
      <c r="Q35" s="297" t="str">
        <f>R34 &amp; "-" &amp; T34</f>
        <v>-</v>
      </c>
      <c r="R35" s="752"/>
      <c r="S35" s="750"/>
      <c r="T35" s="753"/>
      <c r="U35" s="750"/>
      <c r="V35" s="299"/>
      <c r="W35" s="296"/>
      <c r="X35" s="297" t="str">
        <f>Y34 &amp; "-" &amp; AA34</f>
        <v>-</v>
      </c>
      <c r="Y35" s="752"/>
      <c r="Z35" s="750"/>
      <c r="AA35" s="753"/>
      <c r="AB35" s="750"/>
      <c r="AC35" s="282"/>
      <c r="AD35" s="771"/>
      <c r="AE35" s="298"/>
      <c r="AF35" s="298"/>
      <c r="AG35" s="298"/>
      <c r="AH35" s="317"/>
      <c r="AI35" s="298"/>
      <c r="AJ35" s="298"/>
      <c r="AK35" s="298"/>
      <c r="AL35" s="298"/>
      <c r="AM35" s="298"/>
      <c r="AN35" s="298"/>
      <c r="AO35" s="298"/>
    </row>
    <row r="36" spans="1:42" ht="15" customHeight="1">
      <c r="A36" s="764"/>
      <c r="B36" s="764"/>
      <c r="C36" s="764"/>
      <c r="D36" s="764"/>
      <c r="E36" s="764"/>
      <c r="F36" s="340"/>
      <c r="G36" s="340"/>
      <c r="H36" s="340"/>
      <c r="I36" s="760"/>
      <c r="J36" s="760"/>
      <c r="K36" s="201"/>
      <c r="L36" s="112"/>
      <c r="M36" s="175" t="s">
        <v>410</v>
      </c>
      <c r="N36" s="197"/>
      <c r="O36" s="157"/>
      <c r="P36" s="157"/>
      <c r="Q36" s="157"/>
      <c r="R36" s="262"/>
      <c r="S36" s="198"/>
      <c r="T36" s="198"/>
      <c r="U36" s="198"/>
      <c r="V36" s="157"/>
      <c r="W36" s="157"/>
      <c r="X36" s="157"/>
      <c r="Y36" s="262"/>
      <c r="Z36" s="198"/>
      <c r="AA36" s="198"/>
      <c r="AB36" s="198"/>
      <c r="AC36" s="186"/>
      <c r="AD36" s="772"/>
      <c r="AE36" s="307"/>
      <c r="AF36" s="307"/>
      <c r="AG36" s="307"/>
      <c r="AH36" s="317"/>
      <c r="AI36" s="307"/>
      <c r="AJ36" s="298"/>
      <c r="AK36" s="298"/>
      <c r="AL36" s="298"/>
      <c r="AM36" s="298"/>
      <c r="AN36" s="298"/>
      <c r="AO36" s="298"/>
      <c r="AP36" s="35"/>
    </row>
    <row r="37" spans="1:42" ht="15" customHeight="1">
      <c r="A37" s="764"/>
      <c r="B37" s="764"/>
      <c r="C37" s="764"/>
      <c r="D37" s="764"/>
      <c r="E37" s="340"/>
      <c r="F37" s="491"/>
      <c r="G37" s="491"/>
      <c r="H37" s="491"/>
      <c r="I37" s="760"/>
      <c r="J37" s="85"/>
      <c r="K37" s="201"/>
      <c r="L37" s="112"/>
      <c r="M37" s="164" t="s">
        <v>13</v>
      </c>
      <c r="N37" s="197"/>
      <c r="O37" s="157"/>
      <c r="P37" s="157"/>
      <c r="Q37" s="157"/>
      <c r="R37" s="262"/>
      <c r="S37" s="198"/>
      <c r="T37" s="198"/>
      <c r="U37" s="197"/>
      <c r="V37" s="157"/>
      <c r="W37" s="157"/>
      <c r="X37" s="157"/>
      <c r="Y37" s="262"/>
      <c r="Z37" s="198"/>
      <c r="AA37" s="198"/>
      <c r="AB37" s="197"/>
      <c r="AC37" s="198"/>
      <c r="AD37" s="186"/>
      <c r="AE37" s="307"/>
      <c r="AF37" s="307"/>
      <c r="AG37" s="307"/>
      <c r="AH37" s="307"/>
      <c r="AI37" s="307"/>
      <c r="AJ37" s="307"/>
      <c r="AK37" s="307"/>
      <c r="AL37" s="307"/>
      <c r="AM37" s="307"/>
      <c r="AN37" s="307"/>
      <c r="AO37" s="307"/>
    </row>
    <row r="38" spans="1:42" ht="15" customHeight="1">
      <c r="A38" s="764"/>
      <c r="B38" s="764"/>
      <c r="C38" s="764"/>
      <c r="D38" s="340"/>
      <c r="E38" s="345"/>
      <c r="F38" s="491"/>
      <c r="G38" s="491"/>
      <c r="H38" s="491"/>
      <c r="I38" s="201"/>
      <c r="J38" s="85"/>
      <c r="K38" s="180"/>
      <c r="L38" s="112"/>
      <c r="M38" s="163" t="s">
        <v>411</v>
      </c>
      <c r="N38" s="197"/>
      <c r="O38" s="157"/>
      <c r="P38" s="157"/>
      <c r="Q38" s="157"/>
      <c r="R38" s="262"/>
      <c r="S38" s="198"/>
      <c r="T38" s="198"/>
      <c r="U38" s="197"/>
      <c r="V38" s="157"/>
      <c r="W38" s="157"/>
      <c r="X38" s="157"/>
      <c r="Y38" s="262"/>
      <c r="Z38" s="198"/>
      <c r="AA38" s="198"/>
      <c r="AB38" s="197"/>
      <c r="AC38" s="198"/>
      <c r="AD38" s="186"/>
      <c r="AE38" s="307"/>
      <c r="AF38" s="307"/>
      <c r="AG38" s="307"/>
      <c r="AH38" s="307"/>
      <c r="AI38" s="307"/>
      <c r="AJ38" s="307"/>
      <c r="AK38" s="307"/>
      <c r="AL38" s="307"/>
      <c r="AM38" s="307"/>
      <c r="AN38" s="307"/>
      <c r="AO38" s="307"/>
    </row>
    <row r="39" spans="1:42" ht="15" customHeight="1">
      <c r="A39" s="764"/>
      <c r="B39" s="764"/>
      <c r="C39" s="340"/>
      <c r="D39" s="340"/>
      <c r="E39" s="345"/>
      <c r="F39" s="491"/>
      <c r="G39" s="491"/>
      <c r="H39" s="491"/>
      <c r="I39" s="201"/>
      <c r="J39" s="85"/>
      <c r="K39" s="180"/>
      <c r="L39" s="112"/>
      <c r="M39" s="162" t="s">
        <v>660</v>
      </c>
      <c r="N39" s="198"/>
      <c r="O39" s="162"/>
      <c r="P39" s="162"/>
      <c r="Q39" s="162"/>
      <c r="R39" s="262"/>
      <c r="S39" s="198"/>
      <c r="T39" s="198"/>
      <c r="U39" s="197"/>
      <c r="V39" s="162"/>
      <c r="W39" s="162"/>
      <c r="X39" s="162"/>
      <c r="Y39" s="262"/>
      <c r="Z39" s="198"/>
      <c r="AA39" s="198"/>
      <c r="AB39" s="197"/>
      <c r="AC39" s="198"/>
      <c r="AD39" s="186"/>
      <c r="AE39" s="307"/>
      <c r="AF39" s="307"/>
      <c r="AG39" s="307"/>
      <c r="AH39" s="307"/>
      <c r="AI39" s="307"/>
      <c r="AJ39" s="307"/>
      <c r="AK39" s="307"/>
      <c r="AL39" s="307"/>
      <c r="AM39" s="307"/>
      <c r="AN39" s="307"/>
      <c r="AO39" s="307"/>
    </row>
    <row r="40" spans="1:42" ht="15" customHeight="1">
      <c r="A40" s="764"/>
      <c r="B40" s="340"/>
      <c r="C40" s="345"/>
      <c r="D40" s="345"/>
      <c r="E40" s="345"/>
      <c r="F40" s="491"/>
      <c r="G40" s="491"/>
      <c r="H40" s="491"/>
      <c r="I40" s="201"/>
      <c r="J40" s="85"/>
      <c r="K40" s="180"/>
      <c r="L40" s="112"/>
      <c r="M40" s="177" t="s">
        <v>21</v>
      </c>
      <c r="N40" s="198"/>
      <c r="O40" s="162"/>
      <c r="P40" s="162"/>
      <c r="Q40" s="162"/>
      <c r="R40" s="262"/>
      <c r="S40" s="198"/>
      <c r="T40" s="198"/>
      <c r="U40" s="197"/>
      <c r="V40" s="162"/>
      <c r="W40" s="162"/>
      <c r="X40" s="162"/>
      <c r="Y40" s="262"/>
      <c r="Z40" s="198"/>
      <c r="AA40" s="198"/>
      <c r="AB40" s="197"/>
      <c r="AC40" s="198"/>
      <c r="AD40" s="186"/>
      <c r="AE40" s="307"/>
      <c r="AF40" s="307"/>
      <c r="AG40" s="307"/>
      <c r="AH40" s="307"/>
      <c r="AI40" s="307"/>
      <c r="AJ40" s="307"/>
      <c r="AK40" s="307"/>
      <c r="AL40" s="307"/>
      <c r="AM40" s="307"/>
      <c r="AN40" s="307"/>
      <c r="AO40" s="307"/>
    </row>
    <row r="41" spans="1:42" ht="15" customHeight="1">
      <c r="A41" s="340"/>
      <c r="B41" s="346"/>
      <c r="C41" s="346"/>
      <c r="D41" s="346"/>
      <c r="E41" s="347"/>
      <c r="F41" s="346"/>
      <c r="G41" s="491"/>
      <c r="H41" s="491"/>
      <c r="I41" s="200"/>
      <c r="J41" s="85"/>
      <c r="K41" s="344"/>
      <c r="L41" s="112"/>
      <c r="M41" s="210" t="s">
        <v>312</v>
      </c>
      <c r="N41" s="198"/>
      <c r="O41" s="162"/>
      <c r="P41" s="162"/>
      <c r="Q41" s="162"/>
      <c r="R41" s="262"/>
      <c r="S41" s="198"/>
      <c r="T41" s="198"/>
      <c r="U41" s="197"/>
      <c r="V41" s="162"/>
      <c r="W41" s="162"/>
      <c r="X41" s="162"/>
      <c r="Y41" s="262"/>
      <c r="Z41" s="198"/>
      <c r="AA41" s="198"/>
      <c r="AB41" s="197"/>
      <c r="AC41" s="198"/>
      <c r="AD41" s="186"/>
      <c r="AE41" s="307"/>
      <c r="AF41" s="307"/>
      <c r="AG41" s="307"/>
      <c r="AH41" s="307"/>
      <c r="AI41" s="307"/>
      <c r="AJ41" s="307"/>
      <c r="AK41" s="307"/>
      <c r="AL41" s="307"/>
      <c r="AM41" s="307"/>
      <c r="AN41" s="307"/>
      <c r="AO41" s="307"/>
    </row>
    <row r="42" spans="1:42" ht="18.75" customHeight="1">
      <c r="X42" s="307"/>
      <c r="Y42" s="307"/>
      <c r="Z42" s="307"/>
      <c r="AA42" s="307"/>
      <c r="AB42" s="307"/>
      <c r="AC42" s="307"/>
      <c r="AD42" s="307"/>
      <c r="AE42" s="307"/>
      <c r="AF42" s="307"/>
      <c r="AG42" s="307"/>
      <c r="AH42" s="307"/>
      <c r="AI42" s="307"/>
      <c r="AJ42" s="307"/>
    </row>
    <row r="43" spans="1:42" s="34" customFormat="1" ht="17.100000000000001" customHeight="1">
      <c r="A43" s="34" t="s">
        <v>15</v>
      </c>
      <c r="C43" s="34" t="s">
        <v>52</v>
      </c>
      <c r="U43" s="183"/>
      <c r="X43" s="323"/>
      <c r="Y43" s="323"/>
      <c r="Z43" s="323"/>
      <c r="AA43" s="323"/>
      <c r="AB43" s="323"/>
      <c r="AC43" s="323"/>
      <c r="AD43" s="323"/>
      <c r="AE43" s="323"/>
      <c r="AF43" s="323"/>
      <c r="AG43" s="323"/>
      <c r="AH43" s="323"/>
      <c r="AI43" s="323"/>
      <c r="AJ43" s="323"/>
    </row>
    <row r="44" spans="1:42" ht="17.100000000000001" customHeight="1">
      <c r="L44" s="127"/>
      <c r="M44" s="127"/>
      <c r="N44" s="127"/>
      <c r="O44" s="127"/>
      <c r="P44" s="127"/>
      <c r="Q44" s="127"/>
      <c r="R44" s="127"/>
      <c r="S44" s="127"/>
      <c r="T44" s="127"/>
      <c r="U44" s="127"/>
      <c r="V44" s="127"/>
      <c r="W44" s="127"/>
      <c r="X44" s="307"/>
      <c r="Y44" s="307"/>
      <c r="Z44" s="307"/>
      <c r="AA44" s="307"/>
      <c r="AB44" s="307"/>
      <c r="AC44" s="307"/>
      <c r="AD44" s="307"/>
      <c r="AE44" s="307"/>
      <c r="AF44" s="307"/>
      <c r="AG44" s="307"/>
      <c r="AH44" s="307"/>
      <c r="AI44" s="307"/>
      <c r="AJ44" s="307"/>
    </row>
    <row r="45" spans="1:42" s="35" customFormat="1" ht="22.5">
      <c r="A45" s="764">
        <v>1</v>
      </c>
      <c r="B45" s="340"/>
      <c r="C45" s="340"/>
      <c r="D45" s="340"/>
      <c r="E45" s="341"/>
      <c r="F45" s="491"/>
      <c r="G45" s="491"/>
      <c r="H45" s="491"/>
      <c r="I45" s="343"/>
      <c r="J45" s="180"/>
      <c r="K45" s="180"/>
      <c r="L45" s="339">
        <f>mergeValue(A45)</f>
        <v>1</v>
      </c>
      <c r="M45" s="593" t="s">
        <v>23</v>
      </c>
      <c r="N45" s="577"/>
      <c r="O45" s="754"/>
      <c r="P45" s="755"/>
      <c r="Q45" s="755"/>
      <c r="R45" s="755"/>
      <c r="S45" s="755"/>
      <c r="T45" s="755"/>
      <c r="U45" s="755"/>
      <c r="V45" s="756"/>
      <c r="W45" s="606" t="s">
        <v>507</v>
      </c>
      <c r="X45" s="298"/>
      <c r="Y45" s="298"/>
      <c r="Z45" s="298"/>
      <c r="AA45" s="298"/>
      <c r="AB45" s="298"/>
      <c r="AC45" s="298"/>
      <c r="AD45" s="298"/>
      <c r="AE45" s="298"/>
      <c r="AF45" s="298"/>
      <c r="AG45" s="298"/>
      <c r="AH45" s="298"/>
    </row>
    <row r="46" spans="1:42" s="35" customFormat="1" ht="22.5">
      <c r="A46" s="764"/>
      <c r="B46" s="764">
        <v>1</v>
      </c>
      <c r="C46" s="340"/>
      <c r="D46" s="340"/>
      <c r="E46" s="491"/>
      <c r="F46" s="491"/>
      <c r="G46" s="491"/>
      <c r="H46" s="491"/>
      <c r="I46" s="200"/>
      <c r="J46" s="181"/>
      <c r="L46" s="339" t="str">
        <f>mergeValue(A46) &amp;"."&amp; mergeValue(B46)</f>
        <v>1.1</v>
      </c>
      <c r="M46" s="159" t="s">
        <v>18</v>
      </c>
      <c r="N46" s="285"/>
      <c r="O46" s="754"/>
      <c r="P46" s="755"/>
      <c r="Q46" s="755"/>
      <c r="R46" s="755"/>
      <c r="S46" s="755"/>
      <c r="T46" s="755"/>
      <c r="U46" s="755"/>
      <c r="V46" s="756"/>
      <c r="W46" s="286" t="s">
        <v>508</v>
      </c>
      <c r="X46" s="298"/>
      <c r="Y46" s="298"/>
      <c r="Z46" s="298"/>
      <c r="AA46" s="298"/>
      <c r="AB46" s="298"/>
      <c r="AC46" s="298"/>
      <c r="AD46" s="298"/>
      <c r="AE46" s="298"/>
      <c r="AF46" s="298"/>
      <c r="AG46" s="298"/>
      <c r="AH46" s="298"/>
    </row>
    <row r="47" spans="1:42" s="35" customFormat="1" ht="45">
      <c r="A47" s="764"/>
      <c r="B47" s="764"/>
      <c r="C47" s="764">
        <v>1</v>
      </c>
      <c r="D47" s="340"/>
      <c r="E47" s="491"/>
      <c r="F47" s="491"/>
      <c r="G47" s="491"/>
      <c r="H47" s="491"/>
      <c r="I47" s="344"/>
      <c r="J47" s="181"/>
      <c r="K47" s="101"/>
      <c r="L47" s="339" t="str">
        <f>mergeValue(A47) &amp;"."&amp; mergeValue(B47)&amp;"."&amp; mergeValue(C47)</f>
        <v>1.1.1</v>
      </c>
      <c r="M47" s="160" t="s">
        <v>652</v>
      </c>
      <c r="N47" s="285"/>
      <c r="O47" s="754"/>
      <c r="P47" s="755"/>
      <c r="Q47" s="755"/>
      <c r="R47" s="755"/>
      <c r="S47" s="755"/>
      <c r="T47" s="755"/>
      <c r="U47" s="755"/>
      <c r="V47" s="756"/>
      <c r="W47" s="286" t="s">
        <v>653</v>
      </c>
      <c r="X47" s="298"/>
      <c r="Y47" s="298"/>
      <c r="Z47" s="298"/>
      <c r="AA47" s="317"/>
      <c r="AB47" s="298"/>
      <c r="AC47" s="298"/>
      <c r="AD47" s="298"/>
      <c r="AE47" s="298"/>
      <c r="AF47" s="298"/>
      <c r="AG47" s="298"/>
      <c r="AH47" s="298"/>
    </row>
    <row r="48" spans="1:42" s="35" customFormat="1" ht="33.75">
      <c r="A48" s="764"/>
      <c r="B48" s="764"/>
      <c r="C48" s="764"/>
      <c r="D48" s="764">
        <v>1</v>
      </c>
      <c r="E48" s="491"/>
      <c r="F48" s="491"/>
      <c r="G48" s="491"/>
      <c r="H48" s="491"/>
      <c r="I48" s="760"/>
      <c r="J48" s="181"/>
      <c r="K48" s="101"/>
      <c r="L48" s="339" t="str">
        <f>mergeValue(A48) &amp;"."&amp; mergeValue(B48)&amp;"."&amp; mergeValue(C48)&amp;"."&amp; mergeValue(D48)</f>
        <v>1.1.1.1</v>
      </c>
      <c r="M48" s="161" t="s">
        <v>409</v>
      </c>
      <c r="N48" s="285"/>
      <c r="O48" s="757"/>
      <c r="P48" s="758"/>
      <c r="Q48" s="758"/>
      <c r="R48" s="758"/>
      <c r="S48" s="758"/>
      <c r="T48" s="758"/>
      <c r="U48" s="758"/>
      <c r="V48" s="759"/>
      <c r="W48" s="286" t="s">
        <v>630</v>
      </c>
      <c r="X48" s="298"/>
      <c r="Y48" s="298"/>
      <c r="Z48" s="298"/>
      <c r="AA48" s="317"/>
      <c r="AB48" s="298"/>
      <c r="AC48" s="298"/>
      <c r="AD48" s="298"/>
      <c r="AE48" s="298"/>
      <c r="AF48" s="298"/>
      <c r="AG48" s="298"/>
      <c r="AH48" s="298"/>
    </row>
    <row r="49" spans="1:36" s="35" customFormat="1" ht="33.75">
      <c r="A49" s="764"/>
      <c r="B49" s="764"/>
      <c r="C49" s="764"/>
      <c r="D49" s="764"/>
      <c r="E49" s="764">
        <v>1</v>
      </c>
      <c r="F49" s="491"/>
      <c r="G49" s="491"/>
      <c r="H49" s="491"/>
      <c r="I49" s="760"/>
      <c r="J49" s="760"/>
      <c r="K49" s="101"/>
      <c r="L49" s="339" t="str">
        <f>mergeValue(A49) &amp;"."&amp; mergeValue(B49)&amp;"."&amp; mergeValue(C49)&amp;"."&amp; mergeValue(D49)&amp;"."&amp; mergeValue(E49)</f>
        <v>1.1.1.1.1</v>
      </c>
      <c r="M49" s="172" t="s">
        <v>10</v>
      </c>
      <c r="N49" s="286"/>
      <c r="O49" s="761"/>
      <c r="P49" s="762"/>
      <c r="Q49" s="762"/>
      <c r="R49" s="762"/>
      <c r="S49" s="762"/>
      <c r="T49" s="762"/>
      <c r="U49" s="762"/>
      <c r="V49" s="763"/>
      <c r="W49" s="286" t="s">
        <v>509</v>
      </c>
      <c r="X49" s="298"/>
      <c r="Y49" s="317" t="str">
        <f>strCheckUnique(Z49:Z52)</f>
        <v/>
      </c>
      <c r="Z49" s="298"/>
      <c r="AA49" s="317"/>
      <c r="AB49" s="298"/>
      <c r="AC49" s="298"/>
      <c r="AD49" s="298"/>
      <c r="AE49" s="298"/>
      <c r="AF49" s="298"/>
      <c r="AG49" s="298"/>
      <c r="AH49" s="298"/>
    </row>
    <row r="50" spans="1:36" s="35" customFormat="1" ht="66" customHeight="1">
      <c r="A50" s="764"/>
      <c r="B50" s="764"/>
      <c r="C50" s="764"/>
      <c r="D50" s="764"/>
      <c r="E50" s="764"/>
      <c r="F50" s="340">
        <v>1</v>
      </c>
      <c r="G50" s="340"/>
      <c r="H50" s="340"/>
      <c r="I50" s="760"/>
      <c r="J50" s="760"/>
      <c r="K50" s="344"/>
      <c r="L50" s="339" t="str">
        <f>mergeValue(A50) &amp;"."&amp; mergeValue(B50)&amp;"."&amp; mergeValue(C50)&amp;"."&amp; mergeValue(D50)&amp;"."&amp; mergeValue(E50)&amp;"."&amp; mergeValue(F50)</f>
        <v>1.1.1.1.1.1</v>
      </c>
      <c r="M50" s="333"/>
      <c r="N50" s="751"/>
      <c r="O50" s="192"/>
      <c r="P50" s="192"/>
      <c r="Q50" s="192"/>
      <c r="R50" s="752"/>
      <c r="S50" s="750" t="s">
        <v>87</v>
      </c>
      <c r="T50" s="752"/>
      <c r="U50" s="750" t="s">
        <v>88</v>
      </c>
      <c r="V50" s="282"/>
      <c r="W50" s="770" t="s">
        <v>510</v>
      </c>
      <c r="X50" s="298" t="str">
        <f>strCheckDate(O51:V51)</f>
        <v/>
      </c>
      <c r="Y50" s="298"/>
      <c r="Z50" s="317" t="str">
        <f>IF(M50="","",M50 )</f>
        <v/>
      </c>
      <c r="AA50" s="317"/>
      <c r="AB50" s="317"/>
      <c r="AC50" s="317"/>
      <c r="AD50" s="298"/>
      <c r="AE50" s="298"/>
      <c r="AF50" s="298"/>
      <c r="AG50" s="298"/>
      <c r="AH50" s="298"/>
    </row>
    <row r="51" spans="1:36" s="35" customFormat="1" ht="14.25" hidden="1" customHeight="1">
      <c r="A51" s="764"/>
      <c r="B51" s="764"/>
      <c r="C51" s="764"/>
      <c r="D51" s="764"/>
      <c r="E51" s="764"/>
      <c r="F51" s="340"/>
      <c r="G51" s="340"/>
      <c r="H51" s="340"/>
      <c r="I51" s="760"/>
      <c r="J51" s="760"/>
      <c r="K51" s="344"/>
      <c r="L51" s="171"/>
      <c r="M51" s="205"/>
      <c r="N51" s="751"/>
      <c r="O51" s="299"/>
      <c r="P51" s="296"/>
      <c r="Q51" s="297" t="str">
        <f>R50 &amp; "-" &amp; T50</f>
        <v>-</v>
      </c>
      <c r="R51" s="752"/>
      <c r="S51" s="750"/>
      <c r="T51" s="753"/>
      <c r="U51" s="750"/>
      <c r="V51" s="282"/>
      <c r="W51" s="771"/>
      <c r="X51" s="298"/>
      <c r="Y51" s="298"/>
      <c r="Z51" s="298"/>
      <c r="AA51" s="317"/>
      <c r="AB51" s="298"/>
      <c r="AC51" s="298"/>
      <c r="AD51" s="298"/>
      <c r="AE51" s="298"/>
      <c r="AF51" s="298"/>
      <c r="AG51" s="298"/>
      <c r="AH51" s="298"/>
    </row>
    <row r="52" spans="1:36" ht="15" customHeight="1">
      <c r="A52" s="764"/>
      <c r="B52" s="764"/>
      <c r="C52" s="764"/>
      <c r="D52" s="764"/>
      <c r="E52" s="764"/>
      <c r="F52" s="340"/>
      <c r="G52" s="340"/>
      <c r="H52" s="340"/>
      <c r="I52" s="760"/>
      <c r="J52" s="760"/>
      <c r="K52" s="201"/>
      <c r="L52" s="112"/>
      <c r="M52" s="175" t="s">
        <v>410</v>
      </c>
      <c r="N52" s="197"/>
      <c r="O52" s="157"/>
      <c r="P52" s="157"/>
      <c r="Q52" s="157"/>
      <c r="R52" s="262"/>
      <c r="S52" s="198"/>
      <c r="T52" s="198"/>
      <c r="U52" s="198"/>
      <c r="V52" s="186"/>
      <c r="W52" s="772"/>
      <c r="X52" s="307"/>
      <c r="Y52" s="307"/>
      <c r="Z52" s="307"/>
      <c r="AA52" s="317"/>
      <c r="AB52" s="307"/>
      <c r="AC52" s="298"/>
      <c r="AD52" s="298"/>
      <c r="AE52" s="298"/>
      <c r="AF52" s="298"/>
      <c r="AG52" s="298"/>
      <c r="AH52" s="298"/>
      <c r="AI52" s="35"/>
    </row>
    <row r="53" spans="1:36" ht="15" customHeight="1">
      <c r="A53" s="764"/>
      <c r="B53" s="764"/>
      <c r="C53" s="764"/>
      <c r="D53" s="764"/>
      <c r="E53" s="340"/>
      <c r="F53" s="491"/>
      <c r="G53" s="491"/>
      <c r="H53" s="491"/>
      <c r="I53" s="760"/>
      <c r="J53" s="85"/>
      <c r="K53" s="201"/>
      <c r="L53" s="112"/>
      <c r="M53" s="164" t="s">
        <v>13</v>
      </c>
      <c r="N53" s="197"/>
      <c r="O53" s="157"/>
      <c r="P53" s="157"/>
      <c r="Q53" s="157"/>
      <c r="R53" s="262"/>
      <c r="S53" s="198"/>
      <c r="T53" s="198"/>
      <c r="U53" s="197"/>
      <c r="V53" s="198"/>
      <c r="W53" s="186"/>
      <c r="X53" s="307"/>
      <c r="Y53" s="307"/>
      <c r="Z53" s="307"/>
      <c r="AA53" s="307"/>
      <c r="AB53" s="307"/>
      <c r="AC53" s="307"/>
      <c r="AD53" s="307"/>
      <c r="AE53" s="307"/>
      <c r="AF53" s="307"/>
      <c r="AG53" s="307"/>
      <c r="AH53" s="307"/>
    </row>
    <row r="54" spans="1:36" ht="15" customHeight="1">
      <c r="A54" s="764"/>
      <c r="B54" s="764"/>
      <c r="C54" s="764"/>
      <c r="D54" s="340"/>
      <c r="E54" s="345"/>
      <c r="F54" s="491"/>
      <c r="G54" s="491"/>
      <c r="H54" s="491"/>
      <c r="I54" s="201"/>
      <c r="J54" s="85"/>
      <c r="K54" s="180"/>
      <c r="L54" s="112"/>
      <c r="M54" s="163" t="s">
        <v>411</v>
      </c>
      <c r="N54" s="197"/>
      <c r="O54" s="157"/>
      <c r="P54" s="157"/>
      <c r="Q54" s="157"/>
      <c r="R54" s="262"/>
      <c r="S54" s="198"/>
      <c r="T54" s="198"/>
      <c r="U54" s="197"/>
      <c r="V54" s="198"/>
      <c r="W54" s="186"/>
      <c r="X54" s="307"/>
      <c r="Y54" s="307"/>
      <c r="Z54" s="307"/>
      <c r="AA54" s="307"/>
      <c r="AB54" s="307"/>
      <c r="AC54" s="307"/>
      <c r="AD54" s="307"/>
      <c r="AE54" s="307"/>
      <c r="AF54" s="307"/>
      <c r="AG54" s="307"/>
      <c r="AH54" s="307"/>
    </row>
    <row r="55" spans="1:36" ht="15" customHeight="1">
      <c r="A55" s="764"/>
      <c r="B55" s="764"/>
      <c r="C55" s="340"/>
      <c r="D55" s="340"/>
      <c r="E55" s="345"/>
      <c r="F55" s="491"/>
      <c r="G55" s="491"/>
      <c r="H55" s="491"/>
      <c r="I55" s="201"/>
      <c r="J55" s="85"/>
      <c r="K55" s="180"/>
      <c r="L55" s="112"/>
      <c r="M55" s="162" t="s">
        <v>660</v>
      </c>
      <c r="N55" s="198"/>
      <c r="O55" s="162"/>
      <c r="P55" s="162"/>
      <c r="Q55" s="162"/>
      <c r="R55" s="262"/>
      <c r="S55" s="198"/>
      <c r="T55" s="198"/>
      <c r="U55" s="197"/>
      <c r="V55" s="198"/>
      <c r="W55" s="186"/>
      <c r="X55" s="307"/>
      <c r="Y55" s="307"/>
      <c r="Z55" s="307"/>
      <c r="AA55" s="307"/>
      <c r="AB55" s="307"/>
      <c r="AC55" s="307"/>
      <c r="AD55" s="307"/>
      <c r="AE55" s="307"/>
      <c r="AF55" s="307"/>
      <c r="AG55" s="307"/>
      <c r="AH55" s="307"/>
    </row>
    <row r="56" spans="1:36" ht="15" customHeight="1">
      <c r="A56" s="764"/>
      <c r="B56" s="340"/>
      <c r="C56" s="345"/>
      <c r="D56" s="345"/>
      <c r="E56" s="345"/>
      <c r="F56" s="491"/>
      <c r="G56" s="491"/>
      <c r="H56" s="491"/>
      <c r="I56" s="201"/>
      <c r="J56" s="85"/>
      <c r="K56" s="180"/>
      <c r="L56" s="112"/>
      <c r="M56" s="177" t="s">
        <v>21</v>
      </c>
      <c r="N56" s="198"/>
      <c r="O56" s="162"/>
      <c r="P56" s="162"/>
      <c r="Q56" s="162"/>
      <c r="R56" s="262"/>
      <c r="S56" s="198"/>
      <c r="T56" s="198"/>
      <c r="U56" s="197"/>
      <c r="V56" s="198"/>
      <c r="W56" s="186"/>
      <c r="X56" s="307"/>
      <c r="Y56" s="307"/>
      <c r="Z56" s="307"/>
      <c r="AA56" s="307"/>
      <c r="AB56" s="307"/>
      <c r="AC56" s="307"/>
      <c r="AD56" s="307"/>
      <c r="AE56" s="307"/>
      <c r="AF56" s="307"/>
      <c r="AG56" s="307"/>
      <c r="AH56" s="307"/>
    </row>
    <row r="57" spans="1:36" ht="15" customHeight="1">
      <c r="A57" s="340"/>
      <c r="B57" s="346"/>
      <c r="C57" s="346"/>
      <c r="D57" s="346"/>
      <c r="E57" s="347"/>
      <c r="F57" s="346"/>
      <c r="G57" s="491"/>
      <c r="H57" s="491"/>
      <c r="I57" s="200"/>
      <c r="J57" s="85"/>
      <c r="K57" s="344"/>
      <c r="L57" s="112"/>
      <c r="M57" s="210" t="s">
        <v>312</v>
      </c>
      <c r="N57" s="198"/>
      <c r="O57" s="162"/>
      <c r="P57" s="162"/>
      <c r="Q57" s="162"/>
      <c r="R57" s="262"/>
      <c r="S57" s="198"/>
      <c r="T57" s="198"/>
      <c r="U57" s="197"/>
      <c r="V57" s="198"/>
      <c r="W57" s="186"/>
      <c r="X57" s="307"/>
      <c r="Y57" s="307"/>
      <c r="Z57" s="307"/>
      <c r="AA57" s="307"/>
      <c r="AB57" s="307"/>
      <c r="AC57" s="307"/>
      <c r="AD57" s="307"/>
      <c r="AE57" s="307"/>
      <c r="AF57" s="307"/>
      <c r="AG57" s="307"/>
      <c r="AH57" s="307"/>
    </row>
    <row r="58" spans="1:36" ht="18.75" customHeight="1">
      <c r="X58" s="307"/>
      <c r="Y58" s="307"/>
      <c r="Z58" s="307"/>
      <c r="AA58" s="307"/>
      <c r="AB58" s="307"/>
      <c r="AC58" s="307"/>
      <c r="AD58" s="307"/>
      <c r="AE58" s="307"/>
      <c r="AF58" s="307"/>
      <c r="AG58" s="307"/>
      <c r="AH58" s="307"/>
      <c r="AI58" s="307"/>
      <c r="AJ58" s="307"/>
    </row>
    <row r="59" spans="1:36" s="34" customFormat="1" ht="17.100000000000001" customHeight="1">
      <c r="A59" s="34" t="s">
        <v>15</v>
      </c>
      <c r="C59" s="34" t="s">
        <v>53</v>
      </c>
      <c r="V59" s="183"/>
      <c r="X59" s="323"/>
      <c r="Y59" s="323"/>
      <c r="Z59" s="323"/>
      <c r="AA59" s="323"/>
      <c r="AB59" s="323"/>
      <c r="AC59" s="323"/>
      <c r="AD59" s="323"/>
      <c r="AE59" s="323"/>
      <c r="AF59" s="323"/>
      <c r="AG59" s="323"/>
      <c r="AH59" s="323"/>
      <c r="AI59" s="323"/>
      <c r="AJ59" s="323"/>
    </row>
    <row r="60" spans="1:36" ht="17.100000000000001" customHeight="1">
      <c r="L60" s="127"/>
      <c r="M60" s="127"/>
      <c r="N60" s="127"/>
      <c r="O60" s="127"/>
      <c r="P60" s="127"/>
      <c r="Q60" s="127"/>
      <c r="R60" s="127"/>
      <c r="S60" s="127"/>
      <c r="T60" s="127"/>
      <c r="U60" s="127"/>
      <c r="V60" s="127"/>
      <c r="W60" s="127"/>
      <c r="X60" s="307"/>
      <c r="Y60" s="307"/>
      <c r="Z60" s="307"/>
      <c r="AA60" s="307"/>
      <c r="AB60" s="307"/>
      <c r="AC60" s="307"/>
      <c r="AD60" s="307"/>
      <c r="AE60" s="307"/>
      <c r="AF60" s="307"/>
      <c r="AG60" s="307"/>
      <c r="AH60" s="307"/>
      <c r="AI60" s="307"/>
      <c r="AJ60" s="307"/>
    </row>
    <row r="61" spans="1:36" s="35" customFormat="1" ht="22.5">
      <c r="A61" s="764">
        <v>1</v>
      </c>
      <c r="B61" s="340"/>
      <c r="C61" s="340"/>
      <c r="D61" s="340"/>
      <c r="E61" s="341"/>
      <c r="F61" s="491"/>
      <c r="G61" s="491"/>
      <c r="H61" s="491"/>
      <c r="I61" s="343"/>
      <c r="J61" s="180"/>
      <c r="K61" s="180"/>
      <c r="L61" s="339">
        <f>mergeValue(A61)</f>
        <v>1</v>
      </c>
      <c r="M61" s="593" t="s">
        <v>23</v>
      </c>
      <c r="N61" s="577"/>
      <c r="O61" s="767"/>
      <c r="P61" s="767"/>
      <c r="Q61" s="767"/>
      <c r="R61" s="767"/>
      <c r="S61" s="767"/>
      <c r="T61" s="767"/>
      <c r="U61" s="767"/>
      <c r="V61" s="767"/>
      <c r="W61" s="606" t="s">
        <v>507</v>
      </c>
      <c r="X61" s="298"/>
      <c r="Y61" s="298"/>
      <c r="Z61" s="298"/>
      <c r="AA61" s="298"/>
      <c r="AB61" s="298"/>
      <c r="AC61" s="298"/>
      <c r="AD61" s="298"/>
      <c r="AE61" s="298"/>
      <c r="AF61" s="298"/>
      <c r="AG61" s="298"/>
      <c r="AH61" s="298"/>
    </row>
    <row r="62" spans="1:36" s="35" customFormat="1" ht="22.5">
      <c r="A62" s="764"/>
      <c r="B62" s="764">
        <v>1</v>
      </c>
      <c r="C62" s="340"/>
      <c r="D62" s="340"/>
      <c r="E62" s="491"/>
      <c r="F62" s="491"/>
      <c r="G62" s="491"/>
      <c r="H62" s="491"/>
      <c r="I62" s="200"/>
      <c r="J62" s="181"/>
      <c r="L62" s="339" t="str">
        <f>mergeValue(A62) &amp;"."&amp; mergeValue(B62)</f>
        <v>1.1</v>
      </c>
      <c r="M62" s="159" t="s">
        <v>18</v>
      </c>
      <c r="N62" s="285"/>
      <c r="O62" s="767"/>
      <c r="P62" s="767"/>
      <c r="Q62" s="767"/>
      <c r="R62" s="767"/>
      <c r="S62" s="767"/>
      <c r="T62" s="767"/>
      <c r="U62" s="767"/>
      <c r="V62" s="767"/>
      <c r="W62" s="286" t="s">
        <v>508</v>
      </c>
      <c r="X62" s="298"/>
      <c r="Y62" s="298"/>
      <c r="Z62" s="298"/>
      <c r="AA62" s="298"/>
      <c r="AB62" s="298"/>
      <c r="AC62" s="298"/>
      <c r="AD62" s="298"/>
      <c r="AE62" s="298"/>
      <c r="AF62" s="298"/>
      <c r="AG62" s="298"/>
      <c r="AH62" s="298"/>
    </row>
    <row r="63" spans="1:36" s="35" customFormat="1" ht="45">
      <c r="A63" s="764"/>
      <c r="B63" s="764"/>
      <c r="C63" s="764">
        <v>1</v>
      </c>
      <c r="D63" s="340"/>
      <c r="E63" s="491"/>
      <c r="F63" s="491"/>
      <c r="G63" s="491"/>
      <c r="H63" s="491"/>
      <c r="I63" s="344"/>
      <c r="J63" s="181"/>
      <c r="K63" s="101"/>
      <c r="L63" s="339" t="str">
        <f>mergeValue(A63) &amp;"."&amp; mergeValue(B63)&amp;"."&amp; mergeValue(C63)</f>
        <v>1.1.1</v>
      </c>
      <c r="M63" s="160" t="s">
        <v>652</v>
      </c>
      <c r="N63" s="285"/>
      <c r="O63" s="767"/>
      <c r="P63" s="767"/>
      <c r="Q63" s="767"/>
      <c r="R63" s="767"/>
      <c r="S63" s="767"/>
      <c r="T63" s="767"/>
      <c r="U63" s="767"/>
      <c r="V63" s="767"/>
      <c r="W63" s="286" t="s">
        <v>653</v>
      </c>
      <c r="X63" s="298"/>
      <c r="Y63" s="298"/>
      <c r="Z63" s="298"/>
      <c r="AA63" s="317"/>
      <c r="AB63" s="298"/>
      <c r="AC63" s="298"/>
      <c r="AD63" s="298"/>
      <c r="AE63" s="298"/>
      <c r="AF63" s="298"/>
      <c r="AG63" s="298"/>
      <c r="AH63" s="298"/>
    </row>
    <row r="64" spans="1:36" s="35" customFormat="1" ht="33.75">
      <c r="A64" s="764"/>
      <c r="B64" s="764"/>
      <c r="C64" s="764"/>
      <c r="D64" s="764">
        <v>1</v>
      </c>
      <c r="E64" s="491"/>
      <c r="F64" s="491"/>
      <c r="G64" s="491"/>
      <c r="H64" s="491"/>
      <c r="I64" s="760"/>
      <c r="J64" s="181"/>
      <c r="K64" s="101"/>
      <c r="L64" s="339" t="str">
        <f>mergeValue(A64) &amp;"."&amp; mergeValue(B64)&amp;"."&amp; mergeValue(C64)&amp;"."&amp; mergeValue(D64)</f>
        <v>1.1.1.1</v>
      </c>
      <c r="M64" s="161" t="s">
        <v>409</v>
      </c>
      <c r="N64" s="285"/>
      <c r="O64" s="776"/>
      <c r="P64" s="776"/>
      <c r="Q64" s="776"/>
      <c r="R64" s="776"/>
      <c r="S64" s="776"/>
      <c r="T64" s="776"/>
      <c r="U64" s="776"/>
      <c r="V64" s="776"/>
      <c r="W64" s="286" t="s">
        <v>630</v>
      </c>
      <c r="X64" s="298"/>
      <c r="Y64" s="298"/>
      <c r="Z64" s="298"/>
      <c r="AA64" s="317"/>
      <c r="AB64" s="298"/>
      <c r="AC64" s="298"/>
      <c r="AD64" s="298"/>
      <c r="AE64" s="298"/>
      <c r="AF64" s="298"/>
      <c r="AG64" s="298"/>
      <c r="AH64" s="298"/>
    </row>
    <row r="65" spans="1:36" s="35" customFormat="1" ht="33.75">
      <c r="A65" s="764"/>
      <c r="B65" s="764"/>
      <c r="C65" s="764"/>
      <c r="D65" s="764"/>
      <c r="E65" s="764">
        <v>1</v>
      </c>
      <c r="F65" s="491"/>
      <c r="G65" s="491"/>
      <c r="H65" s="491"/>
      <c r="I65" s="760"/>
      <c r="J65" s="760"/>
      <c r="K65" s="101"/>
      <c r="L65" s="339" t="str">
        <f>mergeValue(A65) &amp;"."&amp; mergeValue(B65)&amp;"."&amp; mergeValue(C65)&amp;"."&amp; mergeValue(D65)&amp;"."&amp; mergeValue(E65)</f>
        <v>1.1.1.1.1</v>
      </c>
      <c r="M65" s="172" t="s">
        <v>10</v>
      </c>
      <c r="N65" s="286"/>
      <c r="O65" s="775"/>
      <c r="P65" s="775"/>
      <c r="Q65" s="775"/>
      <c r="R65" s="775"/>
      <c r="S65" s="775"/>
      <c r="T65" s="775"/>
      <c r="U65" s="775"/>
      <c r="V65" s="775"/>
      <c r="W65" s="286" t="s">
        <v>509</v>
      </c>
      <c r="X65" s="298"/>
      <c r="Y65" s="317" t="str">
        <f>strCheckUnique(Z65:Z68)</f>
        <v/>
      </c>
      <c r="Z65" s="298"/>
      <c r="AA65" s="317"/>
      <c r="AB65" s="298"/>
      <c r="AC65" s="298"/>
      <c r="AD65" s="298"/>
      <c r="AE65" s="298"/>
      <c r="AF65" s="298"/>
      <c r="AG65" s="298"/>
      <c r="AH65" s="298"/>
    </row>
    <row r="66" spans="1:36" s="35" customFormat="1" ht="66" customHeight="1">
      <c r="A66" s="764"/>
      <c r="B66" s="764"/>
      <c r="C66" s="764"/>
      <c r="D66" s="764"/>
      <c r="E66" s="764"/>
      <c r="F66" s="340">
        <v>1</v>
      </c>
      <c r="G66" s="340"/>
      <c r="H66" s="340"/>
      <c r="I66" s="760"/>
      <c r="J66" s="760"/>
      <c r="K66" s="344"/>
      <c r="L66" s="339" t="str">
        <f>mergeValue(A66) &amp;"."&amp; mergeValue(B66)&amp;"."&amp; mergeValue(C66)&amp;"."&amp; mergeValue(D66)&amp;"."&amp; mergeValue(E66)&amp;"."&amp; mergeValue(F66)</f>
        <v>1.1.1.1.1.1</v>
      </c>
      <c r="M66" s="333"/>
      <c r="N66" s="751"/>
      <c r="O66" s="192"/>
      <c r="P66" s="192"/>
      <c r="Q66" s="192"/>
      <c r="R66" s="752"/>
      <c r="S66" s="750" t="s">
        <v>87</v>
      </c>
      <c r="T66" s="752"/>
      <c r="U66" s="750" t="s">
        <v>88</v>
      </c>
      <c r="V66" s="282"/>
      <c r="W66" s="770" t="s">
        <v>510</v>
      </c>
      <c r="X66" s="298" t="str">
        <f>strCheckDate(O67:V67)</f>
        <v/>
      </c>
      <c r="Y66" s="298"/>
      <c r="Z66" s="317" t="str">
        <f>IF(M66="","",M66 )</f>
        <v/>
      </c>
      <c r="AA66" s="317"/>
      <c r="AB66" s="317"/>
      <c r="AC66" s="317"/>
      <c r="AD66" s="298"/>
      <c r="AE66" s="298"/>
      <c r="AF66" s="298"/>
      <c r="AG66" s="298"/>
      <c r="AH66" s="298"/>
    </row>
    <row r="67" spans="1:36" s="35" customFormat="1" ht="14.25" hidden="1" customHeight="1">
      <c r="A67" s="764"/>
      <c r="B67" s="764"/>
      <c r="C67" s="764"/>
      <c r="D67" s="764"/>
      <c r="E67" s="764"/>
      <c r="F67" s="340"/>
      <c r="G67" s="340"/>
      <c r="H67" s="340"/>
      <c r="I67" s="760"/>
      <c r="J67" s="760"/>
      <c r="K67" s="344"/>
      <c r="L67" s="171"/>
      <c r="M67" s="205"/>
      <c r="N67" s="751"/>
      <c r="O67" s="299"/>
      <c r="P67" s="296"/>
      <c r="Q67" s="297" t="str">
        <f>R66 &amp; "-" &amp; T66</f>
        <v>-</v>
      </c>
      <c r="R67" s="752"/>
      <c r="S67" s="750"/>
      <c r="T67" s="753"/>
      <c r="U67" s="750"/>
      <c r="V67" s="282"/>
      <c r="W67" s="771"/>
      <c r="X67" s="298"/>
      <c r="Y67" s="298"/>
      <c r="Z67" s="298"/>
      <c r="AA67" s="317"/>
      <c r="AB67" s="298"/>
      <c r="AC67" s="298"/>
      <c r="AD67" s="298"/>
      <c r="AE67" s="298"/>
      <c r="AF67" s="298"/>
      <c r="AG67" s="298"/>
      <c r="AH67" s="298"/>
    </row>
    <row r="68" spans="1:36" ht="15" customHeight="1">
      <c r="A68" s="764"/>
      <c r="B68" s="764"/>
      <c r="C68" s="764"/>
      <c r="D68" s="764"/>
      <c r="E68" s="764"/>
      <c r="F68" s="340"/>
      <c r="G68" s="340"/>
      <c r="H68" s="340"/>
      <c r="I68" s="760"/>
      <c r="J68" s="760"/>
      <c r="K68" s="201"/>
      <c r="L68" s="112"/>
      <c r="M68" s="175" t="s">
        <v>410</v>
      </c>
      <c r="N68" s="197"/>
      <c r="O68" s="157"/>
      <c r="P68" s="157"/>
      <c r="Q68" s="157"/>
      <c r="R68" s="262"/>
      <c r="S68" s="198"/>
      <c r="T68" s="198"/>
      <c r="U68" s="198"/>
      <c r="V68" s="186"/>
      <c r="W68" s="772"/>
      <c r="X68" s="307"/>
      <c r="Y68" s="307"/>
      <c r="Z68" s="307"/>
      <c r="AA68" s="317"/>
      <c r="AB68" s="307"/>
      <c r="AC68" s="298"/>
      <c r="AD68" s="298"/>
      <c r="AE68" s="298"/>
      <c r="AF68" s="298"/>
      <c r="AG68" s="298"/>
      <c r="AH68" s="298"/>
      <c r="AI68" s="35"/>
    </row>
    <row r="69" spans="1:36" ht="14.25">
      <c r="A69" s="764"/>
      <c r="B69" s="764"/>
      <c r="C69" s="764"/>
      <c r="D69" s="764"/>
      <c r="E69" s="340"/>
      <c r="F69" s="491"/>
      <c r="G69" s="491"/>
      <c r="H69" s="491"/>
      <c r="I69" s="760"/>
      <c r="J69" s="85"/>
      <c r="K69" s="201"/>
      <c r="L69" s="112"/>
      <c r="M69" s="164" t="s">
        <v>13</v>
      </c>
      <c r="N69" s="197"/>
      <c r="O69" s="157"/>
      <c r="P69" s="157"/>
      <c r="Q69" s="157"/>
      <c r="R69" s="262"/>
      <c r="S69" s="198"/>
      <c r="T69" s="198"/>
      <c r="U69" s="197"/>
      <c r="V69" s="198"/>
      <c r="W69" s="186"/>
      <c r="X69" s="307"/>
      <c r="Y69" s="307"/>
      <c r="Z69" s="307"/>
      <c r="AA69" s="307"/>
      <c r="AB69" s="307"/>
      <c r="AC69" s="307"/>
      <c r="AD69" s="307"/>
      <c r="AE69" s="307"/>
      <c r="AF69" s="307"/>
      <c r="AG69" s="307"/>
      <c r="AH69" s="307"/>
    </row>
    <row r="70" spans="1:36" ht="14.25">
      <c r="A70" s="764"/>
      <c r="B70" s="764"/>
      <c r="C70" s="764"/>
      <c r="D70" s="340"/>
      <c r="E70" s="345"/>
      <c r="F70" s="491"/>
      <c r="G70" s="491"/>
      <c r="H70" s="491"/>
      <c r="I70" s="201"/>
      <c r="J70" s="85"/>
      <c r="K70" s="180"/>
      <c r="L70" s="112"/>
      <c r="M70" s="163" t="s">
        <v>411</v>
      </c>
      <c r="N70" s="197"/>
      <c r="O70" s="157"/>
      <c r="P70" s="157"/>
      <c r="Q70" s="157"/>
      <c r="R70" s="262"/>
      <c r="S70" s="198"/>
      <c r="T70" s="198"/>
      <c r="U70" s="197"/>
      <c r="V70" s="198"/>
      <c r="W70" s="186"/>
      <c r="X70" s="307"/>
      <c r="Y70" s="307"/>
      <c r="Z70" s="307"/>
      <c r="AA70" s="307"/>
      <c r="AB70" s="307"/>
      <c r="AC70" s="307"/>
      <c r="AD70" s="307"/>
      <c r="AE70" s="307"/>
      <c r="AF70" s="307"/>
      <c r="AG70" s="307"/>
      <c r="AH70" s="307"/>
    </row>
    <row r="71" spans="1:36" ht="14.25">
      <c r="A71" s="764"/>
      <c r="B71" s="764"/>
      <c r="C71" s="340"/>
      <c r="D71" s="340"/>
      <c r="E71" s="345"/>
      <c r="F71" s="491"/>
      <c r="G71" s="491"/>
      <c r="H71" s="491"/>
      <c r="I71" s="201"/>
      <c r="J71" s="85"/>
      <c r="K71" s="180"/>
      <c r="L71" s="112"/>
      <c r="M71" s="162" t="s">
        <v>660</v>
      </c>
      <c r="N71" s="198"/>
      <c r="O71" s="162"/>
      <c r="P71" s="162"/>
      <c r="Q71" s="162"/>
      <c r="R71" s="262"/>
      <c r="S71" s="198"/>
      <c r="T71" s="198"/>
      <c r="U71" s="197"/>
      <c r="V71" s="198"/>
      <c r="W71" s="186"/>
      <c r="X71" s="307"/>
      <c r="Y71" s="307"/>
      <c r="Z71" s="307"/>
      <c r="AA71" s="307"/>
      <c r="AB71" s="307"/>
      <c r="AC71" s="307"/>
      <c r="AD71" s="307"/>
      <c r="AE71" s="307"/>
      <c r="AF71" s="307"/>
      <c r="AG71" s="307"/>
      <c r="AH71" s="307"/>
    </row>
    <row r="72" spans="1:36" ht="14.25">
      <c r="A72" s="764"/>
      <c r="B72" s="340"/>
      <c r="C72" s="345"/>
      <c r="D72" s="345"/>
      <c r="E72" s="345"/>
      <c r="F72" s="491"/>
      <c r="G72" s="491"/>
      <c r="H72" s="491"/>
      <c r="I72" s="201"/>
      <c r="J72" s="85"/>
      <c r="K72" s="180"/>
      <c r="L72" s="112"/>
      <c r="M72" s="177" t="s">
        <v>21</v>
      </c>
      <c r="N72" s="198"/>
      <c r="O72" s="162"/>
      <c r="P72" s="162"/>
      <c r="Q72" s="162"/>
      <c r="R72" s="262"/>
      <c r="S72" s="198"/>
      <c r="T72" s="198"/>
      <c r="U72" s="197"/>
      <c r="V72" s="198"/>
      <c r="W72" s="186"/>
      <c r="X72" s="307"/>
      <c r="Y72" s="307"/>
      <c r="Z72" s="307"/>
      <c r="AA72" s="307"/>
      <c r="AB72" s="307"/>
      <c r="AC72" s="307"/>
      <c r="AD72" s="307"/>
      <c r="AE72" s="307"/>
      <c r="AF72" s="307"/>
      <c r="AG72" s="307"/>
      <c r="AH72" s="307"/>
    </row>
    <row r="73" spans="1:36" ht="14.25">
      <c r="A73" s="340"/>
      <c r="B73" s="346"/>
      <c r="C73" s="346"/>
      <c r="D73" s="346"/>
      <c r="E73" s="347"/>
      <c r="F73" s="346"/>
      <c r="G73" s="491"/>
      <c r="H73" s="491"/>
      <c r="I73" s="200"/>
      <c r="J73" s="85"/>
      <c r="K73" s="344"/>
      <c r="L73" s="112"/>
      <c r="M73" s="210" t="s">
        <v>312</v>
      </c>
      <c r="N73" s="198"/>
      <c r="O73" s="162"/>
      <c r="P73" s="162"/>
      <c r="Q73" s="162"/>
      <c r="R73" s="262"/>
      <c r="S73" s="198"/>
      <c r="T73" s="198"/>
      <c r="U73" s="197"/>
      <c r="V73" s="198"/>
      <c r="W73" s="186"/>
      <c r="X73" s="307"/>
      <c r="Y73" s="307"/>
      <c r="Z73" s="307"/>
      <c r="AA73" s="307"/>
      <c r="AB73" s="307"/>
      <c r="AC73" s="307"/>
      <c r="AD73" s="307"/>
      <c r="AE73" s="307"/>
      <c r="AF73" s="307"/>
      <c r="AG73" s="307"/>
      <c r="AH73" s="307"/>
    </row>
    <row r="74" spans="1:36" ht="18.75" customHeight="1">
      <c r="X74" s="307"/>
      <c r="Y74" s="307"/>
      <c r="Z74" s="307"/>
      <c r="AA74" s="307"/>
      <c r="AB74" s="307"/>
      <c r="AC74" s="307"/>
      <c r="AD74" s="307"/>
      <c r="AE74" s="307"/>
      <c r="AF74" s="307"/>
      <c r="AG74" s="307"/>
      <c r="AH74" s="307"/>
      <c r="AI74" s="307"/>
      <c r="AJ74" s="307"/>
    </row>
    <row r="75" spans="1:36" s="34" customFormat="1" ht="17.100000000000001" customHeight="1">
      <c r="A75" s="34" t="s">
        <v>15</v>
      </c>
      <c r="C75" s="34" t="s">
        <v>54</v>
      </c>
      <c r="V75" s="183"/>
      <c r="X75" s="323"/>
      <c r="Y75" s="323"/>
      <c r="Z75" s="323"/>
      <c r="AA75" s="323"/>
      <c r="AB75" s="323"/>
      <c r="AC75" s="323"/>
      <c r="AD75" s="323"/>
      <c r="AE75" s="323"/>
      <c r="AF75" s="323"/>
      <c r="AG75" s="323"/>
      <c r="AH75" s="323"/>
      <c r="AI75" s="323"/>
      <c r="AJ75" s="323"/>
    </row>
    <row r="76" spans="1:36" ht="17.100000000000001" customHeight="1">
      <c r="L76" s="127"/>
      <c r="M76" s="127"/>
      <c r="N76" s="127"/>
      <c r="O76" s="127"/>
      <c r="P76" s="127"/>
      <c r="Q76" s="127"/>
      <c r="R76" s="127"/>
      <c r="S76" s="127"/>
      <c r="T76" s="127"/>
      <c r="U76" s="127"/>
      <c r="V76" s="127"/>
      <c r="W76" s="127"/>
      <c r="X76" s="307"/>
      <c r="Y76" s="307"/>
      <c r="Z76" s="307"/>
      <c r="AA76" s="307"/>
      <c r="AB76" s="307"/>
      <c r="AC76" s="307"/>
      <c r="AD76" s="307"/>
      <c r="AE76" s="307"/>
      <c r="AF76" s="307"/>
      <c r="AG76" s="307"/>
      <c r="AH76" s="307"/>
      <c r="AI76" s="307"/>
      <c r="AJ76" s="307"/>
    </row>
    <row r="77" spans="1:36" s="35" customFormat="1" ht="22.5">
      <c r="A77" s="764">
        <v>1</v>
      </c>
      <c r="B77" s="340"/>
      <c r="C77" s="340"/>
      <c r="D77" s="340"/>
      <c r="E77" s="341"/>
      <c r="F77" s="491"/>
      <c r="G77" s="491"/>
      <c r="H77" s="491"/>
      <c r="I77" s="343"/>
      <c r="J77" s="180"/>
      <c r="K77" s="180"/>
      <c r="L77" s="339">
        <f>mergeValue(A77)</f>
        <v>1</v>
      </c>
      <c r="M77" s="593" t="s">
        <v>23</v>
      </c>
      <c r="N77" s="577"/>
      <c r="O77" s="754"/>
      <c r="P77" s="755"/>
      <c r="Q77" s="755"/>
      <c r="R77" s="755"/>
      <c r="S77" s="755"/>
      <c r="T77" s="755"/>
      <c r="U77" s="755"/>
      <c r="V77" s="756"/>
      <c r="W77" s="606" t="s">
        <v>507</v>
      </c>
      <c r="X77" s="298"/>
      <c r="Y77" s="298"/>
      <c r="Z77" s="298"/>
      <c r="AA77" s="298"/>
      <c r="AB77" s="298"/>
      <c r="AC77" s="298"/>
      <c r="AD77" s="298"/>
      <c r="AE77" s="298"/>
      <c r="AF77" s="298"/>
      <c r="AG77" s="298"/>
      <c r="AH77" s="298"/>
      <c r="AI77" s="298"/>
    </row>
    <row r="78" spans="1:36" s="35" customFormat="1" ht="22.5">
      <c r="A78" s="764"/>
      <c r="B78" s="764">
        <v>1</v>
      </c>
      <c r="C78" s="340"/>
      <c r="D78" s="340"/>
      <c r="E78" s="491"/>
      <c r="F78" s="491"/>
      <c r="G78" s="491"/>
      <c r="H78" s="491"/>
      <c r="I78" s="200"/>
      <c r="J78" s="181"/>
      <c r="L78" s="339" t="str">
        <f>mergeValue(A78) &amp;"."&amp; mergeValue(B78)</f>
        <v>1.1</v>
      </c>
      <c r="M78" s="159" t="s">
        <v>18</v>
      </c>
      <c r="N78" s="285"/>
      <c r="O78" s="754"/>
      <c r="P78" s="755"/>
      <c r="Q78" s="755"/>
      <c r="R78" s="755"/>
      <c r="S78" s="755"/>
      <c r="T78" s="755"/>
      <c r="U78" s="755"/>
      <c r="V78" s="756"/>
      <c r="W78" s="286" t="s">
        <v>508</v>
      </c>
      <c r="X78" s="298"/>
      <c r="Y78" s="298"/>
      <c r="Z78" s="298"/>
      <c r="AA78" s="298"/>
      <c r="AB78" s="298"/>
      <c r="AC78" s="298"/>
      <c r="AD78" s="298"/>
      <c r="AE78" s="298"/>
      <c r="AF78" s="298"/>
      <c r="AG78" s="298"/>
      <c r="AH78" s="298"/>
      <c r="AI78" s="298"/>
    </row>
    <row r="79" spans="1:36" s="35" customFormat="1" ht="45">
      <c r="A79" s="764"/>
      <c r="B79" s="764"/>
      <c r="C79" s="764">
        <v>1</v>
      </c>
      <c r="D79" s="340"/>
      <c r="E79" s="491"/>
      <c r="F79" s="491"/>
      <c r="G79" s="491"/>
      <c r="H79" s="491"/>
      <c r="I79" s="344"/>
      <c r="J79" s="181"/>
      <c r="K79" s="101"/>
      <c r="L79" s="339" t="str">
        <f>mergeValue(A79) &amp;"."&amp; mergeValue(B79)&amp;"."&amp; mergeValue(C79)</f>
        <v>1.1.1</v>
      </c>
      <c r="M79" s="160" t="s">
        <v>652</v>
      </c>
      <c r="N79" s="285"/>
      <c r="O79" s="754"/>
      <c r="P79" s="755"/>
      <c r="Q79" s="755"/>
      <c r="R79" s="755"/>
      <c r="S79" s="755"/>
      <c r="T79" s="755"/>
      <c r="U79" s="755"/>
      <c r="V79" s="756"/>
      <c r="W79" s="286" t="s">
        <v>653</v>
      </c>
      <c r="X79" s="298"/>
      <c r="Y79" s="298"/>
      <c r="Z79" s="298"/>
      <c r="AA79" s="298"/>
      <c r="AB79" s="298"/>
      <c r="AC79" s="298"/>
      <c r="AD79" s="298"/>
      <c r="AE79" s="298"/>
      <c r="AF79" s="298"/>
      <c r="AG79" s="298"/>
      <c r="AH79" s="298"/>
      <c r="AI79" s="298"/>
    </row>
    <row r="80" spans="1:36" s="35" customFormat="1" ht="33.75">
      <c r="A80" s="764"/>
      <c r="B80" s="764"/>
      <c r="C80" s="764"/>
      <c r="D80" s="764">
        <v>1</v>
      </c>
      <c r="E80" s="491"/>
      <c r="F80" s="491"/>
      <c r="G80" s="491"/>
      <c r="H80" s="491"/>
      <c r="I80" s="760"/>
      <c r="J80" s="181"/>
      <c r="K80" s="101"/>
      <c r="L80" s="339" t="str">
        <f>mergeValue(A80) &amp;"."&amp; mergeValue(B80)&amp;"."&amp; mergeValue(C80)&amp;"."&amp; mergeValue(D80)</f>
        <v>1.1.1.1</v>
      </c>
      <c r="M80" s="161" t="s">
        <v>409</v>
      </c>
      <c r="N80" s="285"/>
      <c r="O80" s="757"/>
      <c r="P80" s="758"/>
      <c r="Q80" s="758"/>
      <c r="R80" s="758"/>
      <c r="S80" s="758"/>
      <c r="T80" s="758"/>
      <c r="U80" s="758"/>
      <c r="V80" s="759"/>
      <c r="W80" s="286" t="s">
        <v>630</v>
      </c>
      <c r="X80" s="298"/>
      <c r="Y80" s="298"/>
      <c r="Z80" s="298"/>
      <c r="AA80" s="298"/>
      <c r="AB80" s="298"/>
      <c r="AC80" s="298"/>
      <c r="AD80" s="298"/>
      <c r="AE80" s="298"/>
      <c r="AF80" s="298"/>
      <c r="AG80" s="298"/>
      <c r="AH80" s="298"/>
      <c r="AI80" s="298"/>
    </row>
    <row r="81" spans="1:40" s="35" customFormat="1" ht="33.75">
      <c r="A81" s="764"/>
      <c r="B81" s="764"/>
      <c r="C81" s="764"/>
      <c r="D81" s="764"/>
      <c r="E81" s="764">
        <v>1</v>
      </c>
      <c r="F81" s="491"/>
      <c r="G81" s="491"/>
      <c r="H81" s="491"/>
      <c r="I81" s="760"/>
      <c r="J81" s="760"/>
      <c r="K81" s="101"/>
      <c r="L81" s="339" t="str">
        <f>mergeValue(A81) &amp;"."&amp; mergeValue(B81)&amp;"."&amp; mergeValue(C81)&amp;"."&amp; mergeValue(D81)&amp;"."&amp; mergeValue(E81)</f>
        <v>1.1.1.1.1</v>
      </c>
      <c r="M81" s="172" t="s">
        <v>10</v>
      </c>
      <c r="N81" s="286"/>
      <c r="O81" s="761"/>
      <c r="P81" s="762"/>
      <c r="Q81" s="762"/>
      <c r="R81" s="762"/>
      <c r="S81" s="762"/>
      <c r="T81" s="762"/>
      <c r="U81" s="762"/>
      <c r="V81" s="763"/>
      <c r="W81" s="286" t="s">
        <v>509</v>
      </c>
      <c r="X81" s="298"/>
      <c r="Y81" s="317" t="str">
        <f>strCheckUnique(Z81:Z84)</f>
        <v/>
      </c>
      <c r="Z81" s="298"/>
      <c r="AA81" s="317"/>
      <c r="AB81" s="298"/>
      <c r="AC81" s="298"/>
      <c r="AD81" s="298"/>
      <c r="AE81" s="298"/>
      <c r="AF81" s="298"/>
      <c r="AG81" s="298"/>
      <c r="AH81" s="298"/>
      <c r="AI81" s="298"/>
    </row>
    <row r="82" spans="1:40" s="35" customFormat="1" ht="66" customHeight="1">
      <c r="A82" s="764"/>
      <c r="B82" s="764"/>
      <c r="C82" s="764"/>
      <c r="D82" s="764"/>
      <c r="E82" s="764"/>
      <c r="F82" s="340">
        <v>1</v>
      </c>
      <c r="G82" s="340"/>
      <c r="H82" s="340"/>
      <c r="I82" s="760"/>
      <c r="J82" s="760"/>
      <c r="K82" s="344"/>
      <c r="L82" s="339" t="str">
        <f>mergeValue(A82) &amp;"."&amp; mergeValue(B82)&amp;"."&amp; mergeValue(C82)&amp;"."&amp; mergeValue(D82)&amp;"."&amp; mergeValue(E82)&amp;"."&amp; mergeValue(F82)</f>
        <v>1.1.1.1.1.1</v>
      </c>
      <c r="M82" s="333"/>
      <c r="N82" s="299"/>
      <c r="O82" s="192"/>
      <c r="P82" s="192"/>
      <c r="Q82" s="192"/>
      <c r="R82" s="752"/>
      <c r="S82" s="750" t="s">
        <v>87</v>
      </c>
      <c r="T82" s="752"/>
      <c r="U82" s="750" t="s">
        <v>88</v>
      </c>
      <c r="V82" s="282"/>
      <c r="W82" s="770" t="s">
        <v>510</v>
      </c>
      <c r="X82" s="298" t="str">
        <f>strCheckDate(O83:V83)</f>
        <v/>
      </c>
      <c r="Y82" s="317"/>
      <c r="Z82" s="317" t="str">
        <f>IF(M82="","",M82 )</f>
        <v/>
      </c>
      <c r="AA82" s="317"/>
      <c r="AB82" s="317"/>
      <c r="AC82" s="317"/>
      <c r="AD82" s="298"/>
      <c r="AE82" s="298"/>
      <c r="AF82" s="298"/>
      <c r="AG82" s="298"/>
      <c r="AH82" s="298"/>
      <c r="AI82" s="298"/>
    </row>
    <row r="83" spans="1:40" s="35" customFormat="1" ht="14.25" hidden="1" customHeight="1">
      <c r="A83" s="764"/>
      <c r="B83" s="764"/>
      <c r="C83" s="764"/>
      <c r="D83" s="764"/>
      <c r="E83" s="764"/>
      <c r="F83" s="340"/>
      <c r="G83" s="340"/>
      <c r="H83" s="340"/>
      <c r="I83" s="760"/>
      <c r="J83" s="760"/>
      <c r="K83" s="344"/>
      <c r="L83" s="171"/>
      <c r="M83" s="205"/>
      <c r="N83" s="299"/>
      <c r="O83" s="299"/>
      <c r="P83" s="296"/>
      <c r="Q83" s="297" t="str">
        <f>R82 &amp; "-" &amp; T82</f>
        <v>-</v>
      </c>
      <c r="R83" s="752"/>
      <c r="S83" s="750"/>
      <c r="T83" s="753"/>
      <c r="U83" s="750"/>
      <c r="V83" s="282"/>
      <c r="W83" s="771"/>
      <c r="X83" s="298"/>
      <c r="Y83" s="317"/>
      <c r="Z83" s="317"/>
      <c r="AA83" s="317"/>
      <c r="AB83" s="317"/>
      <c r="AC83" s="317"/>
      <c r="AD83" s="298"/>
      <c r="AE83" s="298"/>
      <c r="AF83" s="298"/>
      <c r="AG83" s="298"/>
      <c r="AH83" s="298"/>
      <c r="AI83" s="298"/>
    </row>
    <row r="84" spans="1:40" ht="15" customHeight="1">
      <c r="A84" s="764"/>
      <c r="B84" s="764"/>
      <c r="C84" s="764"/>
      <c r="D84" s="764"/>
      <c r="E84" s="764"/>
      <c r="F84" s="340"/>
      <c r="G84" s="340"/>
      <c r="H84" s="340"/>
      <c r="I84" s="760"/>
      <c r="J84" s="760"/>
      <c r="K84" s="201"/>
      <c r="L84" s="112"/>
      <c r="M84" s="175" t="s">
        <v>410</v>
      </c>
      <c r="N84" s="164"/>
      <c r="O84" s="157"/>
      <c r="P84" s="157"/>
      <c r="Q84" s="157"/>
      <c r="R84" s="262"/>
      <c r="S84" s="198"/>
      <c r="T84" s="198"/>
      <c r="U84" s="198"/>
      <c r="V84" s="186"/>
      <c r="W84" s="772"/>
      <c r="X84" s="307"/>
      <c r="Y84" s="307"/>
      <c r="Z84" s="307"/>
      <c r="AA84" s="307"/>
      <c r="AB84" s="307"/>
      <c r="AC84" s="307"/>
      <c r="AD84" s="307"/>
      <c r="AE84" s="307"/>
      <c r="AF84" s="307"/>
      <c r="AG84" s="307"/>
      <c r="AH84" s="307"/>
      <c r="AI84" s="307"/>
    </row>
    <row r="85" spans="1:40" ht="14.25">
      <c r="A85" s="764"/>
      <c r="B85" s="764"/>
      <c r="C85" s="764"/>
      <c r="D85" s="764"/>
      <c r="E85" s="340"/>
      <c r="F85" s="491"/>
      <c r="G85" s="491"/>
      <c r="H85" s="491"/>
      <c r="I85" s="760"/>
      <c r="J85" s="85"/>
      <c r="K85" s="201"/>
      <c r="L85" s="112"/>
      <c r="M85" s="164" t="s">
        <v>13</v>
      </c>
      <c r="N85" s="163"/>
      <c r="O85" s="157"/>
      <c r="P85" s="157"/>
      <c r="Q85" s="157"/>
      <c r="R85" s="262"/>
      <c r="S85" s="198"/>
      <c r="T85" s="198"/>
      <c r="U85" s="197"/>
      <c r="V85" s="198"/>
      <c r="W85" s="186"/>
      <c r="X85" s="307"/>
      <c r="Y85" s="307"/>
      <c r="Z85" s="307"/>
      <c r="AA85" s="307"/>
      <c r="AB85" s="307"/>
      <c r="AC85" s="307"/>
      <c r="AD85" s="307"/>
      <c r="AE85" s="307"/>
      <c r="AF85" s="307"/>
      <c r="AG85" s="307"/>
      <c r="AH85" s="307"/>
      <c r="AI85" s="307"/>
    </row>
    <row r="86" spans="1:40" ht="14.25">
      <c r="A86" s="764"/>
      <c r="B86" s="764"/>
      <c r="C86" s="764"/>
      <c r="D86" s="340"/>
      <c r="E86" s="345"/>
      <c r="F86" s="491"/>
      <c r="G86" s="491"/>
      <c r="H86" s="491"/>
      <c r="I86" s="201"/>
      <c r="J86" s="85"/>
      <c r="K86" s="180"/>
      <c r="L86" s="112"/>
      <c r="M86" s="163" t="s">
        <v>411</v>
      </c>
      <c r="N86" s="162"/>
      <c r="O86" s="157"/>
      <c r="P86" s="157"/>
      <c r="Q86" s="157"/>
      <c r="R86" s="262"/>
      <c r="S86" s="198"/>
      <c r="T86" s="198"/>
      <c r="U86" s="197"/>
      <c r="V86" s="198"/>
      <c r="W86" s="186"/>
      <c r="X86" s="307"/>
      <c r="Y86" s="307"/>
      <c r="Z86" s="307"/>
      <c r="AA86" s="307"/>
      <c r="AB86" s="307"/>
      <c r="AC86" s="307"/>
      <c r="AD86" s="307"/>
      <c r="AE86" s="307"/>
      <c r="AF86" s="307"/>
      <c r="AG86" s="307"/>
      <c r="AH86" s="307"/>
      <c r="AI86" s="307"/>
    </row>
    <row r="87" spans="1:40" ht="14.25">
      <c r="A87" s="764"/>
      <c r="B87" s="764"/>
      <c r="C87" s="340"/>
      <c r="D87" s="340"/>
      <c r="E87" s="345"/>
      <c r="F87" s="491"/>
      <c r="G87" s="491"/>
      <c r="H87" s="491"/>
      <c r="I87" s="201"/>
      <c r="J87" s="85"/>
      <c r="K87" s="180"/>
      <c r="L87" s="112"/>
      <c r="M87" s="162" t="s">
        <v>660</v>
      </c>
      <c r="N87" s="162"/>
      <c r="O87" s="162"/>
      <c r="P87" s="162"/>
      <c r="Q87" s="162"/>
      <c r="R87" s="262"/>
      <c r="S87" s="198"/>
      <c r="T87" s="198"/>
      <c r="U87" s="197"/>
      <c r="V87" s="198"/>
      <c r="W87" s="186"/>
      <c r="X87" s="307"/>
      <c r="Y87" s="307"/>
      <c r="Z87" s="307"/>
      <c r="AA87" s="307"/>
      <c r="AB87" s="307"/>
      <c r="AC87" s="307"/>
      <c r="AD87" s="307"/>
      <c r="AE87" s="307"/>
      <c r="AF87" s="307"/>
      <c r="AG87" s="307"/>
      <c r="AH87" s="307"/>
      <c r="AI87" s="307"/>
    </row>
    <row r="88" spans="1:40" ht="14.25">
      <c r="A88" s="764"/>
      <c r="B88" s="340"/>
      <c r="C88" s="345"/>
      <c r="D88" s="345"/>
      <c r="E88" s="345"/>
      <c r="F88" s="491"/>
      <c r="G88" s="491"/>
      <c r="H88" s="491"/>
      <c r="I88" s="201"/>
      <c r="J88" s="85"/>
      <c r="K88" s="180"/>
      <c r="L88" s="112"/>
      <c r="M88" s="177" t="s">
        <v>21</v>
      </c>
      <c r="N88" s="162"/>
      <c r="O88" s="162"/>
      <c r="P88" s="162"/>
      <c r="Q88" s="162"/>
      <c r="R88" s="262"/>
      <c r="S88" s="198"/>
      <c r="T88" s="198"/>
      <c r="U88" s="197"/>
      <c r="V88" s="198"/>
      <c r="W88" s="186"/>
      <c r="X88" s="307"/>
      <c r="Y88" s="307"/>
      <c r="Z88" s="307"/>
      <c r="AA88" s="307"/>
      <c r="AB88" s="307"/>
      <c r="AC88" s="307"/>
      <c r="AD88" s="307"/>
      <c r="AE88" s="307"/>
      <c r="AF88" s="307"/>
      <c r="AG88" s="307"/>
      <c r="AH88" s="307"/>
      <c r="AI88" s="307"/>
    </row>
    <row r="89" spans="1:40" ht="14.25">
      <c r="A89" s="340"/>
      <c r="B89" s="346"/>
      <c r="C89" s="346"/>
      <c r="D89" s="346"/>
      <c r="E89" s="347"/>
      <c r="F89" s="346"/>
      <c r="G89" s="491"/>
      <c r="H89" s="491"/>
      <c r="I89" s="200"/>
      <c r="J89" s="85"/>
      <c r="K89" s="344"/>
      <c r="L89" s="112"/>
      <c r="M89" s="210" t="s">
        <v>312</v>
      </c>
      <c r="N89" s="162"/>
      <c r="O89" s="162"/>
      <c r="P89" s="162"/>
      <c r="Q89" s="162"/>
      <c r="R89" s="262"/>
      <c r="S89" s="198"/>
      <c r="T89" s="198"/>
      <c r="U89" s="197"/>
      <c r="V89" s="198"/>
      <c r="W89" s="186"/>
      <c r="X89" s="307"/>
      <c r="Y89" s="307"/>
      <c r="Z89" s="307"/>
      <c r="AA89" s="307"/>
      <c r="AB89" s="307"/>
      <c r="AC89" s="307"/>
      <c r="AD89" s="307"/>
      <c r="AE89" s="307"/>
      <c r="AF89" s="307"/>
      <c r="AG89" s="307"/>
      <c r="AH89" s="307"/>
      <c r="AI89" s="307"/>
    </row>
    <row r="90" spans="1:40" s="34" customFormat="1" ht="17.100000000000001" hidden="1" customHeight="1">
      <c r="G90" s="34" t="s">
        <v>15</v>
      </c>
      <c r="I90" s="34" t="s">
        <v>71</v>
      </c>
      <c r="V90" s="183"/>
    </row>
    <row r="91" spans="1:40" ht="17.100000000000001" hidden="1" customHeight="1">
      <c r="X91" s="127"/>
      <c r="Y91" s="42"/>
      <c r="Z91" s="42"/>
    </row>
    <row r="92" spans="1:40" ht="16.5" hidden="1" customHeight="1">
      <c r="G92" s="180"/>
      <c r="H92" s="180"/>
      <c r="I92" s="180"/>
      <c r="J92" s="180"/>
      <c r="K92" s="180"/>
      <c r="L92" s="208" t="s">
        <v>96</v>
      </c>
      <c r="M92" s="204" t="s">
        <v>23</v>
      </c>
      <c r="N92" s="209"/>
      <c r="O92" s="754"/>
      <c r="P92" s="755"/>
      <c r="Q92" s="755"/>
      <c r="R92" s="755"/>
      <c r="S92" s="755"/>
      <c r="T92" s="755"/>
      <c r="U92" s="755"/>
      <c r="V92" s="755"/>
      <c r="W92" s="755"/>
      <c r="X92" s="755"/>
      <c r="Y92" s="755"/>
      <c r="Z92" s="755"/>
      <c r="AA92" s="756"/>
      <c r="AB92" s="188"/>
      <c r="AC92" s="307"/>
      <c r="AD92" s="307"/>
      <c r="AE92" s="307"/>
      <c r="AF92" s="307"/>
      <c r="AG92" s="307"/>
      <c r="AH92" s="307"/>
      <c r="AI92" s="307"/>
      <c r="AJ92" s="307"/>
      <c r="AK92" s="307"/>
      <c r="AL92" s="307"/>
      <c r="AM92" s="307"/>
      <c r="AN92" s="307"/>
    </row>
    <row r="93" spans="1:40" s="35" customFormat="1" ht="15" hidden="1" customHeight="1">
      <c r="G93" s="179"/>
      <c r="H93" s="200"/>
      <c r="I93" s="200"/>
      <c r="J93" s="181"/>
      <c r="L93" s="170" t="s">
        <v>298</v>
      </c>
      <c r="M93" s="217" t="s">
        <v>18</v>
      </c>
      <c r="N93" s="273"/>
      <c r="O93" s="754"/>
      <c r="P93" s="755"/>
      <c r="Q93" s="755"/>
      <c r="R93" s="755"/>
      <c r="S93" s="755"/>
      <c r="T93" s="755"/>
      <c r="U93" s="755"/>
      <c r="V93" s="755"/>
      <c r="W93" s="755"/>
      <c r="X93" s="755"/>
      <c r="Y93" s="755"/>
      <c r="Z93" s="755"/>
      <c r="AA93" s="756"/>
      <c r="AB93" s="188"/>
      <c r="AC93" s="298"/>
      <c r="AD93" s="298"/>
      <c r="AE93" s="298"/>
      <c r="AF93" s="298"/>
      <c r="AG93" s="298"/>
      <c r="AH93" s="298"/>
      <c r="AI93" s="298"/>
      <c r="AJ93" s="298"/>
      <c r="AK93" s="298"/>
      <c r="AL93" s="298"/>
      <c r="AM93" s="298"/>
      <c r="AN93" s="298"/>
    </row>
    <row r="94" spans="1:40" s="35" customFormat="1" ht="15" hidden="1" customHeight="1">
      <c r="G94" s="179"/>
      <c r="H94" s="200"/>
      <c r="I94" s="200"/>
      <c r="J94" s="181"/>
      <c r="L94" s="170" t="s">
        <v>8</v>
      </c>
      <c r="M94" s="218" t="s">
        <v>7</v>
      </c>
      <c r="N94" s="274"/>
      <c r="O94" s="754"/>
      <c r="P94" s="755"/>
      <c r="Q94" s="755"/>
      <c r="R94" s="755"/>
      <c r="S94" s="755"/>
      <c r="T94" s="755"/>
      <c r="U94" s="755"/>
      <c r="V94" s="755"/>
      <c r="W94" s="755"/>
      <c r="X94" s="755"/>
      <c r="Y94" s="755"/>
      <c r="Z94" s="755"/>
      <c r="AA94" s="756"/>
      <c r="AB94" s="188"/>
      <c r="AC94" s="298"/>
      <c r="AD94" s="298"/>
      <c r="AE94" s="298"/>
      <c r="AF94" s="298"/>
      <c r="AG94" s="298"/>
      <c r="AH94" s="298"/>
      <c r="AI94" s="298"/>
      <c r="AJ94" s="298"/>
      <c r="AK94" s="298"/>
      <c r="AL94" s="298"/>
      <c r="AM94" s="298"/>
      <c r="AN94" s="298"/>
    </row>
    <row r="95" spans="1:40" s="35" customFormat="1" ht="15" hidden="1" customHeight="1">
      <c r="G95" s="179"/>
      <c r="H95" s="200"/>
      <c r="I95" s="200"/>
      <c r="J95" s="181"/>
      <c r="L95" s="170" t="s">
        <v>11</v>
      </c>
      <c r="M95" s="169" t="s">
        <v>25</v>
      </c>
      <c r="N95" s="275"/>
      <c r="O95" s="754"/>
      <c r="P95" s="755"/>
      <c r="Q95" s="755"/>
      <c r="R95" s="755"/>
      <c r="S95" s="755"/>
      <c r="T95" s="755"/>
      <c r="U95" s="755"/>
      <c r="V95" s="755"/>
      <c r="W95" s="755"/>
      <c r="X95" s="755"/>
      <c r="Y95" s="755"/>
      <c r="Z95" s="755"/>
      <c r="AA95" s="756"/>
      <c r="AB95" s="188"/>
      <c r="AC95" s="298"/>
      <c r="AD95" s="298"/>
      <c r="AE95" s="298"/>
      <c r="AF95" s="298"/>
      <c r="AG95" s="298"/>
      <c r="AH95" s="298"/>
      <c r="AI95" s="298"/>
      <c r="AJ95" s="298"/>
      <c r="AK95" s="298"/>
      <c r="AL95" s="298"/>
      <c r="AM95" s="298"/>
      <c r="AN95" s="298"/>
    </row>
    <row r="96" spans="1:40" s="35" customFormat="1" ht="0.2" hidden="1" customHeight="1">
      <c r="G96" s="201"/>
      <c r="H96" s="200"/>
      <c r="I96" s="305"/>
      <c r="J96" s="181"/>
      <c r="L96" s="170"/>
      <c r="M96" s="172"/>
      <c r="N96" s="191"/>
      <c r="O96" s="284"/>
      <c r="P96" s="269"/>
      <c r="Q96" s="269"/>
      <c r="R96" s="269"/>
      <c r="S96" s="269"/>
      <c r="T96" s="269"/>
      <c r="U96" s="269"/>
      <c r="V96" s="269"/>
      <c r="W96" s="269"/>
      <c r="X96" s="269"/>
      <c r="Y96" s="269"/>
      <c r="Z96" s="269"/>
      <c r="AA96" s="270"/>
      <c r="AB96" s="190"/>
      <c r="AC96" s="298"/>
      <c r="AD96" s="298"/>
      <c r="AE96" s="298"/>
      <c r="AF96" s="298"/>
      <c r="AG96" s="298"/>
      <c r="AH96" s="298"/>
      <c r="AI96" s="298"/>
      <c r="AJ96" s="298"/>
      <c r="AK96" s="298"/>
      <c r="AL96" s="298"/>
      <c r="AM96" s="298"/>
      <c r="AN96" s="298"/>
    </row>
    <row r="97" spans="7:40" s="35" customFormat="1" ht="15" hidden="1" customHeight="1">
      <c r="G97" s="202"/>
      <c r="H97" s="200"/>
      <c r="I97" s="873"/>
      <c r="J97" s="304"/>
      <c r="K97" s="203"/>
      <c r="L97" s="170" t="s">
        <v>22</v>
      </c>
      <c r="M97" s="173" t="s">
        <v>10</v>
      </c>
      <c r="N97" s="272"/>
      <c r="O97" s="831"/>
      <c r="P97" s="832"/>
      <c r="Q97" s="832"/>
      <c r="R97" s="832"/>
      <c r="S97" s="832"/>
      <c r="T97" s="832"/>
      <c r="U97" s="832"/>
      <c r="V97" s="832"/>
      <c r="W97" s="832"/>
      <c r="X97" s="832"/>
      <c r="Y97" s="832"/>
      <c r="Z97" s="832"/>
      <c r="AA97" s="833"/>
      <c r="AB97" s="188"/>
      <c r="AC97" s="298"/>
      <c r="AD97" s="317" t="str">
        <f>strCheckUnique(AE97:AE103)</f>
        <v/>
      </c>
      <c r="AE97" s="298"/>
      <c r="AF97" s="317"/>
      <c r="AG97" s="298"/>
      <c r="AH97" s="298"/>
      <c r="AI97" s="298"/>
      <c r="AJ97" s="298"/>
      <c r="AK97" s="298"/>
      <c r="AL97" s="298"/>
      <c r="AM97" s="298"/>
      <c r="AN97" s="298"/>
    </row>
    <row r="98" spans="7:40" s="35" customFormat="1" ht="15" hidden="1" customHeight="1">
      <c r="G98" s="202"/>
      <c r="H98" s="200">
        <v>1</v>
      </c>
      <c r="I98" s="873"/>
      <c r="J98" s="796"/>
      <c r="K98" s="203"/>
      <c r="L98" s="171"/>
      <c r="M98" s="174"/>
      <c r="N98" s="205"/>
      <c r="O98" s="192"/>
      <c r="P98" s="267"/>
      <c r="Q98" s="267"/>
      <c r="R98" s="267"/>
      <c r="S98" s="267"/>
      <c r="T98" s="267"/>
      <c r="U98" s="267"/>
      <c r="V98" s="297" t="str">
        <f>W98 &amp; "-" &amp; Y98</f>
        <v>-</v>
      </c>
      <c r="W98" s="850"/>
      <c r="X98" s="750" t="s">
        <v>87</v>
      </c>
      <c r="Y98" s="850"/>
      <c r="Z98" s="838" t="s">
        <v>88</v>
      </c>
      <c r="AA98" s="126"/>
      <c r="AB98" s="188"/>
      <c r="AC98" s="298" t="str">
        <f>strCheckDate(O98:AA98)</f>
        <v/>
      </c>
      <c r="AD98" s="317"/>
      <c r="AE98" s="317" t="str">
        <f>IF(M98="","",M98 )</f>
        <v/>
      </c>
      <c r="AF98" s="317"/>
      <c r="AG98" s="317"/>
      <c r="AH98" s="317"/>
      <c r="AI98" s="298"/>
      <c r="AJ98" s="298"/>
      <c r="AK98" s="298"/>
      <c r="AL98" s="298"/>
      <c r="AM98" s="298"/>
      <c r="AN98" s="298"/>
    </row>
    <row r="99" spans="7:40" s="35" customFormat="1" ht="0.2" hidden="1" customHeight="1">
      <c r="G99" s="202"/>
      <c r="H99" s="200"/>
      <c r="I99" s="873"/>
      <c r="J99" s="796"/>
      <c r="K99" s="203"/>
      <c r="L99" s="171"/>
      <c r="M99" s="205"/>
      <c r="N99" s="205"/>
      <c r="O99" s="192"/>
      <c r="P99" s="267"/>
      <c r="Q99" s="267"/>
      <c r="R99" s="267"/>
      <c r="S99" s="267"/>
      <c r="T99" s="267"/>
      <c r="U99" s="297"/>
      <c r="V99" s="297"/>
      <c r="W99" s="851"/>
      <c r="X99" s="750"/>
      <c r="Y99" s="851"/>
      <c r="Z99" s="839"/>
      <c r="AA99" s="126"/>
      <c r="AB99" s="302"/>
      <c r="AC99" s="298"/>
      <c r="AD99" s="298"/>
      <c r="AE99" s="298"/>
      <c r="AF99" s="317">
        <f ca="1">OFFSET(AF99,-1,0)</f>
        <v>0</v>
      </c>
      <c r="AG99" s="298"/>
      <c r="AH99" s="298"/>
      <c r="AI99" s="298"/>
      <c r="AJ99" s="298"/>
      <c r="AK99" s="298"/>
      <c r="AL99" s="298"/>
      <c r="AM99" s="298"/>
      <c r="AN99" s="298"/>
    </row>
    <row r="100" spans="7:40" s="35" customFormat="1" ht="15" hidden="1" customHeight="1">
      <c r="G100" s="202"/>
      <c r="H100" s="200"/>
      <c r="I100" s="873"/>
      <c r="J100" s="796"/>
      <c r="K100" s="203"/>
      <c r="L100" s="194"/>
      <c r="M100" s="195"/>
      <c r="N100" s="268"/>
      <c r="O100" s="192"/>
      <c r="P100" s="267"/>
      <c r="Q100" s="267"/>
      <c r="R100" s="267"/>
      <c r="S100" s="267"/>
      <c r="T100" s="267"/>
      <c r="U100" s="267"/>
      <c r="V100" s="297" t="str">
        <f>W100 &amp; "-" &amp; Y100</f>
        <v>-</v>
      </c>
      <c r="W100" s="850"/>
      <c r="X100" s="750" t="s">
        <v>87</v>
      </c>
      <c r="Y100" s="850"/>
      <c r="Z100" s="838" t="s">
        <v>88</v>
      </c>
      <c r="AA100" s="287"/>
      <c r="AB100" s="186"/>
      <c r="AC100" s="298" t="str">
        <f>strCheckDate(O100:AA100)</f>
        <v/>
      </c>
      <c r="AD100" s="298"/>
      <c r="AE100" s="298"/>
      <c r="AF100" s="317"/>
      <c r="AG100" s="298"/>
      <c r="AH100" s="298"/>
      <c r="AI100" s="298"/>
      <c r="AJ100" s="298"/>
      <c r="AK100" s="298"/>
      <c r="AL100" s="298"/>
      <c r="AM100" s="298"/>
      <c r="AN100" s="298"/>
    </row>
    <row r="101" spans="7:40" s="35" customFormat="1" ht="0.2" hidden="1" customHeight="1">
      <c r="G101" s="202"/>
      <c r="H101" s="200"/>
      <c r="I101" s="873"/>
      <c r="J101" s="796"/>
      <c r="K101" s="203"/>
      <c r="L101" s="196"/>
      <c r="M101" s="301"/>
      <c r="N101" s="271"/>
      <c r="O101" s="192"/>
      <c r="P101" s="267"/>
      <c r="Q101" s="267"/>
      <c r="R101" s="267"/>
      <c r="S101" s="267"/>
      <c r="T101" s="267"/>
      <c r="U101" s="297"/>
      <c r="V101" s="297"/>
      <c r="W101" s="851"/>
      <c r="X101" s="750"/>
      <c r="Y101" s="851"/>
      <c r="Z101" s="839"/>
      <c r="AA101" s="287"/>
      <c r="AB101" s="187"/>
      <c r="AC101" s="298"/>
      <c r="AD101" s="298"/>
      <c r="AE101" s="298"/>
      <c r="AF101" s="317">
        <f ca="1">OFFSET(AF101,-1,0)</f>
        <v>0</v>
      </c>
      <c r="AG101" s="298"/>
      <c r="AH101" s="298"/>
      <c r="AI101" s="298"/>
      <c r="AJ101" s="298"/>
      <c r="AK101" s="298"/>
      <c r="AL101" s="298"/>
      <c r="AM101" s="298"/>
      <c r="AN101" s="298"/>
    </row>
    <row r="102" spans="7:40" s="35" customFormat="1" ht="15" hidden="1" customHeight="1">
      <c r="G102" s="202"/>
      <c r="H102" s="200"/>
      <c r="I102" s="873"/>
      <c r="J102" s="796"/>
      <c r="K102" s="203"/>
      <c r="L102" s="199"/>
      <c r="M102" s="230" t="s">
        <v>44</v>
      </c>
      <c r="N102" s="230"/>
      <c r="O102" s="230"/>
      <c r="P102" s="230"/>
      <c r="Q102" s="230"/>
      <c r="R102" s="230"/>
      <c r="S102" s="230"/>
      <c r="T102" s="230"/>
      <c r="U102" s="230"/>
      <c r="V102" s="230"/>
      <c r="W102" s="230"/>
      <c r="X102" s="230"/>
      <c r="Y102" s="230"/>
      <c r="Z102" s="230"/>
      <c r="AA102" s="230"/>
      <c r="AB102" s="187"/>
      <c r="AC102" s="298"/>
      <c r="AD102" s="298"/>
      <c r="AE102" s="298"/>
      <c r="AF102" s="298"/>
      <c r="AG102" s="298"/>
      <c r="AH102" s="298"/>
      <c r="AI102" s="298"/>
      <c r="AJ102" s="298"/>
      <c r="AK102" s="298"/>
      <c r="AL102" s="298"/>
      <c r="AM102" s="298"/>
      <c r="AN102" s="298"/>
    </row>
    <row r="103" spans="7:40" ht="15" hidden="1" customHeight="1">
      <c r="G103" s="202"/>
      <c r="H103" s="201"/>
      <c r="I103" s="873"/>
      <c r="J103" s="304"/>
      <c r="K103" s="180"/>
      <c r="L103" s="199"/>
      <c r="M103" s="176" t="s">
        <v>28</v>
      </c>
      <c r="N103" s="176"/>
      <c r="O103" s="176"/>
      <c r="P103" s="176"/>
      <c r="Q103" s="176"/>
      <c r="R103" s="176"/>
      <c r="S103" s="176"/>
      <c r="T103" s="176"/>
      <c r="U103" s="176"/>
      <c r="V103" s="176"/>
      <c r="W103" s="176"/>
      <c r="X103" s="176"/>
      <c r="Y103" s="176"/>
      <c r="Z103" s="279"/>
      <c r="AA103" s="279"/>
      <c r="AB103" s="187"/>
      <c r="AC103" s="307"/>
      <c r="AD103" s="307"/>
      <c r="AE103" s="307"/>
      <c r="AF103" s="307"/>
      <c r="AG103" s="307"/>
      <c r="AH103" s="307"/>
      <c r="AI103" s="307"/>
      <c r="AJ103" s="307"/>
      <c r="AK103" s="307"/>
      <c r="AL103" s="307"/>
      <c r="AM103" s="307"/>
      <c r="AN103" s="307"/>
    </row>
    <row r="104" spans="7:40" ht="15" hidden="1" customHeight="1">
      <c r="G104" s="201"/>
      <c r="H104" s="201"/>
      <c r="I104" s="305"/>
      <c r="J104" s="85"/>
      <c r="K104" s="180"/>
      <c r="L104" s="112"/>
      <c r="M104" s="175" t="s">
        <v>13</v>
      </c>
      <c r="N104" s="175"/>
      <c r="O104" s="175"/>
      <c r="P104" s="175"/>
      <c r="Q104" s="175"/>
      <c r="R104" s="175"/>
      <c r="S104" s="175"/>
      <c r="T104" s="175"/>
      <c r="U104" s="175"/>
      <c r="V104" s="175"/>
      <c r="W104" s="175"/>
      <c r="X104" s="175"/>
      <c r="Y104" s="175"/>
      <c r="Z104" s="280"/>
      <c r="AA104" s="280"/>
      <c r="AB104" s="187"/>
      <c r="AC104" s="307"/>
      <c r="AD104" s="307"/>
      <c r="AE104" s="307"/>
      <c r="AF104" s="307"/>
      <c r="AG104" s="307"/>
      <c r="AH104" s="307"/>
      <c r="AI104" s="307"/>
      <c r="AJ104" s="307"/>
      <c r="AK104" s="307"/>
      <c r="AL104" s="307"/>
      <c r="AM104" s="307"/>
      <c r="AN104" s="307"/>
    </row>
    <row r="105" spans="7:40" ht="15" hidden="1" customHeight="1">
      <c r="G105" s="179"/>
      <c r="H105" s="201"/>
      <c r="I105" s="201"/>
      <c r="J105" s="85"/>
      <c r="K105" s="180"/>
      <c r="L105" s="112"/>
      <c r="M105" s="164"/>
      <c r="N105" s="164"/>
      <c r="O105" s="164"/>
      <c r="P105" s="164"/>
      <c r="Q105" s="164"/>
      <c r="R105" s="164"/>
      <c r="S105" s="164"/>
      <c r="T105" s="164"/>
      <c r="U105" s="164"/>
      <c r="V105" s="164"/>
      <c r="W105" s="164"/>
      <c r="X105" s="164"/>
      <c r="Y105" s="164"/>
      <c r="Z105" s="276"/>
      <c r="AA105" s="276"/>
      <c r="AB105" s="187"/>
      <c r="AC105" s="307"/>
      <c r="AD105" s="307"/>
      <c r="AE105" s="307"/>
      <c r="AF105" s="307"/>
      <c r="AG105" s="307"/>
      <c r="AH105" s="307"/>
      <c r="AI105" s="307"/>
      <c r="AJ105" s="307"/>
      <c r="AK105" s="307"/>
      <c r="AL105" s="307"/>
      <c r="AM105" s="307"/>
      <c r="AN105" s="307"/>
    </row>
    <row r="106" spans="7:40" ht="15" hidden="1" customHeight="1">
      <c r="G106" s="179"/>
      <c r="H106" s="201"/>
      <c r="I106" s="201"/>
      <c r="J106" s="85"/>
      <c r="K106" s="180"/>
      <c r="L106" s="112"/>
      <c r="M106" s="163" t="s">
        <v>19</v>
      </c>
      <c r="N106" s="163"/>
      <c r="O106" s="163"/>
      <c r="P106" s="163"/>
      <c r="Q106" s="163"/>
      <c r="R106" s="163"/>
      <c r="S106" s="163"/>
      <c r="T106" s="163"/>
      <c r="U106" s="163"/>
      <c r="V106" s="163"/>
      <c r="W106" s="163"/>
      <c r="X106" s="163"/>
      <c r="Y106" s="163"/>
      <c r="Z106" s="277"/>
      <c r="AA106" s="277"/>
      <c r="AB106" s="187"/>
      <c r="AC106" s="307"/>
      <c r="AD106" s="307"/>
      <c r="AE106" s="307"/>
      <c r="AF106" s="307"/>
      <c r="AG106" s="307"/>
      <c r="AH106" s="307"/>
      <c r="AI106" s="307"/>
      <c r="AJ106" s="307"/>
      <c r="AK106" s="307"/>
      <c r="AL106" s="307"/>
      <c r="AM106" s="307"/>
      <c r="AN106" s="307"/>
    </row>
    <row r="107" spans="7:40" ht="15" hidden="1" customHeight="1">
      <c r="G107" s="179"/>
      <c r="H107" s="201"/>
      <c r="I107" s="201"/>
      <c r="J107" s="85"/>
      <c r="K107" s="180"/>
      <c r="L107" s="112"/>
      <c r="M107" s="162" t="s">
        <v>20</v>
      </c>
      <c r="N107" s="162"/>
      <c r="O107" s="162"/>
      <c r="P107" s="162"/>
      <c r="Q107" s="162"/>
      <c r="R107" s="162"/>
      <c r="S107" s="162"/>
      <c r="T107" s="162"/>
      <c r="U107" s="162"/>
      <c r="V107" s="162"/>
      <c r="W107" s="162"/>
      <c r="X107" s="162"/>
      <c r="Y107" s="162"/>
      <c r="Z107" s="278"/>
      <c r="AA107" s="278"/>
      <c r="AB107" s="187"/>
      <c r="AC107" s="307"/>
      <c r="AD107" s="307"/>
      <c r="AE107" s="307"/>
      <c r="AF107" s="307"/>
      <c r="AG107" s="307"/>
      <c r="AH107" s="307"/>
      <c r="AI107" s="307"/>
      <c r="AJ107" s="307"/>
      <c r="AK107" s="307"/>
      <c r="AL107" s="307"/>
      <c r="AM107" s="307"/>
      <c r="AN107" s="307"/>
    </row>
    <row r="108" spans="7:40" ht="15" hidden="1" customHeight="1">
      <c r="G108" s="179"/>
      <c r="H108" s="201"/>
      <c r="I108" s="201"/>
      <c r="J108" s="85"/>
      <c r="K108" s="180"/>
      <c r="L108" s="112"/>
      <c r="M108" s="177" t="s">
        <v>21</v>
      </c>
      <c r="N108" s="177"/>
      <c r="O108" s="177"/>
      <c r="P108" s="177"/>
      <c r="Q108" s="177"/>
      <c r="R108" s="177"/>
      <c r="S108" s="177"/>
      <c r="T108" s="177"/>
      <c r="U108" s="177"/>
      <c r="V108" s="177"/>
      <c r="W108" s="177"/>
      <c r="X108" s="177"/>
      <c r="Y108" s="177"/>
      <c r="Z108" s="281"/>
      <c r="AA108" s="281"/>
      <c r="AB108" s="187"/>
      <c r="AC108" s="307"/>
      <c r="AD108" s="307"/>
      <c r="AE108" s="307"/>
      <c r="AF108" s="307"/>
      <c r="AG108" s="307"/>
      <c r="AH108" s="307"/>
      <c r="AI108" s="307"/>
      <c r="AJ108" s="307"/>
      <c r="AK108" s="307"/>
      <c r="AL108" s="307"/>
      <c r="AM108" s="307"/>
      <c r="AN108" s="307"/>
    </row>
    <row r="109" spans="7:40" s="35" customFormat="1" ht="15" hidden="1" customHeight="1">
      <c r="G109" s="202"/>
      <c r="H109" s="200"/>
      <c r="I109" s="201"/>
      <c r="J109" s="85"/>
      <c r="K109" s="85"/>
      <c r="L109" s="171"/>
      <c r="M109" s="195"/>
      <c r="N109" s="268"/>
      <c r="O109" s="192"/>
      <c r="P109" s="267"/>
      <c r="Q109" s="267"/>
      <c r="R109" s="267"/>
      <c r="S109" s="267"/>
      <c r="T109" s="267"/>
      <c r="U109" s="267"/>
      <c r="V109" s="267"/>
      <c r="W109" s="80"/>
      <c r="X109" s="306" t="s">
        <v>87</v>
      </c>
      <c r="Y109" s="80"/>
      <c r="Z109" s="125" t="s">
        <v>88</v>
      </c>
      <c r="AA109" s="126"/>
      <c r="AB109" s="289"/>
      <c r="AC109" s="298"/>
      <c r="AD109" s="298"/>
      <c r="AE109" s="298"/>
      <c r="AF109" s="298"/>
      <c r="AG109" s="298"/>
      <c r="AH109" s="298"/>
      <c r="AI109" s="298"/>
      <c r="AJ109" s="298"/>
      <c r="AK109" s="298"/>
      <c r="AL109" s="298"/>
      <c r="AM109" s="298"/>
      <c r="AN109" s="298"/>
    </row>
    <row r="110" spans="7:40" ht="17.100000000000001" hidden="1" customHeight="1"/>
    <row r="111" spans="7:40" ht="17.100000000000001" hidden="1" customHeight="1"/>
    <row r="112" spans="7:40" s="34" customFormat="1" ht="17.100000000000001" hidden="1" customHeight="1">
      <c r="G112" s="34" t="s">
        <v>15</v>
      </c>
      <c r="I112" s="34" t="s">
        <v>72</v>
      </c>
      <c r="U112" s="183"/>
    </row>
    <row r="113" spans="7:35" ht="17.100000000000001" hidden="1" customHeight="1">
      <c r="T113" s="127"/>
      <c r="U113" s="42"/>
    </row>
    <row r="114" spans="7:35" ht="16.5" hidden="1" customHeight="1">
      <c r="G114" s="180"/>
      <c r="H114" s="180"/>
      <c r="I114" s="180"/>
      <c r="J114" s="180"/>
      <c r="K114" s="180"/>
      <c r="L114" s="208" t="s">
        <v>96</v>
      </c>
      <c r="M114" s="204" t="s">
        <v>23</v>
      </c>
      <c r="N114" s="209"/>
      <c r="O114" s="754"/>
      <c r="P114" s="755"/>
      <c r="Q114" s="755"/>
      <c r="R114" s="755"/>
      <c r="S114" s="755"/>
      <c r="T114" s="755"/>
      <c r="U114" s="755"/>
      <c r="V114" s="756"/>
      <c r="W114" s="188"/>
      <c r="X114" s="307"/>
      <c r="Y114" s="307"/>
      <c r="Z114" s="307"/>
      <c r="AA114" s="307"/>
      <c r="AB114" s="307"/>
      <c r="AC114" s="307"/>
      <c r="AD114" s="307"/>
      <c r="AE114" s="307"/>
      <c r="AF114" s="307"/>
      <c r="AG114" s="307"/>
      <c r="AH114" s="307"/>
      <c r="AI114" s="307"/>
    </row>
    <row r="115" spans="7:35" s="35" customFormat="1" ht="15" hidden="1" customHeight="1">
      <c r="G115" s="179"/>
      <c r="H115" s="178"/>
      <c r="I115" s="178"/>
      <c r="J115" s="181"/>
      <c r="L115" s="170" t="s">
        <v>298</v>
      </c>
      <c r="M115" s="159" t="s">
        <v>18</v>
      </c>
      <c r="N115" s="273"/>
      <c r="O115" s="754"/>
      <c r="P115" s="755"/>
      <c r="Q115" s="755"/>
      <c r="R115" s="755"/>
      <c r="S115" s="755"/>
      <c r="T115" s="755"/>
      <c r="U115" s="755"/>
      <c r="V115" s="756"/>
      <c r="W115" s="188"/>
      <c r="X115" s="298"/>
      <c r="Y115" s="298"/>
      <c r="Z115" s="298"/>
      <c r="AA115" s="298"/>
      <c r="AB115" s="298"/>
      <c r="AC115" s="298"/>
      <c r="AD115" s="298"/>
      <c r="AE115" s="298"/>
      <c r="AF115" s="298"/>
      <c r="AG115" s="298"/>
      <c r="AH115" s="298"/>
      <c r="AI115" s="298"/>
    </row>
    <row r="116" spans="7:35" s="35" customFormat="1" ht="15" hidden="1" customHeight="1">
      <c r="G116" s="179"/>
      <c r="H116" s="178"/>
      <c r="I116" s="178"/>
      <c r="J116" s="181"/>
      <c r="L116" s="170" t="s">
        <v>8</v>
      </c>
      <c r="M116" s="160" t="s">
        <v>7</v>
      </c>
      <c r="N116" s="274"/>
      <c r="O116" s="754"/>
      <c r="P116" s="755"/>
      <c r="Q116" s="755"/>
      <c r="R116" s="755"/>
      <c r="S116" s="755"/>
      <c r="T116" s="755"/>
      <c r="U116" s="755"/>
      <c r="V116" s="756"/>
      <c r="W116" s="188"/>
      <c r="X116" s="298"/>
      <c r="Y116" s="298"/>
      <c r="Z116" s="298"/>
      <c r="AA116" s="298"/>
      <c r="AB116" s="298"/>
      <c r="AC116" s="298"/>
      <c r="AD116" s="298"/>
      <c r="AE116" s="298"/>
      <c r="AF116" s="298"/>
      <c r="AG116" s="298"/>
      <c r="AH116" s="298"/>
      <c r="AI116" s="298"/>
    </row>
    <row r="117" spans="7:35" s="35" customFormat="1" ht="15" hidden="1" customHeight="1">
      <c r="G117" s="179"/>
      <c r="H117" s="178"/>
      <c r="I117" s="178"/>
      <c r="J117" s="181"/>
      <c r="L117" s="170" t="s">
        <v>11</v>
      </c>
      <c r="M117" s="161" t="s">
        <v>25</v>
      </c>
      <c r="N117" s="275"/>
      <c r="O117" s="754"/>
      <c r="P117" s="755"/>
      <c r="Q117" s="755"/>
      <c r="R117" s="755"/>
      <c r="S117" s="755"/>
      <c r="T117" s="755"/>
      <c r="U117" s="755"/>
      <c r="V117" s="756"/>
      <c r="W117" s="188"/>
      <c r="X117" s="298"/>
      <c r="Y117" s="298"/>
      <c r="Z117" s="298"/>
      <c r="AA117" s="298"/>
      <c r="AB117" s="298"/>
      <c r="AC117" s="298"/>
      <c r="AD117" s="298"/>
      <c r="AE117" s="298"/>
      <c r="AF117" s="298"/>
      <c r="AG117" s="298"/>
      <c r="AH117" s="298"/>
      <c r="AI117" s="298"/>
    </row>
    <row r="118" spans="7:35" s="35" customFormat="1" ht="24.95" hidden="1" customHeight="1">
      <c r="G118" s="180"/>
      <c r="H118" s="178"/>
      <c r="I118" s="795"/>
      <c r="J118" s="181"/>
      <c r="L118" s="170"/>
      <c r="M118" s="172"/>
      <c r="N118" s="191"/>
      <c r="O118" s="284"/>
      <c r="P118" s="269"/>
      <c r="Q118" s="269"/>
      <c r="R118" s="269"/>
      <c r="S118" s="269"/>
      <c r="T118" s="269"/>
      <c r="U118" s="269"/>
      <c r="V118" s="270"/>
      <c r="W118" s="190"/>
      <c r="X118" s="298"/>
      <c r="Y118" s="298"/>
      <c r="Z118" s="298"/>
      <c r="AA118" s="298"/>
      <c r="AB118" s="298"/>
      <c r="AC118" s="298"/>
      <c r="AD118" s="298"/>
      <c r="AE118" s="298"/>
      <c r="AF118" s="298"/>
      <c r="AG118" s="298"/>
      <c r="AH118" s="298"/>
      <c r="AI118" s="298"/>
    </row>
    <row r="119" spans="7:35" s="35" customFormat="1" ht="15" hidden="1" customHeight="1">
      <c r="G119" s="182"/>
      <c r="H119" s="178"/>
      <c r="I119" s="795"/>
      <c r="J119" s="796"/>
      <c r="L119" s="170" t="s">
        <v>22</v>
      </c>
      <c r="M119" s="173" t="s">
        <v>10</v>
      </c>
      <c r="N119" s="272"/>
      <c r="O119" s="831"/>
      <c r="P119" s="832"/>
      <c r="Q119" s="832"/>
      <c r="R119" s="832"/>
      <c r="S119" s="832"/>
      <c r="T119" s="832"/>
      <c r="U119" s="832"/>
      <c r="V119" s="833"/>
      <c r="W119" s="188"/>
      <c r="X119" s="298"/>
      <c r="Y119" s="317" t="str">
        <f>strCheckUnique(Z119:Z122)</f>
        <v/>
      </c>
      <c r="Z119" s="298"/>
      <c r="AA119" s="317"/>
      <c r="AB119" s="298"/>
      <c r="AC119" s="298"/>
      <c r="AD119" s="298"/>
      <c r="AE119" s="298"/>
      <c r="AF119" s="298"/>
      <c r="AG119" s="298"/>
      <c r="AH119" s="298"/>
      <c r="AI119" s="298"/>
    </row>
    <row r="120" spans="7:35" s="35" customFormat="1" ht="17.100000000000001" hidden="1" customHeight="1">
      <c r="G120" s="182"/>
      <c r="H120" s="178">
        <v>1</v>
      </c>
      <c r="I120" s="795"/>
      <c r="J120" s="796"/>
      <c r="K120" s="203"/>
      <c r="L120" s="171"/>
      <c r="M120" s="174"/>
      <c r="N120" s="205"/>
      <c r="O120" s="192"/>
      <c r="P120" s="192"/>
      <c r="Q120" s="192"/>
      <c r="R120" s="834"/>
      <c r="S120" s="836" t="s">
        <v>87</v>
      </c>
      <c r="T120" s="834"/>
      <c r="U120" s="838" t="s">
        <v>88</v>
      </c>
      <c r="V120" s="185"/>
      <c r="W120" s="188"/>
      <c r="X120" s="298" t="str">
        <f>strCheckDate(O121:V121)</f>
        <v/>
      </c>
      <c r="Y120" s="317"/>
      <c r="Z120" s="317" t="str">
        <f>IF(M120="","",M120 )</f>
        <v/>
      </c>
      <c r="AA120" s="317"/>
      <c r="AB120" s="317"/>
      <c r="AC120" s="317"/>
      <c r="AD120" s="298"/>
      <c r="AE120" s="298"/>
      <c r="AF120" s="298"/>
      <c r="AG120" s="298"/>
      <c r="AH120" s="298"/>
      <c r="AI120" s="298"/>
    </row>
    <row r="121" spans="7:35" s="35" customFormat="1" ht="0.2" hidden="1" customHeight="1">
      <c r="G121" s="182"/>
      <c r="H121" s="178"/>
      <c r="I121" s="795"/>
      <c r="J121" s="796"/>
      <c r="K121" s="203"/>
      <c r="L121" s="194"/>
      <c r="M121" s="205"/>
      <c r="N121" s="205"/>
      <c r="O121" s="205"/>
      <c r="P121" s="205"/>
      <c r="Q121" s="297" t="str">
        <f>R120 &amp; "-" &amp; T120</f>
        <v>-</v>
      </c>
      <c r="R121" s="835"/>
      <c r="S121" s="837"/>
      <c r="T121" s="835"/>
      <c r="U121" s="839"/>
      <c r="V121" s="185"/>
      <c r="W121" s="190"/>
      <c r="X121" s="298"/>
      <c r="Y121" s="298"/>
      <c r="Z121" s="298"/>
      <c r="AA121" s="298"/>
      <c r="AB121" s="298"/>
      <c r="AC121" s="298"/>
      <c r="AD121" s="298"/>
      <c r="AE121" s="298"/>
      <c r="AF121" s="298"/>
      <c r="AG121" s="298"/>
      <c r="AH121" s="298"/>
      <c r="AI121" s="298"/>
    </row>
    <row r="122" spans="7:35" ht="15" hidden="1" customHeight="1">
      <c r="G122" s="182"/>
      <c r="H122" s="180"/>
      <c r="I122" s="795"/>
      <c r="J122" s="796"/>
      <c r="K122" s="180"/>
      <c r="L122" s="112"/>
      <c r="M122" s="176" t="s">
        <v>28</v>
      </c>
      <c r="N122" s="176"/>
      <c r="O122" s="176"/>
      <c r="P122" s="176"/>
      <c r="Q122" s="176"/>
      <c r="R122" s="176"/>
      <c r="S122" s="176"/>
      <c r="T122" s="176"/>
      <c r="U122" s="279"/>
      <c r="V122" s="158"/>
      <c r="W122" s="186"/>
      <c r="X122" s="307"/>
      <c r="Y122" s="307"/>
      <c r="Z122" s="307"/>
      <c r="AA122" s="307"/>
      <c r="AB122" s="307"/>
      <c r="AC122" s="307"/>
      <c r="AD122" s="307"/>
      <c r="AE122" s="307"/>
      <c r="AF122" s="307"/>
      <c r="AG122" s="307"/>
      <c r="AH122" s="307"/>
      <c r="AI122" s="307"/>
    </row>
    <row r="123" spans="7:35" ht="15" hidden="1" customHeight="1">
      <c r="G123" s="180"/>
      <c r="H123" s="180"/>
      <c r="I123" s="795"/>
      <c r="J123" s="85"/>
      <c r="K123" s="180"/>
      <c r="L123" s="112"/>
      <c r="M123" s="175" t="s">
        <v>13</v>
      </c>
      <c r="N123" s="175"/>
      <c r="O123" s="175"/>
      <c r="P123" s="175"/>
      <c r="Q123" s="175"/>
      <c r="R123" s="175"/>
      <c r="S123" s="175"/>
      <c r="T123" s="175"/>
      <c r="U123" s="280"/>
      <c r="V123" s="158"/>
      <c r="W123" s="187"/>
      <c r="X123" s="307"/>
      <c r="Y123" s="307"/>
      <c r="Z123" s="307"/>
      <c r="AA123" s="307"/>
      <c r="AB123" s="307"/>
      <c r="AC123" s="307"/>
      <c r="AD123" s="307"/>
      <c r="AE123" s="307"/>
      <c r="AF123" s="307"/>
      <c r="AG123" s="307"/>
      <c r="AH123" s="307"/>
      <c r="AI123" s="307"/>
    </row>
    <row r="124" spans="7:35" ht="15" hidden="1" customHeight="1">
      <c r="G124" s="179"/>
      <c r="H124" s="180"/>
      <c r="I124" s="180"/>
      <c r="J124" s="85"/>
      <c r="K124" s="180"/>
      <c r="L124" s="112"/>
      <c r="M124" s="164"/>
      <c r="N124" s="164"/>
      <c r="O124" s="164"/>
      <c r="P124" s="164"/>
      <c r="Q124" s="164"/>
      <c r="R124" s="164"/>
      <c r="S124" s="164"/>
      <c r="T124" s="164"/>
      <c r="U124" s="276"/>
      <c r="V124" s="158"/>
      <c r="W124" s="187"/>
      <c r="X124" s="307"/>
      <c r="Y124" s="307"/>
      <c r="Z124" s="307"/>
      <c r="AA124" s="307"/>
      <c r="AB124" s="307"/>
      <c r="AC124" s="307"/>
      <c r="AD124" s="307"/>
      <c r="AE124" s="307"/>
      <c r="AF124" s="307"/>
      <c r="AG124" s="307"/>
      <c r="AH124" s="307"/>
      <c r="AI124" s="307"/>
    </row>
    <row r="125" spans="7:35" ht="15" hidden="1" customHeight="1">
      <c r="G125" s="179"/>
      <c r="H125" s="180"/>
      <c r="I125" s="180"/>
      <c r="J125" s="85"/>
      <c r="K125" s="180"/>
      <c r="L125" s="112"/>
      <c r="M125" s="163" t="s">
        <v>19</v>
      </c>
      <c r="N125" s="163"/>
      <c r="O125" s="163"/>
      <c r="P125" s="163"/>
      <c r="Q125" s="163"/>
      <c r="R125" s="163"/>
      <c r="S125" s="163"/>
      <c r="T125" s="163"/>
      <c r="U125" s="277"/>
      <c r="V125" s="158"/>
      <c r="W125" s="187"/>
      <c r="X125" s="307"/>
      <c r="Y125" s="307"/>
      <c r="Z125" s="307"/>
      <c r="AA125" s="307"/>
      <c r="AB125" s="307"/>
      <c r="AC125" s="307"/>
      <c r="AD125" s="307"/>
      <c r="AE125" s="307"/>
      <c r="AF125" s="307"/>
      <c r="AG125" s="307"/>
      <c r="AH125" s="307"/>
      <c r="AI125" s="307"/>
    </row>
    <row r="126" spans="7:35" ht="15" hidden="1" customHeight="1">
      <c r="G126" s="179"/>
      <c r="H126" s="180"/>
      <c r="I126" s="180"/>
      <c r="J126" s="85"/>
      <c r="K126" s="180"/>
      <c r="L126" s="112"/>
      <c r="M126" s="162" t="s">
        <v>20</v>
      </c>
      <c r="N126" s="162"/>
      <c r="O126" s="162"/>
      <c r="P126" s="162"/>
      <c r="Q126" s="162"/>
      <c r="R126" s="162"/>
      <c r="S126" s="162"/>
      <c r="T126" s="162"/>
      <c r="U126" s="278"/>
      <c r="V126" s="158"/>
      <c r="W126" s="187"/>
      <c r="X126" s="307"/>
      <c r="Y126" s="307"/>
      <c r="Z126" s="307"/>
      <c r="AA126" s="307"/>
      <c r="AB126" s="307"/>
      <c r="AC126" s="307"/>
      <c r="AD126" s="307"/>
      <c r="AE126" s="307"/>
      <c r="AF126" s="307"/>
      <c r="AG126" s="307"/>
      <c r="AH126" s="307"/>
      <c r="AI126" s="307"/>
    </row>
    <row r="127" spans="7:35" ht="15" hidden="1" customHeight="1">
      <c r="G127" s="179"/>
      <c r="H127" s="180"/>
      <c r="I127" s="180"/>
      <c r="J127" s="85"/>
      <c r="K127" s="180"/>
      <c r="L127" s="112"/>
      <c r="M127" s="177" t="s">
        <v>21</v>
      </c>
      <c r="N127" s="177"/>
      <c r="O127" s="177"/>
      <c r="P127" s="177"/>
      <c r="Q127" s="177"/>
      <c r="R127" s="177"/>
      <c r="S127" s="177"/>
      <c r="T127" s="177"/>
      <c r="U127" s="281"/>
      <c r="V127" s="158"/>
      <c r="W127" s="187"/>
      <c r="X127" s="307"/>
      <c r="Y127" s="307"/>
      <c r="Z127" s="307"/>
      <c r="AA127" s="307"/>
      <c r="AB127" s="307"/>
      <c r="AC127" s="307"/>
      <c r="AD127" s="307"/>
      <c r="AE127" s="307"/>
      <c r="AF127" s="307"/>
      <c r="AG127" s="307"/>
      <c r="AH127" s="307"/>
      <c r="AI127" s="307"/>
    </row>
    <row r="128" spans="7:35" ht="17.100000000000001" hidden="1" customHeight="1">
      <c r="X128" s="307"/>
      <c r="Y128" s="307"/>
      <c r="Z128" s="307"/>
      <c r="AA128" s="307"/>
      <c r="AB128" s="307"/>
      <c r="AC128" s="307"/>
      <c r="AD128" s="307"/>
      <c r="AE128" s="307"/>
      <c r="AF128" s="307"/>
      <c r="AG128" s="307"/>
      <c r="AH128" s="307"/>
    </row>
    <row r="129" spans="7:35" s="34" customFormat="1" ht="17.100000000000001" hidden="1" customHeight="1">
      <c r="G129" s="34" t="s">
        <v>15</v>
      </c>
      <c r="I129" s="34" t="s">
        <v>186</v>
      </c>
      <c r="V129" s="183"/>
      <c r="X129" s="323"/>
      <c r="Y129" s="323"/>
      <c r="Z129" s="323"/>
      <c r="AA129" s="323"/>
      <c r="AB129" s="323"/>
      <c r="AC129" s="323"/>
      <c r="AD129" s="323"/>
      <c r="AE129" s="323"/>
      <c r="AF129" s="323"/>
      <c r="AG129" s="323"/>
      <c r="AH129" s="323"/>
    </row>
    <row r="130" spans="7:35" ht="17.100000000000001" hidden="1" customHeight="1">
      <c r="T130" s="127"/>
      <c r="U130" s="42"/>
      <c r="X130" s="307"/>
      <c r="Y130" s="307"/>
      <c r="Z130" s="307"/>
      <c r="AA130" s="307"/>
      <c r="AB130" s="307"/>
      <c r="AC130" s="307"/>
      <c r="AD130" s="307"/>
      <c r="AE130" s="307"/>
      <c r="AF130" s="307"/>
      <c r="AG130" s="307"/>
      <c r="AH130" s="307"/>
    </row>
    <row r="131" spans="7:35" ht="16.5" hidden="1" customHeight="1">
      <c r="G131" s="180"/>
      <c r="H131" s="180"/>
      <c r="I131" s="180"/>
      <c r="J131" s="180"/>
      <c r="K131" s="180"/>
      <c r="L131" s="208" t="s">
        <v>96</v>
      </c>
      <c r="M131" s="204" t="s">
        <v>23</v>
      </c>
      <c r="N131" s="209"/>
      <c r="O131" s="754"/>
      <c r="P131" s="755"/>
      <c r="Q131" s="755"/>
      <c r="R131" s="755"/>
      <c r="S131" s="755"/>
      <c r="T131" s="755"/>
      <c r="U131" s="755"/>
      <c r="V131" s="756"/>
      <c r="W131" s="188"/>
      <c r="X131" s="307"/>
      <c r="Y131" s="307"/>
      <c r="Z131" s="307"/>
      <c r="AA131" s="307"/>
      <c r="AB131" s="307"/>
      <c r="AC131" s="307"/>
      <c r="AD131" s="307"/>
      <c r="AE131" s="307"/>
      <c r="AF131" s="307"/>
      <c r="AG131" s="307"/>
      <c r="AH131" s="307"/>
      <c r="AI131" s="307"/>
    </row>
    <row r="132" spans="7:35" s="35" customFormat="1" ht="15" hidden="1" customHeight="1">
      <c r="G132" s="179"/>
      <c r="H132" s="178"/>
      <c r="I132" s="178"/>
      <c r="J132" s="181"/>
      <c r="L132" s="170" t="s">
        <v>298</v>
      </c>
      <c r="M132" s="159" t="s">
        <v>18</v>
      </c>
      <c r="N132" s="273"/>
      <c r="O132" s="754"/>
      <c r="P132" s="755"/>
      <c r="Q132" s="755"/>
      <c r="R132" s="755"/>
      <c r="S132" s="755"/>
      <c r="T132" s="755"/>
      <c r="U132" s="755"/>
      <c r="V132" s="756"/>
      <c r="W132" s="188"/>
      <c r="X132" s="298"/>
      <c r="Y132" s="298"/>
      <c r="Z132" s="298"/>
      <c r="AA132" s="298"/>
      <c r="AB132" s="298"/>
      <c r="AC132" s="298"/>
      <c r="AD132" s="298"/>
      <c r="AE132" s="298"/>
      <c r="AF132" s="298"/>
      <c r="AG132" s="298"/>
      <c r="AH132" s="298"/>
      <c r="AI132" s="298"/>
    </row>
    <row r="133" spans="7:35" s="35" customFormat="1" ht="15" hidden="1" customHeight="1">
      <c r="G133" s="179"/>
      <c r="H133" s="178"/>
      <c r="I133" s="178"/>
      <c r="J133" s="181"/>
      <c r="L133" s="170" t="s">
        <v>8</v>
      </c>
      <c r="M133" s="160" t="s">
        <v>7</v>
      </c>
      <c r="N133" s="274"/>
      <c r="O133" s="754"/>
      <c r="P133" s="755"/>
      <c r="Q133" s="755"/>
      <c r="R133" s="755"/>
      <c r="S133" s="755"/>
      <c r="T133" s="755"/>
      <c r="U133" s="755"/>
      <c r="V133" s="756"/>
      <c r="W133" s="188"/>
      <c r="X133" s="298"/>
      <c r="Y133" s="298"/>
      <c r="Z133" s="298"/>
      <c r="AA133" s="298"/>
      <c r="AB133" s="298"/>
      <c r="AC133" s="298"/>
      <c r="AD133" s="298"/>
      <c r="AE133" s="298"/>
      <c r="AF133" s="298"/>
      <c r="AG133" s="298"/>
      <c r="AH133" s="298"/>
      <c r="AI133" s="298"/>
    </row>
    <row r="134" spans="7:35" s="35" customFormat="1" ht="15" hidden="1" customHeight="1">
      <c r="G134" s="179"/>
      <c r="H134" s="178"/>
      <c r="I134" s="178"/>
      <c r="J134" s="181"/>
      <c r="L134" s="170" t="s">
        <v>11</v>
      </c>
      <c r="M134" s="161" t="s">
        <v>25</v>
      </c>
      <c r="N134" s="275"/>
      <c r="O134" s="754"/>
      <c r="P134" s="755"/>
      <c r="Q134" s="755"/>
      <c r="R134" s="755"/>
      <c r="S134" s="755"/>
      <c r="T134" s="755"/>
      <c r="U134" s="755"/>
      <c r="V134" s="756"/>
      <c r="W134" s="188"/>
      <c r="X134" s="298"/>
      <c r="Y134" s="298"/>
      <c r="Z134" s="298"/>
      <c r="AA134" s="298"/>
      <c r="AB134" s="298"/>
      <c r="AC134" s="298"/>
      <c r="AD134" s="298"/>
      <c r="AE134" s="298"/>
      <c r="AF134" s="298"/>
      <c r="AG134" s="298"/>
      <c r="AH134" s="298"/>
      <c r="AI134" s="298"/>
    </row>
    <row r="135" spans="7:35" s="35" customFormat="1" ht="24.95" hidden="1" customHeight="1">
      <c r="G135" s="180"/>
      <c r="H135" s="178"/>
      <c r="I135" s="795"/>
      <c r="J135" s="181"/>
      <c r="L135" s="170"/>
      <c r="M135" s="172"/>
      <c r="N135" s="191"/>
      <c r="O135" s="284"/>
      <c r="P135" s="269"/>
      <c r="Q135" s="269"/>
      <c r="R135" s="269"/>
      <c r="S135" s="269"/>
      <c r="T135" s="269"/>
      <c r="U135" s="269"/>
      <c r="V135" s="270"/>
      <c r="W135" s="190"/>
      <c r="X135" s="298"/>
      <c r="Y135" s="298"/>
      <c r="Z135" s="298"/>
      <c r="AA135" s="298"/>
      <c r="AB135" s="298"/>
      <c r="AC135" s="298"/>
      <c r="AD135" s="298"/>
      <c r="AE135" s="298"/>
      <c r="AF135" s="298"/>
      <c r="AG135" s="298"/>
      <c r="AH135" s="298"/>
      <c r="AI135" s="298"/>
    </row>
    <row r="136" spans="7:35" s="35" customFormat="1" ht="15" hidden="1" customHeight="1">
      <c r="G136" s="182"/>
      <c r="H136" s="178"/>
      <c r="I136" s="795"/>
      <c r="J136" s="796"/>
      <c r="L136" s="170" t="s">
        <v>22</v>
      </c>
      <c r="M136" s="173" t="s">
        <v>10</v>
      </c>
      <c r="N136" s="272"/>
      <c r="O136" s="831"/>
      <c r="P136" s="832"/>
      <c r="Q136" s="832"/>
      <c r="R136" s="832"/>
      <c r="S136" s="832"/>
      <c r="T136" s="832"/>
      <c r="U136" s="832"/>
      <c r="V136" s="833"/>
      <c r="W136" s="188"/>
      <c r="X136" s="298"/>
      <c r="Y136" s="317" t="str">
        <f>strCheckUnique(Z136:Z139)</f>
        <v/>
      </c>
      <c r="Z136" s="298"/>
      <c r="AA136" s="317"/>
      <c r="AB136" s="298"/>
      <c r="AC136" s="298"/>
      <c r="AD136" s="298"/>
      <c r="AE136" s="298"/>
      <c r="AF136" s="298"/>
      <c r="AG136" s="298"/>
      <c r="AH136" s="298"/>
      <c r="AI136" s="298"/>
    </row>
    <row r="137" spans="7:35" s="35" customFormat="1" ht="17.100000000000001" hidden="1" customHeight="1">
      <c r="G137" s="182"/>
      <c r="H137" s="178">
        <v>1</v>
      </c>
      <c r="I137" s="795"/>
      <c r="J137" s="796"/>
      <c r="K137" s="203"/>
      <c r="L137" s="171"/>
      <c r="M137" s="174"/>
      <c r="N137" s="205"/>
      <c r="O137" s="192"/>
      <c r="P137" s="192"/>
      <c r="Q137" s="192"/>
      <c r="R137" s="834"/>
      <c r="S137" s="836" t="s">
        <v>87</v>
      </c>
      <c r="T137" s="834"/>
      <c r="U137" s="838" t="s">
        <v>88</v>
      </c>
      <c r="V137" s="185"/>
      <c r="W137" s="188"/>
      <c r="X137" s="298" t="str">
        <f>strCheckDate(O138:V138)</f>
        <v/>
      </c>
      <c r="Y137" s="317"/>
      <c r="Z137" s="317" t="str">
        <f>IF(M137="","",M137 )</f>
        <v/>
      </c>
      <c r="AA137" s="317"/>
      <c r="AB137" s="317"/>
      <c r="AC137" s="317"/>
      <c r="AD137" s="298"/>
      <c r="AE137" s="298"/>
      <c r="AF137" s="298"/>
      <c r="AG137" s="298"/>
      <c r="AH137" s="298"/>
      <c r="AI137" s="298"/>
    </row>
    <row r="138" spans="7:35" s="35" customFormat="1" ht="0.2" hidden="1" customHeight="1">
      <c r="G138" s="182"/>
      <c r="H138" s="178"/>
      <c r="I138" s="795"/>
      <c r="J138" s="796"/>
      <c r="K138" s="203"/>
      <c r="L138" s="194"/>
      <c r="M138" s="205"/>
      <c r="N138" s="205"/>
      <c r="O138" s="205"/>
      <c r="P138" s="205"/>
      <c r="Q138" s="297" t="str">
        <f>R137 &amp; "-" &amp; T137</f>
        <v>-</v>
      </c>
      <c r="R138" s="835"/>
      <c r="S138" s="837"/>
      <c r="T138" s="835"/>
      <c r="U138" s="839"/>
      <c r="V138" s="185"/>
      <c r="W138" s="190"/>
      <c r="X138" s="298"/>
      <c r="Y138" s="298"/>
      <c r="Z138" s="298"/>
      <c r="AA138" s="298"/>
      <c r="AB138" s="298"/>
      <c r="AC138" s="298"/>
      <c r="AD138" s="298"/>
      <c r="AE138" s="298"/>
      <c r="AF138" s="298"/>
      <c r="AG138" s="298"/>
      <c r="AH138" s="298"/>
      <c r="AI138" s="298"/>
    </row>
    <row r="139" spans="7:35" ht="15" hidden="1" customHeight="1">
      <c r="G139" s="182"/>
      <c r="H139" s="180"/>
      <c r="I139" s="795"/>
      <c r="J139" s="796"/>
      <c r="K139" s="180"/>
      <c r="L139" s="112"/>
      <c r="M139" s="176" t="s">
        <v>28</v>
      </c>
      <c r="N139" s="176"/>
      <c r="O139" s="176"/>
      <c r="P139" s="176"/>
      <c r="Q139" s="176"/>
      <c r="R139" s="176"/>
      <c r="S139" s="176"/>
      <c r="T139" s="176"/>
      <c r="U139" s="279"/>
      <c r="V139" s="158"/>
      <c r="W139" s="186"/>
      <c r="X139" s="307"/>
      <c r="Y139" s="307"/>
      <c r="Z139" s="307"/>
      <c r="AA139" s="307"/>
      <c r="AB139" s="307"/>
      <c r="AC139" s="307"/>
      <c r="AD139" s="307"/>
      <c r="AE139" s="307"/>
      <c r="AF139" s="307"/>
      <c r="AG139" s="307"/>
      <c r="AH139" s="307"/>
      <c r="AI139" s="307"/>
    </row>
    <row r="140" spans="7:35" ht="15" hidden="1" customHeight="1">
      <c r="G140" s="180"/>
      <c r="H140" s="180"/>
      <c r="I140" s="795"/>
      <c r="J140" s="85"/>
      <c r="K140" s="180"/>
      <c r="L140" s="112"/>
      <c r="M140" s="175" t="s">
        <v>13</v>
      </c>
      <c r="N140" s="175"/>
      <c r="O140" s="175"/>
      <c r="P140" s="175"/>
      <c r="Q140" s="175"/>
      <c r="R140" s="175"/>
      <c r="S140" s="175"/>
      <c r="T140" s="175"/>
      <c r="U140" s="280"/>
      <c r="V140" s="158"/>
      <c r="W140" s="187"/>
      <c r="X140" s="307"/>
      <c r="Y140" s="307"/>
      <c r="Z140" s="307"/>
      <c r="AA140" s="307"/>
      <c r="AB140" s="307"/>
      <c r="AC140" s="307"/>
      <c r="AD140" s="307"/>
      <c r="AE140" s="307"/>
      <c r="AF140" s="307"/>
      <c r="AG140" s="307"/>
      <c r="AH140" s="307"/>
      <c r="AI140" s="307"/>
    </row>
    <row r="141" spans="7:35" ht="15" hidden="1" customHeight="1">
      <c r="G141" s="179"/>
      <c r="H141" s="180"/>
      <c r="I141" s="180"/>
      <c r="J141" s="85"/>
      <c r="K141" s="180"/>
      <c r="L141" s="112"/>
      <c r="M141" s="164"/>
      <c r="N141" s="164"/>
      <c r="O141" s="164"/>
      <c r="P141" s="164"/>
      <c r="Q141" s="164"/>
      <c r="R141" s="164"/>
      <c r="S141" s="164"/>
      <c r="T141" s="164"/>
      <c r="U141" s="276"/>
      <c r="V141" s="158"/>
      <c r="W141" s="187"/>
      <c r="X141" s="307"/>
      <c r="Y141" s="307"/>
      <c r="Z141" s="307"/>
      <c r="AA141" s="307"/>
      <c r="AB141" s="307"/>
      <c r="AC141" s="307"/>
      <c r="AD141" s="307"/>
      <c r="AE141" s="307"/>
      <c r="AF141" s="307"/>
      <c r="AG141" s="307"/>
      <c r="AH141" s="307"/>
      <c r="AI141" s="307"/>
    </row>
    <row r="142" spans="7:35" ht="15" hidden="1" customHeight="1">
      <c r="G142" s="179"/>
      <c r="H142" s="180"/>
      <c r="I142" s="180"/>
      <c r="J142" s="85"/>
      <c r="K142" s="180"/>
      <c r="L142" s="112"/>
      <c r="M142" s="163" t="s">
        <v>19</v>
      </c>
      <c r="N142" s="163"/>
      <c r="O142" s="163"/>
      <c r="P142" s="163"/>
      <c r="Q142" s="163"/>
      <c r="R142" s="163"/>
      <c r="S142" s="163"/>
      <c r="T142" s="163"/>
      <c r="U142" s="277"/>
      <c r="V142" s="158"/>
      <c r="W142" s="187"/>
      <c r="X142" s="307"/>
      <c r="Y142" s="307"/>
      <c r="Z142" s="307"/>
      <c r="AA142" s="307"/>
      <c r="AB142" s="307"/>
      <c r="AC142" s="307"/>
      <c r="AD142" s="307"/>
      <c r="AE142" s="307"/>
      <c r="AF142" s="307"/>
      <c r="AG142" s="307"/>
      <c r="AH142" s="307"/>
      <c r="AI142" s="307"/>
    </row>
    <row r="143" spans="7:35" ht="15" hidden="1" customHeight="1">
      <c r="G143" s="179"/>
      <c r="H143" s="180"/>
      <c r="I143" s="180"/>
      <c r="J143" s="85"/>
      <c r="K143" s="180"/>
      <c r="L143" s="112"/>
      <c r="M143" s="162" t="s">
        <v>20</v>
      </c>
      <c r="N143" s="162"/>
      <c r="O143" s="162"/>
      <c r="P143" s="162"/>
      <c r="Q143" s="162"/>
      <c r="R143" s="162"/>
      <c r="S143" s="162"/>
      <c r="T143" s="162"/>
      <c r="U143" s="278"/>
      <c r="V143" s="158"/>
      <c r="W143" s="187"/>
      <c r="X143" s="307"/>
      <c r="Y143" s="307"/>
      <c r="Z143" s="307"/>
      <c r="AA143" s="307"/>
      <c r="AB143" s="307"/>
      <c r="AC143" s="307"/>
      <c r="AD143" s="307"/>
      <c r="AE143" s="307"/>
      <c r="AF143" s="307"/>
      <c r="AG143" s="307"/>
      <c r="AH143" s="307"/>
      <c r="AI143" s="307"/>
    </row>
    <row r="144" spans="7:35" ht="15" hidden="1" customHeight="1">
      <c r="G144" s="179"/>
      <c r="H144" s="180"/>
      <c r="I144" s="180"/>
      <c r="J144" s="85"/>
      <c r="K144" s="180"/>
      <c r="L144" s="112"/>
      <c r="M144" s="177" t="s">
        <v>21</v>
      </c>
      <c r="N144" s="177"/>
      <c r="O144" s="177"/>
      <c r="P144" s="177"/>
      <c r="Q144" s="177"/>
      <c r="R144" s="177"/>
      <c r="S144" s="177"/>
      <c r="T144" s="177"/>
      <c r="U144" s="281"/>
      <c r="V144" s="158"/>
      <c r="W144" s="187"/>
      <c r="X144" s="307"/>
      <c r="Y144" s="307"/>
      <c r="Z144" s="307"/>
      <c r="AA144" s="307"/>
      <c r="AB144" s="307"/>
      <c r="AC144" s="307"/>
      <c r="AD144" s="307"/>
      <c r="AE144" s="307"/>
      <c r="AF144" s="307"/>
      <c r="AG144" s="307"/>
      <c r="AH144" s="307"/>
      <c r="AI144" s="307"/>
    </row>
    <row r="145" spans="7:35" ht="17.100000000000001" hidden="1" customHeight="1">
      <c r="X145" s="307"/>
      <c r="Y145" s="307"/>
      <c r="Z145" s="307"/>
      <c r="AA145" s="307"/>
      <c r="AB145" s="307"/>
      <c r="AC145" s="307"/>
      <c r="AD145" s="307"/>
      <c r="AE145" s="307"/>
      <c r="AF145" s="307"/>
      <c r="AG145" s="307"/>
      <c r="AH145" s="307"/>
    </row>
    <row r="146" spans="7:35" s="34" customFormat="1" ht="17.100000000000001" hidden="1" customHeight="1">
      <c r="G146" s="34" t="s">
        <v>15</v>
      </c>
      <c r="I146" s="34" t="s">
        <v>187</v>
      </c>
      <c r="V146" s="183"/>
      <c r="X146" s="323"/>
      <c r="Y146" s="323"/>
      <c r="Z146" s="323"/>
      <c r="AA146" s="323"/>
      <c r="AB146" s="323"/>
      <c r="AC146" s="323"/>
      <c r="AD146" s="323"/>
      <c r="AE146" s="323"/>
      <c r="AF146" s="323"/>
      <c r="AG146" s="323"/>
      <c r="AH146" s="323"/>
    </row>
    <row r="147" spans="7:35" ht="17.100000000000001" hidden="1" customHeight="1">
      <c r="T147" s="127"/>
      <c r="U147" s="42"/>
      <c r="X147" s="307"/>
      <c r="Y147" s="307"/>
      <c r="Z147" s="307"/>
      <c r="AA147" s="307"/>
      <c r="AB147" s="307"/>
      <c r="AC147" s="307"/>
      <c r="AD147" s="307"/>
      <c r="AE147" s="307"/>
      <c r="AF147" s="307"/>
      <c r="AG147" s="307"/>
      <c r="AH147" s="307"/>
    </row>
    <row r="148" spans="7:35" ht="16.5" hidden="1" customHeight="1">
      <c r="G148" s="180"/>
      <c r="H148" s="180"/>
      <c r="I148" s="180"/>
      <c r="J148" s="180"/>
      <c r="K148" s="180"/>
      <c r="L148" s="208" t="s">
        <v>96</v>
      </c>
      <c r="M148" s="204" t="s">
        <v>23</v>
      </c>
      <c r="N148" s="209"/>
      <c r="O148" s="754"/>
      <c r="P148" s="755"/>
      <c r="Q148" s="755"/>
      <c r="R148" s="755"/>
      <c r="S148" s="755"/>
      <c r="T148" s="755"/>
      <c r="U148" s="755"/>
      <c r="V148" s="756"/>
      <c r="W148" s="188"/>
      <c r="X148" s="307"/>
      <c r="Y148" s="307"/>
      <c r="Z148" s="307"/>
      <c r="AA148" s="307"/>
      <c r="AB148" s="307"/>
      <c r="AC148" s="307"/>
      <c r="AD148" s="307"/>
      <c r="AE148" s="307"/>
      <c r="AF148" s="307"/>
      <c r="AG148" s="307"/>
      <c r="AH148" s="307"/>
      <c r="AI148" s="307"/>
    </row>
    <row r="149" spans="7:35" s="35" customFormat="1" ht="15" hidden="1" customHeight="1">
      <c r="G149" s="179"/>
      <c r="H149" s="178"/>
      <c r="I149" s="178"/>
      <c r="J149" s="181"/>
      <c r="L149" s="170" t="s">
        <v>298</v>
      </c>
      <c r="M149" s="159" t="s">
        <v>18</v>
      </c>
      <c r="N149" s="273"/>
      <c r="O149" s="754"/>
      <c r="P149" s="755"/>
      <c r="Q149" s="755"/>
      <c r="R149" s="755"/>
      <c r="S149" s="755"/>
      <c r="T149" s="755"/>
      <c r="U149" s="755"/>
      <c r="V149" s="756"/>
      <c r="W149" s="188"/>
      <c r="X149" s="298"/>
      <c r="Y149" s="298"/>
      <c r="Z149" s="298"/>
      <c r="AA149" s="298"/>
      <c r="AB149" s="298"/>
      <c r="AC149" s="298"/>
      <c r="AD149" s="298"/>
      <c r="AE149" s="298"/>
      <c r="AF149" s="298"/>
      <c r="AG149" s="298"/>
      <c r="AH149" s="298"/>
      <c r="AI149" s="298"/>
    </row>
    <row r="150" spans="7:35" s="35" customFormat="1" ht="15" hidden="1" customHeight="1">
      <c r="G150" s="179"/>
      <c r="H150" s="178"/>
      <c r="I150" s="178"/>
      <c r="J150" s="181"/>
      <c r="L150" s="170" t="s">
        <v>8</v>
      </c>
      <c r="M150" s="160" t="s">
        <v>7</v>
      </c>
      <c r="N150" s="274"/>
      <c r="O150" s="754"/>
      <c r="P150" s="755"/>
      <c r="Q150" s="755"/>
      <c r="R150" s="755"/>
      <c r="S150" s="755"/>
      <c r="T150" s="755"/>
      <c r="U150" s="755"/>
      <c r="V150" s="756"/>
      <c r="W150" s="188"/>
      <c r="X150" s="298"/>
      <c r="Y150" s="298"/>
      <c r="Z150" s="298"/>
      <c r="AA150" s="298"/>
      <c r="AB150" s="298"/>
      <c r="AC150" s="298"/>
      <c r="AD150" s="298"/>
      <c r="AE150" s="298"/>
      <c r="AF150" s="298"/>
      <c r="AG150" s="298"/>
      <c r="AH150" s="298"/>
      <c r="AI150" s="298"/>
    </row>
    <row r="151" spans="7:35" s="35" customFormat="1" ht="15" hidden="1" customHeight="1">
      <c r="G151" s="179"/>
      <c r="H151" s="178"/>
      <c r="I151" s="178"/>
      <c r="J151" s="181"/>
      <c r="L151" s="170" t="s">
        <v>11</v>
      </c>
      <c r="M151" s="161" t="s">
        <v>25</v>
      </c>
      <c r="N151" s="275"/>
      <c r="O151" s="754"/>
      <c r="P151" s="755"/>
      <c r="Q151" s="755"/>
      <c r="R151" s="755"/>
      <c r="S151" s="755"/>
      <c r="T151" s="755"/>
      <c r="U151" s="755"/>
      <c r="V151" s="756"/>
      <c r="W151" s="188"/>
      <c r="X151" s="298"/>
      <c r="Y151" s="298"/>
      <c r="Z151" s="298"/>
      <c r="AA151" s="298"/>
      <c r="AB151" s="298"/>
      <c r="AC151" s="298"/>
      <c r="AD151" s="298"/>
      <c r="AE151" s="298"/>
      <c r="AF151" s="298"/>
      <c r="AG151" s="298"/>
      <c r="AH151" s="298"/>
      <c r="AI151" s="298"/>
    </row>
    <row r="152" spans="7:35" s="35" customFormat="1" ht="24.95" hidden="1" customHeight="1">
      <c r="G152" s="180"/>
      <c r="H152" s="178"/>
      <c r="I152" s="795"/>
      <c r="J152" s="181"/>
      <c r="L152" s="170" t="s">
        <v>12</v>
      </c>
      <c r="M152" s="172" t="s">
        <v>9</v>
      </c>
      <c r="N152" s="191"/>
      <c r="O152" s="761"/>
      <c r="P152" s="762"/>
      <c r="Q152" s="762"/>
      <c r="R152" s="762"/>
      <c r="S152" s="762"/>
      <c r="T152" s="762"/>
      <c r="U152" s="762"/>
      <c r="V152" s="763"/>
      <c r="W152" s="188"/>
      <c r="X152" s="298"/>
      <c r="Y152" s="298"/>
      <c r="Z152" s="298"/>
      <c r="AA152" s="298"/>
      <c r="AB152" s="298"/>
      <c r="AC152" s="298"/>
      <c r="AD152" s="298"/>
      <c r="AE152" s="298"/>
      <c r="AF152" s="298"/>
      <c r="AG152" s="298"/>
      <c r="AH152" s="298"/>
      <c r="AI152" s="298"/>
    </row>
    <row r="153" spans="7:35" s="35" customFormat="1" ht="15" hidden="1" customHeight="1">
      <c r="G153" s="182"/>
      <c r="H153" s="178"/>
      <c r="I153" s="795"/>
      <c r="J153" s="796"/>
      <c r="L153" s="170" t="s">
        <v>22</v>
      </c>
      <c r="M153" s="173" t="s">
        <v>10</v>
      </c>
      <c r="N153" s="272"/>
      <c r="O153" s="831"/>
      <c r="P153" s="832"/>
      <c r="Q153" s="832"/>
      <c r="R153" s="832"/>
      <c r="S153" s="832"/>
      <c r="T153" s="832"/>
      <c r="U153" s="832"/>
      <c r="V153" s="833"/>
      <c r="W153" s="188"/>
      <c r="X153" s="298"/>
      <c r="Y153" s="317" t="str">
        <f>strCheckUnique(Z153:Z156)</f>
        <v/>
      </c>
      <c r="Z153" s="298"/>
      <c r="AA153" s="317"/>
      <c r="AB153" s="298"/>
      <c r="AC153" s="298"/>
      <c r="AD153" s="298"/>
      <c r="AE153" s="298"/>
      <c r="AF153" s="298"/>
      <c r="AG153" s="298"/>
      <c r="AH153" s="298"/>
      <c r="AI153" s="298"/>
    </row>
    <row r="154" spans="7:35" s="35" customFormat="1" ht="15.75" hidden="1" customHeight="1">
      <c r="G154" s="182"/>
      <c r="H154" s="178">
        <v>1</v>
      </c>
      <c r="I154" s="795"/>
      <c r="J154" s="796"/>
      <c r="K154" s="203"/>
      <c r="L154" s="171"/>
      <c r="M154" s="174"/>
      <c r="N154" s="205"/>
      <c r="O154" s="324"/>
      <c r="P154" s="192"/>
      <c r="Q154" s="192"/>
      <c r="R154" s="834"/>
      <c r="S154" s="836" t="s">
        <v>87</v>
      </c>
      <c r="T154" s="834"/>
      <c r="U154" s="838" t="s">
        <v>88</v>
      </c>
      <c r="V154" s="185"/>
      <c r="W154" s="188"/>
      <c r="X154" s="298" t="str">
        <f>strCheckDate(O155:V155)</f>
        <v/>
      </c>
      <c r="Y154" s="317"/>
      <c r="Z154" s="317" t="str">
        <f>IF(M154="","",M154 )</f>
        <v/>
      </c>
      <c r="AA154" s="317"/>
      <c r="AB154" s="317"/>
      <c r="AC154" s="317"/>
      <c r="AD154" s="298"/>
      <c r="AE154" s="298"/>
      <c r="AF154" s="298"/>
      <c r="AG154" s="298"/>
      <c r="AH154" s="298"/>
      <c r="AI154" s="298"/>
    </row>
    <row r="155" spans="7:35" s="35" customFormat="1" ht="0.2" hidden="1" customHeight="1">
      <c r="G155" s="182"/>
      <c r="H155" s="178"/>
      <c r="I155" s="795"/>
      <c r="J155" s="796"/>
      <c r="K155" s="203"/>
      <c r="L155" s="194"/>
      <c r="M155" s="205"/>
      <c r="N155" s="205"/>
      <c r="O155" s="205"/>
      <c r="P155" s="205"/>
      <c r="Q155" s="297" t="str">
        <f>R154 &amp; "-" &amp; T154</f>
        <v>-</v>
      </c>
      <c r="R155" s="835"/>
      <c r="S155" s="837"/>
      <c r="T155" s="835"/>
      <c r="U155" s="839"/>
      <c r="V155" s="185"/>
      <c r="W155" s="190"/>
      <c r="X155" s="298"/>
      <c r="Y155" s="298"/>
      <c r="Z155" s="298"/>
      <c r="AA155" s="298"/>
      <c r="AB155" s="298"/>
      <c r="AC155" s="298"/>
      <c r="AD155" s="298"/>
      <c r="AE155" s="298"/>
      <c r="AF155" s="298"/>
      <c r="AG155" s="298"/>
      <c r="AH155" s="298"/>
      <c r="AI155" s="298"/>
    </row>
    <row r="156" spans="7:35" ht="15" hidden="1" customHeight="1">
      <c r="G156" s="182"/>
      <c r="H156" s="180"/>
      <c r="I156" s="795"/>
      <c r="J156" s="796"/>
      <c r="K156" s="180"/>
      <c r="L156" s="112"/>
      <c r="M156" s="176" t="s">
        <v>28</v>
      </c>
      <c r="N156" s="176"/>
      <c r="O156" s="176"/>
      <c r="P156" s="176"/>
      <c r="Q156" s="176"/>
      <c r="R156" s="176"/>
      <c r="S156" s="176"/>
      <c r="T156" s="176"/>
      <c r="U156" s="279"/>
      <c r="V156" s="158"/>
      <c r="W156" s="186"/>
      <c r="X156" s="307"/>
      <c r="Y156" s="307"/>
      <c r="Z156" s="307"/>
      <c r="AA156" s="307"/>
      <c r="AB156" s="307"/>
      <c r="AC156" s="307"/>
      <c r="AD156" s="307"/>
      <c r="AE156" s="307"/>
      <c r="AF156" s="307"/>
      <c r="AG156" s="307"/>
      <c r="AH156" s="307"/>
      <c r="AI156" s="307"/>
    </row>
    <row r="157" spans="7:35" ht="15" hidden="1" customHeight="1">
      <c r="G157" s="180"/>
      <c r="H157" s="180"/>
      <c r="I157" s="795"/>
      <c r="J157" s="85"/>
      <c r="K157" s="180"/>
      <c r="L157" s="112"/>
      <c r="M157" s="175" t="s">
        <v>13</v>
      </c>
      <c r="N157" s="175"/>
      <c r="O157" s="175"/>
      <c r="P157" s="175"/>
      <c r="Q157" s="175"/>
      <c r="R157" s="175"/>
      <c r="S157" s="175"/>
      <c r="T157" s="175"/>
      <c r="U157" s="280"/>
      <c r="V157" s="158"/>
      <c r="W157" s="187"/>
      <c r="X157" s="307"/>
      <c r="Y157" s="307"/>
      <c r="Z157" s="307"/>
      <c r="AA157" s="307"/>
      <c r="AB157" s="307"/>
      <c r="AC157" s="307"/>
      <c r="AD157" s="307"/>
      <c r="AE157" s="307"/>
      <c r="AF157" s="307"/>
      <c r="AG157" s="307"/>
      <c r="AH157" s="307"/>
      <c r="AI157" s="307"/>
    </row>
    <row r="158" spans="7:35" ht="15" hidden="1" customHeight="1">
      <c r="G158" s="179"/>
      <c r="H158" s="180"/>
      <c r="I158" s="180"/>
      <c r="J158" s="85"/>
      <c r="K158" s="180"/>
      <c r="L158" s="112"/>
      <c r="M158" s="164" t="s">
        <v>14</v>
      </c>
      <c r="N158" s="164"/>
      <c r="O158" s="164"/>
      <c r="P158" s="164"/>
      <c r="Q158" s="164"/>
      <c r="R158" s="164"/>
      <c r="S158" s="164"/>
      <c r="T158" s="164"/>
      <c r="U158" s="276"/>
      <c r="V158" s="158"/>
      <c r="W158" s="187"/>
      <c r="X158" s="307"/>
      <c r="Y158" s="307"/>
      <c r="Z158" s="307"/>
      <c r="AA158" s="307"/>
      <c r="AB158" s="307"/>
      <c r="AC158" s="307"/>
      <c r="AD158" s="307"/>
      <c r="AE158" s="307"/>
      <c r="AF158" s="307"/>
      <c r="AG158" s="307"/>
      <c r="AH158" s="307"/>
      <c r="AI158" s="307"/>
    </row>
    <row r="159" spans="7:35" ht="15" hidden="1" customHeight="1">
      <c r="G159" s="179"/>
      <c r="H159" s="180"/>
      <c r="I159" s="180"/>
      <c r="J159" s="85"/>
      <c r="K159" s="180"/>
      <c r="L159" s="112"/>
      <c r="M159" s="163" t="s">
        <v>19</v>
      </c>
      <c r="N159" s="163"/>
      <c r="O159" s="163"/>
      <c r="P159" s="163"/>
      <c r="Q159" s="163"/>
      <c r="R159" s="163"/>
      <c r="S159" s="163"/>
      <c r="T159" s="163"/>
      <c r="U159" s="277"/>
      <c r="V159" s="158"/>
      <c r="W159" s="187"/>
      <c r="X159" s="307"/>
      <c r="Y159" s="307"/>
      <c r="Z159" s="307"/>
      <c r="AA159" s="307"/>
      <c r="AB159" s="307"/>
      <c r="AC159" s="307"/>
      <c r="AD159" s="307"/>
      <c r="AE159" s="307"/>
      <c r="AF159" s="307"/>
      <c r="AG159" s="307"/>
      <c r="AH159" s="307"/>
      <c r="AI159" s="307"/>
    </row>
    <row r="160" spans="7:35" ht="15" hidden="1" customHeight="1">
      <c r="G160" s="179"/>
      <c r="H160" s="180"/>
      <c r="I160" s="180"/>
      <c r="J160" s="85"/>
      <c r="K160" s="180"/>
      <c r="L160" s="112"/>
      <c r="M160" s="162" t="s">
        <v>20</v>
      </c>
      <c r="N160" s="162"/>
      <c r="O160" s="162"/>
      <c r="P160" s="162"/>
      <c r="Q160" s="162"/>
      <c r="R160" s="162"/>
      <c r="S160" s="162"/>
      <c r="T160" s="162"/>
      <c r="U160" s="278"/>
      <c r="V160" s="158"/>
      <c r="W160" s="187"/>
      <c r="X160" s="307"/>
      <c r="Y160" s="307"/>
      <c r="Z160" s="307"/>
      <c r="AA160" s="307"/>
      <c r="AB160" s="307"/>
      <c r="AC160" s="307"/>
      <c r="AD160" s="307"/>
      <c r="AE160" s="307"/>
      <c r="AF160" s="307"/>
      <c r="AG160" s="307"/>
      <c r="AH160" s="307"/>
      <c r="AI160" s="307"/>
    </row>
    <row r="161" spans="1:50" ht="7.5" hidden="1" customHeight="1">
      <c r="G161" s="179"/>
      <c r="H161" s="180"/>
      <c r="I161" s="180"/>
      <c r="J161" s="85"/>
      <c r="K161" s="180"/>
      <c r="L161" s="112"/>
      <c r="M161" s="177" t="s">
        <v>21</v>
      </c>
      <c r="N161" s="177"/>
      <c r="O161" s="177"/>
      <c r="P161" s="177"/>
      <c r="Q161" s="177"/>
      <c r="R161" s="177"/>
      <c r="S161" s="177"/>
      <c r="T161" s="177"/>
      <c r="U161" s="281"/>
      <c r="V161" s="158"/>
      <c r="W161" s="187"/>
      <c r="X161" s="307"/>
      <c r="Y161" s="307"/>
      <c r="Z161" s="307"/>
      <c r="AA161" s="307"/>
      <c r="AB161" s="307"/>
      <c r="AC161" s="307"/>
      <c r="AD161" s="307"/>
      <c r="AE161" s="307"/>
      <c r="AF161" s="307"/>
      <c r="AG161" s="307"/>
      <c r="AH161" s="307"/>
      <c r="AI161" s="307"/>
    </row>
    <row r="163" spans="1:50" s="34" customFormat="1" ht="17.100000000000001" customHeight="1">
      <c r="A163" s="34" t="s">
        <v>15</v>
      </c>
      <c r="C163" s="34" t="s">
        <v>211</v>
      </c>
      <c r="AD163" s="183"/>
    </row>
    <row r="164" spans="1:50" ht="17.100000000000001" customHeight="1">
      <c r="AD164" s="42"/>
    </row>
    <row r="165" spans="1:50" ht="17.100000000000001" customHeight="1">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row>
    <row r="166" spans="1:50" s="35" customFormat="1" ht="22.5">
      <c r="A166" s="792">
        <v>1</v>
      </c>
      <c r="B166" s="298"/>
      <c r="C166" s="298"/>
      <c r="D166" s="298"/>
      <c r="E166" s="298"/>
      <c r="F166" s="320"/>
      <c r="G166" s="320"/>
      <c r="H166" s="320"/>
      <c r="I166" s="96"/>
      <c r="J166" s="86"/>
      <c r="K166" s="86"/>
      <c r="L166" s="339">
        <f>mergeValue(A166)</f>
        <v>1</v>
      </c>
      <c r="M166" s="593" t="s">
        <v>23</v>
      </c>
      <c r="N166" s="871"/>
      <c r="O166" s="872"/>
      <c r="P166" s="872"/>
      <c r="Q166" s="872"/>
      <c r="R166" s="872"/>
      <c r="S166" s="872"/>
      <c r="T166" s="872"/>
      <c r="U166" s="872"/>
      <c r="V166" s="872"/>
      <c r="W166" s="872"/>
      <c r="X166" s="872"/>
      <c r="Y166" s="872"/>
      <c r="Z166" s="872"/>
      <c r="AA166" s="872"/>
      <c r="AB166" s="872"/>
      <c r="AC166" s="872"/>
      <c r="AD166" s="872"/>
      <c r="AE166" s="872"/>
      <c r="AF166" s="872"/>
      <c r="AG166" s="872"/>
      <c r="AH166" s="872"/>
      <c r="AI166" s="872"/>
      <c r="AJ166" s="872"/>
      <c r="AK166" s="872"/>
      <c r="AL166" s="820"/>
      <c r="AM166" s="625" t="s">
        <v>507</v>
      </c>
      <c r="AN166" s="298"/>
      <c r="AO166" s="298"/>
      <c r="AP166" s="298"/>
      <c r="AQ166" s="298"/>
      <c r="AR166" s="298"/>
      <c r="AS166" s="298"/>
      <c r="AT166" s="298"/>
      <c r="AU166" s="298"/>
      <c r="AV166" s="298"/>
      <c r="AW166" s="298"/>
      <c r="AX166" s="298"/>
    </row>
    <row r="167" spans="1:50" s="35" customFormat="1" ht="22.5">
      <c r="A167" s="792"/>
      <c r="B167" s="792">
        <v>1</v>
      </c>
      <c r="C167" s="298"/>
      <c r="D167" s="298"/>
      <c r="E167" s="298"/>
      <c r="F167" s="348"/>
      <c r="G167" s="584"/>
      <c r="H167" s="584"/>
      <c r="I167" s="219"/>
      <c r="J167" s="46"/>
      <c r="L167" s="339" t="str">
        <f>mergeValue(A167) &amp;"."&amp; mergeValue(B167)</f>
        <v>1.1</v>
      </c>
      <c r="M167" s="159" t="s">
        <v>18</v>
      </c>
      <c r="N167" s="847"/>
      <c r="O167" s="848"/>
      <c r="P167" s="848"/>
      <c r="Q167" s="848"/>
      <c r="R167" s="848"/>
      <c r="S167" s="848"/>
      <c r="T167" s="848"/>
      <c r="U167" s="848"/>
      <c r="V167" s="848"/>
      <c r="W167" s="848"/>
      <c r="X167" s="848"/>
      <c r="Y167" s="848"/>
      <c r="Z167" s="848"/>
      <c r="AA167" s="848"/>
      <c r="AB167" s="848"/>
      <c r="AC167" s="848"/>
      <c r="AD167" s="848"/>
      <c r="AE167" s="848"/>
      <c r="AF167" s="848"/>
      <c r="AG167" s="848"/>
      <c r="AH167" s="848"/>
      <c r="AI167" s="848"/>
      <c r="AJ167" s="848"/>
      <c r="AK167" s="848"/>
      <c r="AL167" s="816"/>
      <c r="AM167" s="624" t="s">
        <v>508</v>
      </c>
      <c r="AN167" s="298"/>
      <c r="AO167" s="298"/>
      <c r="AP167" s="298"/>
      <c r="AQ167" s="298"/>
      <c r="AR167" s="298"/>
      <c r="AS167" s="298"/>
      <c r="AT167" s="298"/>
      <c r="AU167" s="298"/>
      <c r="AV167" s="298"/>
      <c r="AW167" s="298"/>
      <c r="AX167" s="298"/>
    </row>
    <row r="168" spans="1:50" s="35" customFormat="1" ht="45">
      <c r="A168" s="792"/>
      <c r="B168" s="792"/>
      <c r="C168" s="792">
        <v>1</v>
      </c>
      <c r="D168" s="298"/>
      <c r="E168" s="298"/>
      <c r="F168" s="348"/>
      <c r="G168" s="584"/>
      <c r="H168" s="584"/>
      <c r="I168" s="219"/>
      <c r="J168" s="46"/>
      <c r="L168" s="339" t="str">
        <f>mergeValue(A168) &amp;"."&amp; mergeValue(B168)&amp;"."&amp; mergeValue(C168)</f>
        <v>1.1.1</v>
      </c>
      <c r="M168" s="160" t="s">
        <v>652</v>
      </c>
      <c r="N168" s="847"/>
      <c r="O168" s="848"/>
      <c r="P168" s="848"/>
      <c r="Q168" s="848"/>
      <c r="R168" s="848"/>
      <c r="S168" s="848"/>
      <c r="T168" s="848"/>
      <c r="U168" s="848"/>
      <c r="V168" s="848"/>
      <c r="W168" s="848"/>
      <c r="X168" s="848"/>
      <c r="Y168" s="848"/>
      <c r="Z168" s="848"/>
      <c r="AA168" s="848"/>
      <c r="AB168" s="848"/>
      <c r="AC168" s="848"/>
      <c r="AD168" s="848"/>
      <c r="AE168" s="848"/>
      <c r="AF168" s="848"/>
      <c r="AG168" s="848"/>
      <c r="AH168" s="848"/>
      <c r="AI168" s="848"/>
      <c r="AJ168" s="848"/>
      <c r="AK168" s="848"/>
      <c r="AL168" s="816"/>
      <c r="AM168" s="624" t="s">
        <v>653</v>
      </c>
      <c r="AN168" s="298"/>
      <c r="AO168" s="298"/>
      <c r="AP168" s="298"/>
      <c r="AQ168" s="298"/>
      <c r="AR168" s="298"/>
      <c r="AS168" s="298"/>
      <c r="AT168" s="298"/>
      <c r="AU168" s="298"/>
      <c r="AV168" s="298"/>
      <c r="AW168" s="298"/>
      <c r="AX168" s="298"/>
    </row>
    <row r="169" spans="1:50" s="35" customFormat="1" ht="20.100000000000001" customHeight="1">
      <c r="A169" s="792"/>
      <c r="B169" s="792"/>
      <c r="C169" s="792"/>
      <c r="D169" s="792">
        <v>1</v>
      </c>
      <c r="E169" s="298"/>
      <c r="F169" s="348"/>
      <c r="G169" s="584"/>
      <c r="H169" s="584"/>
      <c r="I169" s="795"/>
      <c r="J169" s="796"/>
      <c r="K169" s="760"/>
      <c r="L169" s="797" t="str">
        <f>mergeValue(A169) &amp;"."&amp; mergeValue(B169)&amp;"."&amp; mergeValue(C169)&amp;"."&amp; mergeValue(D169)</f>
        <v>1.1.1.1</v>
      </c>
      <c r="M169" s="798"/>
      <c r="N169" s="750" t="s">
        <v>87</v>
      </c>
      <c r="O169" s="783"/>
      <c r="P169" s="787" t="s">
        <v>96</v>
      </c>
      <c r="Q169" s="788"/>
      <c r="R169" s="750" t="s">
        <v>88</v>
      </c>
      <c r="S169" s="783"/>
      <c r="T169" s="784">
        <v>1</v>
      </c>
      <c r="U169" s="844"/>
      <c r="V169" s="750" t="s">
        <v>88</v>
      </c>
      <c r="W169" s="783"/>
      <c r="X169" s="784">
        <v>1</v>
      </c>
      <c r="Y169" s="843"/>
      <c r="Z169" s="750" t="s">
        <v>88</v>
      </c>
      <c r="AA169" s="191"/>
      <c r="AB169" s="113">
        <v>1</v>
      </c>
      <c r="AC169" s="422"/>
      <c r="AD169" s="580"/>
      <c r="AE169" s="580"/>
      <c r="AF169" s="580"/>
      <c r="AG169" s="580"/>
      <c r="AH169" s="582"/>
      <c r="AI169" s="583" t="s">
        <v>87</v>
      </c>
      <c r="AJ169" s="582"/>
      <c r="AK169" s="583" t="s">
        <v>88</v>
      </c>
      <c r="AL169" s="282"/>
      <c r="AM169" s="777" t="s">
        <v>684</v>
      </c>
      <c r="AN169" s="298" t="str">
        <f>strCheckDateOnDP(AD169:AL169,List06_9_DP)</f>
        <v/>
      </c>
      <c r="AO169" s="317" t="str">
        <f>IF(AND(COUNTIF(AP165:AP165,AP169)&gt;1,AP169&lt;&gt;""),"ErrUnique:HasDoubleConn","")</f>
        <v/>
      </c>
      <c r="AP169" s="317"/>
      <c r="AQ169" s="317"/>
      <c r="AR169" s="317"/>
      <c r="AS169" s="317"/>
      <c r="AT169" s="317"/>
      <c r="AU169" s="298"/>
      <c r="AV169" s="298"/>
      <c r="AW169" s="298"/>
      <c r="AX169" s="298"/>
    </row>
    <row r="170" spans="1:50" s="35" customFormat="1" ht="20.100000000000001" customHeight="1">
      <c r="A170" s="792"/>
      <c r="B170" s="792"/>
      <c r="C170" s="792"/>
      <c r="D170" s="792"/>
      <c r="E170" s="298"/>
      <c r="F170" s="348"/>
      <c r="G170" s="584"/>
      <c r="H170" s="584"/>
      <c r="I170" s="795"/>
      <c r="J170" s="796"/>
      <c r="K170" s="760"/>
      <c r="L170" s="797"/>
      <c r="M170" s="798"/>
      <c r="N170" s="750"/>
      <c r="O170" s="783"/>
      <c r="P170" s="787"/>
      <c r="Q170" s="788"/>
      <c r="R170" s="750"/>
      <c r="S170" s="783"/>
      <c r="T170" s="784"/>
      <c r="U170" s="845"/>
      <c r="V170" s="750"/>
      <c r="W170" s="783"/>
      <c r="X170" s="784"/>
      <c r="Y170" s="843"/>
      <c r="Z170" s="750"/>
      <c r="AA170" s="444"/>
      <c r="AB170" s="210"/>
      <c r="AC170" s="210"/>
      <c r="AD170" s="261"/>
      <c r="AE170" s="261"/>
      <c r="AF170" s="261"/>
      <c r="AG170" s="300" t="str">
        <f>AH169 &amp; "-" &amp; AJ169</f>
        <v>-</v>
      </c>
      <c r="AH170" s="300"/>
      <c r="AI170" s="300"/>
      <c r="AJ170" s="300"/>
      <c r="AK170" s="300" t="s">
        <v>88</v>
      </c>
      <c r="AL170" s="447"/>
      <c r="AM170" s="777"/>
      <c r="AN170" s="298"/>
      <c r="AO170" s="317"/>
      <c r="AP170" s="317"/>
      <c r="AQ170" s="317"/>
      <c r="AR170" s="317"/>
      <c r="AS170" s="317"/>
      <c r="AT170" s="317"/>
      <c r="AU170" s="298"/>
      <c r="AV170" s="298"/>
      <c r="AW170" s="298"/>
      <c r="AX170" s="298"/>
    </row>
    <row r="171" spans="1:50" s="35" customFormat="1" ht="20.100000000000001" customHeight="1">
      <c r="A171" s="792"/>
      <c r="B171" s="792"/>
      <c r="C171" s="792"/>
      <c r="D171" s="792"/>
      <c r="E171" s="298"/>
      <c r="F171" s="348"/>
      <c r="G171" s="584"/>
      <c r="H171" s="584"/>
      <c r="I171" s="795"/>
      <c r="J171" s="796"/>
      <c r="K171" s="760"/>
      <c r="L171" s="797"/>
      <c r="M171" s="798"/>
      <c r="N171" s="750"/>
      <c r="O171" s="783"/>
      <c r="P171" s="787"/>
      <c r="Q171" s="788"/>
      <c r="R171" s="750"/>
      <c r="S171" s="783"/>
      <c r="T171" s="784"/>
      <c r="U171" s="846"/>
      <c r="V171" s="750"/>
      <c r="W171" s="446"/>
      <c r="X171" s="177"/>
      <c r="Y171" s="210"/>
      <c r="Z171" s="260"/>
      <c r="AA171" s="260"/>
      <c r="AB171" s="260"/>
      <c r="AC171" s="260"/>
      <c r="AD171" s="261"/>
      <c r="AE171" s="261"/>
      <c r="AF171" s="261"/>
      <c r="AG171" s="261"/>
      <c r="AH171" s="262"/>
      <c r="AI171" s="198"/>
      <c r="AJ171" s="198"/>
      <c r="AK171" s="262"/>
      <c r="AL171" s="186"/>
      <c r="AM171" s="777"/>
      <c r="AN171" s="298"/>
      <c r="AO171" s="317"/>
      <c r="AP171" s="317"/>
      <c r="AQ171" s="317"/>
      <c r="AR171" s="317"/>
      <c r="AS171" s="317"/>
      <c r="AT171" s="317"/>
      <c r="AU171" s="298"/>
      <c r="AV171" s="298"/>
      <c r="AW171" s="298"/>
      <c r="AX171" s="298"/>
    </row>
    <row r="172" spans="1:50" s="35" customFormat="1" ht="20.100000000000001" customHeight="1">
      <c r="A172" s="792"/>
      <c r="B172" s="792"/>
      <c r="C172" s="792"/>
      <c r="D172" s="792"/>
      <c r="E172" s="298"/>
      <c r="F172" s="348"/>
      <c r="G172" s="584"/>
      <c r="H172" s="584"/>
      <c r="I172" s="795"/>
      <c r="J172" s="796"/>
      <c r="K172" s="760"/>
      <c r="L172" s="797"/>
      <c r="M172" s="798"/>
      <c r="N172" s="750"/>
      <c r="O172" s="783"/>
      <c r="P172" s="787"/>
      <c r="Q172" s="788"/>
      <c r="R172" s="750"/>
      <c r="S172" s="263"/>
      <c r="T172" s="265"/>
      <c r="U172" s="264"/>
      <c r="V172" s="260"/>
      <c r="W172" s="260"/>
      <c r="X172" s="260"/>
      <c r="Y172" s="260"/>
      <c r="Z172" s="260"/>
      <c r="AA172" s="260"/>
      <c r="AB172" s="260"/>
      <c r="AC172" s="260"/>
      <c r="AD172" s="261"/>
      <c r="AE172" s="261"/>
      <c r="AF172" s="261"/>
      <c r="AG172" s="261"/>
      <c r="AH172" s="262"/>
      <c r="AI172" s="198"/>
      <c r="AJ172" s="198"/>
      <c r="AK172" s="262"/>
      <c r="AL172" s="186"/>
      <c r="AM172" s="777"/>
      <c r="AN172" s="298"/>
      <c r="AO172" s="317"/>
      <c r="AP172" s="317"/>
      <c r="AQ172" s="317"/>
      <c r="AR172" s="317"/>
      <c r="AS172" s="317"/>
      <c r="AT172" s="317"/>
      <c r="AU172" s="298"/>
      <c r="AV172" s="298"/>
      <c r="AW172" s="298"/>
      <c r="AX172" s="298"/>
    </row>
    <row r="173" spans="1:50" ht="20.100000000000001" customHeight="1">
      <c r="A173" s="792"/>
      <c r="B173" s="792"/>
      <c r="C173" s="792"/>
      <c r="D173" s="792"/>
      <c r="E173" s="350"/>
      <c r="F173" s="351"/>
      <c r="G173" s="350"/>
      <c r="H173" s="350"/>
      <c r="I173" s="795"/>
      <c r="J173" s="796"/>
      <c r="K173" s="760"/>
      <c r="L173" s="797"/>
      <c r="M173" s="798"/>
      <c r="N173" s="750"/>
      <c r="O173" s="445"/>
      <c r="P173" s="164"/>
      <c r="Q173" s="210" t="s">
        <v>394</v>
      </c>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266"/>
      <c r="AM173" s="777"/>
      <c r="AN173" s="307"/>
      <c r="AO173" s="307"/>
      <c r="AP173" s="318"/>
      <c r="AQ173" s="318"/>
      <c r="AR173" s="318"/>
      <c r="AS173" s="318"/>
      <c r="AT173" s="318"/>
      <c r="AU173" s="307"/>
      <c r="AV173" s="307"/>
      <c r="AW173" s="307"/>
      <c r="AX173" s="307"/>
    </row>
    <row r="174" spans="1:50" ht="15" customHeight="1">
      <c r="A174" s="792"/>
      <c r="B174" s="792"/>
      <c r="C174" s="792"/>
      <c r="D174" s="350"/>
      <c r="E174" s="350"/>
      <c r="F174" s="348"/>
      <c r="G174" s="350"/>
      <c r="H174" s="350"/>
      <c r="I174" s="180"/>
      <c r="J174" s="85"/>
      <c r="K174" s="180"/>
      <c r="L174" s="328"/>
      <c r="M174" s="163" t="s">
        <v>5</v>
      </c>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86"/>
      <c r="AM174" s="777"/>
      <c r="AN174" s="307"/>
      <c r="AO174" s="307"/>
      <c r="AP174" s="318"/>
      <c r="AQ174" s="318"/>
      <c r="AR174" s="318"/>
      <c r="AS174" s="318"/>
      <c r="AT174" s="318"/>
      <c r="AU174" s="307"/>
      <c r="AV174" s="307"/>
      <c r="AW174" s="307"/>
      <c r="AX174" s="307"/>
    </row>
    <row r="175" spans="1:50" ht="15" customHeight="1">
      <c r="A175" s="792"/>
      <c r="B175" s="792"/>
      <c r="C175" s="350"/>
      <c r="D175" s="350"/>
      <c r="E175" s="350"/>
      <c r="F175" s="348"/>
      <c r="G175" s="350"/>
      <c r="H175" s="350"/>
      <c r="I175" s="180"/>
      <c r="J175" s="85"/>
      <c r="K175" s="180"/>
      <c r="L175" s="112"/>
      <c r="M175" s="162" t="s">
        <v>660</v>
      </c>
      <c r="N175" s="162"/>
      <c r="O175" s="162"/>
      <c r="P175" s="162"/>
      <c r="Q175" s="162"/>
      <c r="R175" s="162"/>
      <c r="S175" s="162"/>
      <c r="T175" s="162"/>
      <c r="U175" s="162"/>
      <c r="V175" s="162"/>
      <c r="W175" s="162"/>
      <c r="X175" s="162"/>
      <c r="Y175" s="162"/>
      <c r="Z175" s="162"/>
      <c r="AA175" s="162"/>
      <c r="AB175" s="162"/>
      <c r="AC175" s="162"/>
      <c r="AD175" s="157"/>
      <c r="AE175" s="157"/>
      <c r="AF175" s="157"/>
      <c r="AG175" s="157"/>
      <c r="AH175" s="262"/>
      <c r="AI175" s="198"/>
      <c r="AJ175" s="197"/>
      <c r="AK175" s="162"/>
      <c r="AL175" s="198"/>
      <c r="AM175" s="186"/>
      <c r="AN175" s="307"/>
      <c r="AO175" s="307"/>
      <c r="AP175" s="307"/>
      <c r="AQ175" s="307"/>
      <c r="AR175" s="307"/>
      <c r="AS175" s="307"/>
      <c r="AT175" s="307"/>
      <c r="AU175" s="307"/>
      <c r="AV175" s="307"/>
      <c r="AW175" s="307"/>
      <c r="AX175" s="307"/>
    </row>
    <row r="176" spans="1:50" ht="15" customHeight="1">
      <c r="A176" s="792"/>
      <c r="B176" s="350"/>
      <c r="C176" s="350"/>
      <c r="D176" s="350"/>
      <c r="E176" s="350"/>
      <c r="F176" s="348"/>
      <c r="G176" s="350"/>
      <c r="H176" s="350"/>
      <c r="I176" s="180"/>
      <c r="J176" s="85"/>
      <c r="K176" s="180"/>
      <c r="L176" s="112"/>
      <c r="M176" s="177" t="s">
        <v>21</v>
      </c>
      <c r="N176" s="177"/>
      <c r="O176" s="177"/>
      <c r="P176" s="177"/>
      <c r="Q176" s="177"/>
      <c r="R176" s="177"/>
      <c r="S176" s="177"/>
      <c r="T176" s="177"/>
      <c r="U176" s="177"/>
      <c r="V176" s="177"/>
      <c r="W176" s="177"/>
      <c r="X176" s="177"/>
      <c r="Y176" s="177"/>
      <c r="Z176" s="177"/>
      <c r="AA176" s="177"/>
      <c r="AB176" s="177"/>
      <c r="AC176" s="177"/>
      <c r="AD176" s="157"/>
      <c r="AE176" s="157"/>
      <c r="AF176" s="157"/>
      <c r="AG176" s="157"/>
      <c r="AH176" s="262"/>
      <c r="AI176" s="198"/>
      <c r="AJ176" s="197"/>
      <c r="AK176" s="162"/>
      <c r="AL176" s="198"/>
      <c r="AM176" s="186"/>
      <c r="AN176" s="307"/>
      <c r="AO176" s="307"/>
      <c r="AP176" s="307"/>
      <c r="AQ176" s="307"/>
      <c r="AR176" s="307"/>
      <c r="AS176" s="307"/>
      <c r="AT176" s="307"/>
      <c r="AU176" s="307"/>
      <c r="AV176" s="307"/>
      <c r="AW176" s="307"/>
      <c r="AX176" s="307"/>
    </row>
    <row r="177" spans="1:50" ht="15" customHeight="1">
      <c r="F177" s="179"/>
      <c r="G177" s="180"/>
      <c r="H177" s="180"/>
      <c r="I177" s="220"/>
      <c r="J177" s="85"/>
      <c r="L177" s="112"/>
      <c r="M177" s="210" t="s">
        <v>312</v>
      </c>
      <c r="N177" s="210"/>
      <c r="O177" s="210"/>
      <c r="P177" s="210"/>
      <c r="Q177" s="210"/>
      <c r="R177" s="210"/>
      <c r="S177" s="210"/>
      <c r="T177" s="210"/>
      <c r="U177" s="210"/>
      <c r="V177" s="210"/>
      <c r="W177" s="210"/>
      <c r="X177" s="210"/>
      <c r="Y177" s="210"/>
      <c r="Z177" s="210"/>
      <c r="AA177" s="210"/>
      <c r="AB177" s="210"/>
      <c r="AC177" s="210"/>
      <c r="AD177" s="157"/>
      <c r="AE177" s="157"/>
      <c r="AF177" s="157"/>
      <c r="AG177" s="157"/>
      <c r="AH177" s="262"/>
      <c r="AI177" s="198"/>
      <c r="AJ177" s="197"/>
      <c r="AK177" s="162"/>
      <c r="AL177" s="198"/>
      <c r="AM177" s="186"/>
      <c r="AN177" s="307"/>
      <c r="AO177" s="307"/>
      <c r="AP177" s="307"/>
      <c r="AQ177" s="307"/>
      <c r="AR177" s="307"/>
      <c r="AS177" s="307"/>
      <c r="AT177" s="307"/>
      <c r="AU177" s="307"/>
      <c r="AV177" s="307"/>
      <c r="AW177" s="307"/>
      <c r="AX177" s="307"/>
    </row>
    <row r="178" spans="1:50" ht="15" customHeight="1">
      <c r="G178" s="179"/>
      <c r="H178" s="180"/>
      <c r="I178" s="180"/>
      <c r="J178" s="85"/>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307"/>
      <c r="AM178" s="307"/>
      <c r="AN178" s="307"/>
      <c r="AO178" s="307"/>
      <c r="AP178" s="307"/>
      <c r="AQ178" s="307"/>
      <c r="AR178" s="307"/>
      <c r="AS178" s="307"/>
      <c r="AT178" s="307"/>
      <c r="AU178" s="307"/>
    </row>
    <row r="179" spans="1:50" s="34" customFormat="1" ht="17.100000000000001" customHeight="1">
      <c r="A179" s="34" t="s">
        <v>15</v>
      </c>
      <c r="C179" s="34" t="s">
        <v>212</v>
      </c>
      <c r="T179" s="183"/>
    </row>
    <row r="180" spans="1:50" ht="17.100000000000001" customHeight="1">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row>
    <row r="181" spans="1:50" s="35" customFormat="1" ht="22.5" customHeight="1">
      <c r="A181" s="792">
        <v>1</v>
      </c>
      <c r="B181" s="298"/>
      <c r="C181" s="298"/>
      <c r="D181" s="298"/>
      <c r="E181" s="298"/>
      <c r="F181" s="320"/>
      <c r="G181" s="320"/>
      <c r="H181" s="320"/>
      <c r="I181" s="96"/>
      <c r="J181" s="86"/>
      <c r="K181" s="86"/>
      <c r="L181" s="339">
        <f>mergeValue(A181)</f>
        <v>1</v>
      </c>
      <c r="M181" s="209" t="s">
        <v>23</v>
      </c>
      <c r="N181" s="871"/>
      <c r="O181" s="872"/>
      <c r="P181" s="872"/>
      <c r="Q181" s="872"/>
      <c r="R181" s="872"/>
      <c r="S181" s="872"/>
      <c r="T181" s="872"/>
      <c r="U181" s="872"/>
      <c r="V181" s="872"/>
      <c r="W181" s="872"/>
      <c r="X181" s="872"/>
      <c r="Y181" s="872"/>
      <c r="Z181" s="872"/>
      <c r="AA181" s="872"/>
      <c r="AB181" s="872"/>
      <c r="AC181" s="872"/>
      <c r="AD181" s="872"/>
      <c r="AE181" s="872"/>
      <c r="AF181" s="872"/>
      <c r="AG181" s="872"/>
      <c r="AH181" s="872"/>
      <c r="AI181" s="872"/>
      <c r="AJ181" s="872"/>
      <c r="AK181" s="820"/>
      <c r="AL181" s="625" t="s">
        <v>507</v>
      </c>
      <c r="AM181" s="298"/>
      <c r="AN181" s="298"/>
      <c r="AO181" s="298"/>
      <c r="AP181" s="298"/>
      <c r="AQ181" s="298"/>
      <c r="AR181" s="298"/>
      <c r="AS181" s="298"/>
      <c r="AT181" s="298"/>
      <c r="AU181" s="298"/>
      <c r="AV181" s="298"/>
      <c r="AW181" s="298"/>
    </row>
    <row r="182" spans="1:50" s="35" customFormat="1" ht="22.5" customHeight="1">
      <c r="A182" s="792"/>
      <c r="B182" s="792">
        <v>1</v>
      </c>
      <c r="C182" s="298"/>
      <c r="D182" s="298"/>
      <c r="E182" s="298"/>
      <c r="F182" s="348"/>
      <c r="G182" s="584"/>
      <c r="H182" s="584"/>
      <c r="I182" s="219"/>
      <c r="J182" s="46"/>
      <c r="L182" s="339" t="str">
        <f>mergeValue(A182) &amp;"."&amp; mergeValue(B182)</f>
        <v>1.1</v>
      </c>
      <c r="M182" s="159" t="s">
        <v>18</v>
      </c>
      <c r="N182" s="847"/>
      <c r="O182" s="848"/>
      <c r="P182" s="848"/>
      <c r="Q182" s="848"/>
      <c r="R182" s="848"/>
      <c r="S182" s="848"/>
      <c r="T182" s="848"/>
      <c r="U182" s="848"/>
      <c r="V182" s="848"/>
      <c r="W182" s="848"/>
      <c r="X182" s="848"/>
      <c r="Y182" s="848"/>
      <c r="Z182" s="848"/>
      <c r="AA182" s="848"/>
      <c r="AB182" s="848"/>
      <c r="AC182" s="848"/>
      <c r="AD182" s="848"/>
      <c r="AE182" s="848"/>
      <c r="AF182" s="848"/>
      <c r="AG182" s="848"/>
      <c r="AH182" s="848"/>
      <c r="AI182" s="848"/>
      <c r="AJ182" s="848"/>
      <c r="AK182" s="816"/>
      <c r="AL182" s="624" t="s">
        <v>508</v>
      </c>
      <c r="AM182" s="298"/>
      <c r="AN182" s="298"/>
      <c r="AO182" s="298"/>
      <c r="AP182" s="298"/>
      <c r="AQ182" s="298"/>
      <c r="AR182" s="298"/>
      <c r="AS182" s="298"/>
      <c r="AT182" s="298"/>
      <c r="AU182" s="298"/>
      <c r="AV182" s="298"/>
      <c r="AW182" s="298"/>
    </row>
    <row r="183" spans="1:50" s="35" customFormat="1" ht="45" customHeight="1">
      <c r="A183" s="792"/>
      <c r="B183" s="792"/>
      <c r="C183" s="792">
        <v>1</v>
      </c>
      <c r="D183" s="298"/>
      <c r="E183" s="298"/>
      <c r="F183" s="348"/>
      <c r="G183" s="584"/>
      <c r="H183" s="584"/>
      <c r="I183" s="219"/>
      <c r="J183" s="46"/>
      <c r="L183" s="339" t="str">
        <f>mergeValue(A183) &amp;"."&amp; mergeValue(B183)&amp;"."&amp; mergeValue(C183)</f>
        <v>1.1.1</v>
      </c>
      <c r="M183" s="160" t="s">
        <v>652</v>
      </c>
      <c r="N183" s="847"/>
      <c r="O183" s="848"/>
      <c r="P183" s="848"/>
      <c r="Q183" s="848"/>
      <c r="R183" s="848"/>
      <c r="S183" s="848"/>
      <c r="T183" s="848"/>
      <c r="U183" s="848"/>
      <c r="V183" s="848"/>
      <c r="W183" s="848"/>
      <c r="X183" s="848"/>
      <c r="Y183" s="848"/>
      <c r="Z183" s="848"/>
      <c r="AA183" s="848"/>
      <c r="AB183" s="848"/>
      <c r="AC183" s="848"/>
      <c r="AD183" s="848"/>
      <c r="AE183" s="848"/>
      <c r="AF183" s="848"/>
      <c r="AG183" s="848"/>
      <c r="AH183" s="848"/>
      <c r="AI183" s="848"/>
      <c r="AJ183" s="848"/>
      <c r="AK183" s="816"/>
      <c r="AL183" s="624" t="s">
        <v>653</v>
      </c>
      <c r="AM183" s="298"/>
      <c r="AN183" s="298"/>
      <c r="AO183" s="298"/>
      <c r="AP183" s="298"/>
      <c r="AQ183" s="298"/>
      <c r="AR183" s="298"/>
      <c r="AS183" s="298"/>
      <c r="AT183" s="298"/>
      <c r="AU183" s="298"/>
      <c r="AV183" s="298"/>
      <c r="AW183" s="298"/>
    </row>
    <row r="184" spans="1:50" s="35" customFormat="1" ht="20.100000000000001" customHeight="1">
      <c r="A184" s="792"/>
      <c r="B184" s="792"/>
      <c r="C184" s="792"/>
      <c r="D184" s="792">
        <v>1</v>
      </c>
      <c r="E184" s="298"/>
      <c r="F184" s="348"/>
      <c r="G184" s="584"/>
      <c r="H184" s="584"/>
      <c r="I184" s="795"/>
      <c r="J184" s="796"/>
      <c r="K184" s="760"/>
      <c r="L184" s="815" t="str">
        <f>mergeValue(A184) &amp;"."&amp; mergeValue(B184)&amp;"."&amp; mergeValue(C184)&amp;"."&amp; mergeValue(D184)</f>
        <v>1.1.1.1</v>
      </c>
      <c r="M184" s="817"/>
      <c r="N184" s="819"/>
      <c r="O184" s="787" t="s">
        <v>96</v>
      </c>
      <c r="P184" s="788"/>
      <c r="Q184" s="750" t="s">
        <v>88</v>
      </c>
      <c r="R184" s="783"/>
      <c r="S184" s="784">
        <v>1</v>
      </c>
      <c r="T184" s="844"/>
      <c r="U184" s="750" t="s">
        <v>88</v>
      </c>
      <c r="V184" s="783"/>
      <c r="W184" s="784" t="s">
        <v>96</v>
      </c>
      <c r="X184" s="843"/>
      <c r="Y184" s="750" t="s">
        <v>88</v>
      </c>
      <c r="Z184" s="191"/>
      <c r="AA184" s="113">
        <v>1</v>
      </c>
      <c r="AB184" s="422"/>
      <c r="AC184" s="580"/>
      <c r="AD184" s="580"/>
      <c r="AE184" s="581"/>
      <c r="AF184" s="580"/>
      <c r="AG184" s="582"/>
      <c r="AH184" s="583" t="s">
        <v>87</v>
      </c>
      <c r="AI184" s="582"/>
      <c r="AJ184" s="583" t="s">
        <v>88</v>
      </c>
      <c r="AK184" s="282"/>
      <c r="AL184" s="777" t="s">
        <v>684</v>
      </c>
      <c r="AM184" s="298" t="str">
        <f>strCheckDateOnDP(AC184:AK184,List06_10_DP)</f>
        <v/>
      </c>
      <c r="AN184" s="317" t="str">
        <f>IF(AND(COUNTIF(AO180:AO180,AO184)&gt;1,AO184&lt;&gt;""),"ErrUnique:HasDoubleConn","")</f>
        <v/>
      </c>
      <c r="AO184" s="317"/>
      <c r="AP184" s="317"/>
      <c r="AQ184" s="317"/>
      <c r="AR184" s="317"/>
      <c r="AS184" s="317"/>
      <c r="AT184" s="298"/>
      <c r="AU184" s="298"/>
      <c r="AV184" s="298"/>
      <c r="AW184" s="298"/>
    </row>
    <row r="185" spans="1:50" s="35" customFormat="1" ht="20.100000000000001" customHeight="1">
      <c r="A185" s="792"/>
      <c r="B185" s="792"/>
      <c r="C185" s="792"/>
      <c r="D185" s="792"/>
      <c r="E185" s="298"/>
      <c r="F185" s="348"/>
      <c r="G185" s="584"/>
      <c r="H185" s="584"/>
      <c r="I185" s="795"/>
      <c r="J185" s="796"/>
      <c r="K185" s="760"/>
      <c r="L185" s="797"/>
      <c r="M185" s="818"/>
      <c r="N185" s="819"/>
      <c r="O185" s="787"/>
      <c r="P185" s="788"/>
      <c r="Q185" s="750"/>
      <c r="R185" s="783"/>
      <c r="S185" s="784"/>
      <c r="T185" s="845"/>
      <c r="U185" s="750"/>
      <c r="V185" s="783"/>
      <c r="W185" s="784"/>
      <c r="X185" s="843"/>
      <c r="Y185" s="750"/>
      <c r="Z185" s="444"/>
      <c r="AA185" s="210"/>
      <c r="AB185" s="210"/>
      <c r="AC185" s="261"/>
      <c r="AD185" s="261"/>
      <c r="AE185" s="261"/>
      <c r="AF185" s="300" t="str">
        <f>AG184 &amp; "-" &amp; AI184</f>
        <v>-</v>
      </c>
      <c r="AG185" s="300"/>
      <c r="AH185" s="300"/>
      <c r="AI185" s="300"/>
      <c r="AJ185" s="300" t="s">
        <v>88</v>
      </c>
      <c r="AK185" s="447"/>
      <c r="AL185" s="777"/>
      <c r="AM185" s="298"/>
      <c r="AN185" s="317"/>
      <c r="AO185" s="317"/>
      <c r="AP185" s="317"/>
      <c r="AQ185" s="317"/>
      <c r="AR185" s="317"/>
      <c r="AS185" s="317"/>
      <c r="AT185" s="298"/>
      <c r="AU185" s="298"/>
      <c r="AV185" s="298"/>
      <c r="AW185" s="298"/>
    </row>
    <row r="186" spans="1:50" s="35" customFormat="1" ht="20.100000000000001" customHeight="1">
      <c r="A186" s="792"/>
      <c r="B186" s="792"/>
      <c r="C186" s="792"/>
      <c r="D186" s="792"/>
      <c r="E186" s="298"/>
      <c r="F186" s="348"/>
      <c r="G186" s="584"/>
      <c r="H186" s="584"/>
      <c r="I186" s="795"/>
      <c r="J186" s="796"/>
      <c r="K186" s="760"/>
      <c r="L186" s="797"/>
      <c r="M186" s="818"/>
      <c r="N186" s="819"/>
      <c r="O186" s="787"/>
      <c r="P186" s="788"/>
      <c r="Q186" s="750"/>
      <c r="R186" s="783"/>
      <c r="S186" s="784"/>
      <c r="T186" s="846"/>
      <c r="U186" s="750"/>
      <c r="V186" s="446"/>
      <c r="W186" s="177"/>
      <c r="X186" s="210"/>
      <c r="Y186" s="260"/>
      <c r="Z186" s="260"/>
      <c r="AA186" s="260"/>
      <c r="AB186" s="260"/>
      <c r="AC186" s="261"/>
      <c r="AD186" s="261"/>
      <c r="AE186" s="261"/>
      <c r="AF186" s="261"/>
      <c r="AG186" s="262"/>
      <c r="AH186" s="198"/>
      <c r="AI186" s="198"/>
      <c r="AJ186" s="262"/>
      <c r="AK186" s="186"/>
      <c r="AL186" s="777"/>
      <c r="AM186" s="298"/>
      <c r="AN186" s="317"/>
      <c r="AO186" s="317"/>
      <c r="AP186" s="317"/>
      <c r="AQ186" s="317"/>
      <c r="AR186" s="317"/>
      <c r="AS186" s="317"/>
      <c r="AT186" s="298"/>
      <c r="AU186" s="298"/>
      <c r="AV186" s="298"/>
      <c r="AW186" s="298"/>
    </row>
    <row r="187" spans="1:50" s="35" customFormat="1" ht="20.100000000000001" customHeight="1">
      <c r="A187" s="792"/>
      <c r="B187" s="792"/>
      <c r="C187" s="792"/>
      <c r="D187" s="792"/>
      <c r="E187" s="298"/>
      <c r="F187" s="348"/>
      <c r="G187" s="584"/>
      <c r="H187" s="584"/>
      <c r="I187" s="795"/>
      <c r="J187" s="796"/>
      <c r="K187" s="760"/>
      <c r="L187" s="797"/>
      <c r="M187" s="818"/>
      <c r="N187" s="819"/>
      <c r="O187" s="787"/>
      <c r="P187" s="788"/>
      <c r="Q187" s="750"/>
      <c r="R187" s="263"/>
      <c r="S187" s="265"/>
      <c r="T187" s="264"/>
      <c r="U187" s="260"/>
      <c r="V187" s="260"/>
      <c r="W187" s="260"/>
      <c r="X187" s="260"/>
      <c r="Y187" s="260"/>
      <c r="Z187" s="260"/>
      <c r="AA187" s="260"/>
      <c r="AB187" s="260"/>
      <c r="AC187" s="261"/>
      <c r="AD187" s="261"/>
      <c r="AE187" s="261"/>
      <c r="AF187" s="261"/>
      <c r="AG187" s="262"/>
      <c r="AH187" s="198"/>
      <c r="AI187" s="198"/>
      <c r="AJ187" s="262"/>
      <c r="AK187" s="186"/>
      <c r="AL187" s="777"/>
      <c r="AM187" s="298"/>
      <c r="AN187" s="317"/>
      <c r="AO187" s="317"/>
      <c r="AP187" s="317"/>
      <c r="AQ187" s="317"/>
      <c r="AR187" s="317"/>
      <c r="AS187" s="317"/>
      <c r="AT187" s="298"/>
      <c r="AU187" s="298"/>
      <c r="AV187" s="298"/>
      <c r="AW187" s="298"/>
    </row>
    <row r="188" spans="1:50" ht="20.100000000000001" customHeight="1">
      <c r="A188" s="792"/>
      <c r="B188" s="792"/>
      <c r="C188" s="792"/>
      <c r="D188" s="792"/>
      <c r="E188" s="350"/>
      <c r="F188" s="351"/>
      <c r="G188" s="350"/>
      <c r="H188" s="350"/>
      <c r="I188" s="795"/>
      <c r="J188" s="796"/>
      <c r="K188" s="760"/>
      <c r="L188" s="797"/>
      <c r="M188" s="818"/>
      <c r="N188" s="445"/>
      <c r="O188" s="164"/>
      <c r="P188" s="210" t="s">
        <v>394</v>
      </c>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266"/>
      <c r="AL188" s="777"/>
      <c r="AM188" s="307"/>
      <c r="AN188" s="307"/>
      <c r="AO188" s="318"/>
      <c r="AP188" s="318"/>
      <c r="AQ188" s="318"/>
      <c r="AR188" s="318"/>
      <c r="AS188" s="318"/>
      <c r="AT188" s="307"/>
      <c r="AU188" s="307"/>
      <c r="AV188" s="307"/>
      <c r="AW188" s="307"/>
    </row>
    <row r="189" spans="1:50" ht="15" customHeight="1">
      <c r="A189" s="792"/>
      <c r="B189" s="792"/>
      <c r="C189" s="792"/>
      <c r="D189" s="350"/>
      <c r="E189" s="350"/>
      <c r="F189" s="348"/>
      <c r="G189" s="350"/>
      <c r="H189" s="350"/>
      <c r="I189" s="180"/>
      <c r="J189" s="85"/>
      <c r="K189" s="180"/>
      <c r="L189" s="328"/>
      <c r="M189" s="163" t="s">
        <v>5</v>
      </c>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86"/>
      <c r="AL189" s="777"/>
      <c r="AM189" s="307"/>
      <c r="AN189" s="307"/>
      <c r="AO189" s="318"/>
      <c r="AP189" s="318"/>
      <c r="AQ189" s="318"/>
      <c r="AR189" s="318"/>
      <c r="AS189" s="318"/>
      <c r="AT189" s="307"/>
      <c r="AU189" s="307"/>
      <c r="AV189" s="307"/>
      <c r="AW189" s="307"/>
    </row>
    <row r="190" spans="1:50" ht="15" customHeight="1">
      <c r="A190" s="792"/>
      <c r="B190" s="792"/>
      <c r="C190" s="350"/>
      <c r="D190" s="350"/>
      <c r="E190" s="350"/>
      <c r="F190" s="348"/>
      <c r="G190" s="350"/>
      <c r="H190" s="350"/>
      <c r="I190" s="180"/>
      <c r="J190" s="85"/>
      <c r="K190" s="180"/>
      <c r="L190" s="112"/>
      <c r="M190" s="162" t="s">
        <v>660</v>
      </c>
      <c r="N190" s="162"/>
      <c r="O190" s="162"/>
      <c r="P190" s="162"/>
      <c r="Q190" s="162"/>
      <c r="R190" s="162"/>
      <c r="S190" s="162"/>
      <c r="T190" s="162"/>
      <c r="U190" s="162"/>
      <c r="V190" s="162"/>
      <c r="W190" s="162"/>
      <c r="X190" s="162"/>
      <c r="Y190" s="162"/>
      <c r="Z190" s="162"/>
      <c r="AA190" s="162"/>
      <c r="AB190" s="162"/>
      <c r="AC190" s="157"/>
      <c r="AD190" s="157"/>
      <c r="AE190" s="157"/>
      <c r="AF190" s="157"/>
      <c r="AG190" s="262"/>
      <c r="AH190" s="163"/>
      <c r="AI190" s="197"/>
      <c r="AJ190" s="162"/>
      <c r="AK190" s="198"/>
      <c r="AL190" s="186"/>
      <c r="AM190" s="307"/>
      <c r="AN190" s="307"/>
      <c r="AO190" s="307"/>
      <c r="AP190" s="307"/>
      <c r="AQ190" s="307"/>
      <c r="AR190" s="307"/>
      <c r="AS190" s="307"/>
      <c r="AT190" s="307"/>
      <c r="AU190" s="307"/>
      <c r="AV190" s="307"/>
      <c r="AW190" s="307"/>
    </row>
    <row r="191" spans="1:50" ht="15" customHeight="1">
      <c r="A191" s="792"/>
      <c r="B191" s="350"/>
      <c r="C191" s="350"/>
      <c r="D191" s="350"/>
      <c r="E191" s="350"/>
      <c r="F191" s="348"/>
      <c r="G191" s="350"/>
      <c r="H191" s="350"/>
      <c r="I191" s="180"/>
      <c r="J191" s="85"/>
      <c r="K191" s="180"/>
      <c r="L191" s="112"/>
      <c r="M191" s="177" t="s">
        <v>21</v>
      </c>
      <c r="N191" s="177"/>
      <c r="O191" s="177"/>
      <c r="P191" s="177"/>
      <c r="Q191" s="177"/>
      <c r="R191" s="177"/>
      <c r="S191" s="177"/>
      <c r="T191" s="177"/>
      <c r="U191" s="177"/>
      <c r="V191" s="177"/>
      <c r="W191" s="177"/>
      <c r="X191" s="177"/>
      <c r="Y191" s="177"/>
      <c r="Z191" s="177"/>
      <c r="AA191" s="177"/>
      <c r="AB191" s="177"/>
      <c r="AC191" s="157"/>
      <c r="AD191" s="157"/>
      <c r="AE191" s="157"/>
      <c r="AF191" s="157"/>
      <c r="AG191" s="262"/>
      <c r="AH191" s="163"/>
      <c r="AI191" s="197"/>
      <c r="AJ191" s="162"/>
      <c r="AK191" s="198"/>
      <c r="AL191" s="186"/>
      <c r="AM191" s="307"/>
      <c r="AN191" s="307"/>
      <c r="AO191" s="307"/>
      <c r="AP191" s="307"/>
      <c r="AQ191" s="307"/>
      <c r="AR191" s="307"/>
      <c r="AS191" s="307"/>
      <c r="AT191" s="307"/>
      <c r="AU191" s="307"/>
      <c r="AV191" s="307"/>
      <c r="AW191" s="307"/>
    </row>
    <row r="192" spans="1:50" ht="15" customHeight="1">
      <c r="F192" s="179"/>
      <c r="G192" s="180"/>
      <c r="H192" s="180"/>
      <c r="I192" s="220"/>
      <c r="J192" s="85"/>
      <c r="L192" s="112"/>
      <c r="M192" s="210" t="s">
        <v>312</v>
      </c>
      <c r="N192" s="210"/>
      <c r="O192" s="210"/>
      <c r="P192" s="210"/>
      <c r="Q192" s="210"/>
      <c r="R192" s="210"/>
      <c r="S192" s="210"/>
      <c r="T192" s="210"/>
      <c r="U192" s="210"/>
      <c r="V192" s="210"/>
      <c r="W192" s="210"/>
      <c r="X192" s="210"/>
      <c r="Y192" s="210"/>
      <c r="Z192" s="210"/>
      <c r="AA192" s="210"/>
      <c r="AB192" s="210"/>
      <c r="AC192" s="157"/>
      <c r="AD192" s="157"/>
      <c r="AE192" s="157"/>
      <c r="AF192" s="157"/>
      <c r="AG192" s="262"/>
      <c r="AH192" s="163"/>
      <c r="AI192" s="197"/>
      <c r="AJ192" s="162"/>
      <c r="AK192" s="198"/>
      <c r="AL192" s="186"/>
      <c r="AM192" s="307"/>
      <c r="AN192" s="307"/>
      <c r="AO192" s="307"/>
      <c r="AP192" s="307"/>
      <c r="AQ192" s="307"/>
      <c r="AR192" s="307"/>
      <c r="AS192" s="307"/>
      <c r="AT192" s="307"/>
      <c r="AU192" s="307"/>
      <c r="AV192" s="307"/>
      <c r="AW192" s="307"/>
    </row>
    <row r="193" spans="1:46" ht="15" customHeight="1">
      <c r="G193" s="179"/>
      <c r="H193" s="180"/>
      <c r="I193" s="180"/>
      <c r="J193" s="85"/>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307"/>
      <c r="AL193" s="307"/>
      <c r="AM193" s="307"/>
      <c r="AN193" s="307"/>
      <c r="AO193" s="307"/>
      <c r="AP193" s="307"/>
      <c r="AQ193" s="307"/>
      <c r="AR193" s="307"/>
      <c r="AS193" s="307"/>
      <c r="AT193" s="307"/>
    </row>
    <row r="194" spans="1:46" ht="15" customHeight="1">
      <c r="G194" s="179"/>
      <c r="H194" s="180"/>
      <c r="I194" s="180"/>
      <c r="J194" s="85"/>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307"/>
      <c r="AL194" s="307"/>
      <c r="AM194" s="307"/>
      <c r="AN194" s="307"/>
      <c r="AO194" s="307"/>
      <c r="AP194" s="307"/>
      <c r="AQ194" s="307"/>
      <c r="AR194" s="307"/>
      <c r="AS194" s="307"/>
      <c r="AT194" s="307"/>
    </row>
    <row r="195" spans="1:46" ht="15" customHeight="1">
      <c r="G195" s="179"/>
      <c r="H195" s="180"/>
      <c r="I195" s="180"/>
      <c r="J195" s="85"/>
      <c r="K195" s="180"/>
      <c r="L195" s="180"/>
      <c r="M195" s="180"/>
      <c r="N195" s="180"/>
      <c r="O195" s="180"/>
      <c r="P195" s="180"/>
      <c r="Q195" s="180"/>
      <c r="R195" s="180"/>
      <c r="S195" s="180"/>
      <c r="T195" s="180"/>
      <c r="U195" s="180"/>
      <c r="V195" s="180"/>
      <c r="W195" s="180"/>
      <c r="X195" s="180"/>
      <c r="Y195" s="180"/>
      <c r="Z195" s="180"/>
      <c r="AA195" s="180"/>
      <c r="AB195" s="180"/>
      <c r="AC195" s="180"/>
    </row>
    <row r="196" spans="1:46" ht="15" customHeight="1">
      <c r="G196" s="179"/>
      <c r="H196" s="180"/>
      <c r="I196" s="180"/>
      <c r="J196" s="85"/>
      <c r="K196" s="180"/>
      <c r="L196" s="180"/>
      <c r="M196" s="180"/>
      <c r="N196" s="180"/>
      <c r="O196" s="180"/>
      <c r="Q196" s="352"/>
      <c r="U196" s="114"/>
      <c r="V196" s="180"/>
      <c r="W196" s="180"/>
      <c r="X196" s="180"/>
      <c r="Y196" s="352"/>
      <c r="Z196" s="180"/>
      <c r="AA196" s="180"/>
      <c r="AB196" s="180"/>
      <c r="AC196" s="330"/>
      <c r="AD196" s="180"/>
    </row>
    <row r="197" spans="1:46" ht="15" customHeight="1">
      <c r="G197" s="179"/>
      <c r="H197" s="180"/>
      <c r="I197" s="180"/>
      <c r="J197" s="85"/>
      <c r="K197" s="180"/>
      <c r="L197" s="180"/>
      <c r="M197" s="180"/>
      <c r="N197" s="180"/>
      <c r="O197" s="180"/>
      <c r="Q197" s="337"/>
      <c r="Y197" s="180"/>
      <c r="Z197" s="180"/>
      <c r="AA197" s="180"/>
      <c r="AB197" s="180"/>
      <c r="AC197" s="180"/>
      <c r="AD197" s="180"/>
      <c r="AE197" s="180"/>
    </row>
    <row r="198" spans="1:46" ht="15" customHeight="1">
      <c r="G198" s="179"/>
      <c r="H198" s="180"/>
      <c r="I198" s="180"/>
      <c r="J198" s="85"/>
      <c r="K198" s="180"/>
      <c r="L198" s="180"/>
      <c r="M198" s="180"/>
      <c r="N198" s="180"/>
      <c r="O198" s="180"/>
      <c r="Q198" s="337"/>
      <c r="Y198" s="180"/>
      <c r="Z198" s="180"/>
      <c r="AA198" s="180"/>
      <c r="AB198" s="180"/>
      <c r="AC198" s="180"/>
      <c r="AD198" s="180"/>
      <c r="AE198" s="180"/>
    </row>
    <row r="199" spans="1:46" ht="15" customHeight="1">
      <c r="G199" s="179"/>
      <c r="H199" s="180"/>
      <c r="I199" s="180"/>
      <c r="J199" s="85"/>
      <c r="K199" s="180"/>
      <c r="L199" s="180"/>
      <c r="M199" s="180"/>
      <c r="N199" s="180"/>
      <c r="O199" s="180"/>
      <c r="P199" s="180"/>
      <c r="Q199" s="337"/>
      <c r="R199" s="180"/>
      <c r="S199" s="180"/>
      <c r="T199" s="180"/>
      <c r="U199" s="180"/>
      <c r="V199" s="180"/>
      <c r="W199" s="180"/>
      <c r="X199" s="180"/>
      <c r="Y199" s="180"/>
      <c r="Z199" s="180"/>
      <c r="AA199" s="180"/>
      <c r="AB199" s="180"/>
      <c r="AC199" s="180"/>
      <c r="AD199" s="180"/>
      <c r="AE199" s="180"/>
    </row>
    <row r="200" spans="1:46" ht="15" customHeight="1">
      <c r="G200" s="179"/>
      <c r="H200" s="180"/>
      <c r="I200" s="180"/>
      <c r="J200" s="85"/>
      <c r="K200" s="180"/>
      <c r="L200" s="180"/>
      <c r="M200" s="180"/>
      <c r="Q200" s="750" t="s">
        <v>88</v>
      </c>
      <c r="R200" s="870"/>
      <c r="S200" s="784">
        <v>1</v>
      </c>
      <c r="T200" s="869"/>
      <c r="U200" s="750" t="s">
        <v>87</v>
      </c>
      <c r="V200" s="783"/>
      <c r="W200" s="784">
        <v>1</v>
      </c>
      <c r="X200" s="868"/>
      <c r="Y200" s="750" t="s">
        <v>87</v>
      </c>
      <c r="Z200" s="191"/>
      <c r="AA200" s="113">
        <v>1</v>
      </c>
      <c r="AB200" s="330"/>
    </row>
    <row r="201" spans="1:46" ht="15" customHeight="1">
      <c r="G201" s="179"/>
      <c r="H201" s="180"/>
      <c r="I201" s="180"/>
      <c r="J201" s="85"/>
      <c r="K201" s="180"/>
      <c r="L201" s="180"/>
      <c r="M201" s="180"/>
      <c r="Q201" s="750"/>
      <c r="R201" s="870"/>
      <c r="S201" s="784"/>
      <c r="T201" s="869"/>
      <c r="U201" s="750"/>
      <c r="V201" s="783"/>
      <c r="W201" s="784"/>
      <c r="X201" s="868"/>
      <c r="Y201" s="750"/>
      <c r="Z201" s="444"/>
      <c r="AA201" s="210"/>
      <c r="AB201" s="115" t="s">
        <v>395</v>
      </c>
    </row>
    <row r="202" spans="1:46" ht="15" customHeight="1">
      <c r="G202" s="179"/>
      <c r="H202" s="180"/>
      <c r="I202" s="180"/>
      <c r="J202" s="85"/>
      <c r="K202" s="180"/>
      <c r="L202" s="180"/>
      <c r="M202" s="180"/>
      <c r="Q202" s="750"/>
      <c r="R202" s="870"/>
      <c r="S202" s="784"/>
      <c r="T202" s="869"/>
      <c r="U202" s="750"/>
      <c r="V202" s="446"/>
      <c r="W202" s="177"/>
      <c r="X202" s="210" t="s">
        <v>683</v>
      </c>
      <c r="Y202" s="260"/>
      <c r="Z202" s="260"/>
      <c r="AA202" s="260"/>
      <c r="AB202" s="575"/>
    </row>
    <row r="203" spans="1:46" ht="15" customHeight="1">
      <c r="G203" s="179"/>
      <c r="H203" s="180"/>
      <c r="I203" s="180"/>
      <c r="J203" s="85"/>
      <c r="K203" s="180"/>
      <c r="L203" s="180"/>
      <c r="M203" s="180"/>
      <c r="Q203" s="750"/>
      <c r="R203" s="265"/>
      <c r="S203" s="265"/>
      <c r="T203" s="264"/>
      <c r="U203" s="260"/>
      <c r="V203" s="260"/>
      <c r="W203" s="260"/>
      <c r="X203" s="260"/>
      <c r="Y203" s="260"/>
      <c r="Z203" s="260"/>
      <c r="AA203" s="260"/>
      <c r="AB203" s="575"/>
    </row>
    <row r="205" spans="1:46" s="35" customFormat="1" ht="17.100000000000001" customHeight="1">
      <c r="A205" s="98"/>
      <c r="B205" s="98"/>
      <c r="C205" s="86"/>
      <c r="D205" s="165"/>
      <c r="E205" s="225"/>
      <c r="F205" s="227"/>
      <c r="G205" s="227"/>
      <c r="H205" s="226"/>
      <c r="I205" s="226"/>
      <c r="J205" s="226"/>
      <c r="K205" s="226"/>
      <c r="L205" s="226"/>
      <c r="M205" s="226"/>
      <c r="N205" s="226"/>
      <c r="O205" s="226"/>
      <c r="P205" s="226"/>
      <c r="Q205" s="226"/>
      <c r="R205" s="226"/>
      <c r="S205" s="226"/>
      <c r="T205" s="167"/>
      <c r="U205" s="167"/>
      <c r="V205" s="167"/>
      <c r="W205" s="228"/>
      <c r="X205" s="228"/>
    </row>
    <row r="206" spans="1:46" s="34" customFormat="1" ht="11.25">
      <c r="A206" s="34" t="s">
        <v>280</v>
      </c>
    </row>
    <row r="207" spans="1:46" ht="11.25"/>
    <row r="208" spans="1:46" s="12" customFormat="1" ht="15" customHeight="1">
      <c r="C208" s="221"/>
      <c r="D208" s="128"/>
      <c r="E208" s="222"/>
    </row>
    <row r="210" spans="1:24" s="34" customFormat="1" ht="17.100000000000001" customHeight="1">
      <c r="A210" s="34" t="s">
        <v>279</v>
      </c>
    </row>
    <row r="212" spans="1:24" s="35" customFormat="1" ht="17.100000000000001" customHeight="1">
      <c r="A212" s="98"/>
      <c r="B212" s="98"/>
      <c r="C212" s="86"/>
      <c r="D212" s="165"/>
      <c r="E212" s="107">
        <v>1</v>
      </c>
      <c r="F212" s="108"/>
      <c r="G212" s="108"/>
      <c r="H212" s="108"/>
      <c r="I212" s="108"/>
      <c r="J212" s="108"/>
      <c r="K212" s="108"/>
      <c r="L212" s="108"/>
      <c r="M212" s="108"/>
      <c r="N212" s="108"/>
      <c r="O212" s="108"/>
      <c r="P212" s="108"/>
      <c r="Q212" s="108"/>
      <c r="R212" s="109"/>
      <c r="S212" s="109"/>
      <c r="T212" s="109"/>
      <c r="U212" s="110"/>
      <c r="V212" s="110"/>
      <c r="W212" s="110"/>
      <c r="X212" s="111"/>
    </row>
    <row r="214" spans="1:24" s="34" customFormat="1" ht="17.100000000000001" customHeight="1">
      <c r="A214" s="34" t="s">
        <v>280</v>
      </c>
    </row>
    <row r="215" spans="1:24" ht="17.100000000000001" customHeight="1">
      <c r="G215" s="95"/>
      <c r="H215" s="95"/>
    </row>
    <row r="216" spans="1:24" s="35" customFormat="1" ht="17.100000000000001" customHeight="1">
      <c r="A216" s="97"/>
      <c r="B216" s="88"/>
      <c r="C216" s="86"/>
      <c r="D216" s="165"/>
      <c r="E216" s="113" t="s">
        <v>96</v>
      </c>
      <c r="F216" s="108"/>
      <c r="G216" s="108"/>
      <c r="H216" s="108"/>
      <c r="I216" s="108"/>
      <c r="J216" s="109"/>
      <c r="K216" s="109"/>
      <c r="L216" s="109"/>
      <c r="M216" s="110"/>
      <c r="N216" s="110"/>
      <c r="O216" s="110"/>
      <c r="P216" s="111"/>
      <c r="Q216" s="89"/>
      <c r="R216" s="89"/>
      <c r="S216" s="89"/>
      <c r="T216" s="89"/>
      <c r="U216" s="89"/>
      <c r="V216" s="89"/>
      <c r="W216" s="89"/>
      <c r="X216" s="89"/>
    </row>
    <row r="218" spans="1:24" s="34" customFormat="1" ht="17.100000000000001" customHeight="1">
      <c r="A218" s="34" t="s">
        <v>281</v>
      </c>
    </row>
    <row r="219" spans="1:24" ht="17.100000000000001" customHeight="1">
      <c r="G219" s="95"/>
      <c r="H219" s="95"/>
    </row>
    <row r="220" spans="1:24" s="35" customFormat="1" ht="17.100000000000001" customHeight="1">
      <c r="A220" s="97"/>
      <c r="B220" s="88"/>
      <c r="C220" s="86"/>
      <c r="D220" s="165"/>
      <c r="E220" s="113" t="s">
        <v>96</v>
      </c>
      <c r="F220" s="108"/>
      <c r="G220" s="108"/>
      <c r="H220" s="108"/>
      <c r="I220" s="108"/>
      <c r="J220" s="109"/>
      <c r="K220" s="109"/>
      <c r="L220" s="109"/>
      <c r="M220" s="110"/>
      <c r="N220" s="110"/>
      <c r="O220" s="110"/>
      <c r="P220" s="111"/>
      <c r="Q220" s="89"/>
      <c r="R220" s="89"/>
      <c r="S220" s="89"/>
      <c r="T220" s="89"/>
      <c r="U220" s="89"/>
      <c r="V220" s="89"/>
      <c r="W220" s="89"/>
      <c r="X220" s="89"/>
    </row>
    <row r="222" spans="1:24" s="34" customFormat="1" ht="17.100000000000001" customHeight="1">
      <c r="A222" s="34" t="s">
        <v>308</v>
      </c>
      <c r="B222" s="34" t="s">
        <v>309</v>
      </c>
      <c r="C222" s="34" t="s">
        <v>310</v>
      </c>
    </row>
    <row r="224" spans="1:24" s="22" customFormat="1" ht="20.100000000000001" customHeight="1">
      <c r="A224" s="91"/>
      <c r="B224" s="90"/>
      <c r="C224" s="19"/>
      <c r="D224" s="20"/>
      <c r="F224" s="39" t="s">
        <v>84</v>
      </c>
      <c r="G224" s="26"/>
      <c r="I224" s="54"/>
    </row>
    <row r="225" spans="1:9" s="22" customFormat="1" ht="22.5">
      <c r="A225" s="91"/>
      <c r="B225" s="92"/>
      <c r="C225" s="19"/>
      <c r="D225" s="32"/>
      <c r="E225" s="31" t="s">
        <v>80</v>
      </c>
      <c r="F225" s="33"/>
      <c r="G225" s="26"/>
      <c r="I225" s="54"/>
    </row>
    <row r="226" spans="1:9" s="22" customFormat="1" ht="19.5">
      <c r="A226" s="91"/>
      <c r="B226" s="92"/>
      <c r="C226" s="19"/>
      <c r="D226" s="32"/>
      <c r="E226" s="31" t="s">
        <v>81</v>
      </c>
      <c r="F226" s="33"/>
      <c r="G226" s="26"/>
      <c r="I226" s="54"/>
    </row>
    <row r="227" spans="1:9" s="22" customFormat="1" ht="13.5" customHeight="1">
      <c r="A227" s="90"/>
      <c r="B227" s="90"/>
      <c r="C227" s="19"/>
      <c r="D227" s="23"/>
      <c r="E227" s="24"/>
      <c r="F227" s="38"/>
      <c r="G227" s="20"/>
      <c r="I227" s="54"/>
    </row>
    <row r="228" spans="1:9" s="22" customFormat="1" ht="20.100000000000001" customHeight="1">
      <c r="A228" s="91"/>
      <c r="B228" s="90"/>
      <c r="C228" s="19"/>
      <c r="D228" s="20"/>
      <c r="F228" s="39" t="s">
        <v>175</v>
      </c>
      <c r="G228" s="26"/>
      <c r="I228" s="54"/>
    </row>
    <row r="229" spans="1:9" s="22" customFormat="1" ht="22.5">
      <c r="A229" s="91"/>
      <c r="B229" s="92"/>
      <c r="C229" s="19"/>
      <c r="D229" s="32"/>
      <c r="E229" s="40" t="s">
        <v>90</v>
      </c>
      <c r="F229" s="33"/>
      <c r="G229" s="26"/>
      <c r="I229" s="54"/>
    </row>
    <row r="230" spans="1:9" s="22" customFormat="1" ht="22.5">
      <c r="A230" s="91"/>
      <c r="B230" s="92"/>
      <c r="C230" s="19"/>
      <c r="D230" s="32"/>
      <c r="E230" s="40" t="s">
        <v>174</v>
      </c>
      <c r="F230" s="33"/>
      <c r="G230" s="26"/>
      <c r="I230" s="54"/>
    </row>
    <row r="231" spans="1:9" s="22" customFormat="1" ht="13.5" customHeight="1">
      <c r="A231" s="90"/>
      <c r="B231" s="90"/>
      <c r="C231" s="19"/>
      <c r="D231" s="23"/>
      <c r="E231" s="24"/>
      <c r="F231" s="38"/>
      <c r="G231" s="20"/>
      <c r="I231" s="54"/>
    </row>
    <row r="232" spans="1:9" s="22" customFormat="1" ht="20.100000000000001" customHeight="1">
      <c r="A232" s="91"/>
      <c r="B232" s="90"/>
      <c r="C232" s="19"/>
      <c r="D232" s="20"/>
      <c r="F232" s="39" t="s">
        <v>176</v>
      </c>
      <c r="G232" s="26"/>
      <c r="I232" s="54"/>
    </row>
    <row r="233" spans="1:9" s="22" customFormat="1" ht="22.5">
      <c r="A233" s="91"/>
      <c r="B233" s="92"/>
      <c r="C233" s="19"/>
      <c r="D233" s="32"/>
      <c r="E233" s="40" t="s">
        <v>90</v>
      </c>
      <c r="F233" s="33"/>
      <c r="G233" s="26"/>
      <c r="I233" s="54"/>
    </row>
    <row r="234" spans="1:9" s="22" customFormat="1" ht="22.5">
      <c r="A234" s="91"/>
      <c r="B234" s="92"/>
      <c r="C234" s="19"/>
      <c r="D234" s="32"/>
      <c r="E234" s="40" t="s">
        <v>174</v>
      </c>
      <c r="F234" s="33"/>
      <c r="G234" s="26"/>
      <c r="I234" s="54"/>
    </row>
    <row r="235" spans="1:9" s="22" customFormat="1" ht="13.5" customHeight="1">
      <c r="A235" s="90"/>
      <c r="B235" s="90"/>
      <c r="C235" s="19"/>
      <c r="D235" s="23"/>
      <c r="E235" s="24"/>
      <c r="F235" s="38"/>
      <c r="G235" s="20"/>
      <c r="I235" s="54"/>
    </row>
    <row r="236" spans="1:9" s="22" customFormat="1" ht="20.100000000000001" customHeight="1">
      <c r="A236" s="91"/>
      <c r="B236" s="90"/>
      <c r="C236" s="19"/>
      <c r="D236" s="20"/>
      <c r="F236" s="39" t="s">
        <v>177</v>
      </c>
      <c r="G236" s="26"/>
      <c r="I236" s="54"/>
    </row>
    <row r="237" spans="1:9" s="22" customFormat="1" ht="22.5">
      <c r="A237" s="91"/>
      <c r="B237" s="92"/>
      <c r="C237" s="19"/>
      <c r="D237" s="32"/>
      <c r="E237" s="31" t="s">
        <v>90</v>
      </c>
      <c r="F237" s="33"/>
      <c r="G237" s="26"/>
      <c r="I237" s="54"/>
    </row>
    <row r="238" spans="1:9" s="22" customFormat="1" ht="19.5">
      <c r="A238" s="91"/>
      <c r="B238" s="92"/>
      <c r="C238" s="19"/>
      <c r="D238" s="32"/>
      <c r="E238" s="31" t="s">
        <v>91</v>
      </c>
      <c r="F238" s="33"/>
      <c r="G238" s="26"/>
      <c r="I238" s="54"/>
    </row>
    <row r="239" spans="1:9" s="22" customFormat="1" ht="22.5">
      <c r="A239" s="91"/>
      <c r="B239" s="92"/>
      <c r="C239" s="19"/>
      <c r="D239" s="32"/>
      <c r="E239" s="40" t="s">
        <v>174</v>
      </c>
      <c r="F239" s="33"/>
      <c r="G239" s="26"/>
      <c r="I239" s="54"/>
    </row>
    <row r="240" spans="1:9" s="22" customFormat="1" ht="19.5">
      <c r="A240" s="91"/>
      <c r="B240" s="92"/>
      <c r="C240" s="19"/>
      <c r="D240" s="32"/>
      <c r="E240" s="31" t="s">
        <v>92</v>
      </c>
      <c r="F240" s="33"/>
      <c r="G240" s="26"/>
      <c r="I240" s="54"/>
    </row>
    <row r="242" spans="1:83" s="34" customFormat="1" ht="17.100000000000001" customHeight="1">
      <c r="A242" s="34" t="s">
        <v>329</v>
      </c>
    </row>
    <row r="244" spans="1:83" s="132" customFormat="1" ht="14.25">
      <c r="A244" s="243" t="s">
        <v>53</v>
      </c>
      <c r="B244" s="140" t="s">
        <v>256</v>
      </c>
      <c r="C244" s="141"/>
      <c r="D244" s="143"/>
      <c r="E244" s="614"/>
      <c r="F244" s="450" t="s">
        <v>256</v>
      </c>
      <c r="G244" s="450" t="s">
        <v>256</v>
      </c>
      <c r="H244" s="450" t="s">
        <v>256</v>
      </c>
      <c r="I244" s="453"/>
      <c r="J244" s="451"/>
      <c r="K244" s="452"/>
      <c r="M244" s="620" t="str">
        <f>IF(ISERROR(INDEX(kind_of_nameforms,MATCH(E244,kind_of_forms,0),1)),"",INDEX(kind_of_nameforms,MATCH(E244,kind_of_forms,0),1))</f>
        <v/>
      </c>
    </row>
    <row r="247" spans="1:83" s="386" customFormat="1" ht="15">
      <c r="A247" s="34" t="s">
        <v>429</v>
      </c>
      <c r="B247" s="34"/>
      <c r="C247" s="34"/>
      <c r="D247" s="34"/>
      <c r="E247" s="34"/>
      <c r="F247" s="34"/>
      <c r="G247" s="34"/>
      <c r="H247" s="34"/>
      <c r="I247" s="34"/>
      <c r="J247" s="34"/>
      <c r="K247" s="34"/>
      <c r="L247" s="34"/>
      <c r="M247" s="34"/>
      <c r="N247" s="34"/>
      <c r="O247" s="34"/>
      <c r="P247" s="34"/>
      <c r="Q247" s="34"/>
      <c r="R247" s="34"/>
      <c r="S247" s="34"/>
      <c r="T247" s="34"/>
      <c r="U247" s="385"/>
      <c r="V247" s="34"/>
      <c r="W247" s="34"/>
    </row>
    <row r="248" spans="1:83" s="386" customFormat="1" ht="15">
      <c r="D248" s="500"/>
      <c r="E248" s="500"/>
      <c r="F248" s="500"/>
      <c r="G248" s="500"/>
      <c r="H248" s="500"/>
      <c r="I248" s="500"/>
      <c r="J248" s="500"/>
      <c r="K248" s="500"/>
      <c r="L248" s="500"/>
      <c r="U248" s="387"/>
    </row>
    <row r="249" spans="1:83" s="390" customFormat="1" ht="15" customHeight="1">
      <c r="A249" s="89"/>
      <c r="B249" s="249" t="s">
        <v>430</v>
      </c>
      <c r="C249" s="841"/>
      <c r="D249" s="705">
        <v>1</v>
      </c>
      <c r="E249" s="775"/>
      <c r="F249" s="494"/>
      <c r="G249" s="251">
        <v>0</v>
      </c>
      <c r="H249" s="499"/>
      <c r="I249" s="375"/>
      <c r="J249" s="537" t="s">
        <v>552</v>
      </c>
      <c r="K249" s="177"/>
      <c r="L249" s="391"/>
      <c r="M249" s="317">
        <f>mergeValue(H249)</f>
        <v>0</v>
      </c>
      <c r="N249" s="298"/>
      <c r="O249" s="298"/>
      <c r="P249" s="317" t="str">
        <f>IF(ISERROR(MATCH(Q249,MODesc,0)),"n","y")</f>
        <v>n</v>
      </c>
      <c r="Q249" s="298"/>
      <c r="R249" s="317" t="str">
        <f>K249&amp;"("&amp;L249&amp;")"</f>
        <v>()</v>
      </c>
      <c r="S249" s="249"/>
      <c r="T249" s="249"/>
      <c r="U249" s="373"/>
      <c r="V249" s="249"/>
      <c r="W249" s="249"/>
      <c r="X249" s="249"/>
      <c r="Y249" s="389"/>
      <c r="Z249" s="389"/>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c r="AZ249" s="350"/>
      <c r="BA249" s="350"/>
      <c r="BB249" s="350"/>
      <c r="BC249" s="350"/>
      <c r="BD249" s="350"/>
      <c r="BE249" s="350"/>
      <c r="BF249" s="350"/>
      <c r="BG249" s="350"/>
      <c r="BH249" s="350"/>
      <c r="BI249" s="350"/>
      <c r="BJ249" s="350"/>
      <c r="BK249" s="350"/>
      <c r="BL249" s="350"/>
      <c r="BM249" s="350"/>
      <c r="BN249" s="350"/>
      <c r="BO249" s="350"/>
      <c r="BP249" s="350"/>
      <c r="BQ249" s="350"/>
      <c r="BR249" s="350"/>
      <c r="BS249" s="350"/>
      <c r="BT249" s="350"/>
      <c r="BU249" s="350"/>
      <c r="BV249" s="389"/>
      <c r="BW249" s="389"/>
      <c r="BX249" s="389"/>
      <c r="BY249" s="389"/>
      <c r="BZ249" s="389"/>
      <c r="CA249" s="389"/>
      <c r="CB249" s="389"/>
      <c r="CC249" s="389"/>
      <c r="CD249" s="389"/>
      <c r="CE249" s="389"/>
    </row>
    <row r="250" spans="1:83" s="390" customFormat="1" ht="15" customHeight="1">
      <c r="A250" s="89"/>
      <c r="B250" s="89"/>
      <c r="C250" s="841"/>
      <c r="D250" s="705"/>
      <c r="E250" s="775"/>
      <c r="F250" s="375"/>
      <c r="G250" s="376"/>
      <c r="H250" s="177" t="s">
        <v>428</v>
      </c>
      <c r="I250" s="376"/>
      <c r="J250" s="376"/>
      <c r="K250" s="392"/>
      <c r="L250" s="391"/>
      <c r="M250" s="298"/>
      <c r="N250" s="298"/>
      <c r="O250" s="298"/>
      <c r="P250" s="298"/>
      <c r="Q250" s="317"/>
      <c r="R250" s="298"/>
      <c r="S250" s="249"/>
      <c r="T250" s="249"/>
      <c r="U250" s="373"/>
      <c r="V250" s="249"/>
      <c r="W250" s="249"/>
      <c r="X250" s="249"/>
      <c r="Y250" s="389"/>
      <c r="Z250" s="389"/>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0"/>
      <c r="BC250" s="350"/>
      <c r="BD250" s="350"/>
      <c r="BE250" s="350"/>
      <c r="BF250" s="350"/>
      <c r="BG250" s="350"/>
      <c r="BH250" s="350"/>
      <c r="BI250" s="350"/>
      <c r="BJ250" s="350"/>
      <c r="BK250" s="350"/>
      <c r="BL250" s="350"/>
      <c r="BM250" s="350"/>
      <c r="BN250" s="350"/>
      <c r="BO250" s="350"/>
      <c r="BP250" s="350"/>
      <c r="BQ250" s="350"/>
      <c r="BR250" s="350"/>
      <c r="BS250" s="350"/>
      <c r="BT250" s="350"/>
      <c r="BU250" s="350"/>
      <c r="BV250" s="389"/>
      <c r="BW250" s="389"/>
      <c r="BX250" s="389"/>
      <c r="BY250" s="389"/>
      <c r="BZ250" s="389"/>
      <c r="CA250" s="389"/>
      <c r="CB250" s="389"/>
      <c r="CC250" s="389"/>
      <c r="CD250" s="389"/>
      <c r="CE250" s="389"/>
    </row>
    <row r="251" spans="1:83" s="386" customFormat="1" ht="15">
      <c r="Q251" s="393"/>
      <c r="U251" s="387"/>
    </row>
    <row r="252" spans="1:83" s="386" customFormat="1" ht="15">
      <c r="A252" s="34" t="s">
        <v>431</v>
      </c>
      <c r="B252" s="34"/>
      <c r="C252" s="34"/>
      <c r="D252" s="34"/>
      <c r="E252" s="34"/>
      <c r="F252" s="34"/>
      <c r="G252" s="34"/>
      <c r="H252" s="34"/>
      <c r="I252" s="34"/>
      <c r="J252" s="34"/>
      <c r="K252" s="34"/>
      <c r="L252" s="34"/>
      <c r="M252" s="34"/>
      <c r="N252" s="34"/>
      <c r="O252" s="34"/>
      <c r="P252" s="34"/>
      <c r="Q252" s="394"/>
      <c r="R252" s="34"/>
      <c r="S252" s="34"/>
      <c r="T252" s="34"/>
      <c r="U252" s="385"/>
      <c r="V252" s="34"/>
      <c r="W252" s="34"/>
    </row>
    <row r="253" spans="1:83" s="386" customFormat="1" ht="15">
      <c r="F253" s="500"/>
      <c r="G253" s="500"/>
      <c r="H253" s="500"/>
      <c r="I253" s="500"/>
      <c r="J253" s="500"/>
      <c r="K253" s="500"/>
      <c r="L253" s="500"/>
      <c r="Q253" s="393"/>
      <c r="U253" s="387"/>
    </row>
    <row r="254" spans="1:83" s="390" customFormat="1" ht="15" customHeight="1">
      <c r="A254" s="89"/>
      <c r="B254" s="249" t="s">
        <v>430</v>
      </c>
      <c r="C254" s="842"/>
      <c r="D254" s="374"/>
      <c r="E254" s="622"/>
      <c r="F254" s="849"/>
      <c r="G254" s="705">
        <v>0</v>
      </c>
      <c r="H254" s="840"/>
      <c r="I254" s="375"/>
      <c r="J254" s="537" t="s">
        <v>552</v>
      </c>
      <c r="K254" s="177"/>
      <c r="L254" s="391"/>
      <c r="M254" s="317">
        <f>mergeValue(H254)</f>
        <v>0</v>
      </c>
      <c r="N254" s="298"/>
      <c r="O254" s="298"/>
      <c r="P254" s="298"/>
      <c r="Q254" s="298"/>
      <c r="R254" s="317" t="str">
        <f>K254&amp;"("&amp;L254&amp;")"</f>
        <v>()</v>
      </c>
      <c r="S254" s="249"/>
      <c r="T254" s="249"/>
      <c r="U254" s="373"/>
      <c r="V254" s="249"/>
      <c r="W254" s="249"/>
      <c r="X254" s="249"/>
      <c r="Y254" s="389"/>
      <c r="Z254" s="389"/>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c r="AZ254" s="350"/>
      <c r="BA254" s="350"/>
      <c r="BB254" s="350"/>
      <c r="BC254" s="350"/>
      <c r="BD254" s="350"/>
      <c r="BE254" s="350"/>
      <c r="BF254" s="350"/>
      <c r="BG254" s="350"/>
      <c r="BH254" s="350"/>
      <c r="BI254" s="350"/>
      <c r="BJ254" s="350"/>
      <c r="BK254" s="350"/>
      <c r="BL254" s="350"/>
      <c r="BM254" s="350"/>
      <c r="BN254" s="350"/>
      <c r="BO254" s="350"/>
      <c r="BP254" s="350"/>
      <c r="BQ254" s="350"/>
      <c r="BR254" s="350"/>
      <c r="BS254" s="350"/>
      <c r="BT254" s="350"/>
      <c r="BU254" s="350"/>
      <c r="BV254" s="389"/>
      <c r="BW254" s="389"/>
      <c r="BX254" s="389"/>
      <c r="BY254" s="389"/>
      <c r="BZ254" s="389"/>
      <c r="CA254" s="389"/>
      <c r="CB254" s="389"/>
      <c r="CC254" s="389"/>
      <c r="CD254" s="389"/>
      <c r="CE254" s="389"/>
    </row>
    <row r="255" spans="1:83" s="390" customFormat="1" ht="15" customHeight="1">
      <c r="A255" s="89"/>
      <c r="B255" s="89"/>
      <c r="C255" s="842"/>
      <c r="D255" s="374"/>
      <c r="E255" s="622"/>
      <c r="F255" s="849"/>
      <c r="G255" s="705"/>
      <c r="H255" s="840"/>
      <c r="I255" s="376"/>
      <c r="J255" s="376"/>
      <c r="K255" s="177" t="s">
        <v>4</v>
      </c>
      <c r="L255" s="391"/>
      <c r="M255" s="298"/>
      <c r="N255" s="298"/>
      <c r="O255" s="298"/>
      <c r="P255" s="298"/>
      <c r="Q255" s="317"/>
      <c r="R255" s="298"/>
      <c r="S255" s="249"/>
      <c r="T255" s="249"/>
      <c r="U255" s="373"/>
      <c r="V255" s="249"/>
      <c r="W255" s="249"/>
      <c r="X255" s="249"/>
      <c r="Y255" s="389"/>
      <c r="Z255" s="389"/>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c r="AZ255" s="350"/>
      <c r="BA255" s="350"/>
      <c r="BB255" s="350"/>
      <c r="BC255" s="350"/>
      <c r="BD255" s="350"/>
      <c r="BE255" s="350"/>
      <c r="BF255" s="350"/>
      <c r="BG255" s="350"/>
      <c r="BH255" s="350"/>
      <c r="BI255" s="350"/>
      <c r="BJ255" s="350"/>
      <c r="BK255" s="350"/>
      <c r="BL255" s="350"/>
      <c r="BM255" s="350"/>
      <c r="BN255" s="350"/>
      <c r="BO255" s="350"/>
      <c r="BP255" s="350"/>
      <c r="BQ255" s="350"/>
      <c r="BR255" s="350"/>
      <c r="BS255" s="350"/>
      <c r="BT255" s="350"/>
      <c r="BU255" s="350"/>
      <c r="BV255" s="389"/>
      <c r="BW255" s="389"/>
      <c r="BX255" s="389"/>
      <c r="BY255" s="389"/>
      <c r="BZ255" s="389"/>
      <c r="CA255" s="389"/>
      <c r="CB255" s="389"/>
      <c r="CC255" s="389"/>
      <c r="CD255" s="389"/>
      <c r="CE255" s="389"/>
    </row>
    <row r="256" spans="1:83" s="386" customFormat="1" ht="15">
      <c r="Q256" s="393"/>
      <c r="U256" s="387"/>
    </row>
    <row r="257" spans="1:83" s="386" customFormat="1" ht="15">
      <c r="A257" s="34" t="s">
        <v>432</v>
      </c>
      <c r="B257" s="34"/>
      <c r="C257" s="34"/>
      <c r="D257" s="34"/>
      <c r="E257" s="34"/>
      <c r="F257" s="34"/>
      <c r="G257" s="34"/>
      <c r="H257" s="34"/>
      <c r="I257" s="34"/>
      <c r="J257" s="34"/>
      <c r="K257" s="34"/>
      <c r="L257" s="34"/>
      <c r="M257" s="34"/>
      <c r="N257" s="34"/>
      <c r="O257" s="34"/>
      <c r="P257" s="34"/>
      <c r="Q257" s="394"/>
      <c r="R257" s="34"/>
      <c r="S257" s="34"/>
      <c r="T257" s="34"/>
      <c r="U257" s="385"/>
      <c r="V257" s="34"/>
      <c r="W257" s="34"/>
    </row>
    <row r="258" spans="1:83" s="386" customFormat="1" ht="15">
      <c r="Q258" s="393"/>
      <c r="U258" s="387"/>
    </row>
    <row r="259" spans="1:83" s="390" customFormat="1" ht="15" customHeight="1">
      <c r="A259" s="89"/>
      <c r="B259" s="249" t="s">
        <v>430</v>
      </c>
      <c r="C259" s="541"/>
      <c r="D259" s="386"/>
      <c r="E259" s="623"/>
      <c r="F259" s="386"/>
      <c r="G259" s="386"/>
      <c r="H259" s="386"/>
      <c r="I259" s="331"/>
      <c r="J259" s="251">
        <v>0</v>
      </c>
      <c r="K259" s="540"/>
      <c r="L259" s="372"/>
      <c r="M259" s="317">
        <f>mergeValue(H259)</f>
        <v>0</v>
      </c>
      <c r="N259" s="298"/>
      <c r="O259" s="298"/>
      <c r="P259" s="298"/>
      <c r="Q259" s="298"/>
      <c r="R259" s="317" t="str">
        <f>K259&amp;" ("&amp;L259&amp;")"</f>
        <v xml:space="preserve"> ()</v>
      </c>
      <c r="S259" s="249"/>
      <c r="T259" s="249"/>
      <c r="U259" s="373"/>
      <c r="V259" s="249"/>
      <c r="W259" s="249"/>
      <c r="X259" s="249"/>
      <c r="Y259" s="389"/>
      <c r="Z259" s="389"/>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c r="AZ259" s="350"/>
      <c r="BA259" s="350"/>
      <c r="BB259" s="350"/>
      <c r="BC259" s="350"/>
      <c r="BD259" s="350"/>
      <c r="BE259" s="350"/>
      <c r="BF259" s="350"/>
      <c r="BG259" s="350"/>
      <c r="BH259" s="350"/>
      <c r="BI259" s="350"/>
      <c r="BJ259" s="350"/>
      <c r="BK259" s="350"/>
      <c r="BL259" s="350"/>
      <c r="BM259" s="350"/>
      <c r="BN259" s="350"/>
      <c r="BO259" s="350"/>
      <c r="BP259" s="350"/>
      <c r="BQ259" s="350"/>
      <c r="BR259" s="350"/>
      <c r="BS259" s="350"/>
      <c r="BT259" s="350"/>
      <c r="BU259" s="350"/>
      <c r="BV259" s="389"/>
      <c r="BW259" s="389"/>
      <c r="BX259" s="389"/>
      <c r="BY259" s="389"/>
      <c r="BZ259" s="389"/>
      <c r="CA259" s="389"/>
      <c r="CB259" s="389"/>
      <c r="CC259" s="389"/>
      <c r="CD259" s="389"/>
      <c r="CE259" s="389"/>
    </row>
    <row r="261" spans="1:83" ht="11.25"/>
    <row r="262" spans="1:83" s="34" customFormat="1" ht="11.25">
      <c r="A262" s="34" t="s">
        <v>479</v>
      </c>
    </row>
    <row r="263" spans="1:83" ht="11.25"/>
    <row r="264" spans="1:83" s="35" customFormat="1" ht="20.100000000000001" customHeight="1">
      <c r="A264" s="97"/>
      <c r="B264" s="249"/>
      <c r="C264" s="86"/>
      <c r="D264" s="250"/>
      <c r="E264" s="421"/>
      <c r="F264" s="416"/>
      <c r="G264" s="422"/>
      <c r="I264" s="317"/>
      <c r="J264" s="317"/>
    </row>
    <row r="265" spans="1:83" ht="11.25"/>
    <row r="266" spans="1:83" ht="11.25"/>
    <row r="267" spans="1:83" s="34" customFormat="1" ht="11.25">
      <c r="A267" s="34" t="s">
        <v>495</v>
      </c>
    </row>
    <row r="268" spans="1:83" ht="11.25"/>
    <row r="269" spans="1:83" s="35" customFormat="1" ht="20.100000000000001" customHeight="1">
      <c r="A269" s="412"/>
      <c r="B269" s="249"/>
      <c r="C269" s="86"/>
      <c r="D269" s="250"/>
      <c r="E269" s="425"/>
      <c r="F269" s="424" t="s">
        <v>484</v>
      </c>
      <c r="G269" s="424" t="s">
        <v>484</v>
      </c>
      <c r="H269" s="451"/>
      <c r="I269" s="317"/>
      <c r="K269" s="317"/>
      <c r="L269" s="317"/>
    </row>
    <row r="270" spans="1:83" ht="11.25"/>
    <row r="271" spans="1:83" ht="11.25"/>
    <row r="272" spans="1:83" s="34" customFormat="1" ht="11.25">
      <c r="A272" s="34" t="s">
        <v>496</v>
      </c>
    </row>
    <row r="273" spans="1:12" ht="11.25"/>
    <row r="274" spans="1:12" s="35" customFormat="1" ht="20.100000000000001" customHeight="1">
      <c r="A274" s="412"/>
      <c r="B274" s="249"/>
      <c r="C274" s="86"/>
      <c r="D274" s="250"/>
      <c r="E274" s="425"/>
      <c r="F274" s="424" t="s">
        <v>484</v>
      </c>
      <c r="G274" s="557"/>
      <c r="H274" s="424" t="s">
        <v>484</v>
      </c>
      <c r="I274" s="317"/>
      <c r="K274" s="317"/>
      <c r="L274" s="317"/>
    </row>
    <row r="275" spans="1:12" ht="11.25"/>
    <row r="276" spans="1:12" ht="11.25"/>
    <row r="277" spans="1:12" s="34" customFormat="1" ht="11.25">
      <c r="A277" s="34" t="s">
        <v>497</v>
      </c>
    </row>
    <row r="278" spans="1:12" ht="11.25"/>
    <row r="279" spans="1:12" s="35" customFormat="1" ht="20.100000000000001" customHeight="1">
      <c r="A279" s="412"/>
      <c r="B279" s="249"/>
      <c r="C279" s="86"/>
      <c r="D279" s="250"/>
      <c r="E279" s="432">
        <f>E278</f>
        <v>0</v>
      </c>
      <c r="F279" s="424" t="s">
        <v>484</v>
      </c>
      <c r="G279" s="557"/>
      <c r="H279" s="424" t="s">
        <v>484</v>
      </c>
      <c r="I279" s="317"/>
      <c r="K279" s="317"/>
      <c r="L279" s="317"/>
    </row>
    <row r="280" spans="1:12" s="35" customFormat="1" ht="14.25">
      <c r="A280" s="412"/>
      <c r="B280" s="249"/>
      <c r="C280" s="86"/>
      <c r="D280" s="102"/>
      <c r="E280" s="433"/>
      <c r="F280" s="434"/>
      <c r="G280"/>
      <c r="H280" s="434"/>
      <c r="I280" s="317"/>
      <c r="K280" s="317"/>
      <c r="L280" s="317"/>
    </row>
    <row r="282" spans="1:12" s="34" customFormat="1" ht="11.25">
      <c r="A282" s="34" t="s">
        <v>498</v>
      </c>
    </row>
    <row r="283" spans="1:12" ht="11.25"/>
    <row r="284" spans="1:12" s="35" customFormat="1" ht="20.100000000000001" customHeight="1">
      <c r="A284" s="412"/>
      <c r="B284" s="249"/>
      <c r="C284" s="86"/>
      <c r="D284" s="250"/>
      <c r="E284" s="432">
        <f>E283</f>
        <v>0</v>
      </c>
      <c r="F284" s="424" t="s">
        <v>484</v>
      </c>
      <c r="G284" s="435"/>
      <c r="H284" s="424" t="s">
        <v>484</v>
      </c>
      <c r="I284" s="317"/>
      <c r="K284" s="317"/>
      <c r="L284" s="317"/>
    </row>
    <row r="287" spans="1:12" s="34" customFormat="1" ht="17.100000000000001" customHeight="1">
      <c r="A287" s="34" t="s">
        <v>542</v>
      </c>
    </row>
    <row r="289" spans="1:20" s="255" customFormat="1" ht="409.5">
      <c r="A289" s="749">
        <v>1</v>
      </c>
      <c r="B289" s="319"/>
      <c r="C289" s="319"/>
      <c r="D289" s="319"/>
      <c r="F289" s="473" t="str">
        <f>"2." &amp;mergeValue(A289)</f>
        <v>2.1</v>
      </c>
      <c r="G289" s="560" t="s">
        <v>529</v>
      </c>
      <c r="H289" s="456"/>
      <c r="I289" s="286" t="s">
        <v>625</v>
      </c>
      <c r="J289" s="472"/>
      <c r="K289" s="319"/>
      <c r="L289" s="319"/>
      <c r="M289" s="319"/>
      <c r="N289" s="319"/>
      <c r="O289" s="319"/>
      <c r="P289" s="319"/>
      <c r="Q289" s="319"/>
      <c r="R289" s="319"/>
      <c r="S289" s="319"/>
      <c r="T289" s="319"/>
    </row>
    <row r="290" spans="1:20" s="255" customFormat="1" ht="90">
      <c r="A290" s="749"/>
      <c r="B290" s="319"/>
      <c r="C290" s="319"/>
      <c r="D290" s="319"/>
      <c r="F290" s="473" t="str">
        <f>"3." &amp;mergeValue(A290)</f>
        <v>3.1</v>
      </c>
      <c r="G290" s="560" t="s">
        <v>530</v>
      </c>
      <c r="H290" s="456"/>
      <c r="I290" s="286" t="s">
        <v>623</v>
      </c>
      <c r="J290" s="472"/>
      <c r="K290" s="319"/>
      <c r="L290" s="319"/>
      <c r="M290" s="319"/>
      <c r="N290" s="319"/>
      <c r="O290" s="319"/>
      <c r="P290" s="319"/>
      <c r="Q290" s="319"/>
      <c r="R290" s="319"/>
      <c r="S290" s="319"/>
      <c r="T290" s="319"/>
    </row>
    <row r="291" spans="1:20" s="255" customFormat="1" ht="45">
      <c r="A291" s="749"/>
      <c r="B291" s="319"/>
      <c r="C291" s="319"/>
      <c r="D291" s="319"/>
      <c r="F291" s="473" t="str">
        <f>"4."&amp;mergeValue(A291)</f>
        <v>4.1</v>
      </c>
      <c r="G291" s="560" t="s">
        <v>531</v>
      </c>
      <c r="H291" s="457" t="s">
        <v>484</v>
      </c>
      <c r="I291" s="286"/>
      <c r="J291" s="472"/>
      <c r="K291" s="319"/>
      <c r="L291" s="319"/>
      <c r="M291" s="319"/>
      <c r="N291" s="319"/>
      <c r="O291" s="319"/>
      <c r="P291" s="319"/>
      <c r="Q291" s="319"/>
      <c r="R291" s="319"/>
      <c r="S291" s="319"/>
      <c r="T291" s="319"/>
    </row>
    <row r="292" spans="1:20" s="255" customFormat="1" ht="101.25">
      <c r="A292" s="749"/>
      <c r="B292" s="749">
        <v>1</v>
      </c>
      <c r="C292" s="482"/>
      <c r="D292" s="482"/>
      <c r="F292" s="473" t="str">
        <f>"4."&amp;mergeValue(A292) &amp;"."&amp;mergeValue(B292)</f>
        <v>4.1.1</v>
      </c>
      <c r="G292" s="463" t="s">
        <v>627</v>
      </c>
      <c r="H292" s="456" t="str">
        <f>IF(region_name="","",region_name)</f>
        <v>Тюменская область</v>
      </c>
      <c r="I292" s="286" t="s">
        <v>534</v>
      </c>
      <c r="J292" s="472"/>
      <c r="K292" s="319"/>
      <c r="L292" s="319"/>
      <c r="M292" s="319"/>
      <c r="N292" s="319"/>
      <c r="O292" s="319"/>
      <c r="P292" s="319"/>
      <c r="Q292" s="319"/>
      <c r="R292" s="319"/>
      <c r="S292" s="319"/>
      <c r="T292" s="319"/>
    </row>
    <row r="293" spans="1:20" s="255" customFormat="1" ht="191.25">
      <c r="A293" s="749"/>
      <c r="B293" s="749"/>
      <c r="C293" s="749">
        <v>1</v>
      </c>
      <c r="D293" s="482"/>
      <c r="F293" s="473" t="str">
        <f>"4."&amp;mergeValue(A293) &amp;"."&amp;mergeValue(B293)&amp;"."&amp;mergeValue(C293)</f>
        <v>4.1.1.1</v>
      </c>
      <c r="G293" s="481" t="s">
        <v>532</v>
      </c>
      <c r="H293" s="456"/>
      <c r="I293" s="286" t="s">
        <v>535</v>
      </c>
      <c r="J293" s="472"/>
      <c r="K293" s="319"/>
      <c r="L293" s="319"/>
      <c r="M293" s="319"/>
      <c r="N293" s="319"/>
      <c r="O293" s="319"/>
      <c r="P293" s="319"/>
      <c r="Q293" s="319"/>
      <c r="R293" s="319"/>
      <c r="S293" s="319"/>
      <c r="T293" s="319"/>
    </row>
    <row r="294" spans="1:20" s="255" customFormat="1" ht="33.75" customHeight="1">
      <c r="A294" s="749"/>
      <c r="B294" s="749"/>
      <c r="C294" s="749"/>
      <c r="D294" s="482">
        <v>1</v>
      </c>
      <c r="F294" s="473" t="str">
        <f>"4."&amp;mergeValue(A294) &amp;"."&amp;mergeValue(B294)&amp;"."&amp;mergeValue(C294)&amp;"."&amp;mergeValue(D294)</f>
        <v>4.1.1.1.1</v>
      </c>
      <c r="G294" s="563" t="s">
        <v>533</v>
      </c>
      <c r="H294" s="456"/>
      <c r="I294" s="777" t="s">
        <v>626</v>
      </c>
      <c r="J294" s="472"/>
      <c r="K294" s="319"/>
      <c r="L294" s="319"/>
      <c r="M294" s="319"/>
      <c r="N294" s="319"/>
      <c r="O294" s="319"/>
      <c r="P294" s="319"/>
      <c r="Q294" s="319"/>
      <c r="R294" s="319"/>
      <c r="S294" s="319"/>
      <c r="T294" s="319"/>
    </row>
    <row r="295" spans="1:20" s="255" customFormat="1" ht="18.75">
      <c r="A295" s="749"/>
      <c r="B295" s="749"/>
      <c r="C295" s="749"/>
      <c r="D295" s="482"/>
      <c r="F295" s="567"/>
      <c r="G295" s="568" t="s">
        <v>4</v>
      </c>
      <c r="H295" s="569"/>
      <c r="I295" s="777"/>
      <c r="J295" s="472"/>
      <c r="K295" s="319"/>
      <c r="L295" s="319"/>
      <c r="M295" s="319"/>
      <c r="N295" s="319"/>
      <c r="O295" s="319"/>
      <c r="P295" s="319"/>
      <c r="Q295" s="319"/>
      <c r="R295" s="319"/>
      <c r="S295" s="319"/>
      <c r="T295" s="319"/>
    </row>
    <row r="296" spans="1:20" s="255" customFormat="1" ht="18.75">
      <c r="A296" s="749"/>
      <c r="B296" s="749"/>
      <c r="C296" s="482"/>
      <c r="D296" s="482"/>
      <c r="F296" s="478"/>
      <c r="G296" s="162" t="s">
        <v>428</v>
      </c>
      <c r="H296" s="479"/>
      <c r="I296" s="480"/>
      <c r="J296" s="472"/>
      <c r="K296" s="319"/>
      <c r="L296" s="319"/>
      <c r="M296" s="319"/>
      <c r="N296" s="319"/>
      <c r="O296" s="319"/>
      <c r="P296" s="319"/>
      <c r="Q296" s="319"/>
      <c r="R296" s="319"/>
      <c r="S296" s="319"/>
      <c r="T296" s="319"/>
    </row>
    <row r="297" spans="1:20" s="255" customFormat="1" ht="18.75">
      <c r="A297" s="749"/>
      <c r="B297" s="319"/>
      <c r="C297" s="319"/>
      <c r="D297" s="319"/>
      <c r="F297" s="478"/>
      <c r="G297" s="177" t="s">
        <v>541</v>
      </c>
      <c r="H297" s="479"/>
      <c r="I297" s="480"/>
      <c r="J297" s="472"/>
      <c r="K297" s="319"/>
      <c r="L297" s="319"/>
      <c r="M297" s="319"/>
      <c r="N297" s="319"/>
      <c r="O297" s="319"/>
      <c r="P297" s="319"/>
      <c r="Q297" s="319"/>
      <c r="R297" s="319"/>
      <c r="S297" s="319"/>
      <c r="T297" s="319"/>
    </row>
    <row r="298" spans="1:20" s="255" customFormat="1" ht="18.75">
      <c r="A298" s="319"/>
      <c r="B298" s="319"/>
      <c r="C298" s="319"/>
      <c r="D298" s="319"/>
      <c r="F298" s="478"/>
      <c r="G298" s="210" t="s">
        <v>540</v>
      </c>
      <c r="H298" s="479"/>
      <c r="I298" s="480"/>
      <c r="J298" s="472"/>
      <c r="K298" s="319"/>
      <c r="L298" s="319"/>
      <c r="M298" s="319"/>
      <c r="N298" s="319"/>
      <c r="O298" s="319"/>
      <c r="P298" s="319"/>
      <c r="Q298" s="319"/>
      <c r="R298" s="319"/>
      <c r="S298" s="319"/>
      <c r="T298" s="319"/>
    </row>
  </sheetData>
  <sheetProtection formatColumns="0" formatRows="0"/>
  <dataConsolidate leftLabels="1"/>
  <mergeCells count="227">
    <mergeCell ref="N66:N67"/>
    <mergeCell ref="N181:AK181"/>
    <mergeCell ref="I64:I69"/>
    <mergeCell ref="I80:I85"/>
    <mergeCell ref="S82:S83"/>
    <mergeCell ref="O92:AA92"/>
    <mergeCell ref="X100:X101"/>
    <mergeCell ref="J81:J84"/>
    <mergeCell ref="I97:I103"/>
    <mergeCell ref="O77:V77"/>
    <mergeCell ref="W82:W84"/>
    <mergeCell ref="W98:W99"/>
    <mergeCell ref="Z100:Z101"/>
    <mergeCell ref="W100:W101"/>
    <mergeCell ref="Y100:Y101"/>
    <mergeCell ref="J98:J102"/>
    <mergeCell ref="Z98:Z99"/>
    <mergeCell ref="T82:T83"/>
    <mergeCell ref="N166:AL166"/>
    <mergeCell ref="N167:AL167"/>
    <mergeCell ref="AL184:AL189"/>
    <mergeCell ref="U154:U155"/>
    <mergeCell ref="R137:R138"/>
    <mergeCell ref="R154:R155"/>
    <mergeCell ref="L169:L173"/>
    <mergeCell ref="S154:S155"/>
    <mergeCell ref="X184:X185"/>
    <mergeCell ref="R184:R186"/>
    <mergeCell ref="T184:T186"/>
    <mergeCell ref="W184:W185"/>
    <mergeCell ref="J136:J139"/>
    <mergeCell ref="T137:T138"/>
    <mergeCell ref="Y200:Y201"/>
    <mergeCell ref="X200:X201"/>
    <mergeCell ref="W200:W201"/>
    <mergeCell ref="Y184:Y185"/>
    <mergeCell ref="V200:V201"/>
    <mergeCell ref="Q200:Q203"/>
    <mergeCell ref="U200:U202"/>
    <mergeCell ref="T200:T202"/>
    <mergeCell ref="R200:R202"/>
    <mergeCell ref="S200:S202"/>
    <mergeCell ref="D9:D12"/>
    <mergeCell ref="D14:D17"/>
    <mergeCell ref="S34:S35"/>
    <mergeCell ref="O9:O10"/>
    <mergeCell ref="R25:T26"/>
    <mergeCell ref="I9:I11"/>
    <mergeCell ref="H14:H16"/>
    <mergeCell ref="J14:J16"/>
    <mergeCell ref="I152:I157"/>
    <mergeCell ref="I135:I140"/>
    <mergeCell ref="I118:I123"/>
    <mergeCell ref="K14:K16"/>
    <mergeCell ref="T50:T51"/>
    <mergeCell ref="J119:J122"/>
    <mergeCell ref="J153:J156"/>
    <mergeCell ref="M14:M15"/>
    <mergeCell ref="O14:O15"/>
    <mergeCell ref="O95:AA95"/>
    <mergeCell ref="R82:R83"/>
    <mergeCell ref="L14:L15"/>
    <mergeCell ref="O25:Q25"/>
    <mergeCell ref="O136:V136"/>
    <mergeCell ref="O93:AA93"/>
    <mergeCell ref="S27:T27"/>
    <mergeCell ref="L9:L10"/>
    <mergeCell ref="J65:J68"/>
    <mergeCell ref="O26:O27"/>
    <mergeCell ref="O28:U28"/>
    <mergeCell ref="N34:N35"/>
    <mergeCell ref="N14:N15"/>
    <mergeCell ref="E9:E12"/>
    <mergeCell ref="N9:N10"/>
    <mergeCell ref="K9:K11"/>
    <mergeCell ref="J9:J11"/>
    <mergeCell ref="F9:F12"/>
    <mergeCell ref="E14:E17"/>
    <mergeCell ref="I14:I16"/>
    <mergeCell ref="M9:M10"/>
    <mergeCell ref="F14:F17"/>
    <mergeCell ref="G9:G12"/>
    <mergeCell ref="I32:I37"/>
    <mergeCell ref="I48:I53"/>
    <mergeCell ref="H9:H11"/>
    <mergeCell ref="U34:U35"/>
    <mergeCell ref="U25:U27"/>
    <mergeCell ref="S66:S67"/>
    <mergeCell ref="O45:V45"/>
    <mergeCell ref="O46:V46"/>
    <mergeCell ref="G14:G17"/>
    <mergeCell ref="W25:W27"/>
    <mergeCell ref="S50:S51"/>
    <mergeCell ref="R34:R35"/>
    <mergeCell ref="T34:T35"/>
    <mergeCell ref="J49:J52"/>
    <mergeCell ref="R50:R51"/>
    <mergeCell ref="J33:J36"/>
    <mergeCell ref="P26:Q26"/>
    <mergeCell ref="O29:AC29"/>
    <mergeCell ref="O30:AC30"/>
    <mergeCell ref="O31:AC31"/>
    <mergeCell ref="O32:AC32"/>
    <mergeCell ref="O33:AC33"/>
    <mergeCell ref="AD34:AD36"/>
    <mergeCell ref="O47:V47"/>
    <mergeCell ref="O48:V48"/>
    <mergeCell ref="O49:V49"/>
    <mergeCell ref="N50:N51"/>
    <mergeCell ref="Y34:Y35"/>
    <mergeCell ref="Z34:Z35"/>
    <mergeCell ref="AA34:AA35"/>
    <mergeCell ref="AB34:AB35"/>
    <mergeCell ref="E33:E36"/>
    <mergeCell ref="A45:A56"/>
    <mergeCell ref="E49:E52"/>
    <mergeCell ref="B46:B55"/>
    <mergeCell ref="C47:C54"/>
    <mergeCell ref="O115:V115"/>
    <mergeCell ref="Y98:Y99"/>
    <mergeCell ref="O114:V114"/>
    <mergeCell ref="W50:W52"/>
    <mergeCell ref="U50:U51"/>
    <mergeCell ref="X98:X99"/>
    <mergeCell ref="O64:V64"/>
    <mergeCell ref="O65:V65"/>
    <mergeCell ref="W66:W68"/>
    <mergeCell ref="T66:T67"/>
    <mergeCell ref="O61:V61"/>
    <mergeCell ref="O62:V62"/>
    <mergeCell ref="O63:V63"/>
    <mergeCell ref="D48:D53"/>
    <mergeCell ref="U82:U83"/>
    <mergeCell ref="O78:V78"/>
    <mergeCell ref="O79:V79"/>
    <mergeCell ref="A61:A72"/>
    <mergeCell ref="D80:D85"/>
    <mergeCell ref="B62:B71"/>
    <mergeCell ref="C63:C70"/>
    <mergeCell ref="A77:A88"/>
    <mergeCell ref="B78:B87"/>
    <mergeCell ref="C79:C86"/>
    <mergeCell ref="A29:A40"/>
    <mergeCell ref="B30:B39"/>
    <mergeCell ref="C31:C38"/>
    <mergeCell ref="D32:D37"/>
    <mergeCell ref="E81:E84"/>
    <mergeCell ref="D64:D69"/>
    <mergeCell ref="F254:F255"/>
    <mergeCell ref="G254:G255"/>
    <mergeCell ref="C183:C189"/>
    <mergeCell ref="C168:C174"/>
    <mergeCell ref="E65:E68"/>
    <mergeCell ref="D249:D250"/>
    <mergeCell ref="E249:E250"/>
    <mergeCell ref="D184:D188"/>
    <mergeCell ref="AM169:AM174"/>
    <mergeCell ref="Z169:Z170"/>
    <mergeCell ref="Y169:Y170"/>
    <mergeCell ref="U169:U171"/>
    <mergeCell ref="U137:U138"/>
    <mergeCell ref="S169:S171"/>
    <mergeCell ref="N183:AK183"/>
    <mergeCell ref="Q169:Q172"/>
    <mergeCell ref="W169:W170"/>
    <mergeCell ref="N182:AK182"/>
    <mergeCell ref="P169:P172"/>
    <mergeCell ref="O149:V149"/>
    <mergeCell ref="N168:AL168"/>
    <mergeCell ref="X169:X170"/>
    <mergeCell ref="A289:A297"/>
    <mergeCell ref="C293:C295"/>
    <mergeCell ref="I294:I295"/>
    <mergeCell ref="N169:N173"/>
    <mergeCell ref="B182:B190"/>
    <mergeCell ref="H254:H255"/>
    <mergeCell ref="B167:B175"/>
    <mergeCell ref="I184:I188"/>
    <mergeCell ref="J184:J188"/>
    <mergeCell ref="N184:N187"/>
    <mergeCell ref="D169:D173"/>
    <mergeCell ref="A181:A191"/>
    <mergeCell ref="A166:A176"/>
    <mergeCell ref="B292:B296"/>
    <mergeCell ref="C249:C250"/>
    <mergeCell ref="C254:C255"/>
    <mergeCell ref="K184:K188"/>
    <mergeCell ref="K169:K173"/>
    <mergeCell ref="I169:I173"/>
    <mergeCell ref="J169:J173"/>
    <mergeCell ref="P184:P187"/>
    <mergeCell ref="Q184:Q187"/>
    <mergeCell ref="O169:O172"/>
    <mergeCell ref="L184:L188"/>
    <mergeCell ref="M184:M188"/>
    <mergeCell ref="V184:V185"/>
    <mergeCell ref="T169:T171"/>
    <mergeCell ref="O152:V152"/>
    <mergeCell ref="T154:T155"/>
    <mergeCell ref="V169:V171"/>
    <mergeCell ref="U184:U186"/>
    <mergeCell ref="O184:O187"/>
    <mergeCell ref="S184:S186"/>
    <mergeCell ref="M169:M173"/>
    <mergeCell ref="R169:R172"/>
    <mergeCell ref="O116:V116"/>
    <mergeCell ref="U66:U67"/>
    <mergeCell ref="O117:V117"/>
    <mergeCell ref="O153:V153"/>
    <mergeCell ref="T120:T121"/>
    <mergeCell ref="O119:V119"/>
    <mergeCell ref="O150:V150"/>
    <mergeCell ref="S137:S138"/>
    <mergeCell ref="O133:V133"/>
    <mergeCell ref="U120:U121"/>
    <mergeCell ref="O131:V131"/>
    <mergeCell ref="O151:V151"/>
    <mergeCell ref="R120:R121"/>
    <mergeCell ref="O132:V132"/>
    <mergeCell ref="O134:V134"/>
    <mergeCell ref="O94:AA94"/>
    <mergeCell ref="O80:V80"/>
    <mergeCell ref="O81:V81"/>
    <mergeCell ref="S120:S121"/>
    <mergeCell ref="R66:R67"/>
    <mergeCell ref="O148:V148"/>
    <mergeCell ref="O97:AA97"/>
  </mergeCells>
  <phoneticPr fontId="9" type="noConversion"/>
  <dataValidations xWindow="636" yWindow="660" count="23">
    <dataValidation type="textLength" operator="lessThanOrEqual" allowBlank="1" showInputMessage="1" showErrorMessage="1" errorTitle="Ошибка" error="Допускается ввод не более 900 символов!" sqref="O80 K244 M184 I284 E259 R9:S9 R14:S14 W114:W121 AB92:AB95 AB97:AB98 W148:W155 W131:W138 I296:I298 J9 E4 J14 AB200 U212:X212 W205:X205 F229:F230 F233:F234 F237:F240 F225:F226 M216:P216 M220:P220 O32 AC196 M169:M173 G279 E208 F244:H244 I269 E274 G264 E264 E269 G274 I274 I279:I280 E280 O64:V64 O48 E249:E250">
      <formula1>900</formula1>
    </dataValidation>
    <dataValidation type="decimal" allowBlank="1" showErrorMessage="1" errorTitle="Ошибка" error="Допускается ввод только действительных чисел!" sqref="Y196 X200:X201 AD169:AG169 Q169:Q172 AC184:AF184 P184 O34 V3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4 O14 S66:S67 N169 U66:U67 Y200 U200 Q200 R169 S34:S35 Z98:Z101 U120:U121 Z109 X109 X98:X101 U154:U155 S154:S155 S137:S138 S120:S121 U137:U138 S50:S51 S82:S83 G9 K9 O9 Z169 V169 AI175:AI177 AI169 Y184 Q184 U184 AH184 U50:U51 AJ184 AK169 U82:U83 U34:U35 Z34:Z35 AB34:AB3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82 T82:T83 R34 R137:R138 T137:T138 W109 Y109 R120:R121 T120:T121 W98:W101 R154:R155 Y98:Y101 T154:T155 R50 T50:T51 R66 I244 T34:T35 J220:L220 T66:T67 T205:V205 R212:T212 J216:L216 AJ169 AH169 AG184 AI184 Y34 AA34:AA35"/>
    <dataValidation allowBlank="1" promptTitle="checkPeriodRange" sqref="V100 V98 Q155 Q138 Q121 Q51 Q35 Q67 Q83 AF185:AK185 AG170:AL170 X35"/>
    <dataValidation type="list" allowBlank="1" showInputMessage="1" showErrorMessage="1" errorTitle="Ошибка" error="Выберите значение из списка" sqref="U196">
      <formula1>kind_of_diameters2</formula1>
    </dataValidation>
    <dataValidation type="decimal" allowBlank="1" showErrorMessage="1" errorTitle="Ошибка" error="Допускается ввод только неотрицательных чисел!" sqref="O154 F220:I220 F216:I216 F212:Q212 H205:S205 Q196">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поставщика" sqref="M100 M109">
      <formula1>900</formula1>
    </dataValidation>
    <dataValidation type="list" allowBlank="1" showInputMessage="1" showErrorMessage="1" errorTitle="Ошибка" error="Выберите значение из списка" prompt="Выберите значение из списка" sqref="G205">
      <formula1>kind_of_heat_transfer</formula1>
    </dataValidation>
    <dataValidation type="list" allowBlank="1" showInputMessage="1" showErrorMessage="1" errorTitle="Ошибка" error="Выберите значение из списка" prompt="Выберите значение из списка" sqref="F205">
      <formula1>kind_of_tariff_unit</formula1>
    </dataValidation>
    <dataValidation type="list" allowBlank="1" showInputMessage="1" errorTitle="Ошибка" error="Выберите значение из списка" prompt="Выберите значение из списка" sqref="O136 O119 O153">
      <formula1>kind_of_cons</formula1>
    </dataValidation>
    <dataValidation type="list" allowBlank="1" showInputMessage="1" showErrorMessage="1" errorTitle="Ошибка" error="Выберите значение из списка" sqref="O152">
      <formula1>kind_of_scheme_in</formula1>
    </dataValidation>
    <dataValidation type="list" allowBlank="1" showInputMessage="1" showErrorMessage="1" errorTitle="Ошибка" error="Выберите значение из списка" sqref="O97 O65 O33 O49 O81">
      <formula1>kind_of_cons</formula1>
    </dataValidation>
    <dataValidation type="list" allowBlank="1" showInputMessage="1" errorTitle="Ошибка" error="Выберите значение из списка" prompt="Выберите значение из списка" sqref="M154 M98">
      <formula1>kind_of_heat_transfer</formula1>
    </dataValidation>
    <dataValidation type="list" allowBlank="1" showInputMessage="1" showErrorMessage="1" errorTitle="Ошибка" error="Выберите значение из списка" sqref="M120 M137">
      <formula1>kind_of_heat_transfer</formula1>
    </dataValidation>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34 M50 M66 M82">
      <formula1>900</formula1>
    </dataValidation>
    <dataValidation type="list" allowBlank="1" showInputMessage="1" showErrorMessage="1" errorTitle="Ошибка" error="Выберите значение из списка" prompt="Выберите значение из списка" sqref="E9">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0 N14:N15">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64 J244 H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4">
      <formula1>"a"</formula1>
    </dataValidation>
    <dataValidation allowBlank="1" sqref="S68:S73 S36:S41 S52:S57 S84:S89 Z36:Z41"/>
    <dataValidation type="list" allowBlank="1" showInputMessage="1" showErrorMessage="1" errorTitle="Ошибка" error="Выберите значение из списка" prompt="Выберите значение из списка" sqref="E244">
      <formula1>kind_of_forms</formula1>
    </dataValidation>
  </dataValidations>
  <pageMargins left="0.75" right="0.75" top="1" bottom="1" header="0.5" footer="0.5"/>
  <pageSetup paperSize="9" orientation="portrait" horizontalDpi="200" verticalDpi="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1"/>
  <sheetViews>
    <sheetView showGridLines="0" zoomScaleNormal="100" workbookViewId="0"/>
  </sheetViews>
  <sheetFormatPr defaultRowHeight="11.25"/>
  <sheetData>
    <row r="1" spans="1:4">
      <c r="A1" t="s">
        <v>1301</v>
      </c>
      <c r="B1" t="s">
        <v>550</v>
      </c>
      <c r="C1" t="s">
        <v>551</v>
      </c>
      <c r="D1" t="s">
        <v>1300</v>
      </c>
    </row>
    <row r="2" spans="1:4">
      <c r="A2">
        <v>1</v>
      </c>
      <c r="B2" t="s">
        <v>710</v>
      </c>
      <c r="C2" t="s">
        <v>710</v>
      </c>
      <c r="D2" t="s">
        <v>711</v>
      </c>
    </row>
    <row r="3" spans="1:4">
      <c r="A3">
        <v>2</v>
      </c>
      <c r="B3" t="s">
        <v>710</v>
      </c>
      <c r="C3" t="s">
        <v>712</v>
      </c>
      <c r="D3" t="s">
        <v>713</v>
      </c>
    </row>
    <row r="4" spans="1:4">
      <c r="A4">
        <v>3</v>
      </c>
      <c r="B4" t="s">
        <v>710</v>
      </c>
      <c r="C4" t="s">
        <v>714</v>
      </c>
      <c r="D4" t="s">
        <v>715</v>
      </c>
    </row>
    <row r="5" spans="1:4">
      <c r="A5">
        <v>4</v>
      </c>
      <c r="B5" t="s">
        <v>710</v>
      </c>
      <c r="C5" t="s">
        <v>716</v>
      </c>
      <c r="D5" t="s">
        <v>717</v>
      </c>
    </row>
    <row r="6" spans="1:4">
      <c r="A6">
        <v>5</v>
      </c>
      <c r="B6" t="s">
        <v>710</v>
      </c>
      <c r="C6" t="s">
        <v>718</v>
      </c>
      <c r="D6" t="s">
        <v>719</v>
      </c>
    </row>
    <row r="7" spans="1:4">
      <c r="A7">
        <v>6</v>
      </c>
      <c r="B7" t="s">
        <v>710</v>
      </c>
      <c r="C7" t="s">
        <v>720</v>
      </c>
      <c r="D7" t="s">
        <v>721</v>
      </c>
    </row>
    <row r="8" spans="1:4">
      <c r="A8">
        <v>7</v>
      </c>
      <c r="B8" t="s">
        <v>710</v>
      </c>
      <c r="C8" t="s">
        <v>722</v>
      </c>
      <c r="D8" t="s">
        <v>723</v>
      </c>
    </row>
    <row r="9" spans="1:4">
      <c r="A9">
        <v>8</v>
      </c>
      <c r="B9" t="s">
        <v>710</v>
      </c>
      <c r="C9" t="s">
        <v>724</v>
      </c>
      <c r="D9" t="s">
        <v>725</v>
      </c>
    </row>
    <row r="10" spans="1:4">
      <c r="A10">
        <v>9</v>
      </c>
      <c r="B10" t="s">
        <v>710</v>
      </c>
      <c r="C10" t="s">
        <v>726</v>
      </c>
      <c r="D10" t="s">
        <v>727</v>
      </c>
    </row>
    <row r="11" spans="1:4">
      <c r="A11">
        <v>10</v>
      </c>
      <c r="B11" t="s">
        <v>710</v>
      </c>
      <c r="C11" t="s">
        <v>728</v>
      </c>
      <c r="D11" t="s">
        <v>729</v>
      </c>
    </row>
    <row r="12" spans="1:4">
      <c r="A12">
        <v>11</v>
      </c>
      <c r="B12" t="s">
        <v>710</v>
      </c>
      <c r="C12" t="s">
        <v>730</v>
      </c>
      <c r="D12" t="s">
        <v>731</v>
      </c>
    </row>
    <row r="13" spans="1:4">
      <c r="A13">
        <v>12</v>
      </c>
      <c r="B13" t="s">
        <v>710</v>
      </c>
      <c r="C13" t="s">
        <v>732</v>
      </c>
      <c r="D13" t="s">
        <v>733</v>
      </c>
    </row>
    <row r="14" spans="1:4">
      <c r="A14">
        <v>13</v>
      </c>
      <c r="B14" t="s">
        <v>734</v>
      </c>
      <c r="C14" t="s">
        <v>734</v>
      </c>
      <c r="D14" t="s">
        <v>735</v>
      </c>
    </row>
    <row r="15" spans="1:4">
      <c r="A15">
        <v>14</v>
      </c>
      <c r="B15" t="s">
        <v>734</v>
      </c>
      <c r="C15" t="s">
        <v>736</v>
      </c>
      <c r="D15" t="s">
        <v>737</v>
      </c>
    </row>
    <row r="16" spans="1:4">
      <c r="A16">
        <v>15</v>
      </c>
      <c r="B16" t="s">
        <v>734</v>
      </c>
      <c r="C16" t="s">
        <v>738</v>
      </c>
      <c r="D16" t="s">
        <v>739</v>
      </c>
    </row>
    <row r="17" spans="1:4">
      <c r="A17">
        <v>16</v>
      </c>
      <c r="B17" t="s">
        <v>734</v>
      </c>
      <c r="C17" t="s">
        <v>740</v>
      </c>
      <c r="D17" t="s">
        <v>741</v>
      </c>
    </row>
    <row r="18" spans="1:4">
      <c r="A18">
        <v>17</v>
      </c>
      <c r="B18" t="s">
        <v>734</v>
      </c>
      <c r="C18" t="s">
        <v>742</v>
      </c>
      <c r="D18" t="s">
        <v>743</v>
      </c>
    </row>
    <row r="19" spans="1:4">
      <c r="A19">
        <v>18</v>
      </c>
      <c r="B19" t="s">
        <v>734</v>
      </c>
      <c r="C19" t="s">
        <v>744</v>
      </c>
      <c r="D19" t="s">
        <v>745</v>
      </c>
    </row>
    <row r="20" spans="1:4">
      <c r="A20">
        <v>19</v>
      </c>
      <c r="B20" t="s">
        <v>734</v>
      </c>
      <c r="C20" t="s">
        <v>746</v>
      </c>
      <c r="D20" t="s">
        <v>747</v>
      </c>
    </row>
    <row r="21" spans="1:4">
      <c r="A21">
        <v>20</v>
      </c>
      <c r="B21" t="s">
        <v>734</v>
      </c>
      <c r="C21" t="s">
        <v>748</v>
      </c>
      <c r="D21" t="s">
        <v>749</v>
      </c>
    </row>
    <row r="22" spans="1:4">
      <c r="A22">
        <v>21</v>
      </c>
      <c r="B22" t="s">
        <v>734</v>
      </c>
      <c r="C22" t="s">
        <v>750</v>
      </c>
      <c r="D22" t="s">
        <v>751</v>
      </c>
    </row>
    <row r="23" spans="1:4">
      <c r="A23">
        <v>22</v>
      </c>
      <c r="B23" t="s">
        <v>734</v>
      </c>
      <c r="C23" t="s">
        <v>752</v>
      </c>
      <c r="D23" t="s">
        <v>753</v>
      </c>
    </row>
    <row r="24" spans="1:4">
      <c r="A24">
        <v>23</v>
      </c>
      <c r="B24" t="s">
        <v>754</v>
      </c>
      <c r="C24" t="s">
        <v>754</v>
      </c>
      <c r="D24" t="s">
        <v>755</v>
      </c>
    </row>
    <row r="25" spans="1:4">
      <c r="A25">
        <v>24</v>
      </c>
      <c r="B25" t="s">
        <v>754</v>
      </c>
      <c r="C25" t="s">
        <v>756</v>
      </c>
      <c r="D25" t="s">
        <v>757</v>
      </c>
    </row>
    <row r="26" spans="1:4">
      <c r="A26">
        <v>25</v>
      </c>
      <c r="B26" t="s">
        <v>754</v>
      </c>
      <c r="C26" t="s">
        <v>758</v>
      </c>
      <c r="D26" t="s">
        <v>759</v>
      </c>
    </row>
    <row r="27" spans="1:4">
      <c r="A27">
        <v>26</v>
      </c>
      <c r="B27" t="s">
        <v>754</v>
      </c>
      <c r="C27" t="s">
        <v>760</v>
      </c>
      <c r="D27" t="s">
        <v>761</v>
      </c>
    </row>
    <row r="28" spans="1:4">
      <c r="A28">
        <v>27</v>
      </c>
      <c r="B28" t="s">
        <v>754</v>
      </c>
      <c r="C28" t="s">
        <v>762</v>
      </c>
      <c r="D28" t="s">
        <v>763</v>
      </c>
    </row>
    <row r="29" spans="1:4">
      <c r="A29">
        <v>28</v>
      </c>
      <c r="B29" t="s">
        <v>754</v>
      </c>
      <c r="C29" t="s">
        <v>764</v>
      </c>
      <c r="D29" t="s">
        <v>765</v>
      </c>
    </row>
    <row r="30" spans="1:4">
      <c r="A30">
        <v>29</v>
      </c>
      <c r="B30" t="s">
        <v>754</v>
      </c>
      <c r="C30" t="s">
        <v>766</v>
      </c>
      <c r="D30" t="s">
        <v>767</v>
      </c>
    </row>
    <row r="31" spans="1:4">
      <c r="A31">
        <v>30</v>
      </c>
      <c r="B31" t="s">
        <v>754</v>
      </c>
      <c r="C31" t="s">
        <v>768</v>
      </c>
      <c r="D31" t="s">
        <v>769</v>
      </c>
    </row>
    <row r="32" spans="1:4">
      <c r="A32">
        <v>31</v>
      </c>
      <c r="B32" t="s">
        <v>754</v>
      </c>
      <c r="C32" t="s">
        <v>770</v>
      </c>
      <c r="D32" t="s">
        <v>771</v>
      </c>
    </row>
    <row r="33" spans="1:4">
      <c r="A33">
        <v>32</v>
      </c>
      <c r="B33" t="s">
        <v>754</v>
      </c>
      <c r="C33" t="s">
        <v>772</v>
      </c>
      <c r="D33" t="s">
        <v>773</v>
      </c>
    </row>
    <row r="34" spans="1:4">
      <c r="A34">
        <v>33</v>
      </c>
      <c r="B34" t="s">
        <v>754</v>
      </c>
      <c r="C34" t="s">
        <v>774</v>
      </c>
      <c r="D34" t="s">
        <v>775</v>
      </c>
    </row>
    <row r="35" spans="1:4">
      <c r="A35">
        <v>34</v>
      </c>
      <c r="B35" t="s">
        <v>754</v>
      </c>
      <c r="C35" t="s">
        <v>776</v>
      </c>
      <c r="D35" t="s">
        <v>777</v>
      </c>
    </row>
    <row r="36" spans="1:4">
      <c r="A36">
        <v>35</v>
      </c>
      <c r="B36" t="s">
        <v>778</v>
      </c>
      <c r="C36" t="s">
        <v>778</v>
      </c>
      <c r="D36" t="s">
        <v>779</v>
      </c>
    </row>
    <row r="37" spans="1:4">
      <c r="A37">
        <v>36</v>
      </c>
      <c r="B37" t="s">
        <v>778</v>
      </c>
      <c r="C37" t="s">
        <v>780</v>
      </c>
      <c r="D37" t="s">
        <v>781</v>
      </c>
    </row>
    <row r="38" spans="1:4">
      <c r="A38">
        <v>37</v>
      </c>
      <c r="B38" t="s">
        <v>778</v>
      </c>
      <c r="C38" t="s">
        <v>782</v>
      </c>
      <c r="D38" t="s">
        <v>783</v>
      </c>
    </row>
    <row r="39" spans="1:4">
      <c r="A39">
        <v>38</v>
      </c>
      <c r="B39" t="s">
        <v>778</v>
      </c>
      <c r="C39" t="s">
        <v>784</v>
      </c>
      <c r="D39" t="s">
        <v>785</v>
      </c>
    </row>
    <row r="40" spans="1:4">
      <c r="A40">
        <v>39</v>
      </c>
      <c r="B40" t="s">
        <v>778</v>
      </c>
      <c r="C40" t="s">
        <v>786</v>
      </c>
      <c r="D40" t="s">
        <v>787</v>
      </c>
    </row>
    <row r="41" spans="1:4">
      <c r="A41">
        <v>40</v>
      </c>
      <c r="B41" t="s">
        <v>778</v>
      </c>
      <c r="C41" t="s">
        <v>788</v>
      </c>
      <c r="D41" t="s">
        <v>789</v>
      </c>
    </row>
    <row r="42" spans="1:4">
      <c r="A42">
        <v>41</v>
      </c>
      <c r="B42" t="s">
        <v>778</v>
      </c>
      <c r="C42" t="s">
        <v>790</v>
      </c>
      <c r="D42" t="s">
        <v>791</v>
      </c>
    </row>
    <row r="43" spans="1:4">
      <c r="A43">
        <v>42</v>
      </c>
      <c r="B43" t="s">
        <v>778</v>
      </c>
      <c r="C43" t="s">
        <v>792</v>
      </c>
      <c r="D43" t="s">
        <v>793</v>
      </c>
    </row>
    <row r="44" spans="1:4">
      <c r="A44">
        <v>43</v>
      </c>
      <c r="B44" t="s">
        <v>778</v>
      </c>
      <c r="C44" t="s">
        <v>794</v>
      </c>
      <c r="D44" t="s">
        <v>795</v>
      </c>
    </row>
    <row r="45" spans="1:4">
      <c r="A45">
        <v>44</v>
      </c>
      <c r="B45" t="s">
        <v>778</v>
      </c>
      <c r="C45" t="s">
        <v>796</v>
      </c>
      <c r="D45" t="s">
        <v>797</v>
      </c>
    </row>
    <row r="46" spans="1:4">
      <c r="A46">
        <v>45</v>
      </c>
      <c r="B46" t="s">
        <v>798</v>
      </c>
      <c r="C46" t="s">
        <v>800</v>
      </c>
      <c r="D46" t="s">
        <v>801</v>
      </c>
    </row>
    <row r="47" spans="1:4">
      <c r="A47">
        <v>46</v>
      </c>
      <c r="B47" t="s">
        <v>798</v>
      </c>
      <c r="C47" t="s">
        <v>802</v>
      </c>
      <c r="D47" t="s">
        <v>803</v>
      </c>
    </row>
    <row r="48" spans="1:4">
      <c r="A48">
        <v>47</v>
      </c>
      <c r="B48" t="s">
        <v>798</v>
      </c>
      <c r="C48" t="s">
        <v>798</v>
      </c>
      <c r="D48" t="s">
        <v>799</v>
      </c>
    </row>
    <row r="49" spans="1:4">
      <c r="A49">
        <v>48</v>
      </c>
      <c r="B49" t="s">
        <v>798</v>
      </c>
      <c r="C49" t="s">
        <v>804</v>
      </c>
      <c r="D49" t="s">
        <v>805</v>
      </c>
    </row>
    <row r="50" spans="1:4">
      <c r="A50">
        <v>49</v>
      </c>
      <c r="B50" t="s">
        <v>798</v>
      </c>
      <c r="C50" t="s">
        <v>806</v>
      </c>
      <c r="D50" t="s">
        <v>807</v>
      </c>
    </row>
    <row r="51" spans="1:4">
      <c r="A51">
        <v>50</v>
      </c>
      <c r="B51" t="s">
        <v>798</v>
      </c>
      <c r="C51" t="s">
        <v>808</v>
      </c>
      <c r="D51" t="s">
        <v>809</v>
      </c>
    </row>
    <row r="52" spans="1:4">
      <c r="A52">
        <v>51</v>
      </c>
      <c r="B52" t="s">
        <v>798</v>
      </c>
      <c r="C52" t="s">
        <v>810</v>
      </c>
      <c r="D52" t="s">
        <v>811</v>
      </c>
    </row>
    <row r="53" spans="1:4">
      <c r="A53">
        <v>52</v>
      </c>
      <c r="B53" t="s">
        <v>798</v>
      </c>
      <c r="C53" t="s">
        <v>812</v>
      </c>
      <c r="D53" t="s">
        <v>813</v>
      </c>
    </row>
    <row r="54" spans="1:4">
      <c r="A54">
        <v>53</v>
      </c>
      <c r="B54" t="s">
        <v>798</v>
      </c>
      <c r="C54" t="s">
        <v>814</v>
      </c>
      <c r="D54" t="s">
        <v>815</v>
      </c>
    </row>
    <row r="55" spans="1:4">
      <c r="A55">
        <v>54</v>
      </c>
      <c r="B55" t="s">
        <v>798</v>
      </c>
      <c r="C55" t="s">
        <v>816</v>
      </c>
      <c r="D55" t="s">
        <v>817</v>
      </c>
    </row>
    <row r="56" spans="1:4">
      <c r="A56">
        <v>55</v>
      </c>
      <c r="B56" t="s">
        <v>798</v>
      </c>
      <c r="C56" t="s">
        <v>818</v>
      </c>
      <c r="D56" t="s">
        <v>819</v>
      </c>
    </row>
    <row r="57" spans="1:4">
      <c r="A57">
        <v>56</v>
      </c>
      <c r="B57" t="s">
        <v>798</v>
      </c>
      <c r="C57" t="s">
        <v>820</v>
      </c>
      <c r="D57" t="s">
        <v>821</v>
      </c>
    </row>
    <row r="58" spans="1:4">
      <c r="A58">
        <v>57</v>
      </c>
      <c r="B58" t="s">
        <v>798</v>
      </c>
      <c r="C58" t="s">
        <v>822</v>
      </c>
      <c r="D58" t="s">
        <v>823</v>
      </c>
    </row>
    <row r="59" spans="1:4">
      <c r="A59">
        <v>58</v>
      </c>
      <c r="B59" t="s">
        <v>798</v>
      </c>
      <c r="C59" t="s">
        <v>824</v>
      </c>
      <c r="D59" t="s">
        <v>825</v>
      </c>
    </row>
    <row r="60" spans="1:4">
      <c r="A60">
        <v>59</v>
      </c>
      <c r="B60" t="s">
        <v>798</v>
      </c>
      <c r="C60" t="s">
        <v>826</v>
      </c>
      <c r="D60" t="s">
        <v>827</v>
      </c>
    </row>
    <row r="61" spans="1:4">
      <c r="A61">
        <v>60</v>
      </c>
      <c r="B61" t="s">
        <v>798</v>
      </c>
      <c r="C61" t="s">
        <v>828</v>
      </c>
      <c r="D61" t="s">
        <v>829</v>
      </c>
    </row>
    <row r="62" spans="1:4">
      <c r="A62">
        <v>61</v>
      </c>
      <c r="B62" t="s">
        <v>798</v>
      </c>
      <c r="C62" t="s">
        <v>830</v>
      </c>
      <c r="D62" t="s">
        <v>831</v>
      </c>
    </row>
    <row r="63" spans="1:4">
      <c r="A63">
        <v>62</v>
      </c>
      <c r="B63" t="s">
        <v>798</v>
      </c>
      <c r="C63" t="s">
        <v>832</v>
      </c>
      <c r="D63" t="s">
        <v>833</v>
      </c>
    </row>
    <row r="64" spans="1:4">
      <c r="A64">
        <v>63</v>
      </c>
      <c r="B64" t="s">
        <v>798</v>
      </c>
      <c r="C64" t="s">
        <v>834</v>
      </c>
      <c r="D64" t="s">
        <v>835</v>
      </c>
    </row>
    <row r="65" spans="1:4">
      <c r="A65">
        <v>64</v>
      </c>
      <c r="B65" t="s">
        <v>798</v>
      </c>
      <c r="C65" t="s">
        <v>836</v>
      </c>
      <c r="D65" t="s">
        <v>837</v>
      </c>
    </row>
    <row r="66" spans="1:4">
      <c r="A66">
        <v>65</v>
      </c>
      <c r="B66" t="s">
        <v>838</v>
      </c>
      <c r="C66" t="s">
        <v>840</v>
      </c>
      <c r="D66" t="s">
        <v>841</v>
      </c>
    </row>
    <row r="67" spans="1:4">
      <c r="A67">
        <v>66</v>
      </c>
      <c r="B67" t="s">
        <v>838</v>
      </c>
      <c r="C67" t="s">
        <v>842</v>
      </c>
      <c r="D67" t="s">
        <v>843</v>
      </c>
    </row>
    <row r="68" spans="1:4">
      <c r="A68">
        <v>67</v>
      </c>
      <c r="B68" t="s">
        <v>838</v>
      </c>
      <c r="C68" t="s">
        <v>838</v>
      </c>
      <c r="D68" t="s">
        <v>839</v>
      </c>
    </row>
    <row r="69" spans="1:4">
      <c r="A69">
        <v>68</v>
      </c>
      <c r="B69" t="s">
        <v>838</v>
      </c>
      <c r="C69" t="s">
        <v>844</v>
      </c>
      <c r="D69" t="s">
        <v>845</v>
      </c>
    </row>
    <row r="70" spans="1:4">
      <c r="A70">
        <v>69</v>
      </c>
      <c r="B70" t="s">
        <v>838</v>
      </c>
      <c r="C70" t="s">
        <v>846</v>
      </c>
      <c r="D70" t="s">
        <v>847</v>
      </c>
    </row>
    <row r="71" spans="1:4">
      <c r="A71">
        <v>70</v>
      </c>
      <c r="B71" t="s">
        <v>838</v>
      </c>
      <c r="C71" t="s">
        <v>848</v>
      </c>
      <c r="D71" t="s">
        <v>849</v>
      </c>
    </row>
    <row r="72" spans="1:4">
      <c r="A72">
        <v>71</v>
      </c>
      <c r="B72" t="s">
        <v>838</v>
      </c>
      <c r="C72" t="s">
        <v>850</v>
      </c>
      <c r="D72" t="s">
        <v>851</v>
      </c>
    </row>
    <row r="73" spans="1:4">
      <c r="A73">
        <v>72</v>
      </c>
      <c r="B73" t="s">
        <v>838</v>
      </c>
      <c r="C73" t="s">
        <v>852</v>
      </c>
      <c r="D73" t="s">
        <v>853</v>
      </c>
    </row>
    <row r="74" spans="1:4">
      <c r="A74">
        <v>73</v>
      </c>
      <c r="B74" t="s">
        <v>838</v>
      </c>
      <c r="C74" t="s">
        <v>854</v>
      </c>
      <c r="D74" t="s">
        <v>855</v>
      </c>
    </row>
    <row r="75" spans="1:4">
      <c r="A75">
        <v>74</v>
      </c>
      <c r="B75" t="s">
        <v>838</v>
      </c>
      <c r="C75" t="s">
        <v>856</v>
      </c>
      <c r="D75" t="s">
        <v>857</v>
      </c>
    </row>
    <row r="76" spans="1:4">
      <c r="A76">
        <v>75</v>
      </c>
      <c r="B76" t="s">
        <v>838</v>
      </c>
      <c r="C76" t="s">
        <v>858</v>
      </c>
      <c r="D76" t="s">
        <v>859</v>
      </c>
    </row>
    <row r="77" spans="1:4">
      <c r="A77">
        <v>76</v>
      </c>
      <c r="B77" t="s">
        <v>838</v>
      </c>
      <c r="C77" t="s">
        <v>860</v>
      </c>
      <c r="D77" t="s">
        <v>861</v>
      </c>
    </row>
    <row r="78" spans="1:4">
      <c r="A78">
        <v>77</v>
      </c>
      <c r="B78" t="s">
        <v>838</v>
      </c>
      <c r="C78" t="s">
        <v>862</v>
      </c>
      <c r="D78" t="s">
        <v>863</v>
      </c>
    </row>
    <row r="79" spans="1:4">
      <c r="A79">
        <v>78</v>
      </c>
      <c r="B79" t="s">
        <v>838</v>
      </c>
      <c r="C79" t="s">
        <v>864</v>
      </c>
      <c r="D79" t="s">
        <v>865</v>
      </c>
    </row>
    <row r="80" spans="1:4">
      <c r="A80">
        <v>79</v>
      </c>
      <c r="B80" t="s">
        <v>838</v>
      </c>
      <c r="C80" t="s">
        <v>866</v>
      </c>
      <c r="D80" t="s">
        <v>867</v>
      </c>
    </row>
    <row r="81" spans="1:4">
      <c r="A81">
        <v>80</v>
      </c>
      <c r="B81" t="s">
        <v>868</v>
      </c>
      <c r="C81" t="s">
        <v>868</v>
      </c>
      <c r="D81" t="s">
        <v>869</v>
      </c>
    </row>
    <row r="82" spans="1:4">
      <c r="A82">
        <v>81</v>
      </c>
      <c r="B82" t="s">
        <v>870</v>
      </c>
      <c r="C82" t="s">
        <v>870</v>
      </c>
      <c r="D82" t="s">
        <v>871</v>
      </c>
    </row>
    <row r="83" spans="1:4">
      <c r="A83">
        <v>82</v>
      </c>
      <c r="B83" t="s">
        <v>872</v>
      </c>
      <c r="C83" t="s">
        <v>874</v>
      </c>
      <c r="D83" t="s">
        <v>875</v>
      </c>
    </row>
    <row r="84" spans="1:4">
      <c r="A84">
        <v>83</v>
      </c>
      <c r="B84" t="s">
        <v>872</v>
      </c>
      <c r="C84" t="s">
        <v>876</v>
      </c>
      <c r="D84" t="s">
        <v>877</v>
      </c>
    </row>
    <row r="85" spans="1:4">
      <c r="A85">
        <v>84</v>
      </c>
      <c r="B85" t="s">
        <v>872</v>
      </c>
      <c r="C85" t="s">
        <v>878</v>
      </c>
      <c r="D85" t="s">
        <v>879</v>
      </c>
    </row>
    <row r="86" spans="1:4">
      <c r="A86">
        <v>85</v>
      </c>
      <c r="B86" t="s">
        <v>872</v>
      </c>
      <c r="C86" t="s">
        <v>880</v>
      </c>
      <c r="D86" t="s">
        <v>881</v>
      </c>
    </row>
    <row r="87" spans="1:4">
      <c r="A87">
        <v>86</v>
      </c>
      <c r="B87" t="s">
        <v>872</v>
      </c>
      <c r="C87" t="s">
        <v>882</v>
      </c>
      <c r="D87" t="s">
        <v>883</v>
      </c>
    </row>
    <row r="88" spans="1:4">
      <c r="A88">
        <v>87</v>
      </c>
      <c r="B88" t="s">
        <v>872</v>
      </c>
      <c r="C88" t="s">
        <v>884</v>
      </c>
      <c r="D88" t="s">
        <v>885</v>
      </c>
    </row>
    <row r="89" spans="1:4">
      <c r="A89">
        <v>88</v>
      </c>
      <c r="B89" t="s">
        <v>872</v>
      </c>
      <c r="C89" t="s">
        <v>872</v>
      </c>
      <c r="D89" t="s">
        <v>873</v>
      </c>
    </row>
    <row r="90" spans="1:4">
      <c r="A90">
        <v>89</v>
      </c>
      <c r="B90" t="s">
        <v>872</v>
      </c>
      <c r="C90" t="s">
        <v>886</v>
      </c>
      <c r="D90" t="s">
        <v>887</v>
      </c>
    </row>
    <row r="91" spans="1:4">
      <c r="A91">
        <v>90</v>
      </c>
      <c r="B91" t="s">
        <v>872</v>
      </c>
      <c r="C91" t="s">
        <v>888</v>
      </c>
      <c r="D91" t="s">
        <v>889</v>
      </c>
    </row>
    <row r="92" spans="1:4">
      <c r="A92">
        <v>91</v>
      </c>
      <c r="B92" t="s">
        <v>872</v>
      </c>
      <c r="C92" t="s">
        <v>890</v>
      </c>
      <c r="D92" t="s">
        <v>891</v>
      </c>
    </row>
    <row r="93" spans="1:4">
      <c r="A93">
        <v>92</v>
      </c>
      <c r="B93" t="s">
        <v>872</v>
      </c>
      <c r="C93" t="s">
        <v>892</v>
      </c>
      <c r="D93" t="s">
        <v>893</v>
      </c>
    </row>
    <row r="94" spans="1:4">
      <c r="A94">
        <v>93</v>
      </c>
      <c r="B94" t="s">
        <v>872</v>
      </c>
      <c r="C94" t="s">
        <v>894</v>
      </c>
      <c r="D94" t="s">
        <v>895</v>
      </c>
    </row>
    <row r="95" spans="1:4">
      <c r="A95">
        <v>94</v>
      </c>
      <c r="B95" t="s">
        <v>872</v>
      </c>
      <c r="C95" t="s">
        <v>896</v>
      </c>
      <c r="D95" t="s">
        <v>897</v>
      </c>
    </row>
    <row r="96" spans="1:4">
      <c r="A96">
        <v>95</v>
      </c>
      <c r="B96" t="s">
        <v>872</v>
      </c>
      <c r="C96" t="s">
        <v>898</v>
      </c>
      <c r="D96" t="s">
        <v>899</v>
      </c>
    </row>
    <row r="97" spans="1:4">
      <c r="A97">
        <v>96</v>
      </c>
      <c r="B97" t="s">
        <v>872</v>
      </c>
      <c r="C97" t="s">
        <v>900</v>
      </c>
      <c r="D97" t="s">
        <v>901</v>
      </c>
    </row>
    <row r="98" spans="1:4">
      <c r="A98">
        <v>97</v>
      </c>
      <c r="B98" t="s">
        <v>872</v>
      </c>
      <c r="C98" t="s">
        <v>902</v>
      </c>
      <c r="D98" t="s">
        <v>903</v>
      </c>
    </row>
    <row r="99" spans="1:4">
      <c r="A99">
        <v>98</v>
      </c>
      <c r="B99" t="s">
        <v>872</v>
      </c>
      <c r="C99" t="s">
        <v>904</v>
      </c>
      <c r="D99" t="s">
        <v>905</v>
      </c>
    </row>
    <row r="100" spans="1:4">
      <c r="A100">
        <v>99</v>
      </c>
      <c r="B100" t="s">
        <v>906</v>
      </c>
      <c r="C100" t="s">
        <v>908</v>
      </c>
      <c r="D100" t="s">
        <v>909</v>
      </c>
    </row>
    <row r="101" spans="1:4">
      <c r="A101">
        <v>100</v>
      </c>
      <c r="B101" t="s">
        <v>906</v>
      </c>
      <c r="C101" t="s">
        <v>910</v>
      </c>
      <c r="D101" t="s">
        <v>911</v>
      </c>
    </row>
    <row r="102" spans="1:4">
      <c r="A102">
        <v>101</v>
      </c>
      <c r="B102" t="s">
        <v>906</v>
      </c>
      <c r="C102" t="s">
        <v>912</v>
      </c>
      <c r="D102" t="s">
        <v>913</v>
      </c>
    </row>
    <row r="103" spans="1:4">
      <c r="A103">
        <v>102</v>
      </c>
      <c r="B103" t="s">
        <v>906</v>
      </c>
      <c r="C103" t="s">
        <v>914</v>
      </c>
      <c r="D103" t="s">
        <v>915</v>
      </c>
    </row>
    <row r="104" spans="1:4">
      <c r="A104">
        <v>103</v>
      </c>
      <c r="B104" t="s">
        <v>906</v>
      </c>
      <c r="C104" t="s">
        <v>916</v>
      </c>
      <c r="D104" t="s">
        <v>917</v>
      </c>
    </row>
    <row r="105" spans="1:4">
      <c r="A105">
        <v>104</v>
      </c>
      <c r="B105" t="s">
        <v>906</v>
      </c>
      <c r="C105" t="s">
        <v>918</v>
      </c>
      <c r="D105" t="s">
        <v>919</v>
      </c>
    </row>
    <row r="106" spans="1:4">
      <c r="A106">
        <v>105</v>
      </c>
      <c r="B106" t="s">
        <v>906</v>
      </c>
      <c r="C106" t="s">
        <v>906</v>
      </c>
      <c r="D106" t="s">
        <v>907</v>
      </c>
    </row>
    <row r="107" spans="1:4">
      <c r="A107">
        <v>106</v>
      </c>
      <c r="B107" t="s">
        <v>906</v>
      </c>
      <c r="C107" t="s">
        <v>920</v>
      </c>
      <c r="D107" t="s">
        <v>921</v>
      </c>
    </row>
    <row r="108" spans="1:4">
      <c r="A108">
        <v>107</v>
      </c>
      <c r="B108" t="s">
        <v>906</v>
      </c>
      <c r="C108" t="s">
        <v>922</v>
      </c>
      <c r="D108" t="s">
        <v>923</v>
      </c>
    </row>
    <row r="109" spans="1:4">
      <c r="A109">
        <v>108</v>
      </c>
      <c r="B109" t="s">
        <v>906</v>
      </c>
      <c r="C109" t="s">
        <v>924</v>
      </c>
      <c r="D109" t="s">
        <v>925</v>
      </c>
    </row>
    <row r="110" spans="1:4">
      <c r="A110">
        <v>109</v>
      </c>
      <c r="B110" t="s">
        <v>906</v>
      </c>
      <c r="C110" t="s">
        <v>926</v>
      </c>
      <c r="D110" t="s">
        <v>927</v>
      </c>
    </row>
    <row r="111" spans="1:4">
      <c r="A111">
        <v>110</v>
      </c>
      <c r="B111" t="s">
        <v>906</v>
      </c>
      <c r="C111" t="s">
        <v>928</v>
      </c>
      <c r="D111" t="s">
        <v>929</v>
      </c>
    </row>
    <row r="112" spans="1:4">
      <c r="A112">
        <v>111</v>
      </c>
      <c r="B112" t="s">
        <v>906</v>
      </c>
      <c r="C112" t="s">
        <v>930</v>
      </c>
      <c r="D112" t="s">
        <v>931</v>
      </c>
    </row>
    <row r="113" spans="1:4">
      <c r="A113">
        <v>112</v>
      </c>
      <c r="B113" t="s">
        <v>906</v>
      </c>
      <c r="C113" t="s">
        <v>932</v>
      </c>
      <c r="D113" t="s">
        <v>933</v>
      </c>
    </row>
    <row r="114" spans="1:4">
      <c r="A114">
        <v>113</v>
      </c>
      <c r="B114" t="s">
        <v>906</v>
      </c>
      <c r="C114" t="s">
        <v>934</v>
      </c>
      <c r="D114" t="s">
        <v>935</v>
      </c>
    </row>
    <row r="115" spans="1:4">
      <c r="A115">
        <v>114</v>
      </c>
      <c r="B115" t="s">
        <v>906</v>
      </c>
      <c r="C115" t="s">
        <v>936</v>
      </c>
      <c r="D115" t="s">
        <v>937</v>
      </c>
    </row>
    <row r="116" spans="1:4">
      <c r="A116">
        <v>115</v>
      </c>
      <c r="B116" t="s">
        <v>906</v>
      </c>
      <c r="C116" t="s">
        <v>938</v>
      </c>
      <c r="D116" t="s">
        <v>939</v>
      </c>
    </row>
    <row r="117" spans="1:4">
      <c r="A117">
        <v>116</v>
      </c>
      <c r="B117" t="s">
        <v>906</v>
      </c>
      <c r="C117" t="s">
        <v>940</v>
      </c>
      <c r="D117" t="s">
        <v>941</v>
      </c>
    </row>
    <row r="118" spans="1:4">
      <c r="A118">
        <v>117</v>
      </c>
      <c r="B118" t="s">
        <v>906</v>
      </c>
      <c r="C118" t="s">
        <v>942</v>
      </c>
      <c r="D118" t="s">
        <v>943</v>
      </c>
    </row>
    <row r="119" spans="1:4">
      <c r="A119">
        <v>118</v>
      </c>
      <c r="B119" t="s">
        <v>906</v>
      </c>
      <c r="C119" t="s">
        <v>944</v>
      </c>
      <c r="D119" t="s">
        <v>945</v>
      </c>
    </row>
    <row r="120" spans="1:4">
      <c r="A120">
        <v>119</v>
      </c>
      <c r="B120" t="s">
        <v>906</v>
      </c>
      <c r="C120" t="s">
        <v>946</v>
      </c>
      <c r="D120" t="s">
        <v>947</v>
      </c>
    </row>
    <row r="121" spans="1:4">
      <c r="A121">
        <v>120</v>
      </c>
      <c r="B121" t="s">
        <v>906</v>
      </c>
      <c r="C121" t="s">
        <v>948</v>
      </c>
      <c r="D121" t="s">
        <v>949</v>
      </c>
    </row>
    <row r="122" spans="1:4">
      <c r="A122">
        <v>121</v>
      </c>
      <c r="B122" t="s">
        <v>906</v>
      </c>
      <c r="C122" t="s">
        <v>950</v>
      </c>
      <c r="D122" t="s">
        <v>951</v>
      </c>
    </row>
    <row r="123" spans="1:4">
      <c r="A123">
        <v>122</v>
      </c>
      <c r="B123" t="s">
        <v>952</v>
      </c>
      <c r="C123" t="s">
        <v>954</v>
      </c>
      <c r="D123" t="s">
        <v>955</v>
      </c>
    </row>
    <row r="124" spans="1:4">
      <c r="A124">
        <v>123</v>
      </c>
      <c r="B124" t="s">
        <v>952</v>
      </c>
      <c r="C124" t="s">
        <v>956</v>
      </c>
      <c r="D124" t="s">
        <v>957</v>
      </c>
    </row>
    <row r="125" spans="1:4">
      <c r="A125">
        <v>124</v>
      </c>
      <c r="B125" t="s">
        <v>952</v>
      </c>
      <c r="C125" t="s">
        <v>958</v>
      </c>
      <c r="D125" t="s">
        <v>959</v>
      </c>
    </row>
    <row r="126" spans="1:4">
      <c r="A126">
        <v>125</v>
      </c>
      <c r="B126" t="s">
        <v>952</v>
      </c>
      <c r="C126" t="s">
        <v>960</v>
      </c>
      <c r="D126" t="s">
        <v>961</v>
      </c>
    </row>
    <row r="127" spans="1:4">
      <c r="A127">
        <v>126</v>
      </c>
      <c r="B127" t="s">
        <v>952</v>
      </c>
      <c r="C127" t="s">
        <v>962</v>
      </c>
      <c r="D127" t="s">
        <v>963</v>
      </c>
    </row>
    <row r="128" spans="1:4">
      <c r="A128">
        <v>127</v>
      </c>
      <c r="B128" t="s">
        <v>952</v>
      </c>
      <c r="C128" t="s">
        <v>964</v>
      </c>
      <c r="D128" t="s">
        <v>965</v>
      </c>
    </row>
    <row r="129" spans="1:4">
      <c r="A129">
        <v>128</v>
      </c>
      <c r="B129" t="s">
        <v>952</v>
      </c>
      <c r="C129" t="s">
        <v>952</v>
      </c>
      <c r="D129" t="s">
        <v>953</v>
      </c>
    </row>
    <row r="130" spans="1:4">
      <c r="A130">
        <v>129</v>
      </c>
      <c r="B130" t="s">
        <v>952</v>
      </c>
      <c r="C130" t="s">
        <v>810</v>
      </c>
      <c r="D130" t="s">
        <v>966</v>
      </c>
    </row>
    <row r="131" spans="1:4">
      <c r="A131">
        <v>130</v>
      </c>
      <c r="B131" t="s">
        <v>952</v>
      </c>
      <c r="C131" t="s">
        <v>967</v>
      </c>
      <c r="D131" t="s">
        <v>968</v>
      </c>
    </row>
    <row r="132" spans="1:4">
      <c r="A132">
        <v>131</v>
      </c>
      <c r="B132" t="s">
        <v>952</v>
      </c>
      <c r="C132" t="s">
        <v>969</v>
      </c>
      <c r="D132" t="s">
        <v>970</v>
      </c>
    </row>
    <row r="133" spans="1:4">
      <c r="A133">
        <v>132</v>
      </c>
      <c r="B133" t="s">
        <v>952</v>
      </c>
      <c r="C133" t="s">
        <v>971</v>
      </c>
      <c r="D133" t="s">
        <v>972</v>
      </c>
    </row>
    <row r="134" spans="1:4">
      <c r="A134">
        <v>133</v>
      </c>
      <c r="B134" t="s">
        <v>952</v>
      </c>
      <c r="C134" t="s">
        <v>973</v>
      </c>
      <c r="D134" t="s">
        <v>974</v>
      </c>
    </row>
    <row r="135" spans="1:4">
      <c r="A135">
        <v>134</v>
      </c>
      <c r="B135" t="s">
        <v>952</v>
      </c>
      <c r="C135" t="s">
        <v>975</v>
      </c>
      <c r="D135" t="s">
        <v>976</v>
      </c>
    </row>
    <row r="136" spans="1:4">
      <c r="A136">
        <v>135</v>
      </c>
      <c r="B136" t="s">
        <v>952</v>
      </c>
      <c r="C136" t="s">
        <v>977</v>
      </c>
      <c r="D136" t="s">
        <v>978</v>
      </c>
    </row>
    <row r="137" spans="1:4">
      <c r="A137">
        <v>136</v>
      </c>
      <c r="B137" t="s">
        <v>979</v>
      </c>
      <c r="C137" t="s">
        <v>981</v>
      </c>
      <c r="D137" t="s">
        <v>982</v>
      </c>
    </row>
    <row r="138" spans="1:4">
      <c r="A138">
        <v>137</v>
      </c>
      <c r="B138" t="s">
        <v>979</v>
      </c>
      <c r="C138" t="s">
        <v>983</v>
      </c>
      <c r="D138" t="s">
        <v>984</v>
      </c>
    </row>
    <row r="139" spans="1:4">
      <c r="A139">
        <v>138</v>
      </c>
      <c r="B139" t="s">
        <v>979</v>
      </c>
      <c r="C139" t="s">
        <v>985</v>
      </c>
      <c r="D139" t="s">
        <v>986</v>
      </c>
    </row>
    <row r="140" spans="1:4">
      <c r="A140">
        <v>139</v>
      </c>
      <c r="B140" t="s">
        <v>979</v>
      </c>
      <c r="C140" t="s">
        <v>987</v>
      </c>
      <c r="D140" t="s">
        <v>988</v>
      </c>
    </row>
    <row r="141" spans="1:4">
      <c r="A141">
        <v>140</v>
      </c>
      <c r="B141" t="s">
        <v>979</v>
      </c>
      <c r="C141" t="s">
        <v>989</v>
      </c>
      <c r="D141" t="s">
        <v>990</v>
      </c>
    </row>
    <row r="142" spans="1:4">
      <c r="A142">
        <v>141</v>
      </c>
      <c r="B142" t="s">
        <v>979</v>
      </c>
      <c r="C142" t="s">
        <v>991</v>
      </c>
      <c r="D142" t="s">
        <v>992</v>
      </c>
    </row>
    <row r="143" spans="1:4">
      <c r="A143">
        <v>142</v>
      </c>
      <c r="B143" t="s">
        <v>979</v>
      </c>
      <c r="C143" t="s">
        <v>993</v>
      </c>
      <c r="D143" t="s">
        <v>994</v>
      </c>
    </row>
    <row r="144" spans="1:4">
      <c r="A144">
        <v>143</v>
      </c>
      <c r="B144" t="s">
        <v>979</v>
      </c>
      <c r="C144" t="s">
        <v>995</v>
      </c>
      <c r="D144" t="s">
        <v>996</v>
      </c>
    </row>
    <row r="145" spans="1:4">
      <c r="A145">
        <v>144</v>
      </c>
      <c r="B145" t="s">
        <v>979</v>
      </c>
      <c r="C145" t="s">
        <v>997</v>
      </c>
      <c r="D145" t="s">
        <v>998</v>
      </c>
    </row>
    <row r="146" spans="1:4">
      <c r="A146">
        <v>145</v>
      </c>
      <c r="B146" t="s">
        <v>979</v>
      </c>
      <c r="C146" t="s">
        <v>979</v>
      </c>
      <c r="D146" t="s">
        <v>980</v>
      </c>
    </row>
    <row r="147" spans="1:4">
      <c r="A147">
        <v>146</v>
      </c>
      <c r="B147" t="s">
        <v>979</v>
      </c>
      <c r="C147" t="s">
        <v>999</v>
      </c>
      <c r="D147" t="s">
        <v>1000</v>
      </c>
    </row>
    <row r="148" spans="1:4">
      <c r="A148">
        <v>147</v>
      </c>
      <c r="B148" t="s">
        <v>979</v>
      </c>
      <c r="C148" t="s">
        <v>1001</v>
      </c>
      <c r="D148" t="s">
        <v>1002</v>
      </c>
    </row>
    <row r="149" spans="1:4">
      <c r="A149">
        <v>148</v>
      </c>
      <c r="B149" t="s">
        <v>979</v>
      </c>
      <c r="C149" t="s">
        <v>1003</v>
      </c>
      <c r="D149" t="s">
        <v>1004</v>
      </c>
    </row>
    <row r="150" spans="1:4">
      <c r="A150">
        <v>149</v>
      </c>
      <c r="B150" t="s">
        <v>979</v>
      </c>
      <c r="C150" t="s">
        <v>1005</v>
      </c>
      <c r="D150" t="s">
        <v>1006</v>
      </c>
    </row>
    <row r="151" spans="1:4">
      <c r="A151">
        <v>150</v>
      </c>
      <c r="B151" t="s">
        <v>979</v>
      </c>
      <c r="C151" t="s">
        <v>1007</v>
      </c>
      <c r="D151" t="s">
        <v>1008</v>
      </c>
    </row>
    <row r="152" spans="1:4">
      <c r="A152">
        <v>151</v>
      </c>
      <c r="B152" t="s">
        <v>979</v>
      </c>
      <c r="C152" t="s">
        <v>1009</v>
      </c>
      <c r="D152" t="s">
        <v>1010</v>
      </c>
    </row>
    <row r="153" spans="1:4">
      <c r="A153">
        <v>152</v>
      </c>
      <c r="B153" t="s">
        <v>979</v>
      </c>
      <c r="C153" t="s">
        <v>1011</v>
      </c>
      <c r="D153" t="s">
        <v>1012</v>
      </c>
    </row>
    <row r="154" spans="1:4">
      <c r="A154">
        <v>153</v>
      </c>
      <c r="B154" t="s">
        <v>979</v>
      </c>
      <c r="C154" t="s">
        <v>1013</v>
      </c>
      <c r="D154" t="s">
        <v>1014</v>
      </c>
    </row>
    <row r="155" spans="1:4">
      <c r="A155">
        <v>154</v>
      </c>
      <c r="B155" t="s">
        <v>1015</v>
      </c>
      <c r="C155" t="s">
        <v>1017</v>
      </c>
      <c r="D155" t="s">
        <v>1018</v>
      </c>
    </row>
    <row r="156" spans="1:4">
      <c r="A156">
        <v>155</v>
      </c>
      <c r="B156" t="s">
        <v>1015</v>
      </c>
      <c r="C156" t="s">
        <v>1019</v>
      </c>
      <c r="D156" t="s">
        <v>1020</v>
      </c>
    </row>
    <row r="157" spans="1:4">
      <c r="A157">
        <v>156</v>
      </c>
      <c r="B157" t="s">
        <v>1015</v>
      </c>
      <c r="C157" t="s">
        <v>1021</v>
      </c>
      <c r="D157" t="s">
        <v>1022</v>
      </c>
    </row>
    <row r="158" spans="1:4">
      <c r="A158">
        <v>157</v>
      </c>
      <c r="B158" t="s">
        <v>1015</v>
      </c>
      <c r="C158" t="s">
        <v>788</v>
      </c>
      <c r="D158" t="s">
        <v>1023</v>
      </c>
    </row>
    <row r="159" spans="1:4">
      <c r="A159">
        <v>158</v>
      </c>
      <c r="B159" t="s">
        <v>1015</v>
      </c>
      <c r="C159" t="s">
        <v>1015</v>
      </c>
      <c r="D159" t="s">
        <v>1016</v>
      </c>
    </row>
    <row r="160" spans="1:4">
      <c r="A160">
        <v>159</v>
      </c>
      <c r="B160" t="s">
        <v>1015</v>
      </c>
      <c r="C160" t="s">
        <v>1024</v>
      </c>
      <c r="D160" t="s">
        <v>1025</v>
      </c>
    </row>
    <row r="161" spans="1:4">
      <c r="A161">
        <v>160</v>
      </c>
      <c r="B161" t="s">
        <v>1015</v>
      </c>
      <c r="C161" t="s">
        <v>1026</v>
      </c>
      <c r="D161" t="s">
        <v>1027</v>
      </c>
    </row>
    <row r="162" spans="1:4">
      <c r="A162">
        <v>161</v>
      </c>
      <c r="B162" t="s">
        <v>1015</v>
      </c>
      <c r="C162" t="s">
        <v>1028</v>
      </c>
      <c r="D162" t="s">
        <v>1029</v>
      </c>
    </row>
    <row r="163" spans="1:4">
      <c r="A163">
        <v>162</v>
      </c>
      <c r="B163" t="s">
        <v>1015</v>
      </c>
      <c r="C163" t="s">
        <v>1030</v>
      </c>
      <c r="D163" t="s">
        <v>1031</v>
      </c>
    </row>
    <row r="164" spans="1:4">
      <c r="A164">
        <v>163</v>
      </c>
      <c r="B164" t="s">
        <v>1032</v>
      </c>
      <c r="C164" t="s">
        <v>1034</v>
      </c>
      <c r="D164" t="s">
        <v>1035</v>
      </c>
    </row>
    <row r="165" spans="1:4">
      <c r="A165">
        <v>164</v>
      </c>
      <c r="B165" t="s">
        <v>1032</v>
      </c>
      <c r="C165" t="s">
        <v>1036</v>
      </c>
      <c r="D165" t="s">
        <v>1037</v>
      </c>
    </row>
    <row r="166" spans="1:4">
      <c r="A166">
        <v>165</v>
      </c>
      <c r="B166" t="s">
        <v>1032</v>
      </c>
      <c r="C166" t="s">
        <v>722</v>
      </c>
      <c r="D166" t="s">
        <v>1038</v>
      </c>
    </row>
    <row r="167" spans="1:4">
      <c r="A167">
        <v>166</v>
      </c>
      <c r="B167" t="s">
        <v>1032</v>
      </c>
      <c r="C167" t="s">
        <v>1039</v>
      </c>
      <c r="D167" t="s">
        <v>1040</v>
      </c>
    </row>
    <row r="168" spans="1:4">
      <c r="A168">
        <v>167</v>
      </c>
      <c r="B168" t="s">
        <v>1032</v>
      </c>
      <c r="C168" t="s">
        <v>1041</v>
      </c>
      <c r="D168" t="s">
        <v>1042</v>
      </c>
    </row>
    <row r="169" spans="1:4">
      <c r="A169">
        <v>168</v>
      </c>
      <c r="B169" t="s">
        <v>1032</v>
      </c>
      <c r="C169" t="s">
        <v>1043</v>
      </c>
      <c r="D169" t="s">
        <v>1044</v>
      </c>
    </row>
    <row r="170" spans="1:4">
      <c r="A170">
        <v>169</v>
      </c>
      <c r="B170" t="s">
        <v>1032</v>
      </c>
      <c r="C170" t="s">
        <v>1045</v>
      </c>
      <c r="D170" t="s">
        <v>1046</v>
      </c>
    </row>
    <row r="171" spans="1:4">
      <c r="A171">
        <v>170</v>
      </c>
      <c r="B171" t="s">
        <v>1032</v>
      </c>
      <c r="C171" t="s">
        <v>1032</v>
      </c>
      <c r="D171" t="s">
        <v>1033</v>
      </c>
    </row>
    <row r="172" spans="1:4">
      <c r="A172">
        <v>171</v>
      </c>
      <c r="B172" t="s">
        <v>1032</v>
      </c>
      <c r="C172" t="s">
        <v>1047</v>
      </c>
      <c r="D172" t="s">
        <v>1048</v>
      </c>
    </row>
    <row r="173" spans="1:4">
      <c r="A173">
        <v>172</v>
      </c>
      <c r="B173" t="s">
        <v>1032</v>
      </c>
      <c r="C173" t="s">
        <v>1049</v>
      </c>
      <c r="D173" t="s">
        <v>1050</v>
      </c>
    </row>
    <row r="174" spans="1:4">
      <c r="A174">
        <v>173</v>
      </c>
      <c r="B174" t="s">
        <v>1032</v>
      </c>
      <c r="C174" t="s">
        <v>1051</v>
      </c>
      <c r="D174" t="s">
        <v>1052</v>
      </c>
    </row>
    <row r="175" spans="1:4">
      <c r="A175">
        <v>174</v>
      </c>
      <c r="B175" t="s">
        <v>1053</v>
      </c>
      <c r="C175" t="s">
        <v>1034</v>
      </c>
      <c r="D175" t="s">
        <v>1055</v>
      </c>
    </row>
    <row r="176" spans="1:4">
      <c r="A176">
        <v>175</v>
      </c>
      <c r="B176" t="s">
        <v>1053</v>
      </c>
      <c r="C176" t="s">
        <v>1056</v>
      </c>
      <c r="D176" t="s">
        <v>1057</v>
      </c>
    </row>
    <row r="177" spans="1:4">
      <c r="A177">
        <v>176</v>
      </c>
      <c r="B177" t="s">
        <v>1053</v>
      </c>
      <c r="C177" t="s">
        <v>1058</v>
      </c>
      <c r="D177" t="s">
        <v>1059</v>
      </c>
    </row>
    <row r="178" spans="1:4">
      <c r="A178">
        <v>177</v>
      </c>
      <c r="B178" t="s">
        <v>1053</v>
      </c>
      <c r="C178" t="s">
        <v>1060</v>
      </c>
      <c r="D178" t="s">
        <v>1061</v>
      </c>
    </row>
    <row r="179" spans="1:4">
      <c r="A179">
        <v>178</v>
      </c>
      <c r="B179" t="s">
        <v>1053</v>
      </c>
      <c r="C179" t="s">
        <v>1062</v>
      </c>
      <c r="D179" t="s">
        <v>1063</v>
      </c>
    </row>
    <row r="180" spans="1:4">
      <c r="A180">
        <v>179</v>
      </c>
      <c r="B180" t="s">
        <v>1053</v>
      </c>
      <c r="C180" t="s">
        <v>1064</v>
      </c>
      <c r="D180" t="s">
        <v>1065</v>
      </c>
    </row>
    <row r="181" spans="1:4">
      <c r="A181">
        <v>180</v>
      </c>
      <c r="B181" t="s">
        <v>1053</v>
      </c>
      <c r="C181" t="s">
        <v>1053</v>
      </c>
      <c r="D181" t="s">
        <v>1054</v>
      </c>
    </row>
    <row r="182" spans="1:4">
      <c r="A182">
        <v>181</v>
      </c>
      <c r="B182" t="s">
        <v>1053</v>
      </c>
      <c r="C182" t="s">
        <v>1066</v>
      </c>
      <c r="D182" t="s">
        <v>1067</v>
      </c>
    </row>
    <row r="183" spans="1:4">
      <c r="A183">
        <v>182</v>
      </c>
      <c r="B183" t="s">
        <v>1068</v>
      </c>
      <c r="C183" t="s">
        <v>1070</v>
      </c>
      <c r="D183" t="s">
        <v>1071</v>
      </c>
    </row>
    <row r="184" spans="1:4">
      <c r="A184">
        <v>183</v>
      </c>
      <c r="B184" t="s">
        <v>1068</v>
      </c>
      <c r="C184" t="s">
        <v>1072</v>
      </c>
      <c r="D184" t="s">
        <v>1073</v>
      </c>
    </row>
    <row r="185" spans="1:4">
      <c r="A185">
        <v>184</v>
      </c>
      <c r="B185" t="s">
        <v>1068</v>
      </c>
      <c r="C185" t="s">
        <v>1074</v>
      </c>
      <c r="D185" t="s">
        <v>1075</v>
      </c>
    </row>
    <row r="186" spans="1:4">
      <c r="A186">
        <v>185</v>
      </c>
      <c r="B186" t="s">
        <v>1068</v>
      </c>
      <c r="C186" t="s">
        <v>1076</v>
      </c>
      <c r="D186" t="s">
        <v>1077</v>
      </c>
    </row>
    <row r="187" spans="1:4">
      <c r="A187">
        <v>186</v>
      </c>
      <c r="B187" t="s">
        <v>1068</v>
      </c>
      <c r="C187" t="s">
        <v>1078</v>
      </c>
      <c r="D187" t="s">
        <v>1079</v>
      </c>
    </row>
    <row r="188" spans="1:4">
      <c r="A188">
        <v>187</v>
      </c>
      <c r="B188" t="s">
        <v>1068</v>
      </c>
      <c r="C188" t="s">
        <v>1080</v>
      </c>
      <c r="D188" t="s">
        <v>1081</v>
      </c>
    </row>
    <row r="189" spans="1:4">
      <c r="A189">
        <v>188</v>
      </c>
      <c r="B189" t="s">
        <v>1068</v>
      </c>
      <c r="C189" t="s">
        <v>1082</v>
      </c>
      <c r="D189" t="s">
        <v>1083</v>
      </c>
    </row>
    <row r="190" spans="1:4">
      <c r="A190">
        <v>189</v>
      </c>
      <c r="B190" t="s">
        <v>1068</v>
      </c>
      <c r="C190" t="s">
        <v>1084</v>
      </c>
      <c r="D190" t="s">
        <v>1085</v>
      </c>
    </row>
    <row r="191" spans="1:4">
      <c r="A191">
        <v>190</v>
      </c>
      <c r="B191" t="s">
        <v>1068</v>
      </c>
      <c r="C191" t="s">
        <v>846</v>
      </c>
      <c r="D191" t="s">
        <v>1086</v>
      </c>
    </row>
    <row r="192" spans="1:4">
      <c r="A192">
        <v>191</v>
      </c>
      <c r="B192" t="s">
        <v>1068</v>
      </c>
      <c r="C192" t="s">
        <v>1087</v>
      </c>
      <c r="D192" t="s">
        <v>1088</v>
      </c>
    </row>
    <row r="193" spans="1:4">
      <c r="A193">
        <v>192</v>
      </c>
      <c r="B193" t="s">
        <v>1068</v>
      </c>
      <c r="C193" t="s">
        <v>1089</v>
      </c>
      <c r="D193" t="s">
        <v>1090</v>
      </c>
    </row>
    <row r="194" spans="1:4">
      <c r="A194">
        <v>193</v>
      </c>
      <c r="B194" t="s">
        <v>1068</v>
      </c>
      <c r="C194" t="s">
        <v>1091</v>
      </c>
      <c r="D194" t="s">
        <v>1092</v>
      </c>
    </row>
    <row r="195" spans="1:4">
      <c r="A195">
        <v>194</v>
      </c>
      <c r="B195" t="s">
        <v>1068</v>
      </c>
      <c r="C195" t="s">
        <v>1093</v>
      </c>
      <c r="D195" t="s">
        <v>1094</v>
      </c>
    </row>
    <row r="196" spans="1:4">
      <c r="A196">
        <v>195</v>
      </c>
      <c r="B196" t="s">
        <v>1068</v>
      </c>
      <c r="C196" t="s">
        <v>1095</v>
      </c>
      <c r="D196" t="s">
        <v>1096</v>
      </c>
    </row>
    <row r="197" spans="1:4">
      <c r="A197">
        <v>196</v>
      </c>
      <c r="B197" t="s">
        <v>1068</v>
      </c>
      <c r="C197" t="s">
        <v>1097</v>
      </c>
      <c r="D197" t="s">
        <v>1098</v>
      </c>
    </row>
    <row r="198" spans="1:4">
      <c r="A198">
        <v>197</v>
      </c>
      <c r="B198" t="s">
        <v>1068</v>
      </c>
      <c r="C198" t="s">
        <v>1099</v>
      </c>
      <c r="D198" t="s">
        <v>1100</v>
      </c>
    </row>
    <row r="199" spans="1:4">
      <c r="A199">
        <v>198</v>
      </c>
      <c r="B199" t="s">
        <v>1068</v>
      </c>
      <c r="C199" t="s">
        <v>1101</v>
      </c>
      <c r="D199" t="s">
        <v>1102</v>
      </c>
    </row>
    <row r="200" spans="1:4">
      <c r="A200">
        <v>199</v>
      </c>
      <c r="B200" t="s">
        <v>1068</v>
      </c>
      <c r="C200" t="s">
        <v>1103</v>
      </c>
      <c r="D200" t="s">
        <v>1104</v>
      </c>
    </row>
    <row r="201" spans="1:4">
      <c r="A201">
        <v>200</v>
      </c>
      <c r="B201" t="s">
        <v>1068</v>
      </c>
      <c r="C201" t="s">
        <v>1105</v>
      </c>
      <c r="D201" t="s">
        <v>1106</v>
      </c>
    </row>
    <row r="202" spans="1:4">
      <c r="A202">
        <v>201</v>
      </c>
      <c r="B202" t="s">
        <v>1068</v>
      </c>
      <c r="C202" t="s">
        <v>1107</v>
      </c>
      <c r="D202" t="s">
        <v>1108</v>
      </c>
    </row>
    <row r="203" spans="1:4">
      <c r="A203">
        <v>202</v>
      </c>
      <c r="B203" t="s">
        <v>1068</v>
      </c>
      <c r="C203" t="s">
        <v>1068</v>
      </c>
      <c r="D203" t="s">
        <v>1069</v>
      </c>
    </row>
    <row r="204" spans="1:4">
      <c r="A204">
        <v>203</v>
      </c>
      <c r="B204" t="s">
        <v>1068</v>
      </c>
      <c r="C204" t="s">
        <v>1109</v>
      </c>
      <c r="D204" t="s">
        <v>1110</v>
      </c>
    </row>
    <row r="205" spans="1:4">
      <c r="A205">
        <v>204</v>
      </c>
      <c r="B205" t="s">
        <v>1068</v>
      </c>
      <c r="C205" t="s">
        <v>1111</v>
      </c>
      <c r="D205" t="s">
        <v>1112</v>
      </c>
    </row>
    <row r="206" spans="1:4">
      <c r="A206">
        <v>205</v>
      </c>
      <c r="B206" t="s">
        <v>1113</v>
      </c>
      <c r="C206" t="s">
        <v>1115</v>
      </c>
      <c r="D206" t="s">
        <v>1116</v>
      </c>
    </row>
    <row r="207" spans="1:4">
      <c r="A207">
        <v>206</v>
      </c>
      <c r="B207" t="s">
        <v>1113</v>
      </c>
      <c r="C207" t="s">
        <v>1117</v>
      </c>
      <c r="D207" t="s">
        <v>1118</v>
      </c>
    </row>
    <row r="208" spans="1:4">
      <c r="A208">
        <v>207</v>
      </c>
      <c r="B208" t="s">
        <v>1113</v>
      </c>
      <c r="C208" t="s">
        <v>1119</v>
      </c>
      <c r="D208" t="s">
        <v>1120</v>
      </c>
    </row>
    <row r="209" spans="1:4">
      <c r="A209">
        <v>208</v>
      </c>
      <c r="B209" t="s">
        <v>1113</v>
      </c>
      <c r="C209" t="s">
        <v>1121</v>
      </c>
      <c r="D209" t="s">
        <v>1122</v>
      </c>
    </row>
    <row r="210" spans="1:4">
      <c r="A210">
        <v>209</v>
      </c>
      <c r="B210" t="s">
        <v>1113</v>
      </c>
      <c r="C210" t="s">
        <v>1123</v>
      </c>
      <c r="D210" t="s">
        <v>1124</v>
      </c>
    </row>
    <row r="211" spans="1:4">
      <c r="A211">
        <v>210</v>
      </c>
      <c r="B211" t="s">
        <v>1113</v>
      </c>
      <c r="C211" t="s">
        <v>1125</v>
      </c>
      <c r="D211" t="s">
        <v>1126</v>
      </c>
    </row>
    <row r="212" spans="1:4">
      <c r="A212">
        <v>211</v>
      </c>
      <c r="B212" t="s">
        <v>1113</v>
      </c>
      <c r="C212" t="s">
        <v>1127</v>
      </c>
      <c r="D212" t="s">
        <v>1128</v>
      </c>
    </row>
    <row r="213" spans="1:4">
      <c r="A213">
        <v>212</v>
      </c>
      <c r="B213" t="s">
        <v>1113</v>
      </c>
      <c r="C213" t="s">
        <v>1129</v>
      </c>
      <c r="D213" t="s">
        <v>1130</v>
      </c>
    </row>
    <row r="214" spans="1:4">
      <c r="A214">
        <v>213</v>
      </c>
      <c r="B214" t="s">
        <v>1113</v>
      </c>
      <c r="C214" t="s">
        <v>1131</v>
      </c>
      <c r="D214" t="s">
        <v>1132</v>
      </c>
    </row>
    <row r="215" spans="1:4">
      <c r="A215">
        <v>214</v>
      </c>
      <c r="B215" t="s">
        <v>1113</v>
      </c>
      <c r="C215" t="s">
        <v>1133</v>
      </c>
      <c r="D215" t="s">
        <v>1134</v>
      </c>
    </row>
    <row r="216" spans="1:4">
      <c r="A216">
        <v>215</v>
      </c>
      <c r="B216" t="s">
        <v>1113</v>
      </c>
      <c r="C216" t="s">
        <v>1135</v>
      </c>
      <c r="D216" t="s">
        <v>1136</v>
      </c>
    </row>
    <row r="217" spans="1:4">
      <c r="A217">
        <v>216</v>
      </c>
      <c r="B217" t="s">
        <v>1113</v>
      </c>
      <c r="C217" t="s">
        <v>1137</v>
      </c>
      <c r="D217" t="s">
        <v>1138</v>
      </c>
    </row>
    <row r="218" spans="1:4">
      <c r="A218">
        <v>217</v>
      </c>
      <c r="B218" t="s">
        <v>1113</v>
      </c>
      <c r="C218" t="s">
        <v>1139</v>
      </c>
      <c r="D218" t="s">
        <v>1140</v>
      </c>
    </row>
    <row r="219" spans="1:4">
      <c r="A219">
        <v>218</v>
      </c>
      <c r="B219" t="s">
        <v>1113</v>
      </c>
      <c r="C219" t="s">
        <v>1141</v>
      </c>
      <c r="D219" t="s">
        <v>1142</v>
      </c>
    </row>
    <row r="220" spans="1:4">
      <c r="A220">
        <v>219</v>
      </c>
      <c r="B220" t="s">
        <v>1113</v>
      </c>
      <c r="C220" t="s">
        <v>1143</v>
      </c>
      <c r="D220" t="s">
        <v>1144</v>
      </c>
    </row>
    <row r="221" spans="1:4">
      <c r="A221">
        <v>220</v>
      </c>
      <c r="B221" t="s">
        <v>1113</v>
      </c>
      <c r="C221" t="s">
        <v>1145</v>
      </c>
      <c r="D221" t="s">
        <v>1146</v>
      </c>
    </row>
    <row r="222" spans="1:4">
      <c r="A222">
        <v>221</v>
      </c>
      <c r="B222" t="s">
        <v>1113</v>
      </c>
      <c r="C222" t="s">
        <v>1113</v>
      </c>
      <c r="D222" t="s">
        <v>1114</v>
      </c>
    </row>
    <row r="223" spans="1:4">
      <c r="A223">
        <v>222</v>
      </c>
      <c r="B223" t="s">
        <v>1113</v>
      </c>
      <c r="C223" t="s">
        <v>1147</v>
      </c>
      <c r="D223" t="s">
        <v>1148</v>
      </c>
    </row>
    <row r="224" spans="1:4">
      <c r="A224">
        <v>223</v>
      </c>
      <c r="B224" t="s">
        <v>1113</v>
      </c>
      <c r="C224" t="s">
        <v>1149</v>
      </c>
      <c r="D224" t="s">
        <v>1150</v>
      </c>
    </row>
    <row r="225" spans="1:4">
      <c r="A225">
        <v>224</v>
      </c>
      <c r="B225" t="s">
        <v>1113</v>
      </c>
      <c r="C225" t="s">
        <v>1151</v>
      </c>
      <c r="D225" t="s">
        <v>1152</v>
      </c>
    </row>
    <row r="226" spans="1:4">
      <c r="A226">
        <v>225</v>
      </c>
      <c r="B226" t="s">
        <v>1113</v>
      </c>
      <c r="C226" t="s">
        <v>1153</v>
      </c>
      <c r="D226" t="s">
        <v>1154</v>
      </c>
    </row>
    <row r="227" spans="1:4">
      <c r="A227">
        <v>226</v>
      </c>
      <c r="B227" t="s">
        <v>1155</v>
      </c>
      <c r="C227" t="s">
        <v>1157</v>
      </c>
      <c r="D227" t="s">
        <v>1158</v>
      </c>
    </row>
    <row r="228" spans="1:4">
      <c r="A228">
        <v>227</v>
      </c>
      <c r="B228" t="s">
        <v>1155</v>
      </c>
      <c r="C228" t="s">
        <v>1159</v>
      </c>
      <c r="D228" t="s">
        <v>1160</v>
      </c>
    </row>
    <row r="229" spans="1:4">
      <c r="A229">
        <v>228</v>
      </c>
      <c r="B229" t="s">
        <v>1155</v>
      </c>
      <c r="C229" t="s">
        <v>1161</v>
      </c>
      <c r="D229" t="s">
        <v>1162</v>
      </c>
    </row>
    <row r="230" spans="1:4">
      <c r="A230">
        <v>229</v>
      </c>
      <c r="B230" t="s">
        <v>1155</v>
      </c>
      <c r="C230" t="s">
        <v>738</v>
      </c>
      <c r="D230" t="s">
        <v>1163</v>
      </c>
    </row>
    <row r="231" spans="1:4">
      <c r="A231">
        <v>230</v>
      </c>
      <c r="B231" t="s">
        <v>1155</v>
      </c>
      <c r="C231" t="s">
        <v>1164</v>
      </c>
      <c r="D231" t="s">
        <v>1165</v>
      </c>
    </row>
    <row r="232" spans="1:4">
      <c r="A232">
        <v>231</v>
      </c>
      <c r="B232" t="s">
        <v>1155</v>
      </c>
      <c r="C232" t="s">
        <v>1166</v>
      </c>
      <c r="D232" t="s">
        <v>1167</v>
      </c>
    </row>
    <row r="233" spans="1:4">
      <c r="A233">
        <v>232</v>
      </c>
      <c r="B233" t="s">
        <v>1155</v>
      </c>
      <c r="C233" t="s">
        <v>1168</v>
      </c>
      <c r="D233" t="s">
        <v>1169</v>
      </c>
    </row>
    <row r="234" spans="1:4">
      <c r="A234">
        <v>233</v>
      </c>
      <c r="B234" t="s">
        <v>1155</v>
      </c>
      <c r="C234" t="s">
        <v>1170</v>
      </c>
      <c r="D234" t="s">
        <v>1171</v>
      </c>
    </row>
    <row r="235" spans="1:4">
      <c r="A235">
        <v>234</v>
      </c>
      <c r="B235" t="s">
        <v>1155</v>
      </c>
      <c r="C235" t="s">
        <v>1172</v>
      </c>
      <c r="D235" t="s">
        <v>1173</v>
      </c>
    </row>
    <row r="236" spans="1:4">
      <c r="A236">
        <v>235</v>
      </c>
      <c r="B236" t="s">
        <v>1155</v>
      </c>
      <c r="C236" t="s">
        <v>1174</v>
      </c>
      <c r="D236" t="s">
        <v>1175</v>
      </c>
    </row>
    <row r="237" spans="1:4">
      <c r="A237">
        <v>236</v>
      </c>
      <c r="B237" t="s">
        <v>1155</v>
      </c>
      <c r="C237" t="s">
        <v>1155</v>
      </c>
      <c r="D237" t="s">
        <v>1156</v>
      </c>
    </row>
    <row r="238" spans="1:4">
      <c r="A238">
        <v>237</v>
      </c>
      <c r="B238" t="s">
        <v>1155</v>
      </c>
      <c r="C238" t="s">
        <v>1176</v>
      </c>
      <c r="D238" t="s">
        <v>1177</v>
      </c>
    </row>
    <row r="239" spans="1:4">
      <c r="A239">
        <v>238</v>
      </c>
      <c r="B239" t="s">
        <v>1155</v>
      </c>
      <c r="C239" t="s">
        <v>1178</v>
      </c>
      <c r="D239" t="s">
        <v>1179</v>
      </c>
    </row>
    <row r="240" spans="1:4">
      <c r="A240">
        <v>239</v>
      </c>
      <c r="B240" t="s">
        <v>1155</v>
      </c>
      <c r="C240" t="s">
        <v>1180</v>
      </c>
      <c r="D240" t="s">
        <v>1181</v>
      </c>
    </row>
    <row r="241" spans="1:4">
      <c r="A241">
        <v>240</v>
      </c>
      <c r="B241" t="s">
        <v>1182</v>
      </c>
      <c r="C241" t="s">
        <v>1184</v>
      </c>
      <c r="D241" t="s">
        <v>1185</v>
      </c>
    </row>
    <row r="242" spans="1:4">
      <c r="A242">
        <v>241</v>
      </c>
      <c r="B242" t="s">
        <v>1182</v>
      </c>
      <c r="C242" t="s">
        <v>1186</v>
      </c>
      <c r="D242" t="s">
        <v>1187</v>
      </c>
    </row>
    <row r="243" spans="1:4">
      <c r="A243">
        <v>242</v>
      </c>
      <c r="B243" t="s">
        <v>1182</v>
      </c>
      <c r="C243" t="s">
        <v>1188</v>
      </c>
      <c r="D243" t="s">
        <v>1189</v>
      </c>
    </row>
    <row r="244" spans="1:4">
      <c r="A244">
        <v>243</v>
      </c>
      <c r="B244" t="s">
        <v>1182</v>
      </c>
      <c r="C244" t="s">
        <v>1190</v>
      </c>
      <c r="D244" t="s">
        <v>1191</v>
      </c>
    </row>
    <row r="245" spans="1:4">
      <c r="A245">
        <v>244</v>
      </c>
      <c r="B245" t="s">
        <v>1182</v>
      </c>
      <c r="C245" t="s">
        <v>1192</v>
      </c>
      <c r="D245" t="s">
        <v>1193</v>
      </c>
    </row>
    <row r="246" spans="1:4">
      <c r="A246">
        <v>245</v>
      </c>
      <c r="B246" t="s">
        <v>1182</v>
      </c>
      <c r="C246" t="s">
        <v>1194</v>
      </c>
      <c r="D246" t="s">
        <v>1195</v>
      </c>
    </row>
    <row r="247" spans="1:4">
      <c r="A247">
        <v>246</v>
      </c>
      <c r="B247" t="s">
        <v>1182</v>
      </c>
      <c r="C247" t="s">
        <v>1196</v>
      </c>
      <c r="D247" t="s">
        <v>1197</v>
      </c>
    </row>
    <row r="248" spans="1:4">
      <c r="A248">
        <v>247</v>
      </c>
      <c r="B248" t="s">
        <v>1182</v>
      </c>
      <c r="C248" t="s">
        <v>1198</v>
      </c>
      <c r="D248" t="s">
        <v>1199</v>
      </c>
    </row>
    <row r="249" spans="1:4">
      <c r="A249">
        <v>248</v>
      </c>
      <c r="B249" t="s">
        <v>1182</v>
      </c>
      <c r="C249" t="s">
        <v>1200</v>
      </c>
      <c r="D249" t="s">
        <v>1201</v>
      </c>
    </row>
    <row r="250" spans="1:4">
      <c r="A250">
        <v>249</v>
      </c>
      <c r="B250" t="s">
        <v>1182</v>
      </c>
      <c r="C250" t="s">
        <v>1202</v>
      </c>
      <c r="D250" t="s">
        <v>1203</v>
      </c>
    </row>
    <row r="251" spans="1:4">
      <c r="A251">
        <v>250</v>
      </c>
      <c r="B251" t="s">
        <v>1182</v>
      </c>
      <c r="C251" t="s">
        <v>1204</v>
      </c>
      <c r="D251" t="s">
        <v>1205</v>
      </c>
    </row>
    <row r="252" spans="1:4">
      <c r="A252">
        <v>251</v>
      </c>
      <c r="B252" t="s">
        <v>1182</v>
      </c>
      <c r="C252" t="s">
        <v>1206</v>
      </c>
      <c r="D252" t="s">
        <v>1207</v>
      </c>
    </row>
    <row r="253" spans="1:4">
      <c r="A253">
        <v>252</v>
      </c>
      <c r="B253" t="s">
        <v>1182</v>
      </c>
      <c r="C253" t="s">
        <v>1182</v>
      </c>
      <c r="D253" t="s">
        <v>1183</v>
      </c>
    </row>
    <row r="254" spans="1:4">
      <c r="A254">
        <v>253</v>
      </c>
      <c r="B254" t="s">
        <v>1182</v>
      </c>
      <c r="C254" t="s">
        <v>1208</v>
      </c>
      <c r="D254" t="s">
        <v>1209</v>
      </c>
    </row>
    <row r="255" spans="1:4">
      <c r="A255">
        <v>254</v>
      </c>
      <c r="B255" t="s">
        <v>1182</v>
      </c>
      <c r="C255" t="s">
        <v>1210</v>
      </c>
      <c r="D255" t="s">
        <v>1211</v>
      </c>
    </row>
    <row r="256" spans="1:4">
      <c r="A256">
        <v>255</v>
      </c>
      <c r="B256" t="s">
        <v>1212</v>
      </c>
      <c r="C256" t="s">
        <v>1214</v>
      </c>
      <c r="D256" t="s">
        <v>1215</v>
      </c>
    </row>
    <row r="257" spans="1:4">
      <c r="A257">
        <v>256</v>
      </c>
      <c r="B257" t="s">
        <v>1212</v>
      </c>
      <c r="C257" t="s">
        <v>1216</v>
      </c>
      <c r="D257" t="s">
        <v>1217</v>
      </c>
    </row>
    <row r="258" spans="1:4">
      <c r="A258">
        <v>257</v>
      </c>
      <c r="B258" t="s">
        <v>1212</v>
      </c>
      <c r="C258" t="s">
        <v>1218</v>
      </c>
      <c r="D258" t="s">
        <v>1219</v>
      </c>
    </row>
    <row r="259" spans="1:4">
      <c r="A259">
        <v>258</v>
      </c>
      <c r="B259" t="s">
        <v>1212</v>
      </c>
      <c r="C259" t="s">
        <v>1220</v>
      </c>
      <c r="D259" t="s">
        <v>1221</v>
      </c>
    </row>
    <row r="260" spans="1:4">
      <c r="A260">
        <v>259</v>
      </c>
      <c r="B260" t="s">
        <v>1212</v>
      </c>
      <c r="C260" t="s">
        <v>1222</v>
      </c>
      <c r="D260" t="s">
        <v>1223</v>
      </c>
    </row>
    <row r="261" spans="1:4">
      <c r="A261">
        <v>260</v>
      </c>
      <c r="B261" t="s">
        <v>1212</v>
      </c>
      <c r="C261" t="s">
        <v>1224</v>
      </c>
      <c r="D261" t="s">
        <v>1225</v>
      </c>
    </row>
    <row r="262" spans="1:4">
      <c r="A262">
        <v>261</v>
      </c>
      <c r="B262" t="s">
        <v>1212</v>
      </c>
      <c r="C262" t="s">
        <v>1226</v>
      </c>
      <c r="D262" t="s">
        <v>1227</v>
      </c>
    </row>
    <row r="263" spans="1:4">
      <c r="A263">
        <v>262</v>
      </c>
      <c r="B263" t="s">
        <v>1212</v>
      </c>
      <c r="C263" t="s">
        <v>1228</v>
      </c>
      <c r="D263" t="s">
        <v>1229</v>
      </c>
    </row>
    <row r="264" spans="1:4">
      <c r="A264">
        <v>263</v>
      </c>
      <c r="B264" t="s">
        <v>1212</v>
      </c>
      <c r="C264" t="s">
        <v>1230</v>
      </c>
      <c r="D264" t="s">
        <v>1231</v>
      </c>
    </row>
    <row r="265" spans="1:4">
      <c r="A265">
        <v>264</v>
      </c>
      <c r="B265" t="s">
        <v>1212</v>
      </c>
      <c r="C265" t="s">
        <v>1212</v>
      </c>
      <c r="D265" t="s">
        <v>1213</v>
      </c>
    </row>
    <row r="266" spans="1:4">
      <c r="A266">
        <v>265</v>
      </c>
      <c r="B266" t="s">
        <v>1212</v>
      </c>
      <c r="C266" t="s">
        <v>1232</v>
      </c>
      <c r="D266" t="s">
        <v>1233</v>
      </c>
    </row>
    <row r="267" spans="1:4">
      <c r="A267">
        <v>266</v>
      </c>
      <c r="B267" t="s">
        <v>1234</v>
      </c>
      <c r="C267" t="s">
        <v>1236</v>
      </c>
      <c r="D267" t="s">
        <v>1237</v>
      </c>
    </row>
    <row r="268" spans="1:4">
      <c r="A268">
        <v>267</v>
      </c>
      <c r="B268" t="s">
        <v>1234</v>
      </c>
      <c r="C268" t="s">
        <v>1238</v>
      </c>
      <c r="D268" t="s">
        <v>1239</v>
      </c>
    </row>
    <row r="269" spans="1:4">
      <c r="A269">
        <v>268</v>
      </c>
      <c r="B269" t="s">
        <v>1234</v>
      </c>
      <c r="C269" t="s">
        <v>1240</v>
      </c>
      <c r="D269" t="s">
        <v>1241</v>
      </c>
    </row>
    <row r="270" spans="1:4">
      <c r="A270">
        <v>269</v>
      </c>
      <c r="B270" t="s">
        <v>1234</v>
      </c>
      <c r="C270" t="s">
        <v>1242</v>
      </c>
      <c r="D270" t="s">
        <v>1243</v>
      </c>
    </row>
    <row r="271" spans="1:4">
      <c r="A271">
        <v>270</v>
      </c>
      <c r="B271" t="s">
        <v>1234</v>
      </c>
      <c r="C271" t="s">
        <v>738</v>
      </c>
      <c r="D271" t="s">
        <v>1244</v>
      </c>
    </row>
    <row r="272" spans="1:4">
      <c r="A272">
        <v>271</v>
      </c>
      <c r="B272" t="s">
        <v>1234</v>
      </c>
      <c r="C272" t="s">
        <v>1245</v>
      </c>
      <c r="D272" t="s">
        <v>1246</v>
      </c>
    </row>
    <row r="273" spans="1:4">
      <c r="A273">
        <v>272</v>
      </c>
      <c r="B273" t="s">
        <v>1234</v>
      </c>
      <c r="C273" t="s">
        <v>1247</v>
      </c>
      <c r="D273" t="s">
        <v>1248</v>
      </c>
    </row>
    <row r="274" spans="1:4">
      <c r="A274">
        <v>273</v>
      </c>
      <c r="B274" t="s">
        <v>1234</v>
      </c>
      <c r="C274" t="s">
        <v>1249</v>
      </c>
      <c r="D274" t="s">
        <v>1250</v>
      </c>
    </row>
    <row r="275" spans="1:4">
      <c r="A275">
        <v>274</v>
      </c>
      <c r="B275" t="s">
        <v>1234</v>
      </c>
      <c r="C275" t="s">
        <v>1251</v>
      </c>
      <c r="D275" t="s">
        <v>1252</v>
      </c>
    </row>
    <row r="276" spans="1:4">
      <c r="A276">
        <v>275</v>
      </c>
      <c r="B276" t="s">
        <v>1234</v>
      </c>
      <c r="C276" t="s">
        <v>1253</v>
      </c>
      <c r="D276" t="s">
        <v>1254</v>
      </c>
    </row>
    <row r="277" spans="1:4">
      <c r="A277">
        <v>276</v>
      </c>
      <c r="B277" t="s">
        <v>1234</v>
      </c>
      <c r="C277" t="s">
        <v>1255</v>
      </c>
      <c r="D277" t="s">
        <v>1256</v>
      </c>
    </row>
    <row r="278" spans="1:4">
      <c r="A278">
        <v>277</v>
      </c>
      <c r="B278" t="s">
        <v>1234</v>
      </c>
      <c r="C278" t="s">
        <v>1257</v>
      </c>
      <c r="D278" t="s">
        <v>1258</v>
      </c>
    </row>
    <row r="279" spans="1:4">
      <c r="A279">
        <v>278</v>
      </c>
      <c r="B279" t="s">
        <v>1234</v>
      </c>
      <c r="C279" t="s">
        <v>1259</v>
      </c>
      <c r="D279" t="s">
        <v>1260</v>
      </c>
    </row>
    <row r="280" spans="1:4">
      <c r="A280">
        <v>279</v>
      </c>
      <c r="B280" t="s">
        <v>1234</v>
      </c>
      <c r="C280" t="s">
        <v>1261</v>
      </c>
      <c r="D280" t="s">
        <v>1262</v>
      </c>
    </row>
    <row r="281" spans="1:4">
      <c r="A281">
        <v>280</v>
      </c>
      <c r="B281" t="s">
        <v>1234</v>
      </c>
      <c r="C281" t="s">
        <v>1263</v>
      </c>
      <c r="D281" t="s">
        <v>1264</v>
      </c>
    </row>
    <row r="282" spans="1:4">
      <c r="A282">
        <v>281</v>
      </c>
      <c r="B282" t="s">
        <v>1234</v>
      </c>
      <c r="C282" t="s">
        <v>1234</v>
      </c>
      <c r="D282" t="s">
        <v>1235</v>
      </c>
    </row>
    <row r="283" spans="1:4">
      <c r="A283">
        <v>282</v>
      </c>
      <c r="B283" t="s">
        <v>1265</v>
      </c>
      <c r="C283" t="s">
        <v>1267</v>
      </c>
      <c r="D283" t="s">
        <v>1268</v>
      </c>
    </row>
    <row r="284" spans="1:4">
      <c r="A284">
        <v>283</v>
      </c>
      <c r="B284" t="s">
        <v>1265</v>
      </c>
      <c r="C284" t="s">
        <v>1269</v>
      </c>
      <c r="D284" t="s">
        <v>1270</v>
      </c>
    </row>
    <row r="285" spans="1:4">
      <c r="A285">
        <v>284</v>
      </c>
      <c r="B285" t="s">
        <v>1265</v>
      </c>
      <c r="C285" t="s">
        <v>806</v>
      </c>
      <c r="D285" t="s">
        <v>1271</v>
      </c>
    </row>
    <row r="286" spans="1:4">
      <c r="A286">
        <v>285</v>
      </c>
      <c r="B286" t="s">
        <v>1265</v>
      </c>
      <c r="C286" t="s">
        <v>1272</v>
      </c>
      <c r="D286" t="s">
        <v>1273</v>
      </c>
    </row>
    <row r="287" spans="1:4">
      <c r="A287">
        <v>286</v>
      </c>
      <c r="B287" t="s">
        <v>1265</v>
      </c>
      <c r="C287" t="s">
        <v>1274</v>
      </c>
      <c r="D287" t="s">
        <v>1275</v>
      </c>
    </row>
    <row r="288" spans="1:4">
      <c r="A288">
        <v>287</v>
      </c>
      <c r="B288" t="s">
        <v>1265</v>
      </c>
      <c r="C288" t="s">
        <v>1276</v>
      </c>
      <c r="D288" t="s">
        <v>1277</v>
      </c>
    </row>
    <row r="289" spans="1:4">
      <c r="A289">
        <v>288</v>
      </c>
      <c r="B289" t="s">
        <v>1265</v>
      </c>
      <c r="C289" t="s">
        <v>1278</v>
      </c>
      <c r="D289" t="s">
        <v>1279</v>
      </c>
    </row>
    <row r="290" spans="1:4">
      <c r="A290">
        <v>289</v>
      </c>
      <c r="B290" t="s">
        <v>1265</v>
      </c>
      <c r="C290" t="s">
        <v>1280</v>
      </c>
      <c r="D290" t="s">
        <v>1281</v>
      </c>
    </row>
    <row r="291" spans="1:4">
      <c r="A291">
        <v>290</v>
      </c>
      <c r="B291" t="s">
        <v>1265</v>
      </c>
      <c r="C291" t="s">
        <v>1064</v>
      </c>
      <c r="D291" t="s">
        <v>1282</v>
      </c>
    </row>
    <row r="292" spans="1:4">
      <c r="A292">
        <v>291</v>
      </c>
      <c r="B292" t="s">
        <v>1265</v>
      </c>
      <c r="C292" t="s">
        <v>1066</v>
      </c>
      <c r="D292" t="s">
        <v>1283</v>
      </c>
    </row>
    <row r="293" spans="1:4">
      <c r="A293">
        <v>292</v>
      </c>
      <c r="B293" t="s">
        <v>1265</v>
      </c>
      <c r="C293" t="s">
        <v>1284</v>
      </c>
      <c r="D293" t="s">
        <v>1285</v>
      </c>
    </row>
    <row r="294" spans="1:4">
      <c r="A294">
        <v>293</v>
      </c>
      <c r="B294" t="s">
        <v>1265</v>
      </c>
      <c r="C294" t="s">
        <v>1286</v>
      </c>
      <c r="D294" t="s">
        <v>1287</v>
      </c>
    </row>
    <row r="295" spans="1:4">
      <c r="A295">
        <v>294</v>
      </c>
      <c r="B295" t="s">
        <v>1265</v>
      </c>
      <c r="C295" t="s">
        <v>1288</v>
      </c>
      <c r="D295" t="s">
        <v>1289</v>
      </c>
    </row>
    <row r="296" spans="1:4">
      <c r="A296">
        <v>295</v>
      </c>
      <c r="B296" t="s">
        <v>1265</v>
      </c>
      <c r="C296" t="s">
        <v>1265</v>
      </c>
      <c r="D296" t="s">
        <v>1266</v>
      </c>
    </row>
    <row r="297" spans="1:4">
      <c r="A297">
        <v>296</v>
      </c>
      <c r="B297" t="s">
        <v>1265</v>
      </c>
      <c r="C297" t="s">
        <v>1290</v>
      </c>
      <c r="D297" t="s">
        <v>1291</v>
      </c>
    </row>
    <row r="298" spans="1:4">
      <c r="A298">
        <v>297</v>
      </c>
      <c r="B298" t="s">
        <v>1292</v>
      </c>
      <c r="C298" t="s">
        <v>1292</v>
      </c>
      <c r="D298" t="s">
        <v>1293</v>
      </c>
    </row>
    <row r="299" spans="1:4">
      <c r="A299">
        <v>298</v>
      </c>
      <c r="B299" t="s">
        <v>1294</v>
      </c>
      <c r="C299" t="s">
        <v>1294</v>
      </c>
      <c r="D299" t="s">
        <v>1295</v>
      </c>
    </row>
    <row r="300" spans="1:4">
      <c r="A300">
        <v>299</v>
      </c>
      <c r="B300" t="s">
        <v>1296</v>
      </c>
      <c r="C300" t="s">
        <v>1296</v>
      </c>
      <c r="D300" t="s">
        <v>1297</v>
      </c>
    </row>
    <row r="301" spans="1:4">
      <c r="A301">
        <v>300</v>
      </c>
      <c r="B301" t="s">
        <v>1298</v>
      </c>
      <c r="C301" t="s">
        <v>1298</v>
      </c>
      <c r="D301" t="s">
        <v>1299</v>
      </c>
    </row>
  </sheetData>
  <phoneticPr fontId="9"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A87"/>
  <sheetViews>
    <sheetView showGridLines="0" zoomScaleNormal="100" workbookViewId="0"/>
  </sheetViews>
  <sheetFormatPr defaultRowHeight="11.25"/>
  <cols>
    <col min="1" max="1" width="32.5703125" style="6" customWidth="1"/>
    <col min="2" max="2" width="9.140625" style="147"/>
    <col min="3" max="3" width="9.140625" style="150"/>
    <col min="4" max="4" width="26.5703125" style="150"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3.28515625" style="82"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2" width="27.28515625" style="82" customWidth="1"/>
    <col min="43" max="43" width="29.71093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551"/>
    <col min="51" max="51" width="9.140625" style="82"/>
    <col min="52" max="52" width="20" style="82" customWidth="1"/>
    <col min="53" max="53" width="42.85546875" style="82" bestFit="1" customWidth="1"/>
    <col min="54" max="16384" width="9.140625" style="82"/>
  </cols>
  <sheetData>
    <row r="1" spans="1:53" s="146" customFormat="1" ht="43.5" customHeight="1">
      <c r="A1" s="155" t="s">
        <v>70</v>
      </c>
      <c r="B1" s="155" t="s">
        <v>367</v>
      </c>
      <c r="C1" s="155" t="s">
        <v>89</v>
      </c>
      <c r="D1" s="155" t="s">
        <v>86</v>
      </c>
      <c r="E1" s="155" t="s">
        <v>188</v>
      </c>
      <c r="F1" s="155" t="s">
        <v>228</v>
      </c>
      <c r="G1" s="155" t="s">
        <v>205</v>
      </c>
      <c r="H1" s="155" t="s">
        <v>209</v>
      </c>
      <c r="I1" s="155" t="s">
        <v>227</v>
      </c>
      <c r="J1" s="155" t="s">
        <v>244</v>
      </c>
      <c r="K1" s="155" t="s">
        <v>248</v>
      </c>
      <c r="L1" s="155"/>
      <c r="M1" s="155"/>
      <c r="N1" s="99" t="s">
        <v>284</v>
      </c>
      <c r="O1" s="155" t="s">
        <v>275</v>
      </c>
      <c r="P1" s="155" t="s">
        <v>299</v>
      </c>
      <c r="Q1" s="155" t="s">
        <v>343</v>
      </c>
      <c r="R1" s="155" t="s">
        <v>24</v>
      </c>
      <c r="S1" s="155" t="s">
        <v>32</v>
      </c>
      <c r="T1" s="193" t="s">
        <v>38</v>
      </c>
      <c r="U1" s="193" t="s">
        <v>43</v>
      </c>
      <c r="V1" s="193"/>
      <c r="W1" s="246" t="s">
        <v>328</v>
      </c>
      <c r="X1" s="155" t="s">
        <v>297</v>
      </c>
      <c r="Y1" s="155" t="s">
        <v>311</v>
      </c>
      <c r="Z1" s="155"/>
      <c r="AA1" s="310" t="s">
        <v>368</v>
      </c>
      <c r="AB1" s="310"/>
      <c r="AC1" s="310" t="s">
        <v>369</v>
      </c>
      <c r="AD1" s="310"/>
      <c r="AF1" s="193" t="s">
        <v>340</v>
      </c>
      <c r="AH1" s="155" t="s">
        <v>341</v>
      </c>
      <c r="AI1" s="155" t="s">
        <v>342</v>
      </c>
      <c r="AK1" s="155" t="s">
        <v>359</v>
      </c>
      <c r="AM1" s="155" t="s">
        <v>360</v>
      </c>
      <c r="AP1" s="155" t="s">
        <v>380</v>
      </c>
      <c r="AQ1" s="155" t="s">
        <v>379</v>
      </c>
      <c r="AS1" s="549" t="s">
        <v>385</v>
      </c>
      <c r="AU1" s="193" t="s">
        <v>403</v>
      </c>
      <c r="AW1" s="552" t="s">
        <v>581</v>
      </c>
      <c r="AX1" s="552" t="s">
        <v>582</v>
      </c>
      <c r="AZ1" s="874" t="s">
        <v>615</v>
      </c>
      <c r="BA1" s="874"/>
    </row>
    <row r="2" spans="1:53" ht="66.75" customHeight="1">
      <c r="A2" s="5" t="s">
        <v>104</v>
      </c>
      <c r="B2" s="43">
        <v>2000</v>
      </c>
      <c r="C2" s="43">
        <v>2013</v>
      </c>
      <c r="D2" s="43" t="s">
        <v>87</v>
      </c>
      <c r="E2" s="148" t="s">
        <v>189</v>
      </c>
      <c r="F2" s="148" t="s">
        <v>229</v>
      </c>
      <c r="G2" s="148" t="s">
        <v>203</v>
      </c>
      <c r="H2" s="148" t="s">
        <v>207</v>
      </c>
      <c r="I2" s="148" t="s">
        <v>96</v>
      </c>
      <c r="J2" s="148" t="s">
        <v>245</v>
      </c>
      <c r="K2" s="149" t="s">
        <v>249</v>
      </c>
      <c r="L2" s="234" t="s">
        <v>249</v>
      </c>
      <c r="M2" s="149">
        <v>1</v>
      </c>
      <c r="N2" s="100" t="s">
        <v>288</v>
      </c>
      <c r="O2" s="149" t="s">
        <v>373</v>
      </c>
      <c r="P2" s="235" t="s">
        <v>45</v>
      </c>
      <c r="Q2" s="237" t="s">
        <v>3</v>
      </c>
      <c r="R2" s="240" t="s">
        <v>27</v>
      </c>
      <c r="S2" s="238" t="s">
        <v>29</v>
      </c>
      <c r="T2" s="239" t="s">
        <v>33</v>
      </c>
      <c r="U2" s="234" t="s">
        <v>39</v>
      </c>
      <c r="V2" s="244">
        <v>1</v>
      </c>
      <c r="W2" s="247"/>
      <c r="X2" s="43" t="s">
        <v>637</v>
      </c>
      <c r="Y2" s="43" t="s">
        <v>639</v>
      </c>
      <c r="Z2" s="43"/>
      <c r="AA2" s="327" t="s">
        <v>388</v>
      </c>
      <c r="AB2" s="312" t="s">
        <v>388</v>
      </c>
      <c r="AC2" s="43" t="s">
        <v>313</v>
      </c>
      <c r="AD2" s="312" t="s">
        <v>313</v>
      </c>
      <c r="AF2" s="44" t="s">
        <v>39</v>
      </c>
      <c r="AH2" s="148" t="s">
        <v>345</v>
      </c>
      <c r="AI2" s="148" t="s">
        <v>345</v>
      </c>
      <c r="AK2" s="148" t="s">
        <v>351</v>
      </c>
      <c r="AM2" s="148" t="s">
        <v>361</v>
      </c>
      <c r="AP2" s="664" t="s">
        <v>635</v>
      </c>
      <c r="AQ2" s="189" t="s">
        <v>635</v>
      </c>
      <c r="AS2" s="43" t="s">
        <v>383</v>
      </c>
      <c r="AU2" s="44" t="s">
        <v>396</v>
      </c>
      <c r="AW2" s="553" t="s">
        <v>583</v>
      </c>
      <c r="AX2" s="554" t="s">
        <v>583</v>
      </c>
      <c r="AZ2" s="612" t="s">
        <v>616</v>
      </c>
      <c r="BA2" s="613" t="s">
        <v>617</v>
      </c>
    </row>
    <row r="3" spans="1:53" ht="66.75" customHeight="1">
      <c r="A3" s="5" t="s">
        <v>105</v>
      </c>
      <c r="B3" s="43">
        <v>2001</v>
      </c>
      <c r="C3" s="43">
        <v>2014</v>
      </c>
      <c r="D3" s="43" t="s">
        <v>88</v>
      </c>
      <c r="E3" s="148" t="s">
        <v>190</v>
      </c>
      <c r="F3" s="148" t="s">
        <v>230</v>
      </c>
      <c r="G3" s="148" t="s">
        <v>204</v>
      </c>
      <c r="H3" s="148" t="s">
        <v>208</v>
      </c>
      <c r="I3" s="148" t="s">
        <v>52</v>
      </c>
      <c r="J3" s="148" t="s">
        <v>285</v>
      </c>
      <c r="K3" s="149" t="s">
        <v>251</v>
      </c>
      <c r="L3" s="149" t="s">
        <v>251</v>
      </c>
      <c r="M3" s="149">
        <v>2</v>
      </c>
      <c r="N3" s="100" t="s">
        <v>262</v>
      </c>
      <c r="O3" s="234" t="s">
        <v>374</v>
      </c>
      <c r="P3" s="235" t="s">
        <v>46</v>
      </c>
      <c r="Q3" s="237" t="s">
        <v>304</v>
      </c>
      <c r="R3" s="236" t="s">
        <v>306</v>
      </c>
      <c r="S3" s="238" t="s">
        <v>30</v>
      </c>
      <c r="T3" s="239" t="s">
        <v>34</v>
      </c>
      <c r="U3" s="234" t="s">
        <v>40</v>
      </c>
      <c r="V3" s="244">
        <v>2</v>
      </c>
      <c r="W3" s="247"/>
      <c r="X3" s="43" t="s">
        <v>636</v>
      </c>
      <c r="Y3" s="43" t="s">
        <v>640</v>
      </c>
      <c r="Z3" s="43"/>
      <c r="AA3" s="327" t="s">
        <v>387</v>
      </c>
      <c r="AB3" s="312" t="s">
        <v>387</v>
      </c>
      <c r="AC3" s="43" t="s">
        <v>314</v>
      </c>
      <c r="AD3" s="312" t="s">
        <v>314</v>
      </c>
      <c r="AF3" s="44" t="s">
        <v>40</v>
      </c>
      <c r="AH3" s="148" t="s">
        <v>370</v>
      </c>
      <c r="AI3" s="148" t="s">
        <v>349</v>
      </c>
      <c r="AK3" s="148" t="s">
        <v>352</v>
      </c>
      <c r="AM3" s="148" t="s">
        <v>362</v>
      </c>
      <c r="AP3" s="664" t="s">
        <v>642</v>
      </c>
      <c r="AQ3" s="189" t="s">
        <v>642</v>
      </c>
      <c r="AS3" s="43" t="s">
        <v>384</v>
      </c>
      <c r="AU3" s="44" t="s">
        <v>397</v>
      </c>
      <c r="AW3" s="553" t="s">
        <v>584</v>
      </c>
      <c r="AX3" s="554" t="s">
        <v>584</v>
      </c>
      <c r="AZ3" s="151" t="s">
        <v>644</v>
      </c>
      <c r="BA3" s="236" t="s">
        <v>645</v>
      </c>
    </row>
    <row r="4" spans="1:53" ht="66.75" customHeight="1">
      <c r="A4" s="5" t="s">
        <v>106</v>
      </c>
      <c r="B4" s="43">
        <v>2002</v>
      </c>
      <c r="C4" s="43">
        <v>2015</v>
      </c>
      <c r="E4" s="148" t="s">
        <v>191</v>
      </c>
      <c r="F4" s="148" t="s">
        <v>231</v>
      </c>
      <c r="H4" s="148" t="s">
        <v>2</v>
      </c>
      <c r="I4" s="148" t="s">
        <v>53</v>
      </c>
      <c r="J4" s="148" t="s">
        <v>286</v>
      </c>
      <c r="K4" s="149" t="s">
        <v>252</v>
      </c>
      <c r="L4" s="149" t="s">
        <v>252</v>
      </c>
      <c r="M4" s="149">
        <v>3</v>
      </c>
      <c r="N4" s="100" t="s">
        <v>289</v>
      </c>
      <c r="O4" s="234" t="s">
        <v>375</v>
      </c>
      <c r="Q4" s="237" t="s">
        <v>26</v>
      </c>
      <c r="R4" s="236" t="s">
        <v>707</v>
      </c>
      <c r="S4" s="238" t="s">
        <v>31</v>
      </c>
      <c r="T4" s="239" t="s">
        <v>35</v>
      </c>
      <c r="U4" s="234" t="s">
        <v>41</v>
      </c>
      <c r="V4" s="244">
        <v>3</v>
      </c>
      <c r="W4" s="247"/>
      <c r="X4" s="626">
        <v>222</v>
      </c>
      <c r="Y4" s="43"/>
      <c r="Z4" s="311"/>
      <c r="AA4" s="326" t="s">
        <v>386</v>
      </c>
      <c r="AB4" s="82" t="s">
        <v>386</v>
      </c>
      <c r="AC4" s="43" t="s">
        <v>315</v>
      </c>
      <c r="AD4" s="312" t="s">
        <v>315</v>
      </c>
      <c r="AF4" s="44" t="s">
        <v>41</v>
      </c>
      <c r="AH4" s="44" t="s">
        <v>376</v>
      </c>
      <c r="AK4" s="148" t="s">
        <v>353</v>
      </c>
      <c r="AM4" s="148" t="s">
        <v>363</v>
      </c>
      <c r="AP4" s="664" t="s">
        <v>636</v>
      </c>
      <c r="AQ4" s="189" t="s">
        <v>636</v>
      </c>
      <c r="AS4" s="43" t="s">
        <v>350</v>
      </c>
      <c r="AU4" s="44" t="s">
        <v>398</v>
      </c>
      <c r="AW4" s="553" t="s">
        <v>585</v>
      </c>
      <c r="AX4" s="554" t="s">
        <v>585</v>
      </c>
      <c r="AZ4" s="151" t="s">
        <v>646</v>
      </c>
      <c r="BA4" s="236" t="s">
        <v>647</v>
      </c>
    </row>
    <row r="5" spans="1:53" ht="66.75" customHeight="1">
      <c r="A5" s="5" t="s">
        <v>107</v>
      </c>
      <c r="B5" s="43">
        <v>2003</v>
      </c>
      <c r="C5" s="43">
        <v>2016</v>
      </c>
      <c r="E5" s="148" t="s">
        <v>192</v>
      </c>
      <c r="F5" s="148" t="s">
        <v>232</v>
      </c>
      <c r="I5" s="148" t="s">
        <v>54</v>
      </c>
      <c r="K5" s="149" t="s">
        <v>250</v>
      </c>
      <c r="L5" s="149" t="s">
        <v>250</v>
      </c>
      <c r="M5" s="149">
        <v>4</v>
      </c>
      <c r="N5" s="151" t="s">
        <v>290</v>
      </c>
      <c r="O5" s="148" t="s">
        <v>345</v>
      </c>
      <c r="Q5" s="237" t="s">
        <v>305</v>
      </c>
      <c r="R5" s="236" t="s">
        <v>307</v>
      </c>
      <c r="T5" s="44" t="s">
        <v>36</v>
      </c>
      <c r="U5" s="234" t="s">
        <v>42</v>
      </c>
      <c r="V5" s="244">
        <v>4</v>
      </c>
      <c r="W5" s="247"/>
      <c r="X5" s="626">
        <v>333</v>
      </c>
      <c r="Y5" s="43"/>
      <c r="Z5" s="311">
        <v>1</v>
      </c>
      <c r="AA5" s="326" t="s">
        <v>389</v>
      </c>
      <c r="AB5" s="82" t="s">
        <v>389</v>
      </c>
      <c r="AF5" s="44" t="s">
        <v>330</v>
      </c>
      <c r="AH5" s="148" t="s">
        <v>371</v>
      </c>
      <c r="AK5" s="148" t="s">
        <v>354</v>
      </c>
      <c r="AM5" s="148" t="s">
        <v>364</v>
      </c>
      <c r="AP5" s="664" t="s">
        <v>637</v>
      </c>
      <c r="AQ5" s="189"/>
      <c r="AU5" s="44" t="s">
        <v>399</v>
      </c>
      <c r="AW5" s="553" t="s">
        <v>586</v>
      </c>
      <c r="AX5" s="554" t="s">
        <v>586</v>
      </c>
      <c r="AZ5" s="151" t="s">
        <v>648</v>
      </c>
      <c r="BA5" s="236" t="s">
        <v>618</v>
      </c>
    </row>
    <row r="6" spans="1:53" ht="66.75" customHeight="1">
      <c r="A6" s="5" t="s">
        <v>108</v>
      </c>
      <c r="B6" s="43">
        <v>2004</v>
      </c>
      <c r="C6" s="43">
        <v>2017</v>
      </c>
      <c r="E6" s="148" t="s">
        <v>193</v>
      </c>
      <c r="F6" s="152"/>
      <c r="G6" s="155" t="s">
        <v>294</v>
      </c>
      <c r="H6" s="155" t="s">
        <v>261</v>
      </c>
      <c r="I6" s="148" t="s">
        <v>71</v>
      </c>
      <c r="J6" s="155" t="s">
        <v>267</v>
      </c>
      <c r="N6" s="151" t="s">
        <v>291</v>
      </c>
      <c r="O6" s="148" t="s">
        <v>349</v>
      </c>
      <c r="R6" s="236" t="s">
        <v>3</v>
      </c>
      <c r="T6" s="44" t="s">
        <v>37</v>
      </c>
      <c r="U6" s="234" t="s">
        <v>330</v>
      </c>
      <c r="V6" s="244">
        <v>5</v>
      </c>
      <c r="W6" s="247"/>
      <c r="X6" s="626">
        <v>55</v>
      </c>
      <c r="Y6" s="43">
        <v>55</v>
      </c>
      <c r="Z6" s="311"/>
      <c r="AA6" s="326"/>
      <c r="AH6" s="148" t="s">
        <v>372</v>
      </c>
      <c r="AK6" s="148" t="s">
        <v>355</v>
      </c>
      <c r="AM6" s="148" t="s">
        <v>365</v>
      </c>
      <c r="AP6" s="550"/>
      <c r="AQ6" s="43"/>
      <c r="AU6" s="329" t="s">
        <v>400</v>
      </c>
      <c r="AW6" s="553" t="s">
        <v>587</v>
      </c>
      <c r="AX6" s="554" t="s">
        <v>587</v>
      </c>
      <c r="AZ6" s="151" t="s">
        <v>649</v>
      </c>
      <c r="BA6" s="236" t="s">
        <v>650</v>
      </c>
    </row>
    <row r="7" spans="1:53" ht="66.75" customHeight="1">
      <c r="A7" s="5" t="s">
        <v>109</v>
      </c>
      <c r="B7" s="43">
        <v>2005</v>
      </c>
      <c r="E7" s="148" t="s">
        <v>194</v>
      </c>
      <c r="F7" s="152"/>
      <c r="G7" s="148" t="s">
        <v>258</v>
      </c>
      <c r="H7" s="148" t="s">
        <v>260</v>
      </c>
      <c r="I7" s="148" t="s">
        <v>72</v>
      </c>
      <c r="J7" s="148" t="s">
        <v>287</v>
      </c>
      <c r="N7" s="153" t="s">
        <v>292</v>
      </c>
      <c r="O7" s="148" t="s">
        <v>370</v>
      </c>
      <c r="U7" s="234" t="s">
        <v>88</v>
      </c>
      <c r="V7" s="245" t="s">
        <v>72</v>
      </c>
      <c r="W7" s="247"/>
      <c r="X7" s="43">
        <v>66666</v>
      </c>
      <c r="Y7" s="43"/>
      <c r="Z7" s="311"/>
      <c r="AA7" s="326"/>
      <c r="AH7" s="148" t="s">
        <v>346</v>
      </c>
      <c r="AK7" s="148" t="s">
        <v>356</v>
      </c>
      <c r="AM7" s="148" t="s">
        <v>366</v>
      </c>
      <c r="AP7" s="550"/>
      <c r="AQ7" s="43"/>
      <c r="AU7" s="329" t="s">
        <v>401</v>
      </c>
      <c r="AW7" s="553" t="s">
        <v>588</v>
      </c>
      <c r="AX7" s="554" t="s">
        <v>588</v>
      </c>
    </row>
    <row r="8" spans="1:53" ht="66.75" customHeight="1">
      <c r="A8" s="5" t="s">
        <v>110</v>
      </c>
      <c r="B8" s="43">
        <v>2006</v>
      </c>
      <c r="E8" s="148" t="s">
        <v>195</v>
      </c>
      <c r="F8" s="152"/>
      <c r="G8" s="148" t="s">
        <v>259</v>
      </c>
      <c r="H8" s="148" t="s">
        <v>266</v>
      </c>
      <c r="I8" s="148" t="s">
        <v>186</v>
      </c>
      <c r="J8" s="148" t="s">
        <v>283</v>
      </c>
      <c r="N8" s="154" t="s">
        <v>293</v>
      </c>
      <c r="O8" s="148" t="s">
        <v>376</v>
      </c>
      <c r="V8" s="245" t="s">
        <v>186</v>
      </c>
      <c r="W8" s="247"/>
      <c r="X8" s="43">
        <v>77777</v>
      </c>
      <c r="Y8" s="43"/>
      <c r="Z8" s="311"/>
      <c r="AA8" s="326"/>
      <c r="AK8" s="148" t="s">
        <v>357</v>
      </c>
      <c r="AP8" s="247"/>
      <c r="AU8" s="329" t="s">
        <v>402</v>
      </c>
      <c r="AW8" s="553" t="s">
        <v>589</v>
      </c>
      <c r="AX8" s="554" t="s">
        <v>589</v>
      </c>
    </row>
    <row r="9" spans="1:53" ht="66.75" customHeight="1">
      <c r="A9" s="5" t="s">
        <v>111</v>
      </c>
      <c r="B9" s="43">
        <v>2007</v>
      </c>
      <c r="E9" s="148" t="s">
        <v>196</v>
      </c>
      <c r="F9" s="152"/>
      <c r="G9" s="148" t="s">
        <v>266</v>
      </c>
      <c r="I9" s="148" t="s">
        <v>187</v>
      </c>
      <c r="O9" s="148" t="s">
        <v>371</v>
      </c>
      <c r="V9" s="245" t="s">
        <v>187</v>
      </c>
      <c r="W9" s="247"/>
      <c r="X9" s="43">
        <v>8888</v>
      </c>
      <c r="Y9" s="43"/>
      <c r="Z9" s="311">
        <v>1</v>
      </c>
      <c r="AA9" s="326"/>
      <c r="AK9" s="148" t="s">
        <v>358</v>
      </c>
      <c r="AP9" s="247"/>
      <c r="AW9" s="553" t="s">
        <v>590</v>
      </c>
      <c r="AX9" s="554" t="s">
        <v>590</v>
      </c>
    </row>
    <row r="10" spans="1:53" ht="66.75" customHeight="1">
      <c r="A10" s="5" t="s">
        <v>112</v>
      </c>
      <c r="B10" s="43">
        <v>2008</v>
      </c>
      <c r="E10" s="148" t="s">
        <v>197</v>
      </c>
      <c r="F10" s="152"/>
      <c r="I10" s="148" t="s">
        <v>211</v>
      </c>
      <c r="O10" s="148" t="s">
        <v>372</v>
      </c>
      <c r="V10" s="245" t="s">
        <v>211</v>
      </c>
      <c r="W10" s="247"/>
      <c r="X10" s="43" t="s">
        <v>635</v>
      </c>
      <c r="Y10" s="43" t="s">
        <v>641</v>
      </c>
      <c r="Z10" s="311"/>
      <c r="AP10" s="247"/>
      <c r="AW10" s="553" t="s">
        <v>591</v>
      </c>
      <c r="AX10" s="554" t="s">
        <v>591</v>
      </c>
    </row>
    <row r="11" spans="1:53" ht="66.75" customHeight="1">
      <c r="A11" s="5" t="s">
        <v>113</v>
      </c>
      <c r="B11" s="43">
        <v>2009</v>
      </c>
      <c r="E11" s="148" t="s">
        <v>198</v>
      </c>
      <c r="F11" s="152"/>
      <c r="I11" s="148" t="s">
        <v>212</v>
      </c>
      <c r="O11" s="148" t="s">
        <v>346</v>
      </c>
      <c r="V11" s="245" t="s">
        <v>212</v>
      </c>
      <c r="W11" s="242"/>
      <c r="X11" s="43" t="s">
        <v>642</v>
      </c>
      <c r="Y11" s="43" t="s">
        <v>643</v>
      </c>
      <c r="Z11" s="311"/>
      <c r="AP11" s="247"/>
      <c r="AW11" s="553" t="s">
        <v>592</v>
      </c>
      <c r="AX11" s="554" t="s">
        <v>592</v>
      </c>
    </row>
    <row r="12" spans="1:53" ht="33.75">
      <c r="A12" s="5" t="s">
        <v>68</v>
      </c>
      <c r="B12" s="43">
        <v>2010</v>
      </c>
      <c r="E12" s="148" t="s">
        <v>199</v>
      </c>
      <c r="F12" s="152"/>
      <c r="G12" s="155" t="s">
        <v>295</v>
      </c>
      <c r="H12" s="155" t="s">
        <v>263</v>
      </c>
      <c r="I12" s="148" t="s">
        <v>213</v>
      </c>
      <c r="O12" s="156" t="s">
        <v>377</v>
      </c>
      <c r="AW12" s="553" t="s">
        <v>212</v>
      </c>
      <c r="AX12" s="554" t="s">
        <v>212</v>
      </c>
    </row>
    <row r="13" spans="1:53" ht="22.5">
      <c r="A13" s="5" t="s">
        <v>114</v>
      </c>
      <c r="B13" s="43">
        <v>2011</v>
      </c>
      <c r="E13" s="148" t="s">
        <v>200</v>
      </c>
      <c r="F13" s="152"/>
      <c r="G13" s="148" t="s">
        <v>264</v>
      </c>
      <c r="H13" s="148" t="s">
        <v>265</v>
      </c>
      <c r="I13" s="148" t="s">
        <v>214</v>
      </c>
      <c r="O13" s="156" t="s">
        <v>358</v>
      </c>
      <c r="AW13" s="553" t="s">
        <v>213</v>
      </c>
      <c r="AX13" s="554" t="s">
        <v>213</v>
      </c>
    </row>
    <row r="14" spans="1:53" ht="21" customHeight="1">
      <c r="A14" s="5" t="s">
        <v>69</v>
      </c>
      <c r="B14" s="43">
        <v>2012</v>
      </c>
      <c r="G14" s="148" t="s">
        <v>266</v>
      </c>
      <c r="H14" s="148" t="s">
        <v>266</v>
      </c>
      <c r="I14" s="148" t="s">
        <v>215</v>
      </c>
      <c r="N14" s="99" t="s">
        <v>319</v>
      </c>
      <c r="AW14" s="553" t="s">
        <v>214</v>
      </c>
      <c r="AX14" s="554" t="s">
        <v>214</v>
      </c>
    </row>
    <row r="15" spans="1:53" ht="21" customHeight="1">
      <c r="A15" s="5" t="s">
        <v>467</v>
      </c>
      <c r="B15" s="43">
        <v>2013</v>
      </c>
      <c r="I15" s="148" t="s">
        <v>216</v>
      </c>
      <c r="N15" s="233" t="s">
        <v>327</v>
      </c>
      <c r="AW15" s="553" t="s">
        <v>215</v>
      </c>
      <c r="AX15" s="554" t="s">
        <v>215</v>
      </c>
    </row>
    <row r="16" spans="1:53" ht="21" customHeight="1">
      <c r="A16" s="5" t="s">
        <v>115</v>
      </c>
      <c r="B16" s="43">
        <v>2014</v>
      </c>
      <c r="I16" s="148" t="s">
        <v>217</v>
      </c>
      <c r="N16" s="233" t="s">
        <v>326</v>
      </c>
      <c r="AW16" s="553" t="s">
        <v>216</v>
      </c>
      <c r="AX16" s="554" t="s">
        <v>216</v>
      </c>
    </row>
    <row r="17" spans="1:50" ht="21" customHeight="1">
      <c r="A17" s="5" t="s">
        <v>116</v>
      </c>
      <c r="B17" s="43">
        <v>2015</v>
      </c>
      <c r="I17" s="148" t="s">
        <v>218</v>
      </c>
      <c r="N17" s="233" t="s">
        <v>325</v>
      </c>
      <c r="X17" s="325"/>
      <c r="AW17" s="553" t="s">
        <v>217</v>
      </c>
      <c r="AX17" s="554" t="s">
        <v>217</v>
      </c>
    </row>
    <row r="18" spans="1:50" ht="21" customHeight="1">
      <c r="A18" s="5" t="s">
        <v>117</v>
      </c>
      <c r="B18" s="43">
        <v>2016</v>
      </c>
      <c r="I18" s="148" t="s">
        <v>219</v>
      </c>
      <c r="N18" s="233" t="s">
        <v>324</v>
      </c>
      <c r="X18" s="325"/>
      <c r="AW18" s="553" t="s">
        <v>218</v>
      </c>
      <c r="AX18" s="554" t="s">
        <v>218</v>
      </c>
    </row>
    <row r="19" spans="1:50" ht="21" customHeight="1">
      <c r="A19" s="5" t="s">
        <v>118</v>
      </c>
      <c r="B19" s="43">
        <v>2017</v>
      </c>
      <c r="I19" s="148" t="s">
        <v>220</v>
      </c>
      <c r="N19" s="233" t="s">
        <v>323</v>
      </c>
      <c r="X19" s="325"/>
      <c r="AW19" s="553" t="s">
        <v>219</v>
      </c>
      <c r="AX19" s="554" t="s">
        <v>219</v>
      </c>
    </row>
    <row r="20" spans="1:50" ht="21" customHeight="1">
      <c r="A20" s="5" t="s">
        <v>119</v>
      </c>
      <c r="B20" s="43">
        <v>2018</v>
      </c>
      <c r="I20" s="148" t="s">
        <v>221</v>
      </c>
      <c r="N20" s="233" t="s">
        <v>322</v>
      </c>
      <c r="AW20" s="553" t="s">
        <v>220</v>
      </c>
      <c r="AX20" s="554" t="s">
        <v>220</v>
      </c>
    </row>
    <row r="21" spans="1:50" ht="21" customHeight="1">
      <c r="A21" s="5" t="s">
        <v>120</v>
      </c>
      <c r="B21" s="43">
        <v>2019</v>
      </c>
      <c r="I21" s="148" t="s">
        <v>222</v>
      </c>
      <c r="N21" s="233" t="s">
        <v>321</v>
      </c>
      <c r="AW21" s="553" t="s">
        <v>221</v>
      </c>
      <c r="AX21" s="554" t="s">
        <v>221</v>
      </c>
    </row>
    <row r="22" spans="1:50" ht="21" customHeight="1">
      <c r="A22" s="5" t="s">
        <v>121</v>
      </c>
      <c r="B22" s="43">
        <v>2020</v>
      </c>
      <c r="N22" s="233" t="s">
        <v>320</v>
      </c>
      <c r="AW22" s="553" t="s">
        <v>222</v>
      </c>
      <c r="AX22" s="554" t="s">
        <v>222</v>
      </c>
    </row>
    <row r="23" spans="1:50" ht="21" customHeight="1">
      <c r="A23" s="5" t="s">
        <v>122</v>
      </c>
      <c r="B23" s="43">
        <v>2021</v>
      </c>
      <c r="AW23" s="553" t="s">
        <v>593</v>
      </c>
      <c r="AX23" s="554" t="s">
        <v>593</v>
      </c>
    </row>
    <row r="24" spans="1:50" ht="21" customHeight="1">
      <c r="A24" s="5" t="s">
        <v>123</v>
      </c>
      <c r="B24" s="43">
        <v>2022</v>
      </c>
      <c r="AW24" s="553" t="s">
        <v>594</v>
      </c>
      <c r="AX24" s="554" t="s">
        <v>594</v>
      </c>
    </row>
    <row r="25" spans="1:50">
      <c r="A25" s="5" t="s">
        <v>124</v>
      </c>
      <c r="B25" s="43">
        <v>2023</v>
      </c>
      <c r="AW25" s="553" t="s">
        <v>595</v>
      </c>
      <c r="AX25" s="554" t="s">
        <v>595</v>
      </c>
    </row>
    <row r="26" spans="1:50">
      <c r="A26" s="5" t="s">
        <v>125</v>
      </c>
      <c r="B26" s="43">
        <v>2024</v>
      </c>
      <c r="AX26" s="554" t="s">
        <v>596</v>
      </c>
    </row>
    <row r="27" spans="1:50">
      <c r="A27" s="5" t="s">
        <v>126</v>
      </c>
      <c r="B27" s="43">
        <v>2025</v>
      </c>
      <c r="AX27" s="554" t="s">
        <v>597</v>
      </c>
    </row>
    <row r="28" spans="1:50">
      <c r="A28" s="5" t="s">
        <v>127</v>
      </c>
      <c r="D28" s="395"/>
      <c r="E28" s="396"/>
      <c r="F28" s="396"/>
      <c r="H28" s="397" t="s">
        <v>433</v>
      </c>
      <c r="AX28" s="554" t="s">
        <v>598</v>
      </c>
    </row>
    <row r="29" spans="1:50">
      <c r="A29" s="5" t="s">
        <v>128</v>
      </c>
      <c r="D29" s="398" t="s">
        <v>434</v>
      </c>
      <c r="E29" s="399" t="str">
        <f>IF(periodStart = "","", periodStart)</f>
        <v>01.01.2021</v>
      </c>
      <c r="F29" s="399" t="str">
        <f>IF(periodEnd = "","", periodEnd)</f>
        <v>31.12.2021</v>
      </c>
      <c r="H29" s="400" t="s">
        <v>1537</v>
      </c>
      <c r="AX29" s="554" t="s">
        <v>599</v>
      </c>
    </row>
    <row r="30" spans="1:50">
      <c r="A30" s="5" t="s">
        <v>129</v>
      </c>
      <c r="D30" s="401"/>
      <c r="E30" s="402"/>
      <c r="F30" s="402"/>
      <c r="AX30" s="554" t="s">
        <v>600</v>
      </c>
    </row>
    <row r="31" spans="1:50" ht="12.75">
      <c r="A31" s="5" t="s">
        <v>130</v>
      </c>
      <c r="D31" s="395"/>
      <c r="E31" s="396"/>
      <c r="F31" s="396"/>
      <c r="H31" s="403"/>
      <c r="AX31" s="554" t="s">
        <v>601</v>
      </c>
    </row>
    <row r="32" spans="1:50">
      <c r="A32" s="5" t="s">
        <v>131</v>
      </c>
      <c r="D32" s="398" t="s">
        <v>435</v>
      </c>
      <c r="E32" s="404"/>
      <c r="F32" s="404"/>
      <c r="H32" s="405" t="s">
        <v>436</v>
      </c>
      <c r="AX32" s="554" t="s">
        <v>602</v>
      </c>
    </row>
    <row r="33" spans="1:50">
      <c r="A33" s="5" t="s">
        <v>132</v>
      </c>
      <c r="AX33" s="554" t="s">
        <v>603</v>
      </c>
    </row>
    <row r="34" spans="1:50">
      <c r="A34" s="5" t="s">
        <v>133</v>
      </c>
      <c r="AX34" s="554" t="s">
        <v>604</v>
      </c>
    </row>
    <row r="35" spans="1:50">
      <c r="A35" s="5" t="s">
        <v>134</v>
      </c>
      <c r="AX35" s="554" t="s">
        <v>605</v>
      </c>
    </row>
    <row r="36" spans="1:50">
      <c r="A36" s="5" t="s">
        <v>98</v>
      </c>
      <c r="AX36" s="554" t="s">
        <v>606</v>
      </c>
    </row>
    <row r="37" spans="1:50">
      <c r="A37" s="5" t="s">
        <v>99</v>
      </c>
      <c r="AX37" s="554" t="s">
        <v>607</v>
      </c>
    </row>
    <row r="38" spans="1:50">
      <c r="A38" s="5" t="s">
        <v>100</v>
      </c>
      <c r="AX38" s="554" t="s">
        <v>608</v>
      </c>
    </row>
    <row r="39" spans="1:50">
      <c r="A39" s="5" t="s">
        <v>101</v>
      </c>
      <c r="AX39" s="554" t="s">
        <v>556</v>
      </c>
    </row>
    <row r="40" spans="1:50">
      <c r="A40" s="5" t="s">
        <v>102</v>
      </c>
      <c r="AX40" s="554" t="s">
        <v>557</v>
      </c>
    </row>
    <row r="41" spans="1:50">
      <c r="A41" s="5" t="s">
        <v>103</v>
      </c>
      <c r="AX41" s="554" t="s">
        <v>558</v>
      </c>
    </row>
    <row r="42" spans="1:50">
      <c r="A42" s="5" t="s">
        <v>135</v>
      </c>
      <c r="AX42" s="554" t="s">
        <v>559</v>
      </c>
    </row>
    <row r="43" spans="1:50">
      <c r="A43" s="5" t="s">
        <v>136</v>
      </c>
      <c r="AX43" s="554" t="s">
        <v>560</v>
      </c>
    </row>
    <row r="44" spans="1:50">
      <c r="A44" s="5" t="s">
        <v>137</v>
      </c>
      <c r="AX44" s="554" t="s">
        <v>561</v>
      </c>
    </row>
    <row r="45" spans="1:50">
      <c r="A45" s="5" t="s">
        <v>138</v>
      </c>
      <c r="AX45" s="554" t="s">
        <v>562</v>
      </c>
    </row>
    <row r="46" spans="1:50">
      <c r="A46" s="5" t="s">
        <v>139</v>
      </c>
      <c r="AX46" s="554" t="s">
        <v>563</v>
      </c>
    </row>
    <row r="47" spans="1:50">
      <c r="A47" s="5" t="s">
        <v>160</v>
      </c>
      <c r="AX47" s="554" t="s">
        <v>564</v>
      </c>
    </row>
    <row r="48" spans="1:50">
      <c r="A48" s="5" t="s">
        <v>161</v>
      </c>
      <c r="AX48" s="554" t="s">
        <v>565</v>
      </c>
    </row>
    <row r="49" spans="1:50">
      <c r="A49" s="5" t="s">
        <v>162</v>
      </c>
      <c r="AX49" s="554" t="s">
        <v>566</v>
      </c>
    </row>
    <row r="50" spans="1:50">
      <c r="A50" s="5" t="s">
        <v>140</v>
      </c>
      <c r="AX50" s="554" t="s">
        <v>567</v>
      </c>
    </row>
    <row r="51" spans="1:50">
      <c r="A51" s="5" t="s">
        <v>141</v>
      </c>
      <c r="AX51" s="554" t="s">
        <v>568</v>
      </c>
    </row>
    <row r="52" spans="1:50">
      <c r="A52" s="5" t="s">
        <v>142</v>
      </c>
      <c r="AX52" s="554" t="s">
        <v>569</v>
      </c>
    </row>
    <row r="53" spans="1:50">
      <c r="A53" s="5" t="s">
        <v>143</v>
      </c>
      <c r="AX53" s="554" t="s">
        <v>570</v>
      </c>
    </row>
    <row r="54" spans="1:50">
      <c r="A54" s="5" t="s">
        <v>144</v>
      </c>
      <c r="AX54" s="554" t="s">
        <v>571</v>
      </c>
    </row>
    <row r="55" spans="1:50">
      <c r="A55" s="5" t="s">
        <v>145</v>
      </c>
      <c r="AX55" s="554" t="s">
        <v>572</v>
      </c>
    </row>
    <row r="56" spans="1:50">
      <c r="A56" s="5" t="s">
        <v>146</v>
      </c>
      <c r="AX56" s="554" t="s">
        <v>573</v>
      </c>
    </row>
    <row r="57" spans="1:50">
      <c r="A57" s="5" t="s">
        <v>407</v>
      </c>
      <c r="AX57" s="554" t="s">
        <v>574</v>
      </c>
    </row>
    <row r="58" spans="1:50">
      <c r="A58" s="5" t="s">
        <v>147</v>
      </c>
      <c r="AX58" s="554" t="s">
        <v>575</v>
      </c>
    </row>
    <row r="59" spans="1:50">
      <c r="A59" s="5" t="s">
        <v>148</v>
      </c>
      <c r="AX59" s="554" t="s">
        <v>576</v>
      </c>
    </row>
    <row r="60" spans="1:50">
      <c r="A60" s="5" t="s">
        <v>149</v>
      </c>
      <c r="AX60" s="554" t="s">
        <v>577</v>
      </c>
    </row>
    <row r="61" spans="1:50">
      <c r="A61" s="5" t="s">
        <v>150</v>
      </c>
      <c r="AX61" s="554" t="s">
        <v>578</v>
      </c>
    </row>
    <row r="62" spans="1:50">
      <c r="A62" s="5" t="s">
        <v>93</v>
      </c>
    </row>
    <row r="63" spans="1:50">
      <c r="A63" s="5" t="s">
        <v>151</v>
      </c>
    </row>
    <row r="64" spans="1:50">
      <c r="A64" s="5" t="s">
        <v>152</v>
      </c>
    </row>
    <row r="65" spans="1:1">
      <c r="A65" s="5" t="s">
        <v>153</v>
      </c>
    </row>
    <row r="66" spans="1:1">
      <c r="A66" s="5" t="s">
        <v>154</v>
      </c>
    </row>
    <row r="67" spans="1:1">
      <c r="A67" s="5" t="s">
        <v>155</v>
      </c>
    </row>
    <row r="68" spans="1:1">
      <c r="A68" s="5" t="s">
        <v>156</v>
      </c>
    </row>
    <row r="69" spans="1:1">
      <c r="A69" s="5" t="s">
        <v>157</v>
      </c>
    </row>
    <row r="70" spans="1:1">
      <c r="A70" s="5" t="s">
        <v>158</v>
      </c>
    </row>
    <row r="71" spans="1:1">
      <c r="A71" s="5" t="s">
        <v>159</v>
      </c>
    </row>
    <row r="72" spans="1:1">
      <c r="A72" s="5" t="s">
        <v>163</v>
      </c>
    </row>
    <row r="73" spans="1:1">
      <c r="A73" s="5" t="s">
        <v>164</v>
      </c>
    </row>
    <row r="74" spans="1:1">
      <c r="A74" s="5" t="s">
        <v>165</v>
      </c>
    </row>
    <row r="75" spans="1:1">
      <c r="A75" s="5" t="s">
        <v>166</v>
      </c>
    </row>
    <row r="76" spans="1:1">
      <c r="A76" s="5" t="s">
        <v>167</v>
      </c>
    </row>
    <row r="77" spans="1:1">
      <c r="A77" s="5" t="s">
        <v>168</v>
      </c>
    </row>
    <row r="78" spans="1:1">
      <c r="A78" s="5" t="s">
        <v>169</v>
      </c>
    </row>
    <row r="79" spans="1:1">
      <c r="A79" s="5" t="s">
        <v>97</v>
      </c>
    </row>
    <row r="80" spans="1:1">
      <c r="A80" s="5" t="s">
        <v>170</v>
      </c>
    </row>
    <row r="81" spans="1:1">
      <c r="A81" s="5" t="s">
        <v>171</v>
      </c>
    </row>
    <row r="82" spans="1:1">
      <c r="A82" s="5" t="s">
        <v>172</v>
      </c>
    </row>
    <row r="83" spans="1:1">
      <c r="A83" s="5" t="s">
        <v>47</v>
      </c>
    </row>
    <row r="84" spans="1:1">
      <c r="A84" s="5" t="s">
        <v>48</v>
      </c>
    </row>
    <row r="85" spans="1:1">
      <c r="A85" s="5" t="s">
        <v>49</v>
      </c>
    </row>
    <row r="86" spans="1:1">
      <c r="A86" s="5" t="s">
        <v>50</v>
      </c>
    </row>
    <row r="87" spans="1:1">
      <c r="A87" s="5" t="s">
        <v>51</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2" customWidth="1"/>
    <col min="2" max="2" width="90.7109375" style="42" customWidth="1"/>
    <col min="3" max="16384" width="9.140625" style="42"/>
  </cols>
  <sheetData>
    <row r="1" spans="2:4">
      <c r="B1" s="50" t="s">
        <v>63</v>
      </c>
    </row>
    <row r="2" spans="2:4" ht="90">
      <c r="B2" s="52" t="s">
        <v>538</v>
      </c>
    </row>
    <row r="3" spans="2:4" ht="67.5">
      <c r="B3" s="52" t="s">
        <v>414</v>
      </c>
    </row>
    <row r="4" spans="2:4" ht="33.75">
      <c r="B4" s="52" t="s">
        <v>686</v>
      </c>
    </row>
    <row r="5" spans="2:4">
      <c r="B5" s="52" t="s">
        <v>226</v>
      </c>
    </row>
    <row r="6" spans="2:4" ht="22.5">
      <c r="B6" s="52" t="s">
        <v>270</v>
      </c>
    </row>
    <row r="7" spans="2:4" ht="22.5">
      <c r="B7" s="52" t="s">
        <v>271</v>
      </c>
    </row>
    <row r="8" spans="2:4" ht="22.5">
      <c r="B8" s="52" t="s">
        <v>272</v>
      </c>
    </row>
    <row r="9" spans="2:4" ht="22.5">
      <c r="B9" s="52" t="s">
        <v>539</v>
      </c>
    </row>
    <row r="10" spans="2:4" ht="56.25">
      <c r="B10" s="52" t="s">
        <v>687</v>
      </c>
    </row>
    <row r="11" spans="2:4" ht="12.75">
      <c r="B11" s="334" t="s">
        <v>412</v>
      </c>
    </row>
    <row r="12" spans="2:4">
      <c r="B12" s="50" t="s">
        <v>185</v>
      </c>
    </row>
    <row r="13" spans="2:4" ht="22.5">
      <c r="B13" s="52" t="s">
        <v>201</v>
      </c>
    </row>
    <row r="14" spans="2:4" ht="67.5">
      <c r="B14" s="52" t="s">
        <v>254</v>
      </c>
    </row>
    <row r="15" spans="2:4" ht="22.5">
      <c r="B15" s="52" t="s">
        <v>234</v>
      </c>
    </row>
    <row r="16" spans="2:4">
      <c r="B16" s="50" t="s">
        <v>210</v>
      </c>
      <c r="D16" s="93"/>
    </row>
    <row r="17" spans="1:2" ht="33.75">
      <c r="B17" s="52" t="s">
        <v>268</v>
      </c>
    </row>
    <row r="18" spans="1:2" ht="33.75">
      <c r="B18" s="52" t="s">
        <v>269</v>
      </c>
    </row>
    <row r="19" spans="1:2">
      <c r="B19" s="52" t="s">
        <v>255</v>
      </c>
    </row>
    <row r="20" spans="1:2" ht="33.75">
      <c r="B20" s="52" t="s">
        <v>296</v>
      </c>
    </row>
    <row r="21" spans="1:2">
      <c r="B21" s="50" t="s">
        <v>223</v>
      </c>
    </row>
    <row r="22" spans="1:2">
      <c r="B22" s="52" t="s">
        <v>225</v>
      </c>
    </row>
    <row r="24" spans="1:2" ht="22.5">
      <c r="B24" s="336" t="s">
        <v>381</v>
      </c>
    </row>
    <row r="26" spans="1:2">
      <c r="B26" s="50" t="s">
        <v>336</v>
      </c>
    </row>
    <row r="27" spans="1:2" ht="22.5">
      <c r="B27" s="335" t="s">
        <v>507</v>
      </c>
    </row>
    <row r="28" spans="1:2" ht="56.25">
      <c r="B28" s="335" t="s">
        <v>506</v>
      </c>
    </row>
    <row r="29" spans="1:2">
      <c r="B29" s="443" t="s">
        <v>413</v>
      </c>
    </row>
    <row r="30" spans="1:2" ht="22.5">
      <c r="B30" s="335" t="s">
        <v>681</v>
      </c>
    </row>
    <row r="32" spans="1:2">
      <c r="A32" s="406"/>
      <c r="B32" s="407" t="s">
        <v>460</v>
      </c>
    </row>
    <row r="33" spans="1:2" ht="14.25">
      <c r="A33" s="408">
        <v>1</v>
      </c>
      <c r="B33" s="409" t="s">
        <v>461</v>
      </c>
    </row>
    <row r="34" spans="1:2" ht="14.25">
      <c r="A34" s="408">
        <v>2</v>
      </c>
      <c r="B34" s="409" t="s">
        <v>462</v>
      </c>
    </row>
    <row r="35" spans="1:2">
      <c r="B35" s="407" t="s">
        <v>463</v>
      </c>
    </row>
    <row r="36" spans="1:2">
      <c r="B36" s="409" t="s">
        <v>464</v>
      </c>
    </row>
  </sheetData>
  <phoneticPr fontId="9" type="noConversion"/>
  <pageMargins left="0.75" right="0.75" top="1" bottom="1" header="0.5" footer="0.5"/>
  <pageSetup paperSize="9" orientation="portrait" horizontalDpi="200" verticalDpi="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sheetProtection formatColumns="0" formatRows="0"/>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2"/>
    </row>
  </sheetData>
  <phoneticPr fontId="9"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229"/>
  </cols>
  <sheetData>
    <row r="1" spans="1:1">
      <c r="A1" s="257"/>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2"/>
    </row>
  </sheetData>
  <sheetProtection formatColumns="0" formatRows="0"/>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2"/>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553</vt:i4>
      </vt:variant>
    </vt:vector>
  </HeadingPairs>
  <TitlesOfParts>
    <vt:vector size="564" baseType="lpstr">
      <vt:lpstr>Инструкция</vt:lpstr>
      <vt:lpstr>Титульный</vt:lpstr>
      <vt:lpstr>Территории</vt:lpstr>
      <vt:lpstr>Перечень тарифов</vt:lpstr>
      <vt:lpstr>Форма 1.0.1 | Т-ВО</vt:lpstr>
      <vt:lpstr>Форма 3.2 | Т-ВО</vt:lpstr>
      <vt:lpstr>Форма 1.0.1 | Форма 3.9</vt:lpstr>
      <vt:lpstr>Форма 3.9</vt:lpstr>
      <vt:lpstr>Сведения об изменении</vt:lpstr>
      <vt:lpstr>Комментарии</vt:lpstr>
      <vt:lpstr>Проверка</vt:lpstr>
      <vt:lpstr>activity</vt:lpstr>
      <vt:lpstr>add_CS_List05_10</vt:lpstr>
      <vt:lpstr>add_CS_List05_2</vt:lpstr>
      <vt:lpstr>add_CS_List05_9</vt:lpstr>
      <vt:lpstr>add_CT_10</vt:lpstr>
      <vt:lpstr>add_CT_2</vt:lpstr>
      <vt:lpstr>add_CT_9</vt:lpstr>
      <vt:lpstr>add_MO_10</vt:lpstr>
      <vt:lpstr>add_MO_2</vt:lpstr>
      <vt:lpstr>add_MO_9</vt:lpstr>
      <vt:lpstr>add_MO_List05_10</vt:lpstr>
      <vt:lpstr>add_MO_List05_2</vt:lpstr>
      <vt:lpstr>add_MO_List05_9</vt:lpstr>
      <vt:lpstr>add_MR_List05_10</vt:lpstr>
      <vt:lpstr>add_MR_List05_2</vt:lpstr>
      <vt:lpstr>add_MR_List05_9</vt:lpstr>
      <vt:lpstr>add_Rate_10</vt:lpstr>
      <vt:lpstr>add_Rate_2</vt:lpstr>
      <vt:lpstr>add_Rate_9</vt:lpstr>
      <vt:lpstr>add_TER_List05_10</vt:lpstr>
      <vt:lpstr>add_TER_List05_2</vt:lpstr>
      <vt:lpstr>add_TER_List05_9</vt:lpstr>
      <vt:lpstr>add_Warm_1</vt:lpstr>
      <vt:lpstr>add_Warm_2</vt:lpstr>
      <vt:lpstr>apr_10</vt:lpstr>
      <vt:lpstr>apr_2</vt:lpstr>
      <vt:lpstr>apr_9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checkCell_List06_10_plata1</vt:lpstr>
      <vt:lpstr>checkCell_List06_10_plata2</vt:lpstr>
      <vt:lpstr>checkCell_List06_10_unique</vt:lpstr>
      <vt:lpstr>checkCell_List06_2</vt:lpstr>
      <vt:lpstr>checkCell_List06_2_double_date</vt:lpstr>
      <vt:lpstr>checkCell_List06_2_unique_t</vt:lpstr>
      <vt:lpstr>checkCell_List06_2_unique_t1</vt:lpstr>
      <vt:lpstr>checkCell_List06_9</vt:lpstr>
      <vt:lpstr>checkCell_List06_9_double_date</vt:lpstr>
      <vt:lpstr>checkCell_List06_9_unique</vt:lpstr>
      <vt:lpstr>checkCell_List07</vt:lpstr>
      <vt:lpstr>checkCell_List11</vt:lpstr>
      <vt:lpstr>checkCells_List05_1</vt:lpstr>
      <vt:lpstr>checkCells_List05_10</vt:lpstr>
      <vt:lpstr>checkCells_List05_11</vt:lpstr>
      <vt:lpstr>checkCells_List05_2</vt:lpstr>
      <vt:lpstr>checkCells_List05_9</vt:lpstr>
      <vt:lpstr>checkDEfCell_List01</vt:lpstr>
      <vt:lpstr>checkPeriodRange_List06_1</vt:lpstr>
      <vt:lpstr>checkPeriodRange_List06_10</vt:lpstr>
      <vt:lpstr>checkPeriodRange_List06_2</vt:lpstr>
      <vt:lpstr>checkPeriodRange_List06_3</vt:lpstr>
      <vt:lpstr>checkPeriodRange_List06_4</vt:lpstr>
      <vt:lpstr>checkPeriodRange_List06_5</vt:lpstr>
      <vt:lpstr>checkPeriodRange_List06_6</vt:lpstr>
      <vt:lpstr>checkPeriodRange_List06_7</vt:lpstr>
      <vt:lpstr>checkPeriodRange_List06_8</vt:lpstr>
      <vt:lpstr>checkPeriodRange_List06_9</vt:lpstr>
      <vt:lpstr>chkGetUpdatesValue</vt:lpstr>
      <vt:lpstr>chkNoUpdatesValue</vt:lpstr>
      <vt:lpstr>code</vt:lpstr>
      <vt:lpstr>connection_flag</vt:lpstr>
      <vt:lpstr>CURRENT_DATE</vt:lpstr>
      <vt:lpstr>data_List11</vt:lpstr>
      <vt:lpstr>DATA_URL</vt:lpstr>
      <vt:lpstr>dataType</vt:lpstr>
      <vt:lpstr>dateCh</vt:lpstr>
      <vt:lpstr>dateChPeriod</vt:lpstr>
      <vt:lpstr>datePr</vt:lpstr>
      <vt:lpstr>datePr_ch</vt:lpstr>
      <vt:lpstr>default_val_4</vt:lpstr>
      <vt:lpstr>default_val_6</vt:lpstr>
      <vt:lpstr>DESCRIPTION_TERRITORY</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et_List02_wd</vt:lpstr>
      <vt:lpstr>et_List03</vt:lpstr>
      <vt:lpstr>et_List05_1</vt:lpstr>
      <vt:lpstr>et_List05_1_FormulaVD</vt:lpstr>
      <vt:lpstr>et_List05_10_FormulaVD</vt:lpstr>
      <vt:lpstr>et_List05_11_FormulaVD</vt:lpstr>
      <vt:lpstr>et_List05_2</vt:lpstr>
      <vt:lpstr>et_List05_2_FormulaVD</vt:lpstr>
      <vt:lpstr>et_List05_3</vt:lpstr>
      <vt:lpstr>et_List05_4</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et_List06_5_1_delete</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et_List06_9_1</vt:lpstr>
      <vt:lpstr>et_List06_9_2</vt:lpstr>
      <vt:lpstr>et_List06_9_3</vt:lpstr>
      <vt:lpstr>et_List06_9_4</vt:lpstr>
      <vt:lpstr>et_List06_9_5</vt:lpstr>
      <vt:lpstr>et_List06_9_6</vt:lpstr>
      <vt:lpstr>et_List06_9_7</vt:lpstr>
      <vt:lpstr>et_List06_9_8</vt:lpstr>
      <vt:lpstr>et_List06_9_MC</vt:lpstr>
      <vt:lpstr>et_List06_9_MC2</vt:lpstr>
      <vt:lpstr>et_List06_9_MC3</vt:lpstr>
      <vt:lpstr>et_List06_9_MC4</vt:lpstr>
      <vt:lpstr>et_List06_9_Period</vt:lpstr>
      <vt:lpstr>et_List07</vt:lpstr>
      <vt:lpstr>et_List08</vt:lpstr>
      <vt:lpstr>et_List11_1</vt:lpstr>
      <vt:lpstr>et_List12_1</vt:lpstr>
      <vt:lpstr>et_List12_2</vt:lpstr>
      <vt:lpstr>et_List12_3</vt:lpstr>
      <vt:lpstr>et_List12_4</vt:lpstr>
      <vt:lpstr>et_OneRates_1</vt:lpstr>
      <vt:lpstr>et_OneRates_2</vt:lpstr>
      <vt:lpstr>et_OneRates_3</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et_pIns_List06_2_Period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et_PN_range</vt:lpstr>
      <vt:lpstr>et_TN_range</vt:lpstr>
      <vt:lpstr>et_TS_range</vt:lpstr>
      <vt:lpstr>et_TwoRates_1</vt:lpstr>
      <vt:lpstr>et_TwoRates_2</vt:lpstr>
      <vt:lpstr>et_TwoRates_3</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flagMO</vt:lpstr>
      <vt:lpstr>flagST</vt:lpstr>
      <vt:lpstr>flagTwoTariff</vt:lpstr>
      <vt:lpstr>flagUsedTer_List01</vt:lpstr>
      <vt:lpstr>group_rates</vt:lpstr>
      <vt:lpstr>header_1</vt:lpstr>
      <vt:lpstr>header_10</vt:lpstr>
      <vt:lpstr>header_2</vt:lpstr>
      <vt:lpstr>header_9</vt:lpstr>
      <vt:lpstr>hlApr</vt:lpstr>
      <vt:lpstr>id_rates</vt:lpstr>
      <vt:lpstr>IDtariff_List05_1</vt:lpstr>
      <vt:lpstr>IDtariff_List05_10</vt:lpstr>
      <vt:lpstr>IDtariff_List05_11</vt:lpstr>
      <vt:lpstr>IDtariff_List05_2</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isSellers</vt:lpstr>
      <vt:lpstr>IstPub</vt:lpstr>
      <vt:lpstr>IstPub_ch</vt:lpstr>
      <vt:lpstr>kind_group_rates</vt:lpstr>
      <vt:lpstr>kind_group_rates_load</vt:lpstr>
      <vt:lpstr>kind_group_rates_load_filter</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List06_10_flagDS</vt:lpstr>
      <vt:lpstr>List06_10_flagTN</vt:lpstr>
      <vt:lpstr>List06_10_flagTS</vt:lpstr>
      <vt:lpstr>List06_10_MC2</vt:lpstr>
      <vt:lpstr>List06_10_note</vt:lpstr>
      <vt:lpstr>List06_10_Period</vt:lpstr>
      <vt:lpstr>List06_10_pl</vt:lpstr>
      <vt:lpstr>List06_10_region</vt:lpstr>
      <vt:lpstr>List06_2_DP</vt:lpstr>
      <vt:lpstr>List06_2_MC</vt:lpstr>
      <vt:lpstr>List06_2_MC2</vt:lpstr>
      <vt:lpstr>List06_2_note</vt:lpstr>
      <vt:lpstr>List06_2_Period</vt:lpstr>
      <vt:lpstr>List06_9_DP</vt:lpstr>
      <vt:lpstr>List06_9_flagDS</vt:lpstr>
      <vt:lpstr>List06_9_flagPN</vt:lpstr>
      <vt:lpstr>List06_9_flagTN</vt:lpstr>
      <vt:lpstr>List06_9_flagTS</vt:lpstr>
      <vt:lpstr>List06_9_MC2</vt:lpstr>
      <vt:lpstr>List06_9_note</vt:lpstr>
      <vt:lpstr>List06_9_Period</vt:lpstr>
      <vt:lpstr>List06_9_pl</vt:lpstr>
      <vt:lpstr>List06_9_region</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OneRates_2</vt:lpstr>
      <vt:lpstr>org</vt:lpstr>
      <vt:lpstr>Org_Address</vt:lpstr>
      <vt:lpstr>ORG_END_DATE</vt:lpstr>
      <vt:lpstr>Org_main</vt:lpstr>
      <vt:lpstr>ORG_START_DATE</vt:lpstr>
      <vt:lpstr>otv_lico_name</vt:lpstr>
      <vt:lpstr>pCng_List11_1</vt:lpstr>
      <vt:lpstr>pCng_List11_2</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pDel_List03</vt:lpstr>
      <vt:lpstr>pDel_List06_1_1</vt:lpstr>
      <vt:lpstr>pDel_List06_10_3</vt:lpstr>
      <vt:lpstr>pDel_List06_10_4</vt:lpstr>
      <vt:lpstr>pDel_List06_10_5</vt:lpstr>
      <vt:lpstr>pDel_List06_10_6</vt:lpstr>
      <vt:lpstr>pDel_List06_10_7</vt:lpstr>
      <vt:lpstr>pDel_List06_2_1</vt:lpstr>
      <vt:lpstr>pDel_List06_9_3</vt:lpstr>
      <vt:lpstr>pDel_List06_9_4</vt:lpstr>
      <vt:lpstr>pDel_List06_9_5</vt:lpstr>
      <vt:lpstr>pDel_List06_9_6</vt:lpstr>
      <vt:lpstr>pDel_List06_9_7</vt:lpstr>
      <vt:lpstr>pDel_List07</vt:lpstr>
      <vt:lpstr>pDel_List11_1</vt:lpstr>
      <vt:lpstr>pDel_List11_2</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pIns_List06_2_Period</vt:lpstr>
      <vt:lpstr>pIns_List06_9_Period</vt:lpstr>
      <vt:lpstr>pIns_List07</vt:lpstr>
      <vt:lpstr>pIns_List11_1</vt:lpstr>
      <vt:lpstr>pIns_List11_2</vt:lpstr>
      <vt:lpstr>pIns_List12_1</vt:lpstr>
      <vt:lpstr>pIns_List12_2</vt:lpstr>
      <vt:lpstr>pIns_List12_3</vt:lpstr>
      <vt:lpstr>pIns_List12_4</vt:lpstr>
      <vt:lpstr>pIns_List12_5</vt:lpstr>
      <vt:lpstr>pIns_List12_6</vt:lpstr>
      <vt:lpstr>pVDel_List06_1</vt:lpstr>
      <vt:lpstr>pVDel_List06_10</vt:lpstr>
      <vt:lpstr>pVDel_List06_2</vt:lpstr>
      <vt:lpstr>pVDel_List06_9</vt:lpstr>
      <vt:lpstr>QUARTER</vt:lpstr>
      <vt:lpstr>REESTR_LINK_RANGE</vt:lpstr>
      <vt:lpstr>REESTR_ORG_RANGE</vt:lpstr>
      <vt:lpstr>REESTR_VED_RANGE</vt:lpstr>
      <vt:lpstr>REESTR_VT_RANGE</vt:lpstr>
      <vt:lpstr>RegExc_clear_1</vt:lpstr>
      <vt:lpstr>RegExc_Clear_2</vt:lpstr>
      <vt:lpstr>REGION</vt:lpstr>
      <vt:lpstr>region_name</vt:lpstr>
      <vt:lpstr>RegulatoryPeriod</vt:lpstr>
      <vt:lpstr>SKI_number</vt:lpstr>
      <vt:lpstr>tariffDesc</vt:lpstr>
      <vt:lpstr>TECH_ORG_ID</vt:lpstr>
      <vt:lpstr>ter_List01</vt:lpstr>
      <vt:lpstr>terCopy_List01</vt:lpstr>
      <vt:lpstr>TitlePr_ch</vt:lpstr>
      <vt:lpstr>TwoRates_1</vt:lpstr>
      <vt:lpstr>TwoRates_2</vt:lpstr>
      <vt:lpstr>UpdStatus</vt:lpstr>
      <vt:lpstr>VDET_END_DATE</vt:lpstr>
      <vt:lpstr>VDET_START_DATE</vt:lpstr>
      <vt:lpstr>version</vt:lpstr>
      <vt:lpstr>vid_teplnos_1</vt:lpstr>
      <vt:lpstr>vid_teplnos_10</vt:lpstr>
      <vt:lpstr>vid_teplnos_12</vt:lpstr>
      <vt:lpstr>vid_teplnos_2</vt:lpstr>
      <vt:lpstr>vid_teplnos_6</vt:lpstr>
      <vt:lpstr>vid_teplnos_7</vt:lpstr>
      <vt:lpstr>vid_teplnos_8</vt:lpstr>
      <vt:lpstr>vid_teplnos_9</vt:lpstr>
      <vt:lpstr>VidTopl</vt:lpstr>
      <vt:lpstr>VidTopl_2</vt:lpstr>
      <vt:lpstr>warmNote</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Показатели, подлежащие раскрытию в сфере водоотведения (цены и тарифы)</dc:title>
  <dc:subject>Показатели, подлежащие раскрытию в сфере водоотведения (цены и тарифы)</dc:subject>
  <dc:creator>--</dc:creator>
  <cp:lastModifiedBy>Савина Елена Сергеевна</cp:lastModifiedBy>
  <cp:lastPrinted>2013-08-29T08:11:20Z</cp:lastPrinted>
  <dcterms:created xsi:type="dcterms:W3CDTF">2004-05-21T07:18:45Z</dcterms:created>
  <dcterms:modified xsi:type="dcterms:W3CDTF">2020-12-28T08:14:43Z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FAS.JKH.OPEN.INFO.PRICE.VO</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