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455" windowWidth="15225" windowHeight="219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B3" i="525"/>
  <c r="B2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I12" i="546"/>
  <c r="I8" i="546"/>
  <c r="I10" i="546"/>
  <c r="I19" i="546"/>
  <c r="P17" i="497"/>
  <c r="I15" i="546"/>
  <c r="P14" i="497"/>
  <c r="P11" i="497"/>
  <c r="I18" i="546"/>
  <c r="I16" i="546"/>
  <c r="I9" i="546"/>
  <c r="I13" i="546"/>
  <c r="I11" i="546"/>
  <c r="K7" i="546" l="1"/>
  <c r="I88" i="471"/>
  <c r="I87" i="471"/>
  <c r="I86" i="471"/>
  <c r="I90" i="471"/>
  <c r="I85" i="471"/>
  <c r="I89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<sst xmlns="http://schemas.openxmlformats.org/spreadsheetml/2006/main" count="2901" uniqueCount="1587">
  <si>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</si>
  <si>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</si>
  <si>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</si>
  <si>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</si>
  <si>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</si>
  <si>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</si>
  <si>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</si>
  <si>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</si>
  <si>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</si>
  <si>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</si>
  <si>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</si>
  <si>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</si>
  <si>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</si>
  <si>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</si>
  <si>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</si>
  <si>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</si>
  <si>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</si>
  <si>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</si>
  <si>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</si>
  <si>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</si>
  <si>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</si>
  <si>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</si>
  <si>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</si>
  <si>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</si>
  <si>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</si>
  <si>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</si>
  <si>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</si>
  <si>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</si>
  <si>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</si>
  <si>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</si>
  <si>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</si>
  <si>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</si>
  <si>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</si>
  <si>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</si>
  <si>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</si>
  <si>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</si>
  <si>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</si>
  <si>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</si>
  <si>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</si>
  <si>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</si>
  <si>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</si>
  <si>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</si>
  <si>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</si>
  <si>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</si>
  <si>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</si>
  <si>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</si>
  <si>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</si>
  <si>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</si>
  <si>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</si>
  <si>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</si>
  <si>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</si>
  <si>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</si>
  <si>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</si>
  <si>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</si>
  <si>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</si>
  <si>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</si>
  <si>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</si>
  <si>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</si>
  <si>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</si>
  <si>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</si>
  <si>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</si>
  <si>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</si>
  <si>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</si>
  <si>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</si>
  <si>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</si>
  <si>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</si>
  <si>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</si>
  <si>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</si>
  <si>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</si>
  <si>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</si>
  <si>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</si>
  <si>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</si>
  <si>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</si>
  <si>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</si>
  <si>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</si>
  <si>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</si>
  <si>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</si>
  <si>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</si>
  <si>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</si>
  <si>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</si>
  <si>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</si>
  <si>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</si>
  <si>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</si>
  <si>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</si>
  <si>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</si>
  <si>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</si>
  <si>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</si>
  <si>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</si>
  <si>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</si>
  <si>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</si>
  <si>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</si>
  <si>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</si>
  <si>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</si>
  <si>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</si>
  <si>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</si>
  <si>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</si>
  <si>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</si>
  <si>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</si>
  <si>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</si>
  <si>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</si>
  <si>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</si>
  <si>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</si>
  <si>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</si>
  <si>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</si>
  <si>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</si>
  <si>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</si>
  <si>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</si>
  <si>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</si>
  <si>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</si>
  <si>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</si>
  <si>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</si>
  <si>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</si>
  <si>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</si>
  <si>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</si>
  <si>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</si>
  <si>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</si>
  <si>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</si>
  <si>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</si>
  <si>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</si>
  <si>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</si>
  <si>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</si>
  <si>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</si>
  <si>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</si>
  <si>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</si>
  <si>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</si>
  <si>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</si>
  <si>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</si>
  <si>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</si>
  <si>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</si>
  <si>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</si>
  <si>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</si>
  <si>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</si>
  <si>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</si>
  <si>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</si>
  <si>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</si>
  <si>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</si>
  <si>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</si>
  <si>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</si>
  <si>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</si>
  <si>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</si>
  <si>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</si>
  <si>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</si>
  <si>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</si>
  <si>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</si>
  <si>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</si>
  <si>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</si>
  <si>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</si>
  <si>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</si>
  <si>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</si>
  <si>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</si>
  <si>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</si>
  <si>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</si>
  <si>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</si>
  <si>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</si>
  <si>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</si>
  <si>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</si>
  <si>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</si>
  <si>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</si>
  <si>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</si>
  <si>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</si>
  <si>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</si>
  <si>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</si>
  <si>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</si>
  <si>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</si>
  <si>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</si>
  <si>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</si>
  <si>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</si>
  <si>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</si>
  <si>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</si>
  <si>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</si>
  <si>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</si>
  <si>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</si>
  <si>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</si>
  <si>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</si>
  <si>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</si>
  <si>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</si>
  <si>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</si>
  <si>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</si>
  <si>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</si>
  <si>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</si>
  <si>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</si>
  <si>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</si>
  <si>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</si>
  <si>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</si>
  <si>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</si>
  <si>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</si>
  <si>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</si>
  <si>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</si>
  <si>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</si>
  <si>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</si>
  <si>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</si>
  <si>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</si>
  <si>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</si>
  <si>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</si>
  <si>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</si>
  <si>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</si>
  <si>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</si>
  <si>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</si>
  <si>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</si>
  <si>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</si>
  <si>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</si>
  <si>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</si>
  <si>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</si>
  <si>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</si>
  <si>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</si>
  <si>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</si>
  <si>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</si>
  <si>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</si>
  <si>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</si>
  <si>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</si>
  <si>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</si>
  <si>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</si>
  <si>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</si>
  <si>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</si>
  <si>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</si>
  <si>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</si>
  <si>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</si>
  <si>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</si>
  <si>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</si>
  <si>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</si>
  <si>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</si>
  <si>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</si>
  <si>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</si>
  <si>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</si>
  <si>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</si>
  <si>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</si>
  <si>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</si>
  <si>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</si>
  <si>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</si>
  <si>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</si>
  <si>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</si>
  <si>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</si>
  <si>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</si>
  <si>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</si>
  <si>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</si>
  <si>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</si>
  <si>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</si>
  <si>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</si>
  <si>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</si>
  <si>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</si>
  <si>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</si>
  <si>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</si>
  <si>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</si>
  <si>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</si>
  <si>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</si>
  <si>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</si>
  <si>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</si>
  <si>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</si>
  <si>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</si>
  <si>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</si>
  <si>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</si>
  <si>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</si>
  <si>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</si>
  <si>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</si>
  <si>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</si>
  <si>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</si>
  <si>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</si>
  <si>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</si>
  <si>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</si>
  <si>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</si>
  <si>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</si>
  <si>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</si>
  <si>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</si>
  <si>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</si>
  <si>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</si>
  <si>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</si>
  <si>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</si>
  <si>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</si>
  <si>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</si>
  <si>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</si>
  <si>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</si>
  <si>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</si>
  <si>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</si>
  <si>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</si>
  <si>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</si>
  <si>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</si>
  <si>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</si>
  <si>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</si>
  <si>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</si>
  <si>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</si>
  <si>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</si>
  <si>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</si>
  <si>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</si>
  <si>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</si>
  <si>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</si>
  <si>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</si>
  <si>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</si>
  <si>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</si>
  <si>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</si>
  <si>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</si>
  <si>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</si>
  <si>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</si>
  <si>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</si>
  <si>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</si>
  <si>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</si>
  <si>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</si>
  <si>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</si>
  <si>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</si>
  <si>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</si>
  <si>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</si>
  <si>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</si>
  <si>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</si>
  <si>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</si>
  <si>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</si>
  <si>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</si>
  <si>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</si>
  <si>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</si>
  <si>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</si>
  <si>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</si>
  <si>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</si>
  <si>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</si>
  <si>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</si>
  <si>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</si>
  <si>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</si>
  <si>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</si>
  <si>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</si>
  <si>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</si>
  <si>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</si>
  <si>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</si>
  <si>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</si>
  <si>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</si>
  <si>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</si>
  <si>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</si>
  <si>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</si>
  <si>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</si>
  <si>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</si>
  <si>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</si>
  <si>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</si>
  <si>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</si>
  <si>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</si>
  <si>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</si>
  <si>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</si>
  <si>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</si>
  <si>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</si>
  <si>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</si>
  <si>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</si>
  <si>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</si>
  <si>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</si>
  <si>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</si>
  <si>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</si>
  <si>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</si>
  <si>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</si>
  <si>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</si>
  <si>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</si>
  <si>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</si>
  <si>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</si>
  <si>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</si>
  <si>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</si>
  <si>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</si>
  <si>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</si>
  <si>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</si>
  <si>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</si>
  <si>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</si>
  <si>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</si>
  <si>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</si>
  <si>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</si>
  <si>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</si>
  <si>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</si>
  <si>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</si>
  <si>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</si>
  <si>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</si>
  <si>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</si>
  <si>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</si>
  <si>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</si>
  <si>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</si>
  <si>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</si>
  <si>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</si>
  <si>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</si>
  <si>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</si>
  <si>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</si>
  <si>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</si>
  <si>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</si>
  <si>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</si>
  <si>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</si>
  <si>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</si>
  <si>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</si>
  <si>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</si>
  <si>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</si>
  <si>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</si>
  <si>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</si>
  <si>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</si>
  <si>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</si>
  <si>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</si>
  <si>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</si>
  <si>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</si>
  <si>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</si>
  <si>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</si>
  <si>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</si>
  <si>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</si>
  <si>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</si>
  <si>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</si>
  <si>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</si>
  <si>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</si>
  <si>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</si>
  <si>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</si>
  <si>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</si>
  <si>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</si>
  <si>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</si>
  <si>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</si>
  <si>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</si>
  <si>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</si>
  <si>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</si>
  <si>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</si>
  <si>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</si>
  <si>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</si>
  <si>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</si>
  <si>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</si>
  <si>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</si>
  <si>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</si>
  <si>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</si>
  <si>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</si>
  <si>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</si>
  <si>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</si>
  <si>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</si>
  <si>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</si>
  <si>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</si>
  <si>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</si>
  <si>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</si>
  <si>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</si>
  <si>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</si>
  <si>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</si>
  <si>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</si>
  <si>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</si>
  <si>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</si>
  <si>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</si>
  <si>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</si>
  <si>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</si>
  <si>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</si>
  <si>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</si>
  <si>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</si>
  <si>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</si>
  <si>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</si>
  <si>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</si>
  <si>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</si>
  <si>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</si>
  <si>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</si>
  <si>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</si>
  <si>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</si>
  <si>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</si>
  <si>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</si>
  <si>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</si>
  <si>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</si>
  <si>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</si>
  <si>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</si>
  <si>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</si>
  <si>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</si>
  <si>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</si>
  <si>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</si>
  <si>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</si>
  <si>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</si>
  <si>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</si>
  <si>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</si>
  <si>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</si>
  <si>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</si>
  <si>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</si>
  <si>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</si>
  <si>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</si>
  <si>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</si>
  <si>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</si>
  <si>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</si>
  <si>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</si>
  <si>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</si>
  <si>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</si>
  <si>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</si>
  <si>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</si>
  <si>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</si>
  <si>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</si>
  <si>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</si>
  <si>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</si>
  <si>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</si>
  <si>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</si>
  <si>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</si>
  <si>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</si>
  <si>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</si>
  <si>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</si>
  <si>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</si>
  <si>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</si>
  <si>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</si>
  <si>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</si>
  <si>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</si>
  <si>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</si>
  <si>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</si>
  <si>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</si>
  <si>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</si>
  <si>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</si>
  <si>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</si>
  <si>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</si>
  <si>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</si>
  <si>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</si>
  <si>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</si>
  <si>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</si>
  <si>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</si>
  <si>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</si>
  <si>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</si>
  <si>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</si>
  <si>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</si>
  <si>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</si>
  <si>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</si>
  <si>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</si>
  <si>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</si>
  <si>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</si>
  <si>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</si>
  <si>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</si>
  <si>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</si>
  <si>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</si>
  <si>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</si>
  <si>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</si>
  <si>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</si>
  <si>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</si>
  <si>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</si>
  <si>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</si>
  <si>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</si>
  <si>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</si>
  <si>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</si>
  <si>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</si>
  <si>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</si>
  <si>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</si>
  <si>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</si>
  <si>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</si>
  <si>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</si>
  <si>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</si>
  <si>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</si>
  <si>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</si>
  <si>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</si>
  <si>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</si>
  <si>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</si>
  <si>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</si>
  <si>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</si>
  <si>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</si>
  <si>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</si>
  <si>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</si>
  <si>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</si>
  <si>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</si>
  <si>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</si>
  <si>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</si>
  <si>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</si>
  <si>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</si>
  <si>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</si>
  <si>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</si>
  <si>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</si>
  <si>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</si>
  <si>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</si>
  <si>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</si>
  <si>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</si>
  <si>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</si>
  <si>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</si>
  <si>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</si>
  <si>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</si>
  <si>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</si>
  <si>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</si>
  <si>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</si>
  <si>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</si>
  <si>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</si>
  <si>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</si>
  <si>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</si>
  <si>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</si>
  <si>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</si>
  <si>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</si>
  <si>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</si>
  <si>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</si>
  <si>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</si>
  <si>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</si>
  <si>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</si>
  <si>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</si>
  <si>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</si>
  <si>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</si>
  <si>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</si>
  <si>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</si>
  <si>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</si>
  <si>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</si>
  <si>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</si>
  <si>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</si>
  <si>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</si>
  <si>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</si>
  <si>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</si>
  <si>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</si>
  <si>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</si>
  <si>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</si>
  <si>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</si>
  <si>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</si>
  <si>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</si>
  <si>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</si>
  <si>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</si>
  <si>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</si>
  <si>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</si>
  <si>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</si>
  <si>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</si>
  <si>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</si>
  <si>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</si>
  <si>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</si>
  <si>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</si>
  <si>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</si>
  <si>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</si>
  <si>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</si>
  <si>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</si>
  <si>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</si>
  <si>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</si>
  <si>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</si>
  <si>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</si>
  <si>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</si>
  <si>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</si>
  <si>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</si>
  <si>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</si>
  <si>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</si>
  <si>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</si>
  <si>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</si>
  <si>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</si>
  <si>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</si>
  <si>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</si>
  <si>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</si>
  <si>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</si>
  <si>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</si>
  <si>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</si>
  <si>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</si>
  <si>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</si>
  <si>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</si>
  <si>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</si>
  <si>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</si>
  <si>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</si>
  <si>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</si>
  <si>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</si>
  <si>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</si>
  <si>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</si>
  <si>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</si>
  <si>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</si>
  <si>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</si>
  <si>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</si>
  <si>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</si>
  <si>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</si>
  <si>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</si>
  <si>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</si>
  <si>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</si>
  <si>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</si>
  <si>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</si>
  <si>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</si>
  <si>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</si>
  <si>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</si>
  <si>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</si>
  <si>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</si>
  <si>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</si>
  <si>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</si>
  <si>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</si>
  <si>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</si>
  <si>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</si>
  <si>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</si>
  <si>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</si>
  <si>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</si>
  <si>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</si>
  <si>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</si>
  <si>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</si>
  <si>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</si>
  <si>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</si>
  <si>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</si>
  <si>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</si>
  <si>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</si>
  <si>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</si>
  <si>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</si>
  <si>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</si>
  <si>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</si>
  <si>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</si>
  <si>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</si>
  <si>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</si>
  <si>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</si>
  <si>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</si>
  <si>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</si>
  <si>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</si>
  <si>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</si>
  <si>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</si>
  <si>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</si>
  <si>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</si>
  <si>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</si>
  <si>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</si>
  <si>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</si>
  <si>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</si>
  <si>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</si>
  <si>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</si>
  <si>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</si>
  <si>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</si>
  <si>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</si>
  <si>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</si>
  <si>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</si>
  <si>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</si>
  <si>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</si>
  <si>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</si>
  <si>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</si>
  <si>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</si>
  <si>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</si>
  <si>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</si>
  <si>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</si>
  <si>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</si>
  <si>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</si>
  <si>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</si>
  <si>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</si>
  <si>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</si>
  <si>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</si>
  <si>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</si>
  <si>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</si>
  <si>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</si>
  <si>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</si>
  <si>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</si>
  <si>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</si>
  <si>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</si>
  <si>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</si>
  <si>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</si>
  <si>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</si>
  <si>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</si>
  <si>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</si>
  <si>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</si>
  <si>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</si>
  <si>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</si>
  <si>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</si>
  <si>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</si>
  <si>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</si>
  <si>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</si>
  <si>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</si>
  <si>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</si>
  <si>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</si>
  <si>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</si>
  <si>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</si>
  <si>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</si>
  <si>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</si>
  <si>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</si>
  <si>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</si>
  <si>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</si>
  <si>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</si>
  <si>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</si>
  <si>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</si>
  <si>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</si>
  <si>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</si>
  <si>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</si>
  <si>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</si>
  <si>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</si>
  <si>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</si>
  <si>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</si>
  <si>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</si>
  <si>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</si>
  <si>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</si>
  <si>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</si>
  <si>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</si>
  <si>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</si>
  <si>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</si>
  <si>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</si>
  <si>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</si>
  <si>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</si>
  <si>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</si>
  <si>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</si>
  <si>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</si>
  <si>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</si>
  <si>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</si>
  <si>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</si>
  <si>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</si>
  <si>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</si>
  <si>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</si>
  <si>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</si>
  <si>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</si>
  <si>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</si>
  <si>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</si>
  <si>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</si>
  <si>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</si>
  <si>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</si>
  <si>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</si>
  <si>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</si>
  <si>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</si>
  <si>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</si>
  <si>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</si>
  <si>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</si>
  <si>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</si>
  <si>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</si>
  <si>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</si>
  <si>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</si>
  <si>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</si>
  <si>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</si>
  <si>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</si>
  <si>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</si>
  <si>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</si>
  <si>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</si>
  <si>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</si>
  <si>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</si>
  <si>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</si>
  <si>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</si>
  <si>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</si>
  <si>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</si>
  <si>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</si>
  <si>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</si>
  <si>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</si>
  <si>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</si>
  <si>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</si>
  <si>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</si>
  <si>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</si>
  <si>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</si>
  <si>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</si>
  <si>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</si>
  <si>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</si>
  <si>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</si>
  <si>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</si>
  <si>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</si>
  <si>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</si>
  <si>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</si>
  <si>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</si>
  <si>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</si>
  <si>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</si>
  <si>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</si>
  <si>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</si>
  <si>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</si>
  <si>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</si>
  <si>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</si>
  <si>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</si>
  <si>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</si>
  <si>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</si>
  <si>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</si>
  <si>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</si>
  <si>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</si>
  <si>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</si>
  <si>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</si>
  <si>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</si>
  <si>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</si>
  <si>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</si>
  <si>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</si>
  <si>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</si>
  <si>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</si>
  <si>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</si>
  <si>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</si>
  <si>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</si>
  <si>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</si>
  <si>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</si>
  <si>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</si>
  <si>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</si>
  <si>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</si>
  <si>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</si>
  <si>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</si>
  <si>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</si>
  <si>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</si>
  <si>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</si>
  <si>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</si>
  <si>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</si>
  <si>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</si>
  <si>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</si>
  <si>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</si>
  <si>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</si>
  <si>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</si>
  <si>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</si>
  <si>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</si>
  <si>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</si>
  <si>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</si>
  <si>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</si>
  <si>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</si>
  <si>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</si>
  <si>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</si>
  <si>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</si>
  <si>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</si>
  <si>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</si>
  <si>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</si>
  <si>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</si>
  <si>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</si>
  <si>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</si>
  <si>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</si>
  <si>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</si>
  <si>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</si>
  <si>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</si>
  <si>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</si>
  <si>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</si>
  <si>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</si>
  <si>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</si>
  <si>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</si>
  <si>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</si>
  <si>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</si>
  <si>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</si>
  <si>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</si>
  <si>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</si>
  <si>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</si>
  <si>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</si>
  <si>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</si>
  <si>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</si>
  <si>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</si>
  <si>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</si>
  <si>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</si>
  <si>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</si>
  <si>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</si>
  <si>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</si>
  <si>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</si>
  <si>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</si>
  <si>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</si>
  <si>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</si>
  <si>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</si>
  <si>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</si>
  <si>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</si>
  <si>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</si>
  <si>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</si>
  <si>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</si>
  <si>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</si>
  <si>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</si>
  <si>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</si>
  <si>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</si>
  <si>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</si>
  <si>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</si>
  <si>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</si>
  <si>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</si>
  <si>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</si>
  <si>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</si>
  <si>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</si>
  <si>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</si>
  <si>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</si>
  <si>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</si>
  <si>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</si>
  <si>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</si>
  <si>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</si>
  <si>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</si>
  <si>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</si>
  <si>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</si>
  <si>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</si>
  <si>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</si>
  <si>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</si>
  <si>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</si>
  <si>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</si>
  <si>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</si>
  <si>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</si>
  <si>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</si>
  <si>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</si>
  <si>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</si>
  <si>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</si>
  <si>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</si>
  <si>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</si>
  <si>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</si>
  <si>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</si>
  <si>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</si>
  <si>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</si>
  <si>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</si>
  <si>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</si>
  <si>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</si>
  <si>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</si>
  <si>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</si>
  <si>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</si>
  <si>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</si>
  <si>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</si>
  <si>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</si>
  <si>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</si>
  <si>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</si>
  <si>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</si>
  <si>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</si>
  <si>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</si>
  <si>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</si>
  <si>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</si>
  <si>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</si>
  <si>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</si>
  <si>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</si>
  <si>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</si>
  <si>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</si>
  <si>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</si>
  <si>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</si>
  <si>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</si>
  <si>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</si>
  <si>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</si>
  <si>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</si>
  <si>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</si>
  <si>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</si>
  <si>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</si>
  <si>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</si>
  <si>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</si>
  <si>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</si>
  <si>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</si>
  <si>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</si>
  <si>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</si>
  <si>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</si>
  <si>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</si>
  <si>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</si>
  <si>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</si>
  <si>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</si>
  <si>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</si>
  <si>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</si>
  <si>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</si>
  <si>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</si>
  <si>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</si>
  <si>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</si>
  <si>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</si>
  <si>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</si>
  <si>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</si>
  <si>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</si>
  <si>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</si>
  <si>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</si>
  <si>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</si>
  <si>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</si>
  <si>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</si>
  <si>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</si>
  <si>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</si>
  <si>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</si>
  <si>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</si>
  <si>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</si>
  <si>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</si>
  <si>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</si>
  <si>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</si>
  <si>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</si>
  <si>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</si>
  <si>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</si>
  <si>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</si>
  <si>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</si>
  <si>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</si>
  <si>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</si>
  <si>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</si>
  <si>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</si>
  <si>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</si>
  <si>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</si>
  <si>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</si>
  <si>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</si>
  <si>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</si>
  <si>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</si>
  <si>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</si>
  <si>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</si>
  <si>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</si>
  <si>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</si>
  <si>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</si>
  <si>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</si>
  <si>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</si>
  <si>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</si>
  <si>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</si>
  <si>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</si>
  <si>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</si>
  <si>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</si>
  <si>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</si>
  <si>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</si>
  <si>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</si>
  <si>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</si>
  <si>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</si>
  <si>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</si>
  <si>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</si>
  <si>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</si>
  <si>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</si>
  <si>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</si>
  <si>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</si>
  <si>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</si>
  <si>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</si>
  <si>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</si>
  <si>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</si>
  <si>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</si>
  <si>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</si>
  <si>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</si>
  <si>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</si>
  <si>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</si>
  <si>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</si>
  <si>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</si>
  <si>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</si>
  <si>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</si>
  <si>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</si>
  <si>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</si>
  <si>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</si>
  <si>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</si>
  <si>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</si>
  <si>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</si>
  <si>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</si>
  <si>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</si>
  <si>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</si>
  <si>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</si>
  <si>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</si>
  <si>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</si>
  <si>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</si>
  <si>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</si>
  <si>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</si>
  <si>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</si>
  <si>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</si>
  <si>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</si>
  <si>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</si>
  <si>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</si>
  <si>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</si>
  <si>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</si>
  <si>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</si>
  <si>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</si>
  <si>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</si>
  <si>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</si>
  <si>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</si>
  <si>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</si>
  <si>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</si>
  <si>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</si>
  <si>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</si>
  <si>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</si>
  <si>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</si>
  <si>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</si>
  <si>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</si>
  <si>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</si>
  <si>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</si>
  <si>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</si>
  <si>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</si>
  <si>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</si>
  <si>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</si>
  <si>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</si>
  <si>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</si>
  <si>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</si>
  <si>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</si>
  <si>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</si>
  <si>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</si>
  <si>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</si>
  <si>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</si>
  <si>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</si>
  <si>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</si>
  <si>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</si>
  <si>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</si>
  <si>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</si>
  <si>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</si>
  <si>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</si>
  <si>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</si>
  <si>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</si>
  <si>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</si>
  <si>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</si>
  <si>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</si>
  <si>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</si>
  <si>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</si>
  <si>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</si>
  <si>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</si>
  <si>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</si>
  <si>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</si>
  <si>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</si>
  <si>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</si>
  <si>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</si>
  <si>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</si>
  <si>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</si>
  <si>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</si>
  <si>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</si>
  <si>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</si>
  <si>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</si>
  <si>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</si>
  <si>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</si>
  <si>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</si>
  <si>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</si>
  <si>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</si>
  <si>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</si>
  <si>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</si>
  <si>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</si>
  <si>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</si>
  <si>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</si>
  <si>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</si>
  <si>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</si>
  <si>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</si>
  <si>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</si>
  <si>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</si>
  <si>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</si>
  <si>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</si>
  <si>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</si>
  <si>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</si>
  <si>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</si>
  <si>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</si>
  <si>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</si>
  <si>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</si>
  <si>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</si>
  <si>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</si>
  <si>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</si>
  <si>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</si>
  <si>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</si>
  <si>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</si>
  <si>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</si>
  <si>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</si>
  <si>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</si>
  <si>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</si>
  <si>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</si>
  <si>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</si>
  <si>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</si>
  <si>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</si>
  <si>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</si>
  <si>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</si>
  <si>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</si>
  <si>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</si>
  <si>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</si>
  <si>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</si>
  <si>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</si>
  <si>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</si>
  <si>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</si>
  <si>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</si>
  <si>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</si>
  <si>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</si>
  <si>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</si>
  <si>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</si>
  <si>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</si>
  <si>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</si>
  <si>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</si>
  <si>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</si>
  <si>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</si>
  <si>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</si>
  <si>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</si>
  <si>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</si>
  <si>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</si>
  <si>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</si>
  <si>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</si>
  <si>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</si>
  <si>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</si>
  <si>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</si>
  <si>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</si>
  <si>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</si>
  <si>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</si>
  <si>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</si>
  <si>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</si>
  <si>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</si>
  <si>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</si>
  <si>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</si>
  <si>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</si>
  <si>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</si>
  <si>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</si>
  <si>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</si>
  <si>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</si>
  <si>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</si>
  <si>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</si>
  <si>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</si>
  <si>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</si>
  <si>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</si>
  <si>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</si>
  <si>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</si>
  <si>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</si>
  <si>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</si>
  <si>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</si>
  <si>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</si>
  <si>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</si>
  <si>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</si>
  <si>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</si>
  <si>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</si>
  <si>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</si>
  <si>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</si>
  <si>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</si>
  <si>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</si>
  <si>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</si>
  <si>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</si>
  <si>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</si>
  <si>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</si>
  <si>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</si>
  <si>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</si>
  <si>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</si>
  <si>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</si>
  <si>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</si>
  <si>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</si>
  <si>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</si>
  <si>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</si>
  <si>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</si>
  <si>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</si>
  <si>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</si>
  <si>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</si>
  <si>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</si>
  <si>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</si>
  <si>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</si>
  <si>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</si>
  <si>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</si>
  <si>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</si>
  <si>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</si>
  <si>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</si>
  <si>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</si>
  <si>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</si>
  <si>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</si>
  <si>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</si>
  <si>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</si>
  <si>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</si>
  <si>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</si>
  <si>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</si>
  <si>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</si>
  <si>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</si>
  <si>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</si>
  <si>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</si>
  <si>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</si>
  <si>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</si>
  <si>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</si>
  <si>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</si>
  <si>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</si>
  <si>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</si>
  <si>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</si>
  <si>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</si>
  <si>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</si>
  <si>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</si>
  <si>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</si>
  <si>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</si>
  <si>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</si>
  <si>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</si>
  <si>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</si>
  <si>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</si>
  <si>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</si>
  <si>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</si>
  <si>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</si>
  <si>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</si>
  <si>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</si>
  <si>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</si>
  <si>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</si>
  <si>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</si>
  <si>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</si>
  <si>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</si>
  <si>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</si>
  <si>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</si>
  <si>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</si>
  <si>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</si>
  <si>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</si>
  <si>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</si>
  <si>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</si>
  <si>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</si>
  <si>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</si>
  <si>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</si>
  <si>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</si>
  <si>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</si>
  <si>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</si>
  <si>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</si>
  <si>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</si>
  <si>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</si>
  <si>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</si>
  <si>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</si>
  <si>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</si>
  <si>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</si>
  <si>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</si>
  <si>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</si>
  <si>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</si>
  <si>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</si>
  <si>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</si>
  <si>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</si>
  <si>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</si>
  <si>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</si>
  <si>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</si>
  <si>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</si>
  <si>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</si>
  <si>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</si>
  <si>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</si>
  <si>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</si>
  <si>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</si>
  <si>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</si>
  <si>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</si>
  <si>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</si>
  <si>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</si>
  <si>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</si>
  <si>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</si>
  <si>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</si>
  <si>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</si>
  <si>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</si>
  <si>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</si>
  <si>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</si>
  <si>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</si>
  <si>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</si>
  <si>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</si>
  <si>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</si>
  <si>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</si>
  <si>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</si>
  <si>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</si>
  <si>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</si>
  <si>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</si>
  <si>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</si>
  <si>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</si>
  <si>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</si>
  <si>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</si>
  <si>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</si>
  <si>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</si>
  <si>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</si>
  <si>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</si>
  <si>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</si>
  <si>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</si>
  <si>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</si>
  <si>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</si>
  <si>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</si>
  <si>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</si>
  <si>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</si>
  <si>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</si>
  <si>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</si>
  <si>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</si>
  <si>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</si>
  <si>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</si>
  <si>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</si>
  <si>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</si>
  <si>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</si>
  <si>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</si>
  <si>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</si>
  <si>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</si>
  <si>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</si>
  <si>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</si>
  <si>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</si>
  <si>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</si>
  <si>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</si>
  <si>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</si>
  <si>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</si>
  <si>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</si>
  <si>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</si>
  <si>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</si>
  <si>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</si>
  <si>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</si>
  <si>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</si>
  <si>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</si>
  <si>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</si>
  <si>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</si>
  <si>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</si>
  <si>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</si>
  <si>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</si>
  <si>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</si>
  <si>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</si>
  <si>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</si>
  <si>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</si>
  <si>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</si>
  <si>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</si>
  <si>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</si>
  <si>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</si>
  <si>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</si>
  <si>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</si>
  <si>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</si>
  <si>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</si>
  <si>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</si>
  <si>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</si>
  <si>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</si>
  <si>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</si>
  <si>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</si>
  <si>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</si>
  <si>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</si>
  <si>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</si>
  <si>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</si>
  <si>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</si>
  <si>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</si>
  <si>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</si>
  <si>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</si>
  <si>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</si>
  <si>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</si>
  <si>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</si>
  <si>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</si>
  <si>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</si>
  <si>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</si>
  <si>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</si>
  <si>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</si>
  <si>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</si>
  <si>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</si>
  <si>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</si>
  <si>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</si>
  <si>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</si>
  <si>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</si>
  <si>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</si>
  <si>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</si>
  <si>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</si>
  <si>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</si>
  <si>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</si>
  <si>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</si>
  <si>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</si>
  <si>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</si>
  <si>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</si>
  <si>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</si>
  <si>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</si>
  <si>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</si>
  <si>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</si>
  <si>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</si>
  <si>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</si>
  <si>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</si>
  <si>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</si>
  <si>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</si>
  <si>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</si>
  <si>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</si>
  <si>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</si>
  <si>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</si>
  <si>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</si>
  <si>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</si>
  <si>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</si>
  <si>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</si>
  <si>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</si>
  <si>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</si>
  <si>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</si>
  <si>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</si>
  <si>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</si>
  <si>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</si>
  <si>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</si>
  <si>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</si>
  <si>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</si>
  <si>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</si>
  <si>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</si>
  <si>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</si>
  <si>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</si>
  <si>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</si>
  <si>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</si>
  <si>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</si>
  <si>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</si>
  <si>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</si>
  <si>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</si>
  <si>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</si>
  <si>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</si>
  <si>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</si>
  <si>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</si>
  <si>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</si>
  <si>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</si>
  <si>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</si>
  <si>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</si>
  <si>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</si>
  <si>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</si>
  <si>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</si>
  <si>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</si>
  <si>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</si>
  <si>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</si>
  <si>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</si>
  <si>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</si>
  <si>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</si>
  <si>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</si>
  <si>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</si>
  <si>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</si>
  <si>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</si>
  <si>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</si>
  <si>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</si>
  <si>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</si>
  <si>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</si>
  <si>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</si>
  <si>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</si>
  <si>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</si>
  <si>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</si>
  <si>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</si>
  <si>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</si>
  <si>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</si>
  <si>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</si>
  <si>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</si>
  <si>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</si>
  <si>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</si>
  <si>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</si>
  <si>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</si>
  <si>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</si>
  <si>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</si>
  <si>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</si>
  <si>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</si>
  <si>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</si>
  <si>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</si>
  <si>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</si>
  <si>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</si>
  <si>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</si>
  <si>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</si>
  <si>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</si>
  <si>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</si>
  <si>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</si>
  <si>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</si>
  <si>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</si>
  <si>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</si>
  <si>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</si>
  <si>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</si>
  <si>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</si>
  <si>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</si>
  <si>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</si>
  <si>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</si>
  <si>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</si>
  <si>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</si>
  <si>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</si>
  <si>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</si>
  <si>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</si>
  <si>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</si>
  <si>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</si>
  <si>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</si>
  <si>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</si>
  <si>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</si>
  <si>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</si>
  <si>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</si>
  <si>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</si>
  <si>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</si>
  <si>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</si>
  <si>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</si>
  <si>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</si>
  <si>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</si>
  <si>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</si>
  <si>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</si>
  <si>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</si>
  <si>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</si>
  <si>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</si>
  <si>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</si>
  <si>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</si>
  <si>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</si>
  <si>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</si>
  <si>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Савина Елена Сергеевна</t>
  </si>
  <si>
    <t>Ведущий экономист отдела тарифообразования</t>
  </si>
  <si>
    <t>e.savina@rosvodokanal.ru</t>
  </si>
  <si>
    <t>23.07.2019</t>
  </si>
  <si>
    <t>02.08.2019</t>
  </si>
  <si>
    <t>Изменения в части протяженности сетей водоснабжения (в связи со снятием с обслуживания объектов водоснабжения МКУ "ТГИК")</t>
  </si>
  <si>
    <t>АО "СУЭНКО"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</si>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</sst>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отчёта: " &amp; GetCode()</f>
        <v>Код отчёта: FAS.JKH.OPEN.INFO.ORG.HVS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375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1" t="s">
        <v>534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hidden="1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hidden="1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hidden="1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hidden="1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hidden="1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hidden="1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hidden="1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 hidden="1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 hidden="1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hidden="1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 hidden="1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hidden="1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2" t="s">
        <v>183</v>
      </c>
      <c r="G21" s="513"/>
      <c r="H21" s="513"/>
      <c r="I21" s="513"/>
      <c r="J21" s="513"/>
      <c r="K21" s="513"/>
      <c r="L21" s="513"/>
      <c r="M21" s="513"/>
      <c r="N21" s="88"/>
      <c r="O21" s="99" t="s">
        <v>179</v>
      </c>
      <c r="P21" s="514" t="s">
        <v>180</v>
      </c>
      <c r="Q21" s="515"/>
      <c r="R21" s="515"/>
      <c r="S21" s="515"/>
      <c r="T21" s="515"/>
      <c r="U21" s="515"/>
      <c r="V21" s="515"/>
      <c r="W21" s="515"/>
      <c r="X21" s="515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2" t="s">
        <v>182</v>
      </c>
      <c r="G22" s="513"/>
      <c r="H22" s="513"/>
      <c r="I22" s="513"/>
      <c r="J22" s="513"/>
      <c r="K22" s="513"/>
      <c r="L22" s="513"/>
      <c r="M22" s="513"/>
      <c r="N22" s="88"/>
      <c r="O22" s="102" t="s">
        <v>179</v>
      </c>
      <c r="P22" s="514" t="s">
        <v>526</v>
      </c>
      <c r="Q22" s="515"/>
      <c r="R22" s="515"/>
      <c r="S22" s="515"/>
      <c r="T22" s="515"/>
      <c r="U22" s="515"/>
      <c r="V22" s="515"/>
      <c r="W22" s="515"/>
      <c r="X22" s="515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7"/>
      <c r="Q23" s="517"/>
      <c r="R23" s="517"/>
      <c r="S23" s="517"/>
      <c r="T23" s="517"/>
      <c r="U23" s="517"/>
      <c r="V23" s="517"/>
      <c r="W23" s="51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6" t="s">
        <v>389</v>
      </c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87"/>
    </row>
    <row r="36" spans="1:25" ht="38.25" hidden="1" customHeight="1">
      <c r="A36" s="54"/>
      <c r="B36" s="106"/>
      <c r="C36" s="105"/>
      <c r="D36" s="89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87"/>
    </row>
    <row r="37" spans="1:25" ht="9.75" hidden="1" customHeight="1">
      <c r="A37" s="54"/>
      <c r="B37" s="106"/>
      <c r="C37" s="105"/>
      <c r="D37" s="89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87"/>
    </row>
    <row r="38" spans="1:25" ht="51" hidden="1" customHeight="1">
      <c r="A38" s="54"/>
      <c r="B38" s="106"/>
      <c r="C38" s="105"/>
      <c r="D38" s="89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87"/>
    </row>
    <row r="39" spans="1:25" ht="15" hidden="1" customHeight="1">
      <c r="A39" s="54"/>
      <c r="B39" s="106"/>
      <c r="C39" s="105"/>
      <c r="D39" s="89"/>
      <c r="E39" s="516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6"/>
      <c r="V39" s="516"/>
      <c r="W39" s="516"/>
      <c r="X39" s="516"/>
      <c r="Y39" s="87"/>
    </row>
    <row r="40" spans="1:25" ht="12" hidden="1" customHeight="1">
      <c r="A40" s="54"/>
      <c r="B40" s="106"/>
      <c r="C40" s="105"/>
      <c r="D40" s="89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87"/>
    </row>
    <row r="41" spans="1:25" ht="15" hidden="1">
      <c r="A41" s="54"/>
      <c r="B41" s="106"/>
      <c r="C41" s="105"/>
      <c r="D41" s="8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87"/>
    </row>
    <row r="42" spans="1:25" ht="15" hidden="1">
      <c r="A42" s="54"/>
      <c r="B42" s="106"/>
      <c r="C42" s="105"/>
      <c r="D42" s="8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519"/>
      <c r="Y42" s="87"/>
    </row>
    <row r="43" spans="1:25" ht="8.25" hidden="1" customHeight="1">
      <c r="A43" s="54"/>
      <c r="B43" s="106"/>
      <c r="C43" s="105"/>
      <c r="D43" s="8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19"/>
      <c r="W43" s="519"/>
      <c r="X43" s="519"/>
      <c r="Y43" s="87"/>
    </row>
    <row r="44" spans="1:25" ht="27.75" hidden="1" customHeight="1">
      <c r="A44" s="54"/>
      <c r="B44" s="106"/>
      <c r="C44" s="105"/>
      <c r="D44" s="94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519"/>
      <c r="W44" s="519"/>
      <c r="X44" s="519"/>
      <c r="Y44" s="87"/>
    </row>
    <row r="45" spans="1:25" ht="15" hidden="1">
      <c r="A45" s="54"/>
      <c r="B45" s="106"/>
      <c r="C45" s="105"/>
      <c r="D45" s="94"/>
      <c r="E45" s="519"/>
      <c r="F45" s="519"/>
      <c r="G45" s="519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19"/>
      <c r="W45" s="519"/>
      <c r="X45" s="519"/>
      <c r="Y45" s="87"/>
    </row>
    <row r="46" spans="1:25" ht="24" hidden="1" customHeight="1">
      <c r="A46" s="54"/>
      <c r="B46" s="106"/>
      <c r="C46" s="105"/>
      <c r="D46" s="89"/>
      <c r="E46" s="516" t="s">
        <v>178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87"/>
    </row>
    <row r="47" spans="1:25" ht="37.5" hidden="1" customHeight="1">
      <c r="A47" s="54"/>
      <c r="B47" s="106"/>
      <c r="C47" s="105"/>
      <c r="D47" s="89"/>
      <c r="E47" s="516"/>
      <c r="F47" s="516"/>
      <c r="G47" s="51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87"/>
    </row>
    <row r="48" spans="1:25" ht="24" hidden="1" customHeight="1">
      <c r="A48" s="54"/>
      <c r="B48" s="106"/>
      <c r="C48" s="105"/>
      <c r="D48" s="89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87"/>
    </row>
    <row r="49" spans="1:25" ht="51" hidden="1" customHeight="1">
      <c r="A49" s="54"/>
      <c r="B49" s="106"/>
      <c r="C49" s="105"/>
      <c r="D49" s="89"/>
      <c r="E49" s="516"/>
      <c r="F49" s="516"/>
      <c r="G49" s="516"/>
      <c r="H49" s="516"/>
      <c r="I49" s="516"/>
      <c r="J49" s="516"/>
      <c r="K49" s="516"/>
      <c r="L49" s="516"/>
      <c r="M49" s="516"/>
      <c r="N49" s="516"/>
      <c r="O49" s="516"/>
      <c r="P49" s="516"/>
      <c r="Q49" s="516"/>
      <c r="R49" s="516"/>
      <c r="S49" s="516"/>
      <c r="T49" s="516"/>
      <c r="U49" s="516"/>
      <c r="V49" s="516"/>
      <c r="W49" s="516"/>
      <c r="X49" s="516"/>
      <c r="Y49" s="87"/>
    </row>
    <row r="50" spans="1:25" ht="12" hidden="1" customHeight="1">
      <c r="A50" s="54"/>
      <c r="B50" s="106"/>
      <c r="C50" s="105"/>
      <c r="D50" s="89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87"/>
    </row>
    <row r="51" spans="1:25" ht="9" hidden="1" customHeight="1">
      <c r="A51" s="54"/>
      <c r="B51" s="106"/>
      <c r="C51" s="105"/>
      <c r="D51" s="89"/>
      <c r="E51" s="516"/>
      <c r="F51" s="516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87"/>
    </row>
    <row r="52" spans="1:25" ht="10.5" hidden="1" customHeight="1">
      <c r="A52" s="54"/>
      <c r="B52" s="106"/>
      <c r="C52" s="105"/>
      <c r="D52" s="89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87"/>
    </row>
    <row r="53" spans="1:25" ht="10.5" hidden="1" customHeight="1">
      <c r="A53" s="54"/>
      <c r="B53" s="106"/>
      <c r="C53" s="105"/>
      <c r="D53" s="89"/>
      <c r="E53" s="516"/>
      <c r="F53" s="516"/>
      <c r="G53" s="516"/>
      <c r="H53" s="516"/>
      <c r="I53" s="516"/>
      <c r="J53" s="516"/>
      <c r="K53" s="516"/>
      <c r="L53" s="516"/>
      <c r="M53" s="516"/>
      <c r="N53" s="516"/>
      <c r="O53" s="516"/>
      <c r="P53" s="516"/>
      <c r="Q53" s="516"/>
      <c r="R53" s="516"/>
      <c r="S53" s="516"/>
      <c r="T53" s="516"/>
      <c r="U53" s="516"/>
      <c r="V53" s="516"/>
      <c r="W53" s="516"/>
      <c r="X53" s="516"/>
      <c r="Y53" s="87"/>
    </row>
    <row r="54" spans="1:25" ht="8.25" hidden="1" customHeight="1">
      <c r="A54" s="54"/>
      <c r="B54" s="106"/>
      <c r="C54" s="105"/>
      <c r="D54" s="89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87"/>
    </row>
    <row r="55" spans="1:25" ht="21.75" hidden="1" customHeight="1">
      <c r="A55" s="54"/>
      <c r="B55" s="106"/>
      <c r="C55" s="105"/>
      <c r="D55" s="89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87"/>
    </row>
    <row r="56" spans="1:25" ht="7.5" hidden="1" customHeight="1">
      <c r="A56" s="54"/>
      <c r="B56" s="106"/>
      <c r="C56" s="105"/>
      <c r="D56" s="94"/>
      <c r="E56" s="516"/>
      <c r="F56" s="516"/>
      <c r="G56" s="516"/>
      <c r="H56" s="516"/>
      <c r="I56" s="516"/>
      <c r="J56" s="516"/>
      <c r="K56" s="516"/>
      <c r="L56" s="516"/>
      <c r="M56" s="516"/>
      <c r="N56" s="516"/>
      <c r="O56" s="516"/>
      <c r="P56" s="516"/>
      <c r="Q56" s="516"/>
      <c r="R56" s="516"/>
      <c r="S56" s="516"/>
      <c r="T56" s="516"/>
      <c r="U56" s="516"/>
      <c r="V56" s="516"/>
      <c r="W56" s="516"/>
      <c r="X56" s="516"/>
      <c r="Y56" s="87"/>
    </row>
    <row r="57" spans="1:25" ht="15" hidden="1">
      <c r="A57" s="54"/>
      <c r="B57" s="106"/>
      <c r="C57" s="105"/>
      <c r="D57" s="94"/>
      <c r="E57" s="516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87"/>
    </row>
    <row r="58" spans="1:25" ht="15" hidden="1" customHeight="1">
      <c r="A58" s="54"/>
      <c r="B58" s="106"/>
      <c r="C58" s="105"/>
      <c r="D58" s="89"/>
      <c r="E58" s="496" t="s">
        <v>523</v>
      </c>
      <c r="F58" s="496"/>
      <c r="G58" s="496"/>
      <c r="H58" s="496"/>
      <c r="I58" s="496"/>
      <c r="J58" s="496"/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1"/>
      <c r="F59" s="501"/>
      <c r="G59" s="501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87"/>
    </row>
    <row r="60" spans="1:25" ht="15" hidden="1" customHeight="1">
      <c r="A60" s="54"/>
      <c r="B60" s="106"/>
      <c r="C60" s="105"/>
      <c r="D60" s="89"/>
      <c r="E60" s="501"/>
      <c r="F60" s="501"/>
      <c r="G60" s="501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6" t="s">
        <v>524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497" t="s">
        <v>525</v>
      </c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97"/>
      <c r="S71" s="497"/>
      <c r="T71" s="49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0"/>
      <c r="F86" s="500"/>
      <c r="G86" s="500"/>
      <c r="H86" s="503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87"/>
    </row>
    <row r="87" spans="1:25" ht="15" hidden="1" customHeight="1">
      <c r="A87" s="54"/>
      <c r="B87" s="106"/>
      <c r="C87" s="105"/>
      <c r="D87" s="89"/>
      <c r="E87" s="501"/>
      <c r="F87" s="501"/>
      <c r="G87" s="501"/>
      <c r="H87" s="505"/>
      <c r="I87" s="505"/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5"/>
      <c r="X87" s="505"/>
      <c r="Y87" s="87"/>
    </row>
    <row r="88" spans="1:25" ht="15" hidden="1" customHeight="1">
      <c r="A88" s="54"/>
      <c r="B88" s="106"/>
      <c r="C88" s="105"/>
      <c r="D88" s="89"/>
      <c r="E88" s="501"/>
      <c r="F88" s="501"/>
      <c r="G88" s="501"/>
      <c r="H88" s="505"/>
      <c r="I88" s="505"/>
      <c r="J88" s="505"/>
      <c r="K88" s="505"/>
      <c r="L88" s="505"/>
      <c r="M88" s="505"/>
      <c r="N88" s="505"/>
      <c r="O88" s="505"/>
      <c r="P88" s="505"/>
      <c r="Q88" s="505"/>
      <c r="R88" s="505"/>
      <c r="S88" s="505"/>
      <c r="T88" s="505"/>
      <c r="U88" s="505"/>
      <c r="V88" s="505"/>
      <c r="W88" s="505"/>
      <c r="X88" s="50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9" t="s">
        <v>177</v>
      </c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8" t="s">
        <v>176</v>
      </c>
      <c r="G105" s="498"/>
      <c r="H105" s="498"/>
      <c r="I105" s="498"/>
      <c r="J105" s="498"/>
      <c r="K105" s="498"/>
      <c r="L105" s="498"/>
      <c r="M105" s="498"/>
      <c r="N105" s="498"/>
      <c r="O105" s="498"/>
      <c r="P105" s="498"/>
      <c r="Q105" s="498"/>
      <c r="R105" s="498"/>
      <c r="S105" s="498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8" t="s">
        <v>175</v>
      </c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4" sqref="B54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1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43656.365254629629</v>
      </c>
      <c r="B104" s="14" t="s">
        <v>564</v>
      </c>
      <c r="C104" s="14" t="s">
        <v>390</v>
      </c>
    </row>
    <row r="105" spans="1:3">
      <c r="A105" s="490">
        <v>43656.365277777775</v>
      </c>
      <c r="B105" s="14" t="s">
        <v>565</v>
      </c>
      <c r="C105" s="14" t="s">
        <v>390</v>
      </c>
    </row>
    <row r="106" spans="1:3">
      <c r="A106" s="490">
        <v>43668.676493055558</v>
      </c>
      <c r="B106" s="14" t="s">
        <v>564</v>
      </c>
      <c r="C106" s="14" t="s">
        <v>390</v>
      </c>
    </row>
    <row r="107" spans="1:3">
      <c r="A107" s="490">
        <v>43679.633981481478</v>
      </c>
      <c r="B107" s="14" t="s">
        <v>564</v>
      </c>
      <c r="C107" s="14" t="s">
        <v>390</v>
      </c>
    </row>
    <row r="108" spans="1:3">
      <c r="A108" s="490">
        <v>43679.634004629632</v>
      </c>
      <c r="B108" s="14" t="s">
        <v>565</v>
      </c>
      <c r="C108" s="14" t="s">
        <v>390</v>
      </c>
    </row>
    <row r="109" spans="1:3">
      <c r="A109" s="490">
        <v>44391.575729166667</v>
      </c>
      <c r="B109" s="14" t="s">
        <v>564</v>
      </c>
      <c r="C109" s="14" t="s">
        <v>390</v>
      </c>
    </row>
    <row r="110" spans="1:3">
      <c r="A110" s="490">
        <v>44391.575740740744</v>
      </c>
      <c r="B110" s="14" t="s">
        <v>565</v>
      </c>
      <c r="C110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9"/>
      <c r="D4" s="545">
        <v>1</v>
      </c>
      <c r="E4" s="580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79"/>
      <c r="D5" s="545"/>
      <c r="E5" s="580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1"/>
      <c r="F27" s="117"/>
      <c r="G27" s="545"/>
      <c r="H27" s="575"/>
      <c r="I27" s="569"/>
      <c r="J27" s="570"/>
      <c r="K27" s="594"/>
      <c r="L27" s="114"/>
      <c r="M27" s="74"/>
      <c r="N27" s="127"/>
    </row>
    <row r="28" spans="1:15" s="47" customFormat="1" ht="15" customHeight="1">
      <c r="C28" s="64"/>
      <c r="D28" s="545"/>
      <c r="E28" s="581"/>
      <c r="F28" s="110"/>
      <c r="G28" s="545"/>
      <c r="H28" s="575"/>
      <c r="I28" s="569"/>
      <c r="J28" s="570"/>
      <c r="K28" s="595"/>
      <c r="L28" s="124"/>
      <c r="M28" s="589"/>
      <c r="N28" s="590"/>
    </row>
    <row r="29" spans="1:15" s="47" customFormat="1" ht="15" customHeight="1">
      <c r="C29" s="64"/>
      <c r="D29" s="545"/>
      <c r="E29" s="581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72"/>
      <c r="F33" s="117"/>
      <c r="G33" s="545">
        <v>1</v>
      </c>
      <c r="H33" s="596"/>
      <c r="I33" s="571"/>
      <c r="J33" s="577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73"/>
      <c r="F34" s="110"/>
      <c r="G34" s="545"/>
      <c r="H34" s="596"/>
      <c r="I34" s="571"/>
      <c r="J34" s="577"/>
      <c r="K34" s="111"/>
      <c r="L34" s="585" t="s">
        <v>233</v>
      </c>
      <c r="M34" s="586"/>
    </row>
    <row r="35" spans="1:16" s="47" customFormat="1" ht="15" customHeight="1">
      <c r="C35" s="64"/>
      <c r="D35" s="545"/>
      <c r="E35" s="574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72"/>
      <c r="F39" s="117"/>
      <c r="G39" s="545">
        <v>1</v>
      </c>
      <c r="H39" s="582"/>
      <c r="I39" s="571"/>
      <c r="J39" s="576"/>
      <c r="K39" s="173" t="str">
        <f>L39&amp;".1"</f>
        <v>1.1</v>
      </c>
      <c r="L39" s="591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73"/>
      <c r="F40" s="117"/>
      <c r="G40" s="545"/>
      <c r="H40" s="583"/>
      <c r="I40" s="571"/>
      <c r="J40" s="576"/>
      <c r="K40" s="173" t="str">
        <f>L39&amp;".2"</f>
        <v>1.2</v>
      </c>
      <c r="L40" s="592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73"/>
      <c r="F41" s="117"/>
      <c r="G41" s="545"/>
      <c r="H41" s="583"/>
      <c r="I41" s="571"/>
      <c r="J41" s="576"/>
      <c r="K41" s="173" t="str">
        <f>L39&amp;".3"</f>
        <v>1.3</v>
      </c>
      <c r="L41" s="592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73"/>
      <c r="F42" s="117"/>
      <c r="G42" s="545"/>
      <c r="H42" s="583"/>
      <c r="I42" s="571"/>
      <c r="J42" s="576"/>
      <c r="K42" s="173" t="str">
        <f>L39&amp;".4"</f>
        <v>1.4</v>
      </c>
      <c r="L42" s="592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73"/>
      <c r="F43" s="117"/>
      <c r="G43" s="545"/>
      <c r="H43" s="583"/>
      <c r="I43" s="571"/>
      <c r="J43" s="576"/>
      <c r="K43" s="173" t="str">
        <f>L39&amp;".5"</f>
        <v>1.5</v>
      </c>
      <c r="L43" s="592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73"/>
      <c r="F44" s="117"/>
      <c r="G44" s="545"/>
      <c r="H44" s="583"/>
      <c r="I44" s="571"/>
      <c r="J44" s="576"/>
      <c r="K44" s="173" t="str">
        <f>L39&amp;".6"</f>
        <v>1.6</v>
      </c>
      <c r="L44" s="592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73"/>
      <c r="F45" s="117"/>
      <c r="G45" s="545"/>
      <c r="H45" s="583"/>
      <c r="I45" s="571"/>
      <c r="J45" s="576"/>
      <c r="K45" s="173" t="str">
        <f>L39&amp;".7"</f>
        <v>1.7</v>
      </c>
      <c r="L45" s="592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73"/>
      <c r="F46" s="117"/>
      <c r="G46" s="545"/>
      <c r="H46" s="583"/>
      <c r="I46" s="571"/>
      <c r="J46" s="576"/>
      <c r="K46" s="173" t="str">
        <f>L39&amp;".8"</f>
        <v>1.8</v>
      </c>
      <c r="L46" s="592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73"/>
      <c r="F47" s="117"/>
      <c r="G47" s="545"/>
      <c r="H47" s="583"/>
      <c r="I47" s="571"/>
      <c r="J47" s="576"/>
      <c r="K47" s="173" t="str">
        <f>L39&amp;".9"</f>
        <v>1.9</v>
      </c>
      <c r="L47" s="592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73"/>
      <c r="F48" s="117"/>
      <c r="G48" s="545"/>
      <c r="H48" s="583"/>
      <c r="I48" s="571"/>
      <c r="J48" s="576"/>
      <c r="K48" s="173" t="str">
        <f>L39&amp;".10"</f>
        <v>1.10</v>
      </c>
      <c r="L48" s="592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73"/>
      <c r="F49" s="117"/>
      <c r="G49" s="545"/>
      <c r="H49" s="583"/>
      <c r="I49" s="571"/>
      <c r="J49" s="576"/>
      <c r="K49" s="173" t="str">
        <f>L39&amp;".11"</f>
        <v>1.11</v>
      </c>
      <c r="L49" s="592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73"/>
      <c r="F50" s="117"/>
      <c r="G50" s="545"/>
      <c r="H50" s="583"/>
      <c r="I50" s="571"/>
      <c r="J50" s="576"/>
      <c r="K50" s="173" t="str">
        <f>L39&amp;".12"</f>
        <v>1.12</v>
      </c>
      <c r="L50" s="593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73"/>
      <c r="F51" s="110"/>
      <c r="G51" s="545"/>
      <c r="H51" s="584"/>
      <c r="I51" s="571"/>
      <c r="J51" s="577"/>
      <c r="K51" s="167"/>
      <c r="L51" s="172"/>
      <c r="M51" s="585" t="s">
        <v>289</v>
      </c>
      <c r="N51" s="585"/>
      <c r="O51" s="586"/>
    </row>
    <row r="52" spans="1:25" s="47" customFormat="1" ht="15" customHeight="1">
      <c r="C52" s="64"/>
      <c r="D52" s="545"/>
      <c r="E52" s="574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82"/>
      <c r="F60" s="587"/>
      <c r="G60" s="578">
        <v>1</v>
      </c>
      <c r="H60" s="582"/>
      <c r="I60" s="571"/>
      <c r="J60" s="576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83"/>
      <c r="F61" s="588"/>
      <c r="G61" s="578"/>
      <c r="H61" s="584"/>
      <c r="I61" s="571"/>
      <c r="J61" s="577"/>
      <c r="K61" s="167"/>
      <c r="L61" s="172"/>
      <c r="M61" s="585" t="s">
        <v>289</v>
      </c>
      <c r="N61" s="585"/>
      <c r="O61" s="585"/>
      <c r="P61" s="585"/>
      <c r="Q61" s="585"/>
      <c r="R61" s="585"/>
      <c r="S61" s="585"/>
      <c r="T61" s="585"/>
      <c r="U61" s="585"/>
      <c r="V61" s="585"/>
      <c r="W61" s="585"/>
      <c r="X61" s="585"/>
      <c r="Y61" s="586"/>
    </row>
    <row r="62" spans="1:25" s="47" customFormat="1" ht="15" customHeight="1">
      <c r="C62" s="64"/>
      <c r="D62" s="545"/>
      <c r="E62" s="58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L41" sqref="L4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1550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1547</v>
      </c>
      <c r="G59" s="469"/>
    </row>
    <row r="60" spans="1:9" ht="27">
      <c r="A60" s="42"/>
      <c r="B60" s="43"/>
      <c r="D60" s="44"/>
      <c r="E60" s="466" t="s">
        <v>531</v>
      </c>
      <c r="F60" s="467" t="s">
        <v>1548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1549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1553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2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I11" sqref="I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f>1307.40849+0.8526+0.844+0.221-5.89566</f>
        <v>1303.4304300000001</v>
      </c>
      <c r="H11" s="190">
        <v>103</v>
      </c>
      <c r="I11" s="190">
        <f>98+1+1</f>
        <v>100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1515</v>
      </c>
      <c r="D10" s="545">
        <v>1</v>
      </c>
      <c r="E10" s="548" t="s">
        <v>1306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1515</v>
      </c>
      <c r="D13" s="545">
        <v>2</v>
      </c>
      <c r="E13" s="548" t="s">
        <v>1495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7"/>
      <c r="D14" s="545"/>
      <c r="E14" s="549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7" t="s">
        <v>1515</v>
      </c>
      <c r="D16" s="545">
        <v>3</v>
      </c>
      <c r="E16" s="548" t="s">
        <v>1173</v>
      </c>
      <c r="F16" s="371"/>
      <c r="G16" s="372">
        <v>0</v>
      </c>
      <c r="H16" s="373"/>
      <c r="I16" s="374"/>
      <c r="J16" s="375"/>
      <c r="K16" s="376"/>
      <c r="L16" s="54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7"/>
      <c r="D17" s="545"/>
      <c r="E17" s="549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7"/>
      <c r="D18" s="545"/>
      <c r="E18" s="550"/>
      <c r="F18" s="244"/>
      <c r="G18" s="245"/>
      <c r="H18" s="220" t="s">
        <v>156</v>
      </c>
      <c r="I18" s="246"/>
      <c r="J18" s="246"/>
      <c r="K18" s="246"/>
      <c r="L18" s="54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46" t="s">
        <v>557</v>
      </c>
      <c r="E21" s="546"/>
      <c r="F21" s="546"/>
      <c r="G21" s="546"/>
      <c r="H21" s="546"/>
      <c r="I21" s="546"/>
      <c r="J21" s="546"/>
      <c r="K21" s="546"/>
      <c r="L21" s="546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23.07.2019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9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9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6"/>
      <c r="B18" s="556"/>
      <c r="C18" s="556">
        <v>3</v>
      </c>
      <c r="D18" s="487"/>
      <c r="E18" s="558"/>
      <c r="F18" s="556"/>
      <c r="G18" s="557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6"/>
      <c r="B19" s="556"/>
      <c r="C19" s="556"/>
      <c r="D19" s="487">
        <v>1</v>
      </c>
      <c r="E19" s="558"/>
      <c r="F19" s="556"/>
      <c r="G19" s="558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9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6"/>
      <c r="B20" s="556"/>
      <c r="C20" s="556"/>
      <c r="D20" s="487"/>
      <c r="E20" s="558"/>
      <c r="F20" s="556"/>
      <c r="G20" s="558"/>
      <c r="I20" s="402"/>
      <c r="J20" s="449" t="s">
        <v>156</v>
      </c>
      <c r="K20" s="403"/>
      <c r="L20" s="560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6"/>
      <c r="B21" s="556"/>
      <c r="C21" s="487"/>
      <c r="D21" s="487"/>
      <c r="E21" s="558"/>
      <c r="F21" s="556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6"/>
      <c r="B22" s="399"/>
      <c r="C22" s="399"/>
      <c r="D22" s="399"/>
      <c r="E22" s="558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1" t="s">
        <v>468</v>
      </c>
      <c r="K25" s="551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4" sqref="E14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2021-07-14T08:49:39Z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