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60" windowWidth="13665" windowHeight="789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потр'!$M$18:$AD$31</definedName>
    <definedName name="checkCell_List06_13_double_date">'Форма 4.2.1 | Т-ТЭ | потр'!$AE$18:$AE$31</definedName>
    <definedName name="checkCell_List06_13_unique_t">'Форма 4.2.1 | Т-ТЭ | потр'!$M$18:$M$31</definedName>
    <definedName name="checkCell_List06_13_unique_t1">'Форма 4.2.1 | Т-ТЭ | потр'!$AF$18:$AF$31</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REESTR_MO!$A$2:$D$301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потр'!$O$18:$O$31</definedName>
    <definedName name="List06_13_MC2">'Форма 4.2.1 | Т-ТЭ | потр'!$AC$18:$AC$31</definedName>
    <definedName name="List06_13_note">'Форма 4.2.1 | Т-ТЭ | потр'!$AD$18:$AD$31</definedName>
    <definedName name="List06_13_Period">'Форма 4.2.1 | Т-ТЭ | потр'!$O$18:$U$31</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Комментарии!$C$11:$C$16</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потр'!$K$18:$K$31</definedName>
    <definedName name="pDel_List06_13_2">'Форма 4.2.1 | Т-ТЭ | потр'!$J$18:$J$31</definedName>
    <definedName name="pDel_List06_13_3">'Форма 4.2.1 | Т-ТЭ | потр'!$I$18:$I$31</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Комментарии!$E$16</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потр'!$AC$13:$AC$31</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REESTR_ORG!$A$2:$J$134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AG19" i="642"/>
  <c r="L20" i="642"/>
  <c r="AG20" i="642"/>
  <c r="L21" i="642"/>
  <c r="AG21" i="642"/>
  <c r="L22" i="642"/>
  <c r="AG22" i="642"/>
  <c r="L23" i="642"/>
  <c r="AG23" i="642"/>
  <c r="L24" i="642"/>
  <c r="Q28" i="642"/>
  <c r="X28" i="642"/>
  <c r="AE24" i="642"/>
  <c r="AG24" i="642"/>
  <c r="L25" i="642"/>
  <c r="AE25" i="642"/>
  <c r="AG25" i="642"/>
  <c r="L26" i="642"/>
  <c r="AE26" i="642"/>
  <c r="AG26" i="642"/>
  <c r="L27" i="642"/>
  <c r="AE27" i="642"/>
  <c r="AG27" i="642"/>
  <c r="AG28" i="642"/>
  <c r="AG29" i="642"/>
  <c r="AG30" i="642"/>
  <c r="AG31"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X245" i="471"/>
  <c r="H12" i="646" l="1"/>
  <c r="H11" i="646"/>
  <c r="H9" i="646"/>
  <c r="H8" i="646"/>
  <c r="H7" i="646"/>
  <c r="H13" i="622"/>
  <c r="H12" i="622"/>
  <c r="H9" i="622"/>
  <c r="H8" i="622"/>
  <c r="H12" i="643"/>
  <c r="H9" i="643"/>
  <c r="H8" i="643"/>
  <c r="R14" i="601"/>
  <c r="H13" i="646" s="1"/>
  <c r="R13" i="601"/>
  <c r="R12" i="601"/>
  <c r="P12" i="601"/>
  <c r="F13" i="646"/>
  <c r="F9" i="646"/>
  <c r="F8" i="646"/>
  <c r="F12" i="646"/>
  <c r="F11" i="646"/>
  <c r="F10" i="646"/>
  <c r="M14" i="601"/>
  <c r="M13" i="601"/>
  <c r="M12" i="601"/>
  <c r="H13" i="643" l="1"/>
  <c r="O7" i="627" l="1"/>
  <c r="O8" i="627"/>
  <c r="O9" i="627"/>
  <c r="O10" i="627"/>
  <c r="O17" i="627"/>
  <c r="P17" i="627" s="1"/>
  <c r="Q17" i="627" s="1"/>
  <c r="R17" i="627" s="1"/>
  <c r="S17" i="627" s="1"/>
  <c r="U17" i="627" s="1"/>
  <c r="V17" i="627" s="1"/>
  <c r="W17" i="627" s="1"/>
  <c r="Z24" i="627"/>
  <c r="Q25" i="627"/>
  <c r="B3" i="525"/>
  <c r="B2" i="525"/>
  <c r="E3" i="437"/>
  <c r="L24" i="627"/>
  <c r="Y23" i="627"/>
  <c r="L23" i="627"/>
  <c r="L21" i="627"/>
  <c r="X24" i="627"/>
  <c r="L20" i="627"/>
  <c r="L18" i="627"/>
  <c r="L19" i="627"/>
  <c r="O7" i="632" l="1"/>
  <c r="O8" i="632"/>
  <c r="O9" i="632"/>
  <c r="O10" i="632"/>
  <c r="O18" i="632"/>
  <c r="P18" i="632" s="1"/>
  <c r="Q18" i="632" s="1"/>
  <c r="R18" i="632" s="1"/>
  <c r="S18" i="632" s="1"/>
  <c r="T18" i="632" s="1"/>
  <c r="V18" i="632" s="1"/>
  <c r="X18" i="632" s="1"/>
  <c r="R24" i="632"/>
  <c r="L23" i="632"/>
  <c r="L20" i="632"/>
  <c r="L19" i="632"/>
  <c r="L22" i="632"/>
  <c r="Y23" i="632"/>
  <c r="L21" i="632"/>
  <c r="M12" i="550" l="1"/>
  <c r="AG251" i="471" l="1"/>
  <c r="AG250" i="471"/>
  <c r="AG249" i="471"/>
  <c r="AG248" i="471"/>
  <c r="AG247" i="471"/>
  <c r="AG246" i="471"/>
  <c r="AG245" i="471"/>
  <c r="Q245" i="471"/>
  <c r="AG244" i="471"/>
  <c r="AG243" i="471"/>
  <c r="AG242" i="471"/>
  <c r="AG241" i="471"/>
  <c r="AG240" i="471"/>
  <c r="AG239" i="471"/>
  <c r="AG238" i="471"/>
  <c r="H11" i="643"/>
  <c r="H7" i="643"/>
  <c r="L244" i="471"/>
  <c r="L241" i="471"/>
  <c r="L238" i="471"/>
  <c r="L243" i="471"/>
  <c r="L239" i="471"/>
  <c r="F10" i="643"/>
  <c r="L242" i="471"/>
  <c r="F11" i="643"/>
  <c r="AE244" i="471"/>
  <c r="F9" i="643"/>
  <c r="L240" i="471"/>
  <c r="F12" i="643"/>
  <c r="F13" i="643"/>
  <c r="F8"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L24" i="640"/>
  <c r="F8" i="641"/>
  <c r="L224" i="471"/>
  <c r="L20" i="640"/>
  <c r="L23" i="640"/>
  <c r="F12" i="641"/>
  <c r="F9" i="641"/>
  <c r="F11" i="641"/>
  <c r="F10" i="641"/>
  <c r="L22" i="640"/>
  <c r="L222" i="471"/>
  <c r="L26" i="640"/>
  <c r="L25" i="640"/>
  <c r="X226" i="471"/>
  <c r="L220" i="471"/>
  <c r="L21" i="640"/>
  <c r="L221" i="471"/>
  <c r="X26" i="640"/>
  <c r="L226" i="471"/>
  <c r="F13" i="641"/>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73" i="471"/>
  <c r="L50" i="471"/>
  <c r="F12" i="637"/>
  <c r="Y166" i="471"/>
  <c r="L127" i="471"/>
  <c r="L109" i="471"/>
  <c r="L197" i="471"/>
  <c r="F8" i="636"/>
  <c r="L108" i="471"/>
  <c r="L49" i="471"/>
  <c r="X73" i="471"/>
  <c r="F8" i="638"/>
  <c r="L149" i="471"/>
  <c r="F13" i="639"/>
  <c r="L37" i="471"/>
  <c r="L90" i="471"/>
  <c r="F11" i="638"/>
  <c r="L167" i="471"/>
  <c r="L88" i="471"/>
  <c r="X55" i="471"/>
  <c r="L35" i="471"/>
  <c r="L196" i="471"/>
  <c r="L163" i="471"/>
  <c r="F13" i="637"/>
  <c r="F8" i="634"/>
  <c r="L143" i="471"/>
  <c r="Y183" i="471"/>
  <c r="L52" i="471"/>
  <c r="L86" i="471"/>
  <c r="F10" i="634"/>
  <c r="X131" i="471"/>
  <c r="L144" i="471"/>
  <c r="AC120" i="471"/>
  <c r="F9" i="637"/>
  <c r="L128" i="471"/>
  <c r="AC110" i="471"/>
  <c r="L161" i="471"/>
  <c r="F8" i="637"/>
  <c r="F13" i="635"/>
  <c r="L145" i="471"/>
  <c r="F11" i="636"/>
  <c r="L105" i="471"/>
  <c r="L67" i="471"/>
  <c r="L51" i="471"/>
  <c r="F12" i="636"/>
  <c r="L166" i="471"/>
  <c r="L91" i="471"/>
  <c r="L193" i="471"/>
  <c r="X91" i="471"/>
  <c r="F11" i="639"/>
  <c r="L195" i="471"/>
  <c r="L146" i="471"/>
  <c r="F11" i="634"/>
  <c r="F11" i="637"/>
  <c r="F10" i="637"/>
  <c r="L53" i="471"/>
  <c r="L69" i="471"/>
  <c r="L55" i="471"/>
  <c r="L31" i="471"/>
  <c r="L103" i="471"/>
  <c r="L72" i="471"/>
  <c r="L125" i="471"/>
  <c r="L68" i="471"/>
  <c r="F12" i="634"/>
  <c r="F13" i="634"/>
  <c r="L36" i="471"/>
  <c r="F11" i="635"/>
  <c r="F13" i="636"/>
  <c r="X149" i="471"/>
  <c r="L70" i="471"/>
  <c r="F10" i="638"/>
  <c r="L54" i="471"/>
  <c r="F12" i="635"/>
  <c r="F10" i="635"/>
  <c r="F12" i="638"/>
  <c r="L130" i="471"/>
  <c r="L131" i="471"/>
  <c r="X167" i="471"/>
  <c r="L179" i="471"/>
  <c r="F9" i="639"/>
  <c r="F9" i="638"/>
  <c r="F10" i="636"/>
  <c r="L87" i="471"/>
  <c r="F9" i="635"/>
  <c r="L106" i="471"/>
  <c r="F9" i="636"/>
  <c r="L164" i="471"/>
  <c r="L32" i="471"/>
  <c r="L162" i="471"/>
  <c r="X37" i="471"/>
  <c r="F13" i="638"/>
  <c r="L194" i="471"/>
  <c r="F8" i="635"/>
  <c r="L182" i="471"/>
  <c r="AH197" i="471"/>
  <c r="F9" i="634"/>
  <c r="L183" i="471"/>
  <c r="L33" i="471"/>
  <c r="Y130" i="471"/>
  <c r="L120" i="471"/>
  <c r="L181" i="471"/>
  <c r="AC109" i="471"/>
  <c r="F8" i="639"/>
  <c r="F12" i="639"/>
  <c r="L34" i="471"/>
  <c r="L71" i="471"/>
  <c r="Y148" i="471"/>
  <c r="L180" i="471"/>
  <c r="L126" i="471"/>
  <c r="Y90" i="471"/>
  <c r="L104" i="471"/>
  <c r="L148" i="471"/>
  <c r="AD108" i="471"/>
  <c r="F10" i="639"/>
  <c r="L85" i="471"/>
  <c r="L110" i="471"/>
  <c r="L16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0" i="626"/>
  <c r="L21" i="626"/>
  <c r="L24" i="625"/>
  <c r="L24" i="626"/>
  <c r="L18" i="624"/>
  <c r="X24" i="625"/>
  <c r="L20" i="624"/>
  <c r="L19" i="624"/>
  <c r="L23" i="624"/>
  <c r="L23" i="626"/>
  <c r="L22" i="626"/>
  <c r="L19" i="625"/>
  <c r="L25" i="626"/>
  <c r="L20" i="625"/>
  <c r="L26" i="626"/>
  <c r="X26" i="626"/>
  <c r="L21" i="624"/>
  <c r="L21" i="625"/>
  <c r="L22" i="625"/>
  <c r="L23" i="625"/>
  <c r="L22" i="624"/>
  <c r="L24" i="624"/>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1"/>
  <c r="AH23" i="633"/>
  <c r="L18" i="630"/>
  <c r="L18" i="631"/>
  <c r="L19" i="630"/>
  <c r="L24" i="630"/>
  <c r="L20" i="630"/>
  <c r="L21" i="630"/>
  <c r="L21" i="633"/>
  <c r="Y23" i="631"/>
  <c r="L21" i="631"/>
  <c r="L23" i="630"/>
  <c r="L19" i="633"/>
  <c r="L23" i="633"/>
  <c r="L23" i="631"/>
  <c r="X24" i="631"/>
  <c r="L20" i="631"/>
  <c r="L22" i="631"/>
  <c r="L20" i="633"/>
  <c r="Y23" i="630"/>
  <c r="L24" i="631"/>
  <c r="X24" i="630"/>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L18" i="628"/>
  <c r="L18" i="629"/>
  <c r="L24" i="629"/>
  <c r="L25" i="628"/>
  <c r="L21" i="629"/>
  <c r="AD23" i="628"/>
  <c r="L21" i="628"/>
  <c r="L23" i="628"/>
  <c r="X24" i="629"/>
  <c r="L19" i="629"/>
  <c r="Y23" i="629"/>
  <c r="L24" i="628"/>
  <c r="L20" i="629"/>
  <c r="AC24" i="628"/>
  <c r="E2" i="437"/>
  <c r="L19" i="628"/>
  <c r="L23" i="629"/>
  <c r="AC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12" i="622"/>
  <c r="F12" i="618"/>
  <c r="F8" i="614"/>
  <c r="M307" i="471"/>
  <c r="F8" i="617"/>
  <c r="F342" i="471"/>
  <c r="F9" i="618"/>
  <c r="F11" i="617"/>
  <c r="F12" i="617"/>
  <c r="F341" i="471"/>
  <c r="F11" i="622"/>
  <c r="F9" i="622"/>
  <c r="F10" i="614"/>
  <c r="F11" i="618"/>
  <c r="F338" i="471"/>
  <c r="F13" i="616"/>
  <c r="F8" i="616"/>
  <c r="M302" i="471"/>
  <c r="F340" i="471"/>
  <c r="F9" i="616"/>
  <c r="F12" i="614"/>
  <c r="F9" i="614"/>
  <c r="M297" i="471"/>
  <c r="F11" i="614"/>
  <c r="F11" i="616"/>
  <c r="F337" i="471"/>
  <c r="F13" i="614"/>
  <c r="F13" i="617"/>
  <c r="F13" i="622"/>
  <c r="F8" i="622"/>
  <c r="F9" i="617"/>
  <c r="F10" i="618"/>
  <c r="F12" i="616"/>
  <c r="F10" i="622"/>
  <c r="F10" i="616"/>
  <c r="F8" i="618"/>
  <c r="F13" i="618"/>
  <c r="F10" i="617"/>
</calcChain>
</file>

<file path=xl/sharedStrings.xml><?xml version="1.0" encoding="utf-8"?>
<sst xmlns="http://schemas.openxmlformats.org/spreadsheetml/2006/main" count="4137" uniqueCount="1866">
  <si>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</si>
  <si>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</si>
  <si>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</si>
  <si>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</si>
  <si>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</si>
  <si>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</si>
  <si>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</si>
  <si>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</si>
  <si>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</si>
  <si>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</si>
  <si>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</si>
  <si>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</si>
  <si>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</si>
  <si>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</si>
  <si>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</si>
  <si>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</si>
  <si>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</si>
  <si>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</si>
  <si>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</si>
  <si>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</si>
  <si>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</si>
  <si>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</si>
  <si>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</si>
  <si>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</si>
  <si>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</si>
  <si>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</si>
  <si>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</si>
  <si>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</si>
  <si>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</si>
  <si>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</si>
  <si>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</si>
  <si>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</si>
  <si>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</si>
  <si>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</si>
  <si>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</si>
  <si>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</si>
  <si>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</si>
  <si>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</si>
  <si>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</si>
  <si>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</si>
  <si>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</si>
  <si>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</si>
  <si>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</si>
  <si>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</si>
  <si>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</si>
  <si>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</si>
  <si>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</si>
  <si>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</si>
  <si>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</si>
  <si>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</si>
  <si>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</si>
  <si>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</si>
  <si>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</si>
  <si>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</si>
  <si>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</si>
  <si>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</si>
  <si>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</si>
  <si>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</si>
  <si>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</si>
  <si>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</si>
  <si>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</si>
  <si>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</si>
  <si>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</si>
  <si>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</si>
  <si>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</si>
  <si>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</si>
  <si>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</si>
  <si>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</si>
  <si>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</si>
  <si>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</si>
  <si>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</si>
  <si>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</si>
  <si>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</si>
  <si>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</si>
  <si>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</si>
  <si>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</si>
  <si>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</si>
  <si>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</si>
  <si>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</si>
  <si>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</si>
  <si>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</si>
  <si>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</si>
  <si>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</si>
  <si>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</si>
  <si>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</si>
  <si>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</si>
  <si>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</si>
  <si>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</si>
  <si>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</si>
  <si>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</si>
  <si>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</si>
  <si>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</si>
  <si>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</si>
  <si>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</si>
  <si>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</si>
  <si>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</si>
  <si>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</si>
  <si>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</si>
  <si>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</si>
  <si>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</si>
  <si>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</si>
  <si>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</si>
  <si>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</si>
  <si>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</si>
  <si>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</si>
  <si>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</si>
  <si>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</si>
  <si>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</si>
  <si>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</si>
  <si>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</si>
  <si>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</si>
  <si>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</si>
  <si>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</si>
  <si>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</si>
  <si>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</si>
  <si>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</si>
  <si>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</si>
  <si>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</si>
  <si>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</si>
  <si>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</si>
  <si>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</si>
  <si>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</si>
  <si>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</si>
  <si>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</si>
  <si>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</si>
  <si>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</si>
  <si>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</si>
  <si>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</si>
  <si>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</si>
  <si>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</si>
  <si>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</si>
  <si>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</si>
  <si>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</si>
  <si>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</si>
  <si>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</si>
  <si>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</si>
  <si>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</si>
  <si>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</si>
  <si>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</si>
  <si>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</si>
  <si>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</si>
  <si>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</si>
  <si>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</si>
  <si>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</si>
  <si>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</si>
  <si>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</si>
  <si>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</si>
  <si>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</si>
  <si>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</si>
  <si>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</si>
  <si>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</si>
  <si>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</si>
  <si>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</si>
  <si>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</si>
  <si>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</si>
  <si>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</si>
  <si>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</si>
  <si>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</si>
  <si>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</si>
  <si>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</si>
  <si>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</si>
  <si>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</si>
  <si>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</si>
  <si>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</si>
  <si>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</si>
  <si>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</si>
  <si>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</si>
  <si>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</si>
  <si>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</si>
  <si>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</si>
  <si>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</si>
  <si>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</si>
  <si>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</si>
  <si>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</si>
  <si>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</si>
  <si>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</si>
  <si>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</si>
  <si>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</si>
  <si>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</si>
  <si>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</si>
  <si>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</si>
  <si>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</si>
  <si>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</si>
  <si>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</si>
  <si>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</si>
  <si>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</si>
  <si>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</si>
  <si>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</si>
  <si>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</si>
  <si>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</si>
  <si>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</si>
  <si>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</si>
  <si>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</si>
  <si>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</si>
  <si>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</si>
  <si>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</si>
  <si>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</si>
  <si>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</si>
  <si>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</si>
  <si>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</si>
  <si>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</si>
  <si>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</si>
  <si>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</si>
  <si>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</si>
  <si>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</si>
  <si>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</si>
  <si>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</si>
  <si>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</si>
  <si>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</si>
  <si>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</si>
  <si>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</si>
  <si>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</si>
  <si>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</si>
  <si>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</si>
  <si>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</si>
  <si>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</si>
  <si>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</si>
  <si>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</si>
  <si>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</si>
  <si>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</si>
  <si>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</si>
  <si>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</si>
  <si>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</si>
  <si>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</si>
  <si>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</si>
  <si>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</si>
  <si>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</si>
  <si>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</si>
  <si>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</si>
  <si>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</si>
  <si>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</si>
  <si>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</si>
  <si>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</si>
  <si>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</si>
  <si>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</si>
  <si>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</si>
  <si>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</si>
  <si>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</si>
  <si>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</si>
  <si>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</si>
  <si>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</si>
  <si>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</si>
  <si>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</si>
  <si>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</si>
  <si>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</si>
  <si>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</si>
  <si>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</si>
  <si>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</si>
  <si>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</si>
  <si>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</si>
  <si>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</si>
  <si>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</si>
  <si>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</si>
  <si>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</si>
  <si>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</si>
  <si>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</si>
  <si>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</si>
  <si>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</si>
  <si>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</si>
  <si>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</si>
  <si>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</si>
  <si>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</si>
  <si>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</si>
  <si>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</si>
  <si>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</si>
  <si>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</si>
  <si>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</si>
  <si>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</si>
  <si>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</si>
  <si>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</si>
  <si>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</si>
  <si>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</si>
  <si>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</si>
  <si>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</si>
  <si>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</si>
  <si>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</si>
  <si>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</si>
  <si>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</si>
  <si>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</si>
  <si>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</si>
  <si>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</si>
  <si>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</si>
  <si>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</si>
  <si>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</si>
  <si>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</si>
  <si>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</si>
  <si>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</si>
  <si>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</si>
  <si>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</si>
  <si>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</si>
  <si>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</si>
  <si>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</si>
  <si>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</si>
  <si>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</si>
  <si>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</si>
  <si>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</si>
  <si>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</si>
  <si>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</si>
  <si>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</si>
  <si>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</si>
  <si>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</si>
  <si>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</si>
  <si>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</si>
  <si>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</si>
  <si>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</si>
  <si>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</si>
  <si>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</si>
  <si>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</si>
  <si>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</si>
  <si>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</si>
  <si>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</si>
  <si>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</si>
  <si>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</si>
  <si>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</si>
  <si>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</si>
  <si>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</si>
  <si>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</si>
  <si>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</si>
  <si>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</si>
  <si>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</si>
  <si>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</si>
  <si>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</si>
  <si>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</si>
  <si>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</si>
  <si>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</si>
  <si>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</si>
  <si>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</si>
  <si>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</si>
  <si>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</si>
  <si>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</si>
  <si>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</si>
  <si>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</si>
  <si>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</si>
  <si>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</si>
  <si>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</si>
  <si>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</si>
  <si>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</si>
  <si>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</si>
  <si>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</si>
  <si>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</si>
  <si>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</si>
  <si>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</si>
  <si>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</si>
  <si>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</si>
  <si>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</si>
  <si>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</si>
  <si>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</si>
  <si>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</si>
  <si>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</si>
  <si>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</si>
  <si>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</si>
  <si>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</si>
  <si>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</si>
  <si>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</si>
  <si>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</si>
  <si>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</si>
  <si>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</si>
  <si>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</si>
  <si>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</si>
  <si>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</si>
  <si>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</si>
  <si>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</si>
  <si>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</si>
  <si>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</si>
  <si>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</si>
  <si>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</si>
  <si>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</si>
  <si>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</si>
  <si>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</si>
  <si>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</si>
  <si>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</si>
  <si>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</si>
  <si>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</si>
  <si>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</si>
  <si>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</si>
  <si>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</si>
  <si>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</si>
  <si>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</si>
  <si>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</si>
  <si>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</si>
  <si>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</si>
  <si>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</si>
  <si>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</si>
  <si>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</si>
  <si>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</si>
  <si>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</si>
  <si>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</si>
  <si>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</si>
  <si>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</si>
  <si>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</si>
  <si>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</si>
  <si>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</si>
  <si>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</si>
  <si>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</si>
  <si>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</si>
  <si>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</si>
  <si>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</si>
  <si>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</si>
  <si>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</si>
  <si>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</si>
  <si>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</si>
  <si>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</si>
  <si>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</si>
  <si>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</si>
  <si>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</si>
  <si>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</si>
  <si>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</si>
  <si>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</si>
  <si>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</si>
  <si>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</si>
  <si>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</si>
  <si>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</si>
  <si>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</si>
  <si>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</si>
  <si>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</si>
  <si>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</si>
  <si>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</si>
  <si>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</si>
  <si>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</si>
  <si>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</si>
  <si>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</si>
  <si>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</si>
  <si>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</si>
  <si>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</si>
  <si>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</si>
  <si>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</si>
  <si>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</si>
  <si>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</si>
  <si>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</si>
  <si>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</si>
  <si>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</si>
  <si>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</si>
  <si>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</si>
  <si>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</si>
  <si>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</si>
  <si>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</si>
  <si>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</si>
  <si>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</si>
  <si>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</si>
  <si>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</si>
  <si>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</si>
  <si>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</si>
  <si>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</si>
  <si>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</si>
  <si>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</si>
  <si>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</si>
  <si>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</si>
  <si>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</si>
  <si>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</si>
  <si>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</si>
  <si>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</si>
  <si>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</si>
  <si>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</si>
  <si>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</si>
  <si>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</si>
  <si>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</si>
  <si>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</si>
  <si>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</si>
  <si>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</si>
  <si>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</si>
  <si>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</si>
  <si>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</si>
  <si>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</si>
  <si>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</si>
  <si>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</si>
  <si>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</si>
  <si>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</si>
  <si>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</si>
  <si>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</si>
  <si>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</si>
  <si>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</si>
  <si>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</si>
  <si>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</si>
  <si>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</si>
  <si>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</si>
  <si>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</si>
  <si>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</si>
  <si>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</si>
  <si>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</si>
  <si>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</si>
  <si>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</si>
  <si>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</si>
  <si>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</si>
  <si>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</si>
  <si>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</si>
  <si>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</si>
  <si>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</si>
  <si>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</si>
  <si>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</si>
  <si>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</si>
  <si>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</si>
  <si>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</si>
  <si>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</si>
  <si>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</si>
  <si>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</si>
  <si>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</si>
  <si>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</si>
  <si>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</si>
  <si>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</si>
  <si>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</si>
  <si>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</si>
  <si>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</si>
  <si>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</si>
  <si>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</si>
  <si>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</si>
  <si>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</si>
  <si>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</si>
  <si>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</si>
  <si>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</si>
  <si>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</si>
  <si>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</si>
  <si>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</si>
  <si>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</si>
  <si>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</si>
  <si>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</si>
  <si>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</si>
  <si>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</si>
  <si>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</si>
  <si>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</si>
  <si>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</si>
  <si>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</si>
  <si>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</si>
  <si>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</si>
  <si>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</si>
  <si>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</si>
  <si>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</si>
  <si>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</si>
  <si>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</si>
  <si>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</si>
  <si>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</si>
  <si>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</si>
  <si>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</si>
  <si>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</si>
  <si>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</si>
  <si>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</si>
  <si>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</si>
  <si>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</si>
  <si>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</si>
  <si>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</si>
  <si>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</si>
  <si>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</si>
  <si>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</si>
  <si>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</si>
  <si>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</si>
  <si>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</si>
  <si>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</si>
  <si>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</si>
  <si>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</si>
  <si>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</si>
  <si>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</si>
  <si>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</si>
  <si>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</si>
  <si>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</si>
  <si>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</si>
  <si>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</si>
  <si>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</si>
  <si>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</si>
  <si>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</si>
  <si>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</si>
  <si>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</si>
  <si>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</si>
  <si>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</si>
  <si>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</si>
  <si>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</si>
  <si>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</si>
  <si>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</si>
  <si>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</si>
  <si>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</si>
  <si>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</si>
  <si>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</si>
  <si>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</si>
  <si>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</si>
  <si>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</si>
  <si>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</si>
  <si>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</si>
  <si>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</si>
  <si>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</si>
  <si>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</si>
  <si>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</si>
  <si>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</si>
  <si>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</si>
  <si>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</si>
  <si>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</si>
  <si>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</si>
  <si>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</si>
  <si>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</si>
  <si>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</si>
  <si>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</si>
  <si>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</si>
  <si>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</si>
  <si>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</si>
  <si>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</si>
  <si>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</si>
  <si>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</si>
  <si>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</si>
  <si>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</si>
  <si>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</si>
  <si>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</si>
  <si>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</si>
  <si>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</si>
  <si>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</si>
  <si>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</si>
  <si>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</si>
  <si>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</si>
  <si>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</si>
  <si>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</si>
  <si>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</si>
  <si>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</si>
  <si>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</si>
  <si>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</si>
  <si>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</si>
  <si>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</si>
  <si>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</si>
  <si>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</si>
  <si>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</si>
  <si>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</si>
  <si>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</si>
  <si>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</si>
  <si>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</si>
  <si>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</si>
  <si>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</si>
  <si>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</si>
  <si>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</si>
  <si>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</si>
  <si>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</si>
  <si>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</si>
  <si>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</si>
  <si>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</si>
  <si>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</si>
  <si>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</si>
  <si>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</si>
  <si>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</si>
  <si>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</si>
  <si>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</si>
  <si>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</si>
  <si>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</si>
  <si>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</si>
  <si>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</si>
  <si>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</si>
  <si>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</si>
  <si>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</si>
  <si>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</si>
  <si>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</si>
  <si>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</si>
  <si>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</si>
  <si>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</si>
  <si>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</si>
  <si>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</si>
  <si>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</si>
  <si>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</si>
  <si>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</si>
  <si>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</si>
  <si>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</si>
  <si>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</si>
  <si>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</si>
  <si>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</si>
  <si>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</si>
  <si>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</si>
  <si>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</si>
  <si>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</si>
  <si>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</si>
  <si>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</si>
  <si>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</si>
  <si>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</si>
  <si>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</si>
  <si>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</si>
  <si>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</si>
  <si>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</si>
  <si>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</si>
  <si>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</si>
  <si>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</si>
  <si>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</si>
  <si>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</si>
  <si>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</si>
  <si>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</si>
  <si>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</si>
  <si>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</si>
  <si>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</si>
  <si>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</si>
  <si>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</si>
  <si>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</si>
  <si>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</si>
  <si>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</si>
  <si>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</si>
  <si>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</si>
  <si>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</si>
  <si>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</si>
  <si>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</si>
  <si>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</si>
  <si>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</si>
  <si>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</si>
  <si>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</si>
  <si>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</si>
  <si>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</si>
  <si>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</si>
  <si>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</si>
  <si>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</si>
  <si>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</si>
  <si>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</si>
  <si>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</si>
  <si>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</si>
  <si>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</si>
  <si>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</si>
  <si>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</si>
  <si>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</si>
  <si>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</si>
  <si>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</si>
  <si>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</si>
  <si>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</si>
  <si>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</si>
  <si>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</si>
  <si>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</si>
  <si>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</si>
  <si>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</si>
  <si>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</si>
  <si>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</si>
  <si>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</si>
  <si>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</si>
  <si>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</si>
  <si>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</si>
  <si>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</si>
  <si>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</si>
  <si>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</si>
  <si>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</si>
  <si>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</si>
  <si>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</si>
  <si>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</si>
  <si>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</si>
  <si>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</si>
  <si>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</si>
  <si>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</si>
  <si>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</si>
  <si>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</si>
  <si>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</si>
  <si>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</si>
  <si>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</si>
  <si>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</si>
  <si>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</si>
  <si>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</si>
  <si>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</si>
  <si>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</si>
  <si>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</si>
  <si>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</si>
  <si>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</si>
  <si>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</si>
  <si>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</si>
  <si>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</si>
  <si>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</si>
  <si>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</si>
  <si>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</si>
  <si>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</si>
  <si>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</si>
  <si>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</si>
  <si>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</si>
  <si>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</si>
  <si>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</si>
  <si>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</si>
  <si>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</si>
  <si>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</si>
  <si>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</si>
  <si>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</si>
  <si>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</si>
  <si>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</si>
  <si>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</si>
  <si>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</si>
  <si>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</si>
  <si>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</si>
  <si>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</si>
  <si>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</si>
  <si>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</si>
  <si>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</si>
  <si>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</si>
  <si>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</si>
  <si>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</si>
  <si>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</si>
  <si>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</si>
  <si>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</si>
  <si>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</si>
  <si>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</si>
  <si>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Y:\Шпагина\отчетность\стандарты раскрытия инфо\2020\2. Установленные на 2020 год\2. ТС\ЛТ\1.BKP.xlsb</t>
  </si>
  <si>
    <t>Резервная копия создана: Y:\Шпагина\отчетность\стандарты раскрытия инфо\2020\2. Установленные на 2020 год\2. ТС\ЛТ\1.BKP.xlsb</t>
  </si>
  <si>
    <t>Создание книги для установки обновлений...</t>
  </si>
  <si>
    <t>Файл обновления загружен: Y:\Шпагина\отчетность\стандарты раскрытия инфо\2020\2. Установленные на 2020 год\2. ТС\ЛТ\UPDATE.FAS.JKH.OPEN.INFO.PRICE.WARM.TO.1.0.2.25.xls</t>
  </si>
  <si>
    <t>население и приравненные категории</t>
  </si>
  <si>
    <t>Нет доступных обновлений для отчёта с кодом FAS.JKH.OPEN.INFO.PRICE.WARM!</t>
  </si>
  <si>
    <t>23.12.2019</t>
  </si>
  <si>
    <t>Абатский муниципальный район</t>
  </si>
  <si>
    <t>71603000</t>
  </si>
  <si>
    <t>Абатское</t>
  </si>
  <si>
    <t>71603402</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</si>
  <si>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</si>
  <si>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</si>
  <si>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</si>
  <si>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</si>
  <si>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</si>
  <si>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</si>
  <si>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</si>
  <si>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</si>
  <si>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</si>
  <si>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</si>
  <si>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</si>
  <si>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</si>
  <si>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</si>
  <si>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</si>
  <si>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</si>
  <si>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</si>
  <si>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</si>
  <si>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</si>
  <si>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</si>
  <si>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</si>
  <si>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</si>
  <si>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</si>
  <si>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</si>
  <si>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</si>
  <si>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</si>
  <si>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</si>
  <si>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</si>
  <si>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</si>
  <si>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</si>
  <si>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</si>
  <si>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</si>
  <si>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</si>
  <si>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</si>
  <si>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</si>
  <si>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</si>
  <si>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</si>
  <si>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</si>
  <si>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</si>
  <si>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</si>
  <si>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</si>
  <si>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</si>
  <si>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</si>
  <si>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</si>
  <si>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</si>
  <si>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</si>
  <si>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</si>
  <si>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</si>
  <si>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</si>
  <si>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</si>
  <si>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</si>
  <si>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</si>
  <si>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</si>
  <si>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</si>
  <si>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</si>
  <si>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</si>
  <si>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</si>
  <si>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</si>
  <si>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</si>
  <si>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</si>
  <si>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</si>
  <si>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</si>
  <si>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</si>
  <si>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</si>
  <si>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</si>
  <si>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</si>
  <si>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</si>
  <si>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</si>
  <si>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</si>
  <si>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</si>
  <si>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</si>
  <si>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</si>
  <si>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</si>
  <si>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</si>
  <si>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</si>
  <si>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</si>
  <si>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</si>
  <si>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</si>
  <si>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</si>
  <si>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</si>
  <si>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</si>
  <si>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</si>
  <si>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</si>
  <si>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</si>
  <si>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</si>
  <si>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</si>
  <si>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</si>
  <si>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</si>
  <si>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</si>
  <si>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</si>
  <si>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</si>
  <si>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</si>
  <si>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</si>
  <si>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</si>
  <si>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</si>
  <si>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</si>
  <si>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</si>
  <si>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</si>
  <si>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</si>
  <si>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</si>
  <si>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</si>
  <si>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</si>
  <si>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</si>
  <si>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</si>
  <si>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</si>
  <si>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</si>
  <si>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</si>
  <si>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Первомайское</t>
  </si>
  <si>
    <t>71613464</t>
  </si>
  <si>
    <t>Птицкое</t>
  </si>
  <si>
    <t>71613468</t>
  </si>
  <si>
    <t>Супринское</t>
  </si>
  <si>
    <t>71613472</t>
  </si>
  <si>
    <t>Тукузское</t>
  </si>
  <si>
    <t>71613476</t>
  </si>
  <si>
    <t>Ушаковское</t>
  </si>
  <si>
    <t>71613480</t>
  </si>
  <si>
    <t>Фатеевское</t>
  </si>
  <si>
    <t>71613484</t>
  </si>
  <si>
    <t>Черноковское</t>
  </si>
  <si>
    <t>71613488</t>
  </si>
  <si>
    <t>Шестовское</t>
  </si>
  <si>
    <t>71613492</t>
  </si>
  <si>
    <t>Шишкинское</t>
  </si>
  <si>
    <t>71613408</t>
  </si>
  <si>
    <t>Викуловский муниципальный район</t>
  </si>
  <si>
    <t>71615000</t>
  </si>
  <si>
    <t>Балаганское</t>
  </si>
  <si>
    <t>71615404</t>
  </si>
  <si>
    <t>Березинское</t>
  </si>
  <si>
    <t>71615408</t>
  </si>
  <si>
    <t>Викуловское</t>
  </si>
  <si>
    <t>71615412</t>
  </si>
  <si>
    <t>Ермаковское</t>
  </si>
  <si>
    <t>71615416</t>
  </si>
  <si>
    <t>Калининское</t>
  </si>
  <si>
    <t>71615420</t>
  </si>
  <si>
    <t>Каргалинское</t>
  </si>
  <si>
    <t>71615424</t>
  </si>
  <si>
    <t>Коточиговское</t>
  </si>
  <si>
    <t>71615428</t>
  </si>
  <si>
    <t>Нововяткинское</t>
  </si>
  <si>
    <t>71615432</t>
  </si>
  <si>
    <t>Озернинское</t>
  </si>
  <si>
    <t>71615436</t>
  </si>
  <si>
    <t>Поддубровинское</t>
  </si>
  <si>
    <t>71615440</t>
  </si>
  <si>
    <t>Рябовское</t>
  </si>
  <si>
    <t>71615444</t>
  </si>
  <si>
    <t>Сартамское</t>
  </si>
  <si>
    <t>71615448</t>
  </si>
  <si>
    <t>Скрипкинское</t>
  </si>
  <si>
    <t>71615452</t>
  </si>
  <si>
    <t>Чуртанское</t>
  </si>
  <si>
    <t>71615456</t>
  </si>
  <si>
    <t>Голышмановский</t>
  </si>
  <si>
    <t>71702000</t>
  </si>
  <si>
    <t>Город Ишим</t>
  </si>
  <si>
    <t>71705000</t>
  </si>
  <si>
    <t>Исетский муниципальный район</t>
  </si>
  <si>
    <t>71624000</t>
  </si>
  <si>
    <t>Архангельское</t>
  </si>
  <si>
    <t>71624403</t>
  </si>
  <si>
    <t>Бархатовское</t>
  </si>
  <si>
    <t>71624405</t>
  </si>
  <si>
    <t>Бобылевское</t>
  </si>
  <si>
    <t>71624410</t>
  </si>
  <si>
    <t>Верхнебешкильское</t>
  </si>
  <si>
    <t>71624415</t>
  </si>
  <si>
    <t>Верхнеингальское</t>
  </si>
  <si>
    <t>71624417</t>
  </si>
  <si>
    <t>Денисовское</t>
  </si>
  <si>
    <t>71624420</t>
  </si>
  <si>
    <t>Исетское</t>
  </si>
  <si>
    <t>71624425</t>
  </si>
  <si>
    <t>Кировское</t>
  </si>
  <si>
    <t>71624427</t>
  </si>
  <si>
    <t>Коммунаровское</t>
  </si>
  <si>
    <t>71624430</t>
  </si>
  <si>
    <t>Красновское</t>
  </si>
  <si>
    <t>71624435</t>
  </si>
  <si>
    <t>Мининское</t>
  </si>
  <si>
    <t>71624440</t>
  </si>
  <si>
    <t>Рассветовское</t>
  </si>
  <si>
    <t>71624445</t>
  </si>
  <si>
    <t>Рафайловское</t>
  </si>
  <si>
    <t>71624450</t>
  </si>
  <si>
    <t>Слободобешкильское</t>
  </si>
  <si>
    <t>71624455</t>
  </si>
  <si>
    <t>Солобоевское</t>
  </si>
  <si>
    <t>71624460</t>
  </si>
  <si>
    <t>Шороховское</t>
  </si>
  <si>
    <t>71624465</t>
  </si>
  <si>
    <t>Ишимский муниципальный район</t>
  </si>
  <si>
    <t>71626000</t>
  </si>
  <si>
    <t>Боровское</t>
  </si>
  <si>
    <t>71626404</t>
  </si>
  <si>
    <t>Бутусовское</t>
  </si>
  <si>
    <t>71626408</t>
  </si>
  <si>
    <t>Второпесьяновское</t>
  </si>
  <si>
    <t>71626412</t>
  </si>
  <si>
    <t>Гагаринское</t>
  </si>
  <si>
    <t>71626416</t>
  </si>
  <si>
    <t>Десятовское</t>
  </si>
  <si>
    <t>71626420</t>
  </si>
  <si>
    <t>Дымковское</t>
  </si>
  <si>
    <t>71626424</t>
  </si>
  <si>
    <t>Карасульское</t>
  </si>
  <si>
    <t>71626428</t>
  </si>
  <si>
    <t>Клепиковское</t>
  </si>
  <si>
    <t>71626432</t>
  </si>
  <si>
    <t>Ларихинское</t>
  </si>
  <si>
    <t>71626436</t>
  </si>
  <si>
    <t>Мизоновское</t>
  </si>
  <si>
    <t>71626440</t>
  </si>
  <si>
    <t>Неволинское</t>
  </si>
  <si>
    <t>71626442</t>
  </si>
  <si>
    <t>Новолоктинское</t>
  </si>
  <si>
    <t>71626444</t>
  </si>
  <si>
    <t>Новотравнинское</t>
  </si>
  <si>
    <t>71626448</t>
  </si>
  <si>
    <t>Пахомовское</t>
  </si>
  <si>
    <t>71626452</t>
  </si>
  <si>
    <t>Первопесьяновское</t>
  </si>
  <si>
    <t>71626456</t>
  </si>
  <si>
    <t>Плешковское</t>
  </si>
  <si>
    <t>71626460</t>
  </si>
  <si>
    <t>Прокуткинское</t>
  </si>
  <si>
    <t>71626464</t>
  </si>
  <si>
    <t>Равнецкое</t>
  </si>
  <si>
    <t>71626468</t>
  </si>
  <si>
    <t>Стрехнинское</t>
  </si>
  <si>
    <t>71626472</t>
  </si>
  <si>
    <t>Тоболовское</t>
  </si>
  <si>
    <t>71626476</t>
  </si>
  <si>
    <t>Черемшанское</t>
  </si>
  <si>
    <t>71626484</t>
  </si>
  <si>
    <t>Шаблыкинское</t>
  </si>
  <si>
    <t>71626488</t>
  </si>
  <si>
    <t>Казанский муниципальный район</t>
  </si>
  <si>
    <t>71630000</t>
  </si>
  <si>
    <t>Афонькинское</t>
  </si>
  <si>
    <t>71630405</t>
  </si>
  <si>
    <t>Большеченчерское</t>
  </si>
  <si>
    <t>71630410</t>
  </si>
  <si>
    <t>Большеярковское</t>
  </si>
  <si>
    <t>71630415</t>
  </si>
  <si>
    <t>Гагарьевское</t>
  </si>
  <si>
    <t>71630420</t>
  </si>
  <si>
    <t>Дубынское</t>
  </si>
  <si>
    <t>71630425</t>
  </si>
  <si>
    <t>Ильинское</t>
  </si>
  <si>
    <t>71630430</t>
  </si>
  <si>
    <t>71630432</t>
  </si>
  <si>
    <t>Огневское</t>
  </si>
  <si>
    <t>71630435</t>
  </si>
  <si>
    <t>Пешневское</t>
  </si>
  <si>
    <t>71630440</t>
  </si>
  <si>
    <t>Смирновское</t>
  </si>
  <si>
    <t>71630445</t>
  </si>
  <si>
    <t>Челюскинское</t>
  </si>
  <si>
    <t>71630450</t>
  </si>
  <si>
    <t>Чирковское</t>
  </si>
  <si>
    <t>71630452</t>
  </si>
  <si>
    <t>Яровское</t>
  </si>
  <si>
    <t>71630455</t>
  </si>
  <si>
    <t>Нижнетавдинский муниципальный район</t>
  </si>
  <si>
    <t>71632000</t>
  </si>
  <si>
    <t>Андрюшинское</t>
  </si>
  <si>
    <t>71632404</t>
  </si>
  <si>
    <t>Антипинское</t>
  </si>
  <si>
    <t>71632408</t>
  </si>
  <si>
    <t>Березовское</t>
  </si>
  <si>
    <t>71632412</t>
  </si>
  <si>
    <t>Бухтальское</t>
  </si>
  <si>
    <t>71632416</t>
  </si>
  <si>
    <t>Велижанское</t>
  </si>
  <si>
    <t>71632420</t>
  </si>
  <si>
    <t>Искинское</t>
  </si>
  <si>
    <t>71632428</t>
  </si>
  <si>
    <t>Канашское</t>
  </si>
  <si>
    <t>71632432</t>
  </si>
  <si>
    <t>Ключевское</t>
  </si>
  <si>
    <t>71632440</t>
  </si>
  <si>
    <t>Миясское</t>
  </si>
  <si>
    <t>71632448</t>
  </si>
  <si>
    <t>Нижнетавдинское</t>
  </si>
  <si>
    <t>71632450</t>
  </si>
  <si>
    <t>Новоникольское</t>
  </si>
  <si>
    <t>71632452</t>
  </si>
  <si>
    <t>Новотроицкое</t>
  </si>
  <si>
    <t>71632456</t>
  </si>
  <si>
    <t>Тавдинское</t>
  </si>
  <si>
    <t>71632469</t>
  </si>
  <si>
    <t>Тарманское</t>
  </si>
  <si>
    <t>71632472</t>
  </si>
  <si>
    <t>Тюневское</t>
  </si>
  <si>
    <t>71632475</t>
  </si>
  <si>
    <t>Черепановское</t>
  </si>
  <si>
    <t>71632478</t>
  </si>
  <si>
    <t>Чугунаевское</t>
  </si>
  <si>
    <t>71632482</t>
  </si>
  <si>
    <t>Омутинский муниципальный район</t>
  </si>
  <si>
    <t>71634000</t>
  </si>
  <si>
    <t>Большекрасноярское</t>
  </si>
  <si>
    <t>71634411</t>
  </si>
  <si>
    <t>Вагайское</t>
  </si>
  <si>
    <t>71634415</t>
  </si>
  <si>
    <t>Журавлевское</t>
  </si>
  <si>
    <t>71634422</t>
  </si>
  <si>
    <t>71634444</t>
  </si>
  <si>
    <t>Омутинское</t>
  </si>
  <si>
    <t>71634448</t>
  </si>
  <si>
    <t>Ситниковское</t>
  </si>
  <si>
    <t>71634455</t>
  </si>
  <si>
    <t>Шабановское</t>
  </si>
  <si>
    <t>71634466</t>
  </si>
  <si>
    <t>Южно-Плетневское</t>
  </si>
  <si>
    <t>71634477</t>
  </si>
  <si>
    <t>Сладковский муниципальный район</t>
  </si>
  <si>
    <t>71636000</t>
  </si>
  <si>
    <t>Александровское</t>
  </si>
  <si>
    <t>71636405</t>
  </si>
  <si>
    <t>Лопазновское</t>
  </si>
  <si>
    <t>71636410</t>
  </si>
  <si>
    <t>71636415</t>
  </si>
  <si>
    <t>Маслянское</t>
  </si>
  <si>
    <t>71636420</t>
  </si>
  <si>
    <t>Менжинское</t>
  </si>
  <si>
    <t>71636425</t>
  </si>
  <si>
    <t>Никулинское</t>
  </si>
  <si>
    <t>71636430</t>
  </si>
  <si>
    <t>Новоандреевское</t>
  </si>
  <si>
    <t>71636435</t>
  </si>
  <si>
    <t>Сладковское</t>
  </si>
  <si>
    <t>71636445</t>
  </si>
  <si>
    <t>Степновское</t>
  </si>
  <si>
    <t>71636450</t>
  </si>
  <si>
    <t>Усовское</t>
  </si>
  <si>
    <t>71636455</t>
  </si>
  <si>
    <t>Сорокинский муниципальный район</t>
  </si>
  <si>
    <t>71638000</t>
  </si>
  <si>
    <t>71638410</t>
  </si>
  <si>
    <t>Ворсихинское</t>
  </si>
  <si>
    <t>71638420</t>
  </si>
  <si>
    <t>Готопутовское</t>
  </si>
  <si>
    <t>71638430</t>
  </si>
  <si>
    <t>Знаменщиковское</t>
  </si>
  <si>
    <t>71638440</t>
  </si>
  <si>
    <t>Пинигинское</t>
  </si>
  <si>
    <t>71638470</t>
  </si>
  <si>
    <t>Покровское</t>
  </si>
  <si>
    <t>71638480</t>
  </si>
  <si>
    <t>Сорокинское</t>
  </si>
  <si>
    <t>71638490</t>
  </si>
  <si>
    <t>Тобольский муниципальный район</t>
  </si>
  <si>
    <t>71642000</t>
  </si>
  <si>
    <t>Абалакское</t>
  </si>
  <si>
    <t>71642405</t>
  </si>
  <si>
    <t>Ачирское</t>
  </si>
  <si>
    <t>71642407</t>
  </si>
  <si>
    <t>Байкаловское</t>
  </si>
  <si>
    <t>71642410</t>
  </si>
  <si>
    <t>Башковское</t>
  </si>
  <si>
    <t>71642425</t>
  </si>
  <si>
    <t>Булашовское</t>
  </si>
  <si>
    <t>71642415</t>
  </si>
  <si>
    <t>Верхнеаремзянское</t>
  </si>
  <si>
    <t>71642420</t>
  </si>
  <si>
    <t>Ворогушинское</t>
  </si>
  <si>
    <t>71642430</t>
  </si>
  <si>
    <t>Дегтяревское</t>
  </si>
  <si>
    <t>71642435</t>
  </si>
  <si>
    <t>71642440</t>
  </si>
  <si>
    <t>Загваздинское</t>
  </si>
  <si>
    <t>71642445</t>
  </si>
  <si>
    <t>Карачинское</t>
  </si>
  <si>
    <t>71642450</t>
  </si>
  <si>
    <t>Кутарбитское</t>
  </si>
  <si>
    <t>71642455</t>
  </si>
  <si>
    <t>Лайтамакское</t>
  </si>
  <si>
    <t>71642460</t>
  </si>
  <si>
    <t>Малозоркальцевское</t>
  </si>
  <si>
    <t>71642462</t>
  </si>
  <si>
    <t>Надцынское</t>
  </si>
  <si>
    <t>71642465</t>
  </si>
  <si>
    <t>Овсянниковское</t>
  </si>
  <si>
    <t>71642470</t>
  </si>
  <si>
    <t>Полуяновское</t>
  </si>
  <si>
    <t>71642473</t>
  </si>
  <si>
    <t>Прииртышское</t>
  </si>
  <si>
    <t>71642475</t>
  </si>
  <si>
    <t>Санниковское</t>
  </si>
  <si>
    <t>71642480</t>
  </si>
  <si>
    <t>Сетовское</t>
  </si>
  <si>
    <t>71642482</t>
  </si>
  <si>
    <t>Ушаровское</t>
  </si>
  <si>
    <t>71642485</t>
  </si>
  <si>
    <t>Хмелевское</t>
  </si>
  <si>
    <t>71642490</t>
  </si>
  <si>
    <t>Тюменский муниципальный район</t>
  </si>
  <si>
    <t>71644000</t>
  </si>
  <si>
    <t>Андреевское</t>
  </si>
  <si>
    <t>71644405</t>
  </si>
  <si>
    <t>Богандинское</t>
  </si>
  <si>
    <t>71644410</t>
  </si>
  <si>
    <t>Горьковское</t>
  </si>
  <si>
    <t>71644417</t>
  </si>
  <si>
    <t>Ембаевское</t>
  </si>
  <si>
    <t>71644420</t>
  </si>
  <si>
    <t>Каменское</t>
  </si>
  <si>
    <t>71644425</t>
  </si>
  <si>
    <t>Каскаринское</t>
  </si>
  <si>
    <t>71644430</t>
  </si>
  <si>
    <t>Кулаковское</t>
  </si>
  <si>
    <t>71644440</t>
  </si>
  <si>
    <t>Мальковское</t>
  </si>
  <si>
    <t>71644445</t>
  </si>
  <si>
    <t>Московское</t>
  </si>
  <si>
    <t>71644450</t>
  </si>
  <si>
    <t>Муллашинское</t>
  </si>
  <si>
    <t>71644451</t>
  </si>
  <si>
    <t>Наримановское</t>
  </si>
  <si>
    <t>71644452</t>
  </si>
  <si>
    <t>Новотарманское</t>
  </si>
  <si>
    <t>71644456</t>
  </si>
  <si>
    <t>Онохинское</t>
  </si>
  <si>
    <t>71644458</t>
  </si>
  <si>
    <t>Переваловское</t>
  </si>
  <si>
    <t>71644460</t>
  </si>
  <si>
    <t>Салаирское</t>
  </si>
  <si>
    <t>71644470</t>
  </si>
  <si>
    <t>Успенское</t>
  </si>
  <si>
    <t>71644475</t>
  </si>
  <si>
    <t>Червишевское</t>
  </si>
  <si>
    <t>71644480</t>
  </si>
  <si>
    <t>Чикчинское</t>
  </si>
  <si>
    <t>71644485</t>
  </si>
  <si>
    <t>поселок Боровский</t>
  </si>
  <si>
    <t>71644412</t>
  </si>
  <si>
    <t>71644416</t>
  </si>
  <si>
    <t>Уватский муниципальный район</t>
  </si>
  <si>
    <t>71648000</t>
  </si>
  <si>
    <t>Алымское</t>
  </si>
  <si>
    <t>71648405</t>
  </si>
  <si>
    <t>Горнослинкинское</t>
  </si>
  <si>
    <t>71648410</t>
  </si>
  <si>
    <t>Демьянское</t>
  </si>
  <si>
    <t>71648415</t>
  </si>
  <si>
    <t>71648420</t>
  </si>
  <si>
    <t>Красноярское</t>
  </si>
  <si>
    <t>71648425</t>
  </si>
  <si>
    <t>Межселенная территория Уватского муниципального района, кроме сельских поселений, включающая д Герасимовка, д Калемьяга, д Нефедова</t>
  </si>
  <si>
    <t>71648701</t>
  </si>
  <si>
    <t>Осинниковское</t>
  </si>
  <si>
    <t>71648435</t>
  </si>
  <si>
    <t>Соровое</t>
  </si>
  <si>
    <t>71648438</t>
  </si>
  <si>
    <t>Тугаловское</t>
  </si>
  <si>
    <t>71648440</t>
  </si>
  <si>
    <t>Туртасское</t>
  </si>
  <si>
    <t>71648445</t>
  </si>
  <si>
    <t>Уватское</t>
  </si>
  <si>
    <t>71648450</t>
  </si>
  <si>
    <t>Укинское</t>
  </si>
  <si>
    <t>71648452</t>
  </si>
  <si>
    <t>Юровское</t>
  </si>
  <si>
    <t>71648455</t>
  </si>
  <si>
    <t>Упоровский муниципальный район</t>
  </si>
  <si>
    <t>71650000</t>
  </si>
  <si>
    <t>Буньковское</t>
  </si>
  <si>
    <t>71650405</t>
  </si>
  <si>
    <t>Бызовское</t>
  </si>
  <si>
    <t>71650410</t>
  </si>
  <si>
    <t>Видоновское</t>
  </si>
  <si>
    <t>71650415</t>
  </si>
  <si>
    <t>Емуртлинское</t>
  </si>
  <si>
    <t>71650420</t>
  </si>
  <si>
    <t>Ингалинское</t>
  </si>
  <si>
    <t>71650425</t>
  </si>
  <si>
    <t>Коркинское</t>
  </si>
  <si>
    <t>71650430</t>
  </si>
  <si>
    <t>Крашенининское</t>
  </si>
  <si>
    <t>71650435</t>
  </si>
  <si>
    <t>Липихинское</t>
  </si>
  <si>
    <t>71650440</t>
  </si>
  <si>
    <t>Нижнеманайское</t>
  </si>
  <si>
    <t>71650445</t>
  </si>
  <si>
    <t>Пятковское</t>
  </si>
  <si>
    <t>71650450</t>
  </si>
  <si>
    <t>Скородумское</t>
  </si>
  <si>
    <t>71650455</t>
  </si>
  <si>
    <t>Суерское</t>
  </si>
  <si>
    <t>71650460</t>
  </si>
  <si>
    <t>Упоровское</t>
  </si>
  <si>
    <t>71650465</t>
  </si>
  <si>
    <t>Чернаковское</t>
  </si>
  <si>
    <t>71650470</t>
  </si>
  <si>
    <t>Юргинский муниципальный район</t>
  </si>
  <si>
    <t>71653000</t>
  </si>
  <si>
    <t>Агаракское</t>
  </si>
  <si>
    <t>71653405</t>
  </si>
  <si>
    <t>Бушуевское</t>
  </si>
  <si>
    <t>71653420</t>
  </si>
  <si>
    <t>Володинское</t>
  </si>
  <si>
    <t>71653425</t>
  </si>
  <si>
    <t>Зоновское</t>
  </si>
  <si>
    <t>71653430</t>
  </si>
  <si>
    <t>Лабинское</t>
  </si>
  <si>
    <t>71653440</t>
  </si>
  <si>
    <t>Лесное</t>
  </si>
  <si>
    <t>71653443</t>
  </si>
  <si>
    <t>Новотаповское</t>
  </si>
  <si>
    <t>71653447</t>
  </si>
  <si>
    <t>Северо-Плетневское</t>
  </si>
  <si>
    <t>71653450</t>
  </si>
  <si>
    <t>Шипаковское</t>
  </si>
  <si>
    <t>71653460</t>
  </si>
  <si>
    <t>Юргинское</t>
  </si>
  <si>
    <t>71653465</t>
  </si>
  <si>
    <t>Ялуторовский муниципальный район</t>
  </si>
  <si>
    <t>71656000</t>
  </si>
  <si>
    <t>Асланинское</t>
  </si>
  <si>
    <t>71656405</t>
  </si>
  <si>
    <t>Беркутское</t>
  </si>
  <si>
    <t>71656410</t>
  </si>
  <si>
    <t>Заводопетровское</t>
  </si>
  <si>
    <t>71656413</t>
  </si>
  <si>
    <t>Зиновское</t>
  </si>
  <si>
    <t>71656415</t>
  </si>
  <si>
    <t>71656420</t>
  </si>
  <si>
    <t>Карабашское</t>
  </si>
  <si>
    <t>71656422</t>
  </si>
  <si>
    <t>Киевское</t>
  </si>
  <si>
    <t>71656423</t>
  </si>
  <si>
    <t>Коктюльское</t>
  </si>
  <si>
    <t>71656425</t>
  </si>
  <si>
    <t>Новоатьяловское</t>
  </si>
  <si>
    <t>71656430</t>
  </si>
  <si>
    <t>Памятнинское</t>
  </si>
  <si>
    <t>71656435</t>
  </si>
  <si>
    <t>Петелинское</t>
  </si>
  <si>
    <t>71656440</t>
  </si>
  <si>
    <t>Ревдинское</t>
  </si>
  <si>
    <t>71656445</t>
  </si>
  <si>
    <t>Сингульское</t>
  </si>
  <si>
    <t>71656450</t>
  </si>
  <si>
    <t>Старокавдыкское</t>
  </si>
  <si>
    <t>71656455</t>
  </si>
  <si>
    <t>Хохловское</t>
  </si>
  <si>
    <t>71656460</t>
  </si>
  <si>
    <t>Ярковский муниципальный район</t>
  </si>
  <si>
    <t>71658000</t>
  </si>
  <si>
    <t>Аксаринское</t>
  </si>
  <si>
    <t>71658405</t>
  </si>
  <si>
    <t>Гилевское</t>
  </si>
  <si>
    <t>71658410</t>
  </si>
  <si>
    <t>71658415</t>
  </si>
  <si>
    <t>Иевлевское</t>
  </si>
  <si>
    <t>71658420</t>
  </si>
  <si>
    <t>Караульноярское</t>
  </si>
  <si>
    <t>71658425</t>
  </si>
  <si>
    <t>Маранское</t>
  </si>
  <si>
    <t>71658430</t>
  </si>
  <si>
    <t>Новоалександровское</t>
  </si>
  <si>
    <t>71658435</t>
  </si>
  <si>
    <t>Плехановское</t>
  </si>
  <si>
    <t>71658440</t>
  </si>
  <si>
    <t>71658445</t>
  </si>
  <si>
    <t>71658450</t>
  </si>
  <si>
    <t>Староалександровское</t>
  </si>
  <si>
    <t>71658455</t>
  </si>
  <si>
    <t>Усальское</t>
  </si>
  <si>
    <t>71658460</t>
  </si>
  <si>
    <t>Щетковское</t>
  </si>
  <si>
    <t>71658465</t>
  </si>
  <si>
    <t>Ярковское</t>
  </si>
  <si>
    <t>71658470</t>
  </si>
  <si>
    <t>город Заводоуковск</t>
  </si>
  <si>
    <t>71703000</t>
  </si>
  <si>
    <t>город Тобольск</t>
  </si>
  <si>
    <t>71710000</t>
  </si>
  <si>
    <t>город Тюмень</t>
  </si>
  <si>
    <t>71701000</t>
  </si>
  <si>
    <t>город Ялуторовск</t>
  </si>
  <si>
    <t>71715000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</si>
  <si>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</si>
  <si>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</si>
  <si>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</si>
  <si>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</si>
  <si>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</si>
  <si>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</si>
  <si>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</si>
  <si>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</si>
  <si>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</si>
  <si>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</si>
  <si>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</si>
  <si>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</si>
  <si>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</si>
  <si>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</si>
  <si>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</si>
  <si>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</si>
  <si>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31.12.2020</t>
  </si>
  <si>
    <t>REGION_ID</t>
  </si>
  <si>
    <t>REGION_NAME</t>
  </si>
  <si>
    <t>RST_ORG_ID</t>
  </si>
  <si>
    <t>ORG_NAME</t>
  </si>
  <si>
    <t>INN_NAME</t>
  </si>
  <si>
    <t>KPP_NAME</t>
  </si>
  <si>
    <t>ORG_START_DATE</t>
  </si>
  <si>
    <t>ORG_END_DATE</t>
  </si>
  <si>
    <t>2645</t>
  </si>
  <si>
    <t>26320038</t>
  </si>
  <si>
    <t>АО "Аэропорт Рощино"</t>
  </si>
  <si>
    <t>7204660086</t>
  </si>
  <si>
    <t>720301001</t>
  </si>
  <si>
    <t>31077487</t>
  </si>
  <si>
    <t>АО "БЕРЕЗКАГАЗ ЮГРА"</t>
  </si>
  <si>
    <t>8601036768</t>
  </si>
  <si>
    <t>860101001</t>
  </si>
  <si>
    <t>31-10-2008 00:00:00</t>
  </si>
  <si>
    <t>26360435</t>
  </si>
  <si>
    <t>АО "ПРОДО Тюменский бройлер"</t>
  </si>
  <si>
    <t>7224005872</t>
  </si>
  <si>
    <t>722401001</t>
  </si>
  <si>
    <t>28792615</t>
  </si>
  <si>
    <t>АО "СУЭНКО"</t>
  </si>
  <si>
    <t>7205011944</t>
  </si>
  <si>
    <t>26505193</t>
  </si>
  <si>
    <t>АО "Сибнефтемаш"</t>
  </si>
  <si>
    <t>7224009228</t>
  </si>
  <si>
    <t>26360369</t>
  </si>
  <si>
    <t>АО "Тюменский комбинат хлебопродуктов"</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</si>
  <si>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</si>
  <si>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</si>
  <si>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</si>
  <si>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</si>
  <si>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</si>
  <si>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</si>
  <si>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</si>
  <si>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</si>
  <si>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</si>
  <si>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</si>
  <si>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</si>
  <si>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</si>
  <si>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</si>
  <si>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</si>
  <si>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31077321</t>
  </si>
  <si>
    <t>АО АРКТИКГАЗ</t>
  </si>
  <si>
    <t>8904056643</t>
  </si>
  <si>
    <t>890401001</t>
  </si>
  <si>
    <t>18-04-2008 00:00:00</t>
  </si>
  <si>
    <t>26360358</t>
  </si>
  <si>
    <t>АО Нижневартовская ГРЭС</t>
  </si>
  <si>
    <t>8620018330</t>
  </si>
  <si>
    <t>785150001</t>
  </si>
  <si>
    <t>31172028</t>
  </si>
  <si>
    <t>АСУСОН ТО "Детский психоневрологический дом-интернат"</t>
  </si>
  <si>
    <t>7224012164</t>
  </si>
  <si>
    <t>26-11-2007 00:00:00</t>
  </si>
  <si>
    <t>31268451</t>
  </si>
  <si>
    <t>АСУСОН ТО "Таловский психоневрологический интернат"</t>
  </si>
  <si>
    <t>7217004074</t>
  </si>
  <si>
    <t>720501001</t>
  </si>
  <si>
    <t>26360390</t>
  </si>
  <si>
    <t>АСУСОН ТО "Ялуторовский психоневрологический интернат"</t>
  </si>
  <si>
    <t>7207000070</t>
  </si>
  <si>
    <t>720701001</t>
  </si>
  <si>
    <t>26360450</t>
  </si>
  <si>
    <t>АУ СОН Тюменской области центр "Красная гвоздика"</t>
  </si>
  <si>
    <t>7224037151</t>
  </si>
  <si>
    <t>19-10-2009 00:00:00</t>
  </si>
  <si>
    <t>26375285</t>
  </si>
  <si>
    <t>Армизонское УМПЖКХ</t>
  </si>
  <si>
    <t>7209005331</t>
  </si>
  <si>
    <t>722001001</t>
  </si>
  <si>
    <t>26360397</t>
  </si>
  <si>
    <t>ГАУЗ ТО "Ялуторовский санаторий-профилакторий "Светлый"</t>
  </si>
  <si>
    <t>7207003603</t>
  </si>
  <si>
    <t>26375269</t>
  </si>
  <si>
    <t>ГУП "Ямало-Ненецкий ОРЦ для детей с ограниченными возможностями и детей, состоящих на диспансерном учете "Большой Тараскуль"</t>
  </si>
  <si>
    <t>7204037749</t>
  </si>
  <si>
    <t>26360342</t>
  </si>
  <si>
    <t>ЗАО "Автоколонна 1228"</t>
  </si>
  <si>
    <t>7202000912</t>
  </si>
  <si>
    <t>720201001</t>
  </si>
  <si>
    <t>26810875</t>
  </si>
  <si>
    <t>ЗАО "Завод "Сантехкомплект"</t>
  </si>
  <si>
    <t>7203039648</t>
  </si>
  <si>
    <t>18-04-2011 00:00:00</t>
  </si>
  <si>
    <t>31206252</t>
  </si>
  <si>
    <t>ИП Лоось Татьяна Ивановна</t>
  </si>
  <si>
    <t>722002784109</t>
  </si>
  <si>
    <t>отсутствует</t>
  </si>
  <si>
    <t>26375326</t>
  </si>
  <si>
    <t>ИП Фомин Н.П.</t>
  </si>
  <si>
    <t>721700181300</t>
  </si>
  <si>
    <t>26504124</t>
  </si>
  <si>
    <t>Ишимское РНУ АО "Транснефть- Западная Сибирь"</t>
  </si>
  <si>
    <t>5502020634</t>
  </si>
  <si>
    <t>720543001</t>
  </si>
  <si>
    <t>26433355</t>
  </si>
  <si>
    <t>Каскаринское МУП ЖКХ</t>
  </si>
  <si>
    <t>7224011989</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</si>
  <si>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</si>
  <si>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</si>
  <si>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</si>
  <si>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</si>
  <si>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</si>
  <si>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</si>
  <si>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</si>
  <si>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</si>
  <si>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</si>
  <si>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</si>
  <si>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26375361</t>
  </si>
  <si>
    <t>МП "Демьянское КП"</t>
  </si>
  <si>
    <t>7225004624</t>
  </si>
  <si>
    <t>722501001</t>
  </si>
  <si>
    <t>26375310</t>
  </si>
  <si>
    <t>МП "Заводоуковское ЖКХ"</t>
  </si>
  <si>
    <t>7215009599</t>
  </si>
  <si>
    <t>721501001</t>
  </si>
  <si>
    <t>26375362</t>
  </si>
  <si>
    <t>МП "Ивановское КП"</t>
  </si>
  <si>
    <t>7225004649</t>
  </si>
  <si>
    <t>28272431</t>
  </si>
  <si>
    <t>МП "Строй-проект" Ялуторовского района</t>
  </si>
  <si>
    <t>7207008129</t>
  </si>
  <si>
    <t>28003540</t>
  </si>
  <si>
    <t>МП "Стройсервис"</t>
  </si>
  <si>
    <t>7229008997</t>
  </si>
  <si>
    <t>26433646</t>
  </si>
  <si>
    <t>МУЖЭП с.Онохино</t>
  </si>
  <si>
    <t>7224031897</t>
  </si>
  <si>
    <t>26375344</t>
  </si>
  <si>
    <t>МУП "Байкаловский ККП"</t>
  </si>
  <si>
    <t>7223000825</t>
  </si>
  <si>
    <t>26950305</t>
  </si>
  <si>
    <t>МУП "Ембаевское ЖКХ"</t>
  </si>
  <si>
    <t>7224043765</t>
  </si>
  <si>
    <t>17-09-2010 00:00:00</t>
  </si>
  <si>
    <t>28264544</t>
  </si>
  <si>
    <t>МУП "Жилищно-коммунальное хозяйство" Бердюжского района</t>
  </si>
  <si>
    <t>7220005046</t>
  </si>
  <si>
    <t>26375273</t>
  </si>
  <si>
    <t>МУП "Коммунальщик"</t>
  </si>
  <si>
    <t>7205011359</t>
  </si>
  <si>
    <t>26433392</t>
  </si>
  <si>
    <t>МУП "Новотарманское ПЖЭРП"</t>
  </si>
  <si>
    <t>7224033358</t>
  </si>
  <si>
    <t>26375364</t>
  </si>
  <si>
    <t>МУП "РКХ-2"</t>
  </si>
  <si>
    <t>7226004881</t>
  </si>
  <si>
    <t>26375296</t>
  </si>
  <si>
    <t>МУП "Ремжилстройсервис"</t>
  </si>
  <si>
    <t>7212004641</t>
  </si>
  <si>
    <t>28264555</t>
  </si>
  <si>
    <t>МУП "Теплосервис" Бердюжского района</t>
  </si>
  <si>
    <t>7220005092</t>
  </si>
  <si>
    <t>26360460</t>
  </si>
  <si>
    <t>МУП "Юргинское ЖКХ"</t>
  </si>
  <si>
    <t>7227262324</t>
  </si>
  <si>
    <t>722701001</t>
  </si>
  <si>
    <t>26375302</t>
  </si>
  <si>
    <t>МУП ЖКХ "Вагай"</t>
  </si>
  <si>
    <t>7212005349</t>
  </si>
  <si>
    <t>28277194</t>
  </si>
  <si>
    <t>МУП ЖКХ "Заречье"</t>
  </si>
  <si>
    <t>7207012950</t>
  </si>
  <si>
    <t>26375353</t>
  </si>
  <si>
    <t>МУП ЖКХ "Мальковское"</t>
  </si>
  <si>
    <t>7224035080</t>
  </si>
  <si>
    <t>26375355</t>
  </si>
  <si>
    <t>МУП ЖКХ "Содружество"</t>
  </si>
  <si>
    <t>7224038814</t>
  </si>
  <si>
    <t>26375333</t>
  </si>
  <si>
    <t>МУП ЖКХ Казанского района</t>
  </si>
  <si>
    <t>7218004920</t>
  </si>
  <si>
    <t>27915687</t>
  </si>
  <si>
    <t>МУП ЖКХ Тобольского района</t>
  </si>
  <si>
    <t>7206045872</t>
  </si>
  <si>
    <t>26375345</t>
  </si>
  <si>
    <t>МУП ЖКХ п.Боровский</t>
  </si>
  <si>
    <t>7224002712</t>
  </si>
  <si>
    <t>30355572</t>
  </si>
  <si>
    <t>Муниципальное предприятие "Туртасское коммунальное предприятие Уватского муниципального района"</t>
  </si>
  <si>
    <t>7206042208</t>
  </si>
  <si>
    <t>26360344</t>
  </si>
  <si>
    <t>ОАО "Автотеплотехник"</t>
  </si>
  <si>
    <t>7202031519</t>
  </si>
  <si>
    <t>28821857</t>
  </si>
  <si>
    <t>ОАО "Аэропорт Сургут"</t>
  </si>
  <si>
    <t>8602060523</t>
  </si>
  <si>
    <t>720343001</t>
  </si>
  <si>
    <t>28467618</t>
  </si>
  <si>
    <t>ОАО "ТДСК"</t>
  </si>
  <si>
    <t>7203032191</t>
  </si>
  <si>
    <t>26360351</t>
  </si>
  <si>
    <t>ОАО "Тюмень-Дизель"</t>
  </si>
  <si>
    <t>7203076015</t>
  </si>
  <si>
    <t>30989030</t>
  </si>
  <si>
    <t>ООО "АДК"</t>
  </si>
  <si>
    <t>7203217555</t>
  </si>
  <si>
    <t>28882077</t>
  </si>
  <si>
    <t>ООО "Абатский жилремстрой"</t>
  </si>
  <si>
    <t>7208004222</t>
  </si>
  <si>
    <t>26777702</t>
  </si>
  <si>
    <t>ООО "Булашов и Коммунал Сервис"</t>
  </si>
  <si>
    <t>7210110348</t>
  </si>
  <si>
    <t>30347280</t>
  </si>
  <si>
    <t>ООО "ВОДНИК"</t>
  </si>
  <si>
    <t>7203315376</t>
  </si>
  <si>
    <t>26375307</t>
  </si>
  <si>
    <t>ООО "Вектор"</t>
  </si>
  <si>
    <t>7215001342</t>
  </si>
  <si>
    <t>26576140</t>
  </si>
  <si>
    <t>ООО "Газпром трансгаз Сургут"</t>
  </si>
  <si>
    <t>8617002073</t>
  </si>
  <si>
    <t>997250001</t>
  </si>
  <si>
    <t>26375306</t>
  </si>
  <si>
    <t>ООО "Гарант"</t>
  </si>
  <si>
    <t>7215001335</t>
  </si>
  <si>
    <t>28005926</t>
  </si>
  <si>
    <t>ООО "Голышмановотеплосервис"</t>
  </si>
  <si>
    <t>7220004589</t>
  </si>
  <si>
    <t>26375313</t>
  </si>
  <si>
    <t>ООО "Жилсервис"</t>
  </si>
  <si>
    <t>7215010139</t>
  </si>
  <si>
    <t>30356010</t>
  </si>
  <si>
    <t>ООО "Инвест-силикат-стройсервис"</t>
  </si>
  <si>
    <t>7224007051</t>
  </si>
  <si>
    <t>26375294</t>
  </si>
  <si>
    <t>ООО "Коммуналсервис"</t>
  </si>
  <si>
    <t>7211005547</t>
  </si>
  <si>
    <t>721101001</t>
  </si>
  <si>
    <t>31222419</t>
  </si>
  <si>
    <t>ООО "М-ЭНЕРГО"</t>
  </si>
  <si>
    <t>7224078976</t>
  </si>
  <si>
    <t>12-04-2018 00:00:00</t>
  </si>
  <si>
    <t>30911762</t>
  </si>
  <si>
    <t>ООО "МУП Бердюжское ЖКХ"</t>
  </si>
  <si>
    <t>7220098763</t>
  </si>
  <si>
    <t>26375349</t>
  </si>
  <si>
    <t>ООО "МУП Винзилинское ЖКХ"</t>
  </si>
  <si>
    <t>7224030283</t>
  </si>
  <si>
    <t>26375350</t>
  </si>
  <si>
    <t>ООО "МУП Московское ЖКХ"</t>
  </si>
  <si>
    <t>7224030300</t>
  </si>
  <si>
    <t>27570796</t>
  </si>
  <si>
    <t>ООО "Мегаполис-Сервис"</t>
  </si>
  <si>
    <t>7202222351</t>
  </si>
  <si>
    <t>31077508</t>
  </si>
  <si>
    <t>ООО "Новоуренгойский газохимический комплекс"</t>
  </si>
  <si>
    <t>8904006547</t>
  </si>
  <si>
    <t>21-08-2002 00:00:00</t>
  </si>
  <si>
    <t>31212504</t>
  </si>
  <si>
    <t>ООО "РАССВЕТ-Т"</t>
  </si>
  <si>
    <t>7203450939</t>
  </si>
  <si>
    <t>01-06-2018 00:00:00</t>
  </si>
  <si>
    <t>28859642</t>
  </si>
  <si>
    <t>ООО "Ромист"</t>
  </si>
  <si>
    <t>7220005487</t>
  </si>
  <si>
    <t>26375352</t>
  </si>
  <si>
    <t>7224032562</t>
  </si>
  <si>
    <t>26375276</t>
  </si>
  <si>
    <t>ООО "СИБУР Тобольск"</t>
  </si>
  <si>
    <t>7206025040</t>
  </si>
  <si>
    <t>30956431</t>
  </si>
  <si>
    <t>ООО "СТЭК"</t>
  </si>
  <si>
    <t>7203402269</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</si>
  <si>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</si>
  <si>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</si>
  <si>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</si>
  <si>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</si>
  <si>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</si>
  <si>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</si>
  <si>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</si>
  <si>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</si>
  <si>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</si>
  <si>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</si>
  <si>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</si>
  <si>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</si>
  <si>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</si>
  <si>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26558197</t>
  </si>
  <si>
    <t>ООО "Сорокинские коммунальные системы"</t>
  </si>
  <si>
    <t>7222018509</t>
  </si>
  <si>
    <t>26375288</t>
  </si>
  <si>
    <t>ООО "Спец Тепло Сервис"</t>
  </si>
  <si>
    <t>7210110147</t>
  </si>
  <si>
    <t>31083071</t>
  </si>
  <si>
    <t>ООО "ТЕХЭНЕРГО"</t>
  </si>
  <si>
    <t>7203429422</t>
  </si>
  <si>
    <t>30958386</t>
  </si>
  <si>
    <t>ООО "ТИС"</t>
  </si>
  <si>
    <t>7203428884</t>
  </si>
  <si>
    <t>30992089</t>
  </si>
  <si>
    <t>ООО "ТЛЦ"</t>
  </si>
  <si>
    <t>7203381837</t>
  </si>
  <si>
    <t>30371897</t>
  </si>
  <si>
    <t>ООО "ТЮМЕНЬГАЗСЕРВИС"</t>
  </si>
  <si>
    <t>7202135194</t>
  </si>
  <si>
    <t>27356445</t>
  </si>
  <si>
    <t>ООО "Тавда-Уют"</t>
  </si>
  <si>
    <t>7224048202</t>
  </si>
  <si>
    <t>20-07-2010 00:00:00</t>
  </si>
  <si>
    <t>30861530</t>
  </si>
  <si>
    <t>ООО "Тепло"</t>
  </si>
  <si>
    <t>7207018279</t>
  </si>
  <si>
    <t>26375295</t>
  </si>
  <si>
    <t>ООО "Теплолюкс"</t>
  </si>
  <si>
    <t>7211005554</t>
  </si>
  <si>
    <t>28856888</t>
  </si>
  <si>
    <t>ООО "Тепломонтажналадка"</t>
  </si>
  <si>
    <t>7206035546</t>
  </si>
  <si>
    <t>26375283</t>
  </si>
  <si>
    <t>ООО "Теплосервис с. Абатское"</t>
  </si>
  <si>
    <t>7208003980</t>
  </si>
  <si>
    <t>30355588</t>
  </si>
  <si>
    <t>ООО "Теплый дом"</t>
  </si>
  <si>
    <t>7203333167</t>
  </si>
  <si>
    <t>28830004</t>
  </si>
  <si>
    <t>ООО "Техмонтаж"</t>
  </si>
  <si>
    <t>7203243280</t>
  </si>
  <si>
    <t>30438563</t>
  </si>
  <si>
    <t>ООО "Технолог"</t>
  </si>
  <si>
    <t>7203315954</t>
  </si>
  <si>
    <t>30838885</t>
  </si>
  <si>
    <t>ООО "Техноцентр"</t>
  </si>
  <si>
    <t>7203330328</t>
  </si>
  <si>
    <t>28966662</t>
  </si>
  <si>
    <t>ООО "Тобольская ТЭЦ"</t>
  </si>
  <si>
    <t>7206048859</t>
  </si>
  <si>
    <t>26381312</t>
  </si>
  <si>
    <t>ООО "Тюмень Водоканал"</t>
  </si>
  <si>
    <t>7204095194</t>
  </si>
  <si>
    <t>28796899</t>
  </si>
  <si>
    <t>ООО "УК "АРОМАШЕВОГАЗСЕРВИС"</t>
  </si>
  <si>
    <t>7220005590</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</si>
  <si>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</si>
  <si>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</si>
  <si>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</si>
  <si>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</si>
  <si>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</si>
  <si>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</si>
  <si>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</si>
  <si>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</si>
  <si>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</si>
  <si>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</si>
  <si>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</si>
  <si>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</si>
  <si>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</si>
  <si>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28451589</t>
  </si>
  <si>
    <t>ООО "Холдинговая компания "Колумб"</t>
  </si>
  <si>
    <t>7204104890</t>
  </si>
  <si>
    <t>26434973</t>
  </si>
  <si>
    <t>ООО "Червишевское ЖКХ"</t>
  </si>
  <si>
    <t>7224041334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</si>
  <si>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</si>
  <si>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</si>
  <si>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</si>
  <si>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</si>
  <si>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</si>
  <si>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26375303</t>
  </si>
  <si>
    <t>ООО ЖКХ "Викуловское"</t>
  </si>
  <si>
    <t>7213004669</t>
  </si>
  <si>
    <t>28150549</t>
  </si>
  <si>
    <t>ООО НЭП "Универсал"</t>
  </si>
  <si>
    <t>7215001448</t>
  </si>
  <si>
    <t>31077469</t>
  </si>
  <si>
    <t>ООО РУСГАЗСЕРВИС</t>
  </si>
  <si>
    <t>8601041542</t>
  </si>
  <si>
    <t>07-07-2010 00:00:00</t>
  </si>
  <si>
    <t>26360362</t>
  </si>
  <si>
    <t>ООО УК "Тюменьжилсервис"</t>
  </si>
  <si>
    <t>7203163934</t>
  </si>
  <si>
    <t>26375346</t>
  </si>
  <si>
    <t>ПАО "Птицефабрика "Боровская"</t>
  </si>
  <si>
    <t>7224008030</t>
  </si>
  <si>
    <t>26551662</t>
  </si>
  <si>
    <t>ПАО "Фортум"</t>
  </si>
  <si>
    <t>7203162698</t>
  </si>
  <si>
    <t>997150001</t>
  </si>
  <si>
    <t>01-12-2006 00:00:00</t>
  </si>
  <si>
    <t>26360373</t>
  </si>
  <si>
    <t>ПАО ДОК "Красный Октябрь"</t>
  </si>
  <si>
    <t>7204660270</t>
  </si>
  <si>
    <t>26360348</t>
  </si>
  <si>
    <t>ПАО Опытный завод "ЭЛЕКТРОН"</t>
  </si>
  <si>
    <t>7203000866</t>
  </si>
  <si>
    <t>30357202</t>
  </si>
  <si>
    <t>Публичное акционерное общество "Тюменские моторостроители"</t>
  </si>
  <si>
    <t>7203001556</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</si>
  <si>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</si>
  <si>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</si>
  <si>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</si>
  <si>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</si>
  <si>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</si>
  <si>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</si>
  <si>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</si>
  <si>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28856997</t>
  </si>
  <si>
    <t>ТМУП "ТТС"</t>
  </si>
  <si>
    <t>7203262893</t>
  </si>
  <si>
    <t>30-03-2011 00:00:00</t>
  </si>
  <si>
    <t>26551012</t>
  </si>
  <si>
    <t>Тобольское УМН АО "Транснефть-Сибирь"</t>
  </si>
  <si>
    <t>7201000726</t>
  </si>
  <si>
    <t>720602001</t>
  </si>
  <si>
    <t>27580677</t>
  </si>
  <si>
    <t>Тюменское УМН АО "Транснефть-Сибирь"</t>
  </si>
  <si>
    <t>720302001</t>
  </si>
  <si>
    <t>26375268</t>
  </si>
  <si>
    <t>ФБУ "Центр реабилитации ФСС РФ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</si>
  <si>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</si>
  <si>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</si>
  <si>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</si>
  <si>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</si>
  <si>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</si>
  <si>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</si>
  <si>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</si>
  <si>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</si>
  <si>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26607640</t>
  </si>
  <si>
    <t>8602060185</t>
  </si>
  <si>
    <t>860201001</t>
  </si>
  <si>
    <t>30914574</t>
  </si>
  <si>
    <t>Филиал ФГБУ "ЦЖКУ" МИНОБОРОНЫ РОССИИ (по ЦВО)</t>
  </si>
  <si>
    <t>667043001</t>
  </si>
  <si>
    <t>26375366</t>
  </si>
  <si>
    <t>Юргинское МПП ЖКХ</t>
  </si>
  <si>
    <t>7227000960</t>
  </si>
  <si>
    <t>28856006</t>
  </si>
  <si>
    <t>8601053210</t>
  </si>
  <si>
    <t>26423553</t>
  </si>
  <si>
    <t>филиал "Сургутская ГРЭС-2" ПАО "Юнипро"</t>
  </si>
  <si>
    <t>8602067092</t>
  </si>
  <si>
    <t>04-03-2004 00:00:00</t>
  </si>
  <si>
    <t>WARM</t>
  </si>
  <si>
    <t xml:space="preserve">Департамента тарифной и ценовой политики Тюменской области </t>
  </si>
  <si>
    <t>18.12.2019</t>
  </si>
  <si>
    <t>631/01-21</t>
  </si>
  <si>
    <t>Официальный портал органов государственной власти Тюменской области</t>
  </si>
  <si>
    <t>г.Тюмень, ул.30 лет Победы, 31</t>
  </si>
  <si>
    <t>Галиуллин Мугаммир Файзуллович</t>
  </si>
  <si>
    <t>Савина Елена Сергеевна</t>
  </si>
  <si>
    <t>Ведущий экономист отдела тарифообразования</t>
  </si>
  <si>
    <t>(3452) 520 454</t>
  </si>
  <si>
    <t>e.savina@rosvodokanal.ru</t>
  </si>
  <si>
    <t>О</t>
  </si>
  <si>
    <t>Нижнетавдинский муниципальный район, Нижнетавдинский муниципальный район (71632000);</t>
  </si>
  <si>
    <t>Льготные тарифы на тепловую энергию для населения п. Карагандинский Нижнетавдинского муниципального района Тюменской области</t>
  </si>
  <si>
    <t>30.06.2020</t>
  </si>
  <si>
    <t>01.07.2020</t>
  </si>
  <si>
    <t>Лист "Форма 4.2.1 | Т-ТЭ | потр" п. 1.1.1.1.1.1.1 гр.3,9 в жилищном фонде, введенном в эксплуатацию по 30.06.2017 включительно, с НДС</t>
  </si>
  <si>
    <t>Лист "Форма 4.2.1 | Т-ТЭ | потр" п. 1.1.1.1.1.1.2 гр.3,9 в жилищном фонде, введенном в эксплуатацию по 30.06.2017 включительно, без НДС</t>
  </si>
  <si>
    <t>Лист "Форма 4.2.1 | Т-ТЭ | потр" п. 1.1.1.1.1.1.3 гр.3,9 в жилищном фонде, введенном в эксплуатацию с 01.07.2017 по 30.06.2019 включительно, с НДС</t>
  </si>
  <si>
    <t>Лист "Форма 4.2.1 | Т-ТЭ | потр" п. 1.1.1.1.1.1.4 гр.3,9 в жилищном фонде, введенном в эксплуатацию с 01.07.2017 по 30.06.2019 включительно, без НДС</t>
  </si>
  <si>
    <t>АО "Россети Тюмень"</t>
  </si>
  <si>
    <t>Акционерное общество "Юграавиа"</t>
  </si>
  <si>
    <t>31456063</t>
  </si>
  <si>
    <t>ООО "ЗапСибНефтехим"</t>
  </si>
  <si>
    <t>1658087524</t>
  </si>
  <si>
    <t>31420184</t>
  </si>
  <si>
    <t>ООО "ЛУКОЙЛ-АИК"</t>
  </si>
  <si>
    <t>8608059605</t>
  </si>
  <si>
    <t>860801001</t>
  </si>
  <si>
    <t>31297392</t>
  </si>
  <si>
    <t>ООО "ТРОЯН"</t>
  </si>
  <si>
    <t>7203433010</t>
  </si>
  <si>
    <t>25-10-2017 00:00:00</t>
  </si>
  <si>
    <t>31422364</t>
  </si>
  <si>
    <t>ООО "ТСК"</t>
  </si>
  <si>
    <t>7203502094</t>
  </si>
  <si>
    <t>25-05-2020 00:00:00</t>
  </si>
  <si>
    <t>31456964</t>
  </si>
  <si>
    <t>ООО «ТКС»</t>
  </si>
  <si>
    <t>7203475098</t>
  </si>
  <si>
    <t>Винзилинское</t>
  </si>
  <si>
    <t>28.12.2020 16:28:26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</si>
</sst>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0" borderId="2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25</xdr:col>
      <xdr:colOff>228600</xdr:colOff>
      <xdr:row>23</xdr:row>
      <xdr:rowOff>190500</xdr:rowOff>
    </xdr:to>
    <xdr:grpSp>
      <xdr:nvGrpSpPr>
        <xdr:cNvPr id="4" name="shCalendar" hidden="1"/>
        <xdr:cNvGrpSpPr>
          <a:grpSpLocks/>
        </xdr:cNvGrpSpPr>
      </xdr:nvGrpSpPr>
      <xdr:grpSpPr bwMode="auto">
        <a:xfrm>
          <a:off x="11734800" y="54102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2" t="s">
        <v>491</v>
      </c>
      <c r="G2" s="1203"/>
      <c r="H2" s="1204"/>
      <c r="I2" s="436"/>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Тюменская область</v>
      </c>
      <c r="I11" s="196" t="s">
        <v>499</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498</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421"/>
      <c r="G15" s="195" t="s">
        <v>403</v>
      </c>
      <c r="H15" s="422"/>
      <c r="I15" s="423"/>
      <c r="J15" s="334"/>
      <c r="K15" s="214"/>
      <c r="L15" s="214"/>
      <c r="M15" s="214"/>
      <c r="N15" s="214"/>
      <c r="O15" s="214"/>
      <c r="P15" s="214"/>
      <c r="Q15" s="214"/>
      <c r="R15" s="214"/>
      <c r="S15" s="214"/>
      <c r="T15" s="214"/>
    </row>
    <row r="16" spans="1:20" s="190" customFormat="1" ht="18.75">
      <c r="A16" s="1206"/>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4" t="s">
        <v>632</v>
      </c>
      <c r="M5" s="1234"/>
      <c r="N5" s="1234"/>
      <c r="O5" s="1234"/>
      <c r="P5" s="1234"/>
      <c r="Q5" s="1234"/>
      <c r="R5" s="1234"/>
      <c r="S5" s="1234"/>
      <c r="T5" s="1234"/>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11" t="str">
        <f>IF(NameOrPr_ch="",IF(NameOrPr="","",NameOrPr),NameOrPr_ch)</f>
        <v xml:space="preserve">Департамента тарифной и ценовой политики Тюменской области </v>
      </c>
      <c r="P7" s="1211"/>
      <c r="Q7" s="1211"/>
      <c r="R7" s="1211"/>
      <c r="S7" s="1211"/>
      <c r="T7" s="1211"/>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11" t="str">
        <f>IF(datePr_ch="",IF(datePr="","",datePr),datePr_ch)</f>
        <v>18.12.2019</v>
      </c>
      <c r="P8" s="1211"/>
      <c r="Q8" s="1211"/>
      <c r="R8" s="1211"/>
      <c r="S8" s="1211"/>
      <c r="T8" s="1211"/>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11" t="str">
        <f>IF(numberPr_ch="",IF(numberPr="","",numberPr),numberPr_ch)</f>
        <v>631/01-21</v>
      </c>
      <c r="P9" s="1211"/>
      <c r="Q9" s="1211"/>
      <c r="R9" s="1211"/>
      <c r="S9" s="1211"/>
      <c r="T9" s="1211"/>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11" t="str">
        <f>IF(IstPub_ch="",IF(IstPub="","",IstPub),IstPub_ch)</f>
        <v>Официальный портал органов государственной власти Тюменской области</v>
      </c>
      <c r="P10" s="1211"/>
      <c r="Q10" s="1211"/>
      <c r="R10" s="1211"/>
      <c r="S10" s="1211"/>
      <c r="T10" s="1211"/>
      <c r="U10" s="584"/>
      <c r="V10" s="584"/>
      <c r="W10" s="521"/>
      <c r="X10" s="592"/>
      <c r="Y10" s="592"/>
      <c r="Z10" s="592"/>
      <c r="AA10" s="592"/>
      <c r="AB10" s="592"/>
      <c r="AC10" s="592"/>
    </row>
    <row r="11" spans="1:29" s="572" customFormat="1" ht="11.25" hidden="1">
      <c r="A11" s="592"/>
      <c r="B11" s="592"/>
      <c r="C11" s="592"/>
      <c r="D11" s="592"/>
      <c r="E11" s="592"/>
      <c r="F11" s="592"/>
      <c r="G11" s="592"/>
      <c r="H11" s="592"/>
      <c r="L11" s="1235"/>
      <c r="M11" s="1235"/>
      <c r="N11" s="568"/>
      <c r="O11" s="584"/>
      <c r="P11" s="584"/>
      <c r="Q11" s="584"/>
      <c r="R11" s="584"/>
      <c r="S11" s="584"/>
      <c r="T11" s="584"/>
      <c r="U11" s="590" t="s">
        <v>373</v>
      </c>
      <c r="X11" s="592"/>
      <c r="Y11" s="592"/>
      <c r="Z11" s="592"/>
      <c r="AA11" s="592"/>
      <c r="AB11" s="592"/>
      <c r="AC11" s="592"/>
    </row>
    <row r="12" spans="1:29">
      <c r="J12" s="531"/>
      <c r="K12" s="531"/>
      <c r="L12" s="526"/>
      <c r="M12" s="526"/>
      <c r="N12" s="504"/>
      <c r="O12" s="1212"/>
      <c r="P12" s="1212"/>
      <c r="Q12" s="1212"/>
      <c r="R12" s="1212"/>
      <c r="S12" s="1212"/>
      <c r="T12" s="1212"/>
      <c r="U12" s="1212"/>
    </row>
    <row r="13" spans="1:29">
      <c r="J13" s="531"/>
      <c r="K13" s="531"/>
      <c r="L13" s="1154" t="s">
        <v>454</v>
      </c>
      <c r="M13" s="1154"/>
      <c r="N13" s="1154"/>
      <c r="O13" s="1154"/>
      <c r="P13" s="1154"/>
      <c r="Q13" s="1154"/>
      <c r="R13" s="1154"/>
      <c r="S13" s="1154"/>
      <c r="T13" s="1154"/>
      <c r="U13" s="1154"/>
      <c r="V13" s="1154"/>
      <c r="W13" s="1154" t="s">
        <v>455</v>
      </c>
    </row>
    <row r="14" spans="1:29" ht="14.25" customHeight="1">
      <c r="J14" s="531"/>
      <c r="K14" s="531"/>
      <c r="L14" s="1218" t="s">
        <v>92</v>
      </c>
      <c r="M14" s="1218" t="s">
        <v>640</v>
      </c>
      <c r="N14" s="663"/>
      <c r="O14" s="1219" t="s">
        <v>642</v>
      </c>
      <c r="P14" s="1220"/>
      <c r="Q14" s="1220"/>
      <c r="R14" s="1220"/>
      <c r="S14" s="1220"/>
      <c r="T14" s="1221"/>
      <c r="U14" s="1229" t="s">
        <v>341</v>
      </c>
      <c r="V14" s="1215" t="s">
        <v>275</v>
      </c>
      <c r="W14" s="1154"/>
    </row>
    <row r="15" spans="1:29" ht="14.25" customHeight="1">
      <c r="J15" s="531"/>
      <c r="K15" s="531"/>
      <c r="L15" s="1218"/>
      <c r="M15" s="1218"/>
      <c r="N15" s="664"/>
      <c r="O15" s="1224" t="s">
        <v>606</v>
      </c>
      <c r="P15" s="1222" t="s">
        <v>271</v>
      </c>
      <c r="Q15" s="1223"/>
      <c r="R15" s="1226" t="s">
        <v>655</v>
      </c>
      <c r="S15" s="1227"/>
      <c r="T15" s="1228"/>
      <c r="U15" s="1230"/>
      <c r="V15" s="1216"/>
      <c r="W15" s="1154"/>
    </row>
    <row r="16" spans="1:29" ht="33.75" customHeight="1">
      <c r="J16" s="531"/>
      <c r="K16" s="531"/>
      <c r="L16" s="1218"/>
      <c r="M16" s="1218"/>
      <c r="N16" s="665"/>
      <c r="O16" s="1225"/>
      <c r="P16" s="537" t="s">
        <v>607</v>
      </c>
      <c r="Q16" s="537" t="s">
        <v>6</v>
      </c>
      <c r="R16" s="538" t="s">
        <v>274</v>
      </c>
      <c r="S16" s="1213" t="s">
        <v>273</v>
      </c>
      <c r="T16" s="1214"/>
      <c r="U16" s="1231"/>
      <c r="V16" s="1217"/>
      <c r="W16" s="1154"/>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6">
        <f ca="1">OFFSET(S17,0,-1)+1</f>
        <v>7</v>
      </c>
      <c r="T17" s="1236"/>
      <c r="U17" s="650">
        <f ca="1">OFFSET(U17,0,-2)+1</f>
        <v>8</v>
      </c>
      <c r="V17" s="651">
        <f ca="1">OFFSET(V17,0,-1)</f>
        <v>8</v>
      </c>
      <c r="W17" s="650">
        <f ca="1">OFFSET(W17,0,-1)+1</f>
        <v>9</v>
      </c>
    </row>
    <row r="18" spans="1:29" ht="22.5">
      <c r="A18" s="1237">
        <v>1</v>
      </c>
      <c r="B18" s="867"/>
      <c r="C18" s="867"/>
      <c r="D18" s="867"/>
      <c r="E18" s="868"/>
      <c r="F18" s="869"/>
      <c r="G18" s="869"/>
      <c r="H18" s="869"/>
      <c r="I18" s="870"/>
      <c r="J18" s="865"/>
      <c r="K18" s="872"/>
      <c r="L18" s="595">
        <f>mergeValue(A18)</f>
        <v>1</v>
      </c>
      <c r="M18" s="643" t="s">
        <v>20</v>
      </c>
      <c r="N18" s="648"/>
      <c r="O18" s="1238"/>
      <c r="P18" s="1238"/>
      <c r="Q18" s="1238"/>
      <c r="R18" s="1238"/>
      <c r="S18" s="1238"/>
      <c r="T18" s="1238"/>
      <c r="U18" s="1238"/>
      <c r="V18" s="1238"/>
      <c r="W18" s="632" t="s">
        <v>476</v>
      </c>
      <c r="Y18" s="591"/>
      <c r="Z18" s="591" t="str">
        <f t="shared" ref="Z18:Z31" si="0">IF(M18="","",M18 )</f>
        <v>Наименование тарифа</v>
      </c>
      <c r="AA18" s="591"/>
      <c r="AB18" s="591"/>
      <c r="AC18" s="591"/>
    </row>
    <row r="19" spans="1:29" ht="22.5">
      <c r="A19" s="1237"/>
      <c r="B19" s="1237">
        <v>1</v>
      </c>
      <c r="C19" s="867"/>
      <c r="D19" s="867"/>
      <c r="E19" s="869"/>
      <c r="F19" s="869"/>
      <c r="G19" s="869"/>
      <c r="H19" s="869"/>
      <c r="I19" s="864"/>
      <c r="J19" s="863"/>
      <c r="K19" s="866"/>
      <c r="L19" s="595" t="str">
        <f>mergeValue(A19) &amp;"."&amp; mergeValue(B19)</f>
        <v>1.1</v>
      </c>
      <c r="M19" s="548" t="s">
        <v>16</v>
      </c>
      <c r="N19" s="648"/>
      <c r="O19" s="1238"/>
      <c r="P19" s="1238"/>
      <c r="Q19" s="1238"/>
      <c r="R19" s="1238"/>
      <c r="S19" s="1238"/>
      <c r="T19" s="1238"/>
      <c r="U19" s="1238"/>
      <c r="V19" s="1238"/>
      <c r="W19" s="632" t="s">
        <v>477</v>
      </c>
      <c r="Y19" s="591"/>
      <c r="Z19" s="591" t="str">
        <f t="shared" si="0"/>
        <v>Территория действия тарифа</v>
      </c>
      <c r="AA19" s="591"/>
      <c r="AB19" s="591"/>
      <c r="AC19" s="591"/>
    </row>
    <row r="20" spans="1:29" ht="22.5">
      <c r="A20" s="1237"/>
      <c r="B20" s="1237"/>
      <c r="C20" s="1237">
        <v>1</v>
      </c>
      <c r="D20" s="867"/>
      <c r="E20" s="869"/>
      <c r="F20" s="869"/>
      <c r="G20" s="869"/>
      <c r="H20" s="869"/>
      <c r="I20" s="871"/>
      <c r="J20" s="863"/>
      <c r="K20" s="866"/>
      <c r="L20" s="595" t="str">
        <f>mergeValue(A20) &amp;"."&amp; mergeValue(B20)&amp;"."&amp; mergeValue(C20)</f>
        <v>1.1.1</v>
      </c>
      <c r="M20" s="549" t="s">
        <v>7</v>
      </c>
      <c r="N20" s="648"/>
      <c r="O20" s="1238"/>
      <c r="P20" s="1238"/>
      <c r="Q20" s="1238"/>
      <c r="R20" s="1238"/>
      <c r="S20" s="1238"/>
      <c r="T20" s="1238"/>
      <c r="U20" s="1238"/>
      <c r="V20" s="1238"/>
      <c r="W20" s="632" t="s">
        <v>634</v>
      </c>
      <c r="Y20" s="591"/>
      <c r="Z20" s="591" t="str">
        <f t="shared" si="0"/>
        <v xml:space="preserve">Наименование системы теплоснабжения </v>
      </c>
      <c r="AA20" s="591"/>
      <c r="AB20" s="591"/>
      <c r="AC20" s="591"/>
    </row>
    <row r="21" spans="1:29" ht="22.5">
      <c r="A21" s="1237"/>
      <c r="B21" s="1237"/>
      <c r="C21" s="1237"/>
      <c r="D21" s="1237">
        <v>1</v>
      </c>
      <c r="E21" s="869"/>
      <c r="F21" s="869"/>
      <c r="G21" s="869"/>
      <c r="H21" s="869"/>
      <c r="I21" s="871"/>
      <c r="J21" s="863"/>
      <c r="K21" s="866"/>
      <c r="L21" s="595" t="str">
        <f>mergeValue(A21) &amp;"."&amp; mergeValue(B21)&amp;"."&amp; mergeValue(C21)&amp;"."&amp; mergeValue(D21)</f>
        <v>1.1.1.1</v>
      </c>
      <c r="M21" s="550" t="s">
        <v>22</v>
      </c>
      <c r="N21" s="648"/>
      <c r="O21" s="1238"/>
      <c r="P21" s="1238"/>
      <c r="Q21" s="1238"/>
      <c r="R21" s="1238"/>
      <c r="S21" s="1238"/>
      <c r="T21" s="1238"/>
      <c r="U21" s="1238"/>
      <c r="V21" s="1238"/>
      <c r="W21" s="632" t="s">
        <v>635</v>
      </c>
      <c r="Y21" s="591"/>
      <c r="Z21" s="591" t="str">
        <f t="shared" si="0"/>
        <v xml:space="preserve">Источник тепловой энергии  </v>
      </c>
      <c r="AA21" s="591"/>
      <c r="AB21" s="591"/>
      <c r="AC21" s="591"/>
    </row>
    <row r="22" spans="1:29" ht="101.25">
      <c r="A22" s="1237"/>
      <c r="B22" s="1237"/>
      <c r="C22" s="1237"/>
      <c r="D22" s="1237"/>
      <c r="E22" s="1237">
        <v>1</v>
      </c>
      <c r="F22" s="869"/>
      <c r="G22" s="869"/>
      <c r="H22" s="867">
        <v>1</v>
      </c>
      <c r="I22" s="1237">
        <v>1</v>
      </c>
      <c r="J22" s="869"/>
      <c r="K22" s="874"/>
      <c r="L22" s="595" t="str">
        <f>mergeValue(A22) &amp;"."&amp; mergeValue(B22)&amp;"."&amp; mergeValue(C22)&amp;"."&amp; mergeValue(D22)&amp;"."&amp; mergeValue(E22)</f>
        <v>1.1.1.1.1</v>
      </c>
      <c r="M22" s="556" t="s">
        <v>9</v>
      </c>
      <c r="N22" s="648"/>
      <c r="O22" s="1239"/>
      <c r="P22" s="1239"/>
      <c r="Q22" s="1239"/>
      <c r="R22" s="1239"/>
      <c r="S22" s="1239"/>
      <c r="T22" s="1239"/>
      <c r="U22" s="1239"/>
      <c r="V22" s="1239"/>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7"/>
      <c r="B23" s="1237"/>
      <c r="C23" s="1237"/>
      <c r="D23" s="1237"/>
      <c r="E23" s="1237"/>
      <c r="F23" s="1237">
        <v>1</v>
      </c>
      <c r="G23" s="867"/>
      <c r="H23" s="867"/>
      <c r="I23" s="1237"/>
      <c r="J23" s="1237">
        <v>1</v>
      </c>
      <c r="K23" s="875"/>
      <c r="L23" s="595" t="str">
        <f>mergeValue(A23) &amp;"."&amp; mergeValue(B23)&amp;"."&amp; mergeValue(C23)&amp;"."&amp; mergeValue(D23)&amp;"."&amp; mergeValue(E23)&amp;"."&amp; mergeValue(F23)</f>
        <v>1.1.1.1.1.1</v>
      </c>
      <c r="M23" s="557" t="s">
        <v>10</v>
      </c>
      <c r="N23" s="648"/>
      <c r="O23" s="1240"/>
      <c r="P23" s="1241"/>
      <c r="Q23" s="1241"/>
      <c r="R23" s="1241"/>
      <c r="S23" s="1241"/>
      <c r="T23" s="1241"/>
      <c r="U23" s="1241"/>
      <c r="V23" s="1242"/>
      <c r="W23" s="632" t="s">
        <v>637</v>
      </c>
      <c r="Y23" s="591"/>
      <c r="Z23" s="591" t="str">
        <f t="shared" si="0"/>
        <v>Группа потребителей</v>
      </c>
      <c r="AA23" s="591"/>
      <c r="AB23" s="591"/>
      <c r="AC23" s="591"/>
    </row>
    <row r="24" spans="1:29" ht="189" customHeight="1">
      <c r="A24" s="1237"/>
      <c r="B24" s="1237"/>
      <c r="C24" s="1237"/>
      <c r="D24" s="1237"/>
      <c r="E24" s="1237"/>
      <c r="F24" s="1237"/>
      <c r="G24" s="867">
        <v>1</v>
      </c>
      <c r="H24" s="867"/>
      <c r="I24" s="1237"/>
      <c r="J24" s="1237"/>
      <c r="K24" s="875">
        <v>1</v>
      </c>
      <c r="L24" s="595" t="str">
        <f>mergeValue(A24) &amp;"."&amp; mergeValue(B24)&amp;"."&amp; mergeValue(C24)&amp;"."&amp; mergeValue(D24)&amp;"."&amp; mergeValue(E24)&amp;"."&amp; mergeValue(F24)&amp;"."&amp; mergeValue(G24)</f>
        <v>1.1.1.1.1.1.1</v>
      </c>
      <c r="M24" s="1071"/>
      <c r="N24" s="648"/>
      <c r="O24" s="564"/>
      <c r="P24" s="564"/>
      <c r="Q24" s="1096"/>
      <c r="R24" s="1232"/>
      <c r="S24" s="1233" t="s">
        <v>84</v>
      </c>
      <c r="T24" s="1232"/>
      <c r="U24" s="1233" t="s">
        <v>85</v>
      </c>
      <c r="V24" s="564"/>
      <c r="W24" s="1208" t="s">
        <v>656</v>
      </c>
      <c r="X24" s="587" t="str">
        <f>strCheckDate(O25:V25)</f>
        <v/>
      </c>
      <c r="Y24" s="591"/>
      <c r="Z24" s="591" t="str">
        <f t="shared" si="0"/>
        <v/>
      </c>
      <c r="AA24" s="591"/>
      <c r="AB24" s="591"/>
      <c r="AC24" s="591"/>
    </row>
    <row r="25" spans="1:29" ht="11.25" hidden="1" customHeight="1">
      <c r="A25" s="1237"/>
      <c r="B25" s="1237"/>
      <c r="C25" s="1237"/>
      <c r="D25" s="1237"/>
      <c r="E25" s="1237"/>
      <c r="F25" s="1237"/>
      <c r="G25" s="867"/>
      <c r="H25" s="867"/>
      <c r="I25" s="1237"/>
      <c r="J25" s="1237"/>
      <c r="K25" s="875"/>
      <c r="L25" s="602"/>
      <c r="M25" s="648"/>
      <c r="N25" s="648"/>
      <c r="O25" s="564"/>
      <c r="P25" s="564"/>
      <c r="Q25" s="586" t="str">
        <f>R24 &amp; "-" &amp; T24</f>
        <v>-</v>
      </c>
      <c r="R25" s="1232"/>
      <c r="S25" s="1233"/>
      <c r="T25" s="1232"/>
      <c r="U25" s="1233"/>
      <c r="V25" s="564"/>
      <c r="W25" s="1209"/>
      <c r="Y25" s="591"/>
      <c r="Z25" s="591" t="str">
        <f t="shared" si="0"/>
        <v/>
      </c>
      <c r="AA25" s="591"/>
      <c r="AB25" s="591"/>
      <c r="AC25" s="591"/>
    </row>
    <row r="26" spans="1:29" ht="15" customHeight="1">
      <c r="A26" s="1237"/>
      <c r="B26" s="1237"/>
      <c r="C26" s="1237"/>
      <c r="D26" s="1237"/>
      <c r="E26" s="1237"/>
      <c r="F26" s="1237"/>
      <c r="G26" s="869"/>
      <c r="H26" s="867"/>
      <c r="I26" s="1237"/>
      <c r="J26" s="1237"/>
      <c r="K26" s="874"/>
      <c r="L26" s="540"/>
      <c r="M26" s="559" t="s">
        <v>25</v>
      </c>
      <c r="N26" s="566"/>
      <c r="O26" s="566"/>
      <c r="P26" s="566"/>
      <c r="Q26" s="566"/>
      <c r="R26" s="566"/>
      <c r="S26" s="566"/>
      <c r="T26" s="566"/>
      <c r="U26" s="566"/>
      <c r="V26" s="562"/>
      <c r="W26" s="1210"/>
      <c r="Y26" s="591"/>
      <c r="Z26" s="591" t="str">
        <f t="shared" si="0"/>
        <v>Добавить вид теплоносителя (параметры теплоносителя)</v>
      </c>
      <c r="AA26" s="591"/>
      <c r="AB26" s="591"/>
      <c r="AC26" s="591"/>
    </row>
    <row r="27" spans="1:29" ht="15" customHeight="1">
      <c r="A27" s="1237"/>
      <c r="B27" s="1237"/>
      <c r="C27" s="1237"/>
      <c r="D27" s="1237"/>
      <c r="E27" s="1237"/>
      <c r="F27" s="869"/>
      <c r="G27" s="869"/>
      <c r="H27" s="867"/>
      <c r="I27" s="1237"/>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7"/>
      <c r="B28" s="1237"/>
      <c r="C28" s="1237"/>
      <c r="D28" s="1237"/>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7"/>
      <c r="B29" s="1237"/>
      <c r="C29" s="1237"/>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7"/>
      <c r="B30" s="1237"/>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7"/>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1" t="s">
        <v>633</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2" t="s">
        <v>491</v>
      </c>
      <c r="G2" s="1203"/>
      <c r="H2" s="1204"/>
      <c r="I2" s="808"/>
    </row>
    <row r="3" spans="1:20" ht="3" customHeight="1"/>
    <row r="4" spans="1:20" s="1009" customFormat="1" ht="11.25">
      <c r="A4" s="1015"/>
      <c r="B4" s="1015"/>
      <c r="C4" s="1015"/>
      <c r="D4" s="1015"/>
      <c r="F4" s="1154" t="s">
        <v>454</v>
      </c>
      <c r="G4" s="1154"/>
      <c r="H4" s="1154"/>
      <c r="I4" s="1205"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5"/>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23.12.2019</v>
      </c>
      <c r="I7" s="818" t="s">
        <v>493</v>
      </c>
      <c r="J7" s="617"/>
      <c r="K7" s="1015"/>
      <c r="L7" s="1015"/>
      <c r="M7" s="1015"/>
      <c r="N7" s="1015"/>
      <c r="O7" s="1015"/>
      <c r="P7" s="1015"/>
      <c r="Q7" s="1015"/>
      <c r="R7" s="1015"/>
      <c r="S7" s="1015"/>
      <c r="T7" s="1015"/>
    </row>
    <row r="8" spans="1:20" s="1009" customFormat="1" ht="45">
      <c r="A8" s="1206">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6"/>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06"/>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6"/>
      <c r="B11" s="1206">
        <v>1</v>
      </c>
      <c r="C11" s="1025"/>
      <c r="D11" s="1025"/>
      <c r="F11" s="1031" t="str">
        <f>"4."&amp;mergeValue(A11) &amp;"."&amp;mergeValue(B11)</f>
        <v>4.1.1</v>
      </c>
      <c r="G11" s="832" t="s">
        <v>593</v>
      </c>
      <c r="H11" s="1029" t="str">
        <f>IF(region_name="","",region_name)</f>
        <v>Тюменская область</v>
      </c>
      <c r="I11" s="818" t="s">
        <v>499</v>
      </c>
      <c r="J11" s="617"/>
      <c r="K11" s="1015"/>
      <c r="L11" s="1015"/>
      <c r="M11" s="1015"/>
      <c r="N11" s="1015"/>
      <c r="O11" s="1015"/>
      <c r="P11" s="1015"/>
      <c r="Q11" s="1015"/>
      <c r="R11" s="1015"/>
      <c r="S11" s="1015"/>
      <c r="T11" s="1015"/>
    </row>
    <row r="12" spans="1:20" s="1009" customFormat="1" ht="22.5">
      <c r="A12" s="1206"/>
      <c r="B12" s="1206"/>
      <c r="C12" s="1206">
        <v>1</v>
      </c>
      <c r="D12" s="1025"/>
      <c r="F12" s="1031" t="str">
        <f>"4."&amp;mergeValue(A12) &amp;"."&amp;mergeValue(B12)&amp;"."&amp;mergeValue(C12)</f>
        <v>4.1.1.1</v>
      </c>
      <c r="G12" s="819" t="s">
        <v>497</v>
      </c>
      <c r="H12" s="1029" t="str">
        <f>IF(Территории!H13="","","" &amp; Территории!H13 &amp; "")</f>
        <v>Нижнетавдинский муниципальный район</v>
      </c>
      <c r="I12" s="818" t="s">
        <v>500</v>
      </c>
      <c r="J12" s="617"/>
      <c r="K12" s="1015"/>
      <c r="L12" s="1015"/>
      <c r="M12" s="1015"/>
      <c r="N12" s="1015"/>
      <c r="O12" s="1015"/>
      <c r="P12" s="1015"/>
      <c r="Q12" s="1015"/>
      <c r="R12" s="1015"/>
      <c r="S12" s="1015"/>
      <c r="T12" s="1015"/>
    </row>
    <row r="13" spans="1:20" s="1009" customFormat="1" ht="56.25">
      <c r="A13" s="1206"/>
      <c r="B13" s="1206"/>
      <c r="C13" s="1206"/>
      <c r="D13" s="1025">
        <v>1</v>
      </c>
      <c r="F13" s="1031" t="str">
        <f>"4."&amp;mergeValue(A13) &amp;"."&amp;mergeValue(B13)&amp;"."&amp;mergeValue(C13)&amp;"."&amp;mergeValue(D13)</f>
        <v>4.1.1.1.1</v>
      </c>
      <c r="G13" s="820" t="s">
        <v>498</v>
      </c>
      <c r="H13" s="1029" t="str">
        <f>IF(Территории!R14="","","" &amp; Территории!R14 &amp; "")</f>
        <v>Нижнетавдинский муниципальный район (71632000)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1" t="s">
        <v>594</v>
      </c>
      <c r="H15" s="1201"/>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3"/>
  <sheetViews>
    <sheetView showGridLines="0" topLeftCell="I16" zoomScaleNormal="100" workbookViewId="0">
      <selection activeCell="T59" sqref="T59"/>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34" t="s">
        <v>632</v>
      </c>
      <c r="M5" s="1234"/>
      <c r="N5" s="1234"/>
      <c r="O5" s="1234"/>
      <c r="P5" s="1234"/>
      <c r="Q5" s="1234"/>
      <c r="R5" s="1234"/>
      <c r="S5" s="1234"/>
      <c r="T5" s="1234"/>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11" t="str">
        <f>IF(NameOrPr_ch="",IF(NameOrPr="","",NameOrPr),NameOrPr_ch)</f>
        <v xml:space="preserve">Департамента тарифной и ценовой политики Тюменской области </v>
      </c>
      <c r="P7" s="1211"/>
      <c r="Q7" s="1211"/>
      <c r="R7" s="1211"/>
      <c r="S7" s="1211"/>
      <c r="T7" s="1211"/>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597</v>
      </c>
      <c r="N8" s="668"/>
      <c r="O8" s="1211" t="str">
        <f>IF(datePr_ch="",IF(datePr="","",datePr),datePr_ch)</f>
        <v>18.12.2019</v>
      </c>
      <c r="P8" s="1211"/>
      <c r="Q8" s="1211"/>
      <c r="R8" s="1211"/>
      <c r="S8" s="1211"/>
      <c r="T8" s="1211"/>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596</v>
      </c>
      <c r="N9" s="668"/>
      <c r="O9" s="1211" t="str">
        <f>IF(numberPr_ch="",IF(numberPr="","",numberPr),numberPr_ch)</f>
        <v>631/01-21</v>
      </c>
      <c r="P9" s="1211"/>
      <c r="Q9" s="1211"/>
      <c r="R9" s="1211"/>
      <c r="S9" s="1211"/>
      <c r="T9" s="1211"/>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11" t="str">
        <f>IF(IstPub_ch="",IF(IstPub="","",IstPub),IstPub_ch)</f>
        <v>Официальный портал органов государственной власти Тюменской области</v>
      </c>
      <c r="P10" s="1211"/>
      <c r="Q10" s="1211"/>
      <c r="R10" s="1211"/>
      <c r="S10" s="1211"/>
      <c r="T10" s="1211"/>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5"/>
      <c r="M11" s="1235"/>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12"/>
      <c r="P12" s="1212"/>
      <c r="Q12" s="1212"/>
      <c r="R12" s="1212"/>
      <c r="S12" s="1212"/>
      <c r="T12" s="1212"/>
      <c r="U12" s="1212"/>
      <c r="V12" s="1212" t="s">
        <v>1835</v>
      </c>
      <c r="W12" s="1212"/>
      <c r="X12" s="1212"/>
      <c r="Y12" s="1212"/>
      <c r="Z12" s="1212"/>
      <c r="AA12" s="1212"/>
      <c r="AB12" s="1212"/>
    </row>
    <row r="13" spans="1:41">
      <c r="J13" s="997"/>
      <c r="K13" s="997"/>
      <c r="L13" s="1154" t="s">
        <v>454</v>
      </c>
      <c r="M13" s="1154"/>
      <c r="N13" s="1154"/>
      <c r="O13" s="1154"/>
      <c r="P13" s="1154"/>
      <c r="Q13" s="1154"/>
      <c r="R13" s="1154"/>
      <c r="S13" s="1154"/>
      <c r="T13" s="1154"/>
      <c r="U13" s="1154"/>
      <c r="V13" s="1154"/>
      <c r="W13" s="1154"/>
      <c r="X13" s="1154"/>
      <c r="Y13" s="1154"/>
      <c r="Z13" s="1154"/>
      <c r="AA13" s="1154"/>
      <c r="AB13" s="1154"/>
      <c r="AC13" s="1154"/>
      <c r="AD13" s="1154" t="s">
        <v>455</v>
      </c>
    </row>
    <row r="14" spans="1:41" ht="14.25" customHeight="1">
      <c r="J14" s="997"/>
      <c r="K14" s="997"/>
      <c r="L14" s="1218" t="s">
        <v>92</v>
      </c>
      <c r="M14" s="1218" t="s">
        <v>640</v>
      </c>
      <c r="N14" s="663"/>
      <c r="O14" s="1219" t="s">
        <v>642</v>
      </c>
      <c r="P14" s="1220"/>
      <c r="Q14" s="1220"/>
      <c r="R14" s="1220"/>
      <c r="S14" s="1220"/>
      <c r="T14" s="1221"/>
      <c r="U14" s="1229" t="s">
        <v>341</v>
      </c>
      <c r="V14" s="1219" t="s">
        <v>642</v>
      </c>
      <c r="W14" s="1220"/>
      <c r="X14" s="1220"/>
      <c r="Y14" s="1220"/>
      <c r="Z14" s="1220"/>
      <c r="AA14" s="1221"/>
      <c r="AB14" s="1229" t="s">
        <v>341</v>
      </c>
      <c r="AC14" s="1215" t="s">
        <v>275</v>
      </c>
      <c r="AD14" s="1154"/>
    </row>
    <row r="15" spans="1:41" ht="14.25" customHeight="1">
      <c r="J15" s="997"/>
      <c r="K15" s="997"/>
      <c r="L15" s="1218"/>
      <c r="M15" s="1218"/>
      <c r="N15" s="664"/>
      <c r="O15" s="1224" t="s">
        <v>606</v>
      </c>
      <c r="P15" s="1222" t="s">
        <v>271</v>
      </c>
      <c r="Q15" s="1223"/>
      <c r="R15" s="1226" t="s">
        <v>655</v>
      </c>
      <c r="S15" s="1227"/>
      <c r="T15" s="1228"/>
      <c r="U15" s="1230"/>
      <c r="V15" s="1224" t="s">
        <v>606</v>
      </c>
      <c r="W15" s="1222" t="s">
        <v>271</v>
      </c>
      <c r="X15" s="1223"/>
      <c r="Y15" s="1226" t="s">
        <v>655</v>
      </c>
      <c r="Z15" s="1227"/>
      <c r="AA15" s="1228"/>
      <c r="AB15" s="1230"/>
      <c r="AC15" s="1216"/>
      <c r="AD15" s="1154"/>
    </row>
    <row r="16" spans="1:41" ht="33.75" customHeight="1">
      <c r="J16" s="997"/>
      <c r="K16" s="997"/>
      <c r="L16" s="1218"/>
      <c r="M16" s="1218"/>
      <c r="N16" s="665"/>
      <c r="O16" s="1225"/>
      <c r="P16" s="758" t="s">
        <v>607</v>
      </c>
      <c r="Q16" s="758" t="s">
        <v>6</v>
      </c>
      <c r="R16" s="1030" t="s">
        <v>274</v>
      </c>
      <c r="S16" s="1213" t="s">
        <v>273</v>
      </c>
      <c r="T16" s="1214"/>
      <c r="U16" s="1231"/>
      <c r="V16" s="1225"/>
      <c r="W16" s="758" t="s">
        <v>607</v>
      </c>
      <c r="X16" s="758" t="s">
        <v>6</v>
      </c>
      <c r="Y16" s="1110" t="s">
        <v>274</v>
      </c>
      <c r="Z16" s="1213" t="s">
        <v>273</v>
      </c>
      <c r="AA16" s="1214"/>
      <c r="AB16" s="1231"/>
      <c r="AC16" s="1217"/>
      <c r="AD16" s="1154"/>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6">
        <f ca="1">OFFSET(S17,0,-1)+1</f>
        <v>7</v>
      </c>
      <c r="T17" s="1236"/>
      <c r="U17" s="1027">
        <f ca="1">OFFSET(U17,0,-2)+1</f>
        <v>8</v>
      </c>
      <c r="V17" s="1108">
        <f ca="1">OFFSET(V17,0,-1)+1</f>
        <v>9</v>
      </c>
      <c r="W17" s="1108">
        <f ca="1">OFFSET(W17,0,-1)+1</f>
        <v>10</v>
      </c>
      <c r="X17" s="1108">
        <f ca="1">OFFSET(X17,0,-1)+1</f>
        <v>11</v>
      </c>
      <c r="Y17" s="1108">
        <f ca="1">OFFSET(Y17,0,-1)+1</f>
        <v>12</v>
      </c>
      <c r="Z17" s="1236">
        <f ca="1">OFFSET(Z17,0,-1)+1</f>
        <v>13</v>
      </c>
      <c r="AA17" s="1236"/>
      <c r="AB17" s="1108">
        <f ca="1">OFFSET(AB17,0,-2)+1</f>
        <v>14</v>
      </c>
      <c r="AC17" s="651">
        <f ca="1">OFFSET(AC17,0,-1)</f>
        <v>14</v>
      </c>
      <c r="AD17" s="1027">
        <f ca="1">OFFSET(AD17,0,-1)+1</f>
        <v>15</v>
      </c>
    </row>
    <row r="18" spans="1:43" ht="22.5">
      <c r="A18" s="1237">
        <v>1</v>
      </c>
      <c r="B18" s="1017"/>
      <c r="C18" s="1017"/>
      <c r="D18" s="1017"/>
      <c r="E18" s="983"/>
      <c r="F18" s="1028"/>
      <c r="G18" s="1028"/>
      <c r="H18" s="1028"/>
      <c r="I18" s="985"/>
      <c r="J18" s="981"/>
      <c r="K18" s="965"/>
      <c r="L18" s="1032">
        <f>mergeValue(A18)</f>
        <v>1</v>
      </c>
      <c r="M18" s="643" t="s">
        <v>20</v>
      </c>
      <c r="N18" s="648"/>
      <c r="O18" s="1238" t="str">
        <f>IF('Перечень тарифов'!J21="","","" &amp; 'Перечень тарифов'!J21 &amp; "")</f>
        <v>Льготные тарифы на тепловую энергию для населения п. Карагандинский Нижнетавдинского муниципального района Тюменской области</v>
      </c>
      <c r="P18" s="1238"/>
      <c r="Q18" s="1238"/>
      <c r="R18" s="1238"/>
      <c r="S18" s="1238"/>
      <c r="T18" s="1238"/>
      <c r="U18" s="1238"/>
      <c r="V18" s="1238"/>
      <c r="W18" s="1238"/>
      <c r="X18" s="1238"/>
      <c r="Y18" s="1238"/>
      <c r="Z18" s="1238"/>
      <c r="AA18" s="1238"/>
      <c r="AB18" s="1238"/>
      <c r="AC18" s="1238"/>
      <c r="AD18" s="632" t="s">
        <v>476</v>
      </c>
      <c r="AF18" s="831"/>
      <c r="AG18" s="831" t="str">
        <f t="shared" ref="AG18:AG31" si="0">IF(M18="","",M18 )</f>
        <v>Наименование тарифа</v>
      </c>
      <c r="AH18" s="831"/>
      <c r="AI18" s="831"/>
      <c r="AJ18" s="831"/>
      <c r="AP18" s="1010"/>
      <c r="AQ18" s="1010"/>
    </row>
    <row r="19" spans="1:43" hidden="1">
      <c r="A19" s="1237"/>
      <c r="B19" s="1237">
        <v>1</v>
      </c>
      <c r="C19" s="1017"/>
      <c r="D19" s="1017"/>
      <c r="E19" s="1028"/>
      <c r="F19" s="1028"/>
      <c r="G19" s="1028"/>
      <c r="H19" s="1028"/>
      <c r="I19" s="1023"/>
      <c r="J19" s="956"/>
      <c r="K19" s="959"/>
      <c r="L19" s="1032" t="str">
        <f>mergeValue(A19) &amp;"."&amp; mergeValue(B19)</f>
        <v>1.1</v>
      </c>
      <c r="M19" s="694"/>
      <c r="N19" s="648"/>
      <c r="O19" s="1238"/>
      <c r="P19" s="1238"/>
      <c r="Q19" s="1238"/>
      <c r="R19" s="1238"/>
      <c r="S19" s="1238"/>
      <c r="T19" s="1238"/>
      <c r="U19" s="1238"/>
      <c r="V19" s="1238"/>
      <c r="W19" s="1238"/>
      <c r="X19" s="1238"/>
      <c r="Y19" s="1238"/>
      <c r="Z19" s="1238"/>
      <c r="AA19" s="1238"/>
      <c r="AB19" s="1238"/>
      <c r="AC19" s="1238"/>
      <c r="AD19" s="632"/>
      <c r="AF19" s="831"/>
      <c r="AG19" s="831" t="str">
        <f t="shared" si="0"/>
        <v/>
      </c>
      <c r="AH19" s="831"/>
      <c r="AI19" s="831"/>
      <c r="AJ19" s="831"/>
      <c r="AP19" s="1010"/>
      <c r="AQ19" s="1010"/>
    </row>
    <row r="20" spans="1:43" hidden="1">
      <c r="A20" s="1237"/>
      <c r="B20" s="1237"/>
      <c r="C20" s="1237">
        <v>1</v>
      </c>
      <c r="D20" s="1017"/>
      <c r="E20" s="1028"/>
      <c r="F20" s="1028"/>
      <c r="G20" s="1028"/>
      <c r="H20" s="1028"/>
      <c r="I20" s="964"/>
      <c r="J20" s="956"/>
      <c r="K20" s="959"/>
      <c r="L20" s="1032" t="str">
        <f>mergeValue(A20) &amp;"."&amp; mergeValue(B20)&amp;"."&amp; mergeValue(C20)</f>
        <v>1.1.1</v>
      </c>
      <c r="M20" s="695"/>
      <c r="N20" s="648"/>
      <c r="O20" s="1238"/>
      <c r="P20" s="1238"/>
      <c r="Q20" s="1238"/>
      <c r="R20" s="1238"/>
      <c r="S20" s="1238"/>
      <c r="T20" s="1238"/>
      <c r="U20" s="1238"/>
      <c r="V20" s="1238"/>
      <c r="W20" s="1238"/>
      <c r="X20" s="1238"/>
      <c r="Y20" s="1238"/>
      <c r="Z20" s="1238"/>
      <c r="AA20" s="1238"/>
      <c r="AB20" s="1238"/>
      <c r="AC20" s="1238"/>
      <c r="AD20" s="632"/>
      <c r="AF20" s="831"/>
      <c r="AG20" s="831" t="str">
        <f t="shared" si="0"/>
        <v/>
      </c>
      <c r="AH20" s="831"/>
      <c r="AI20" s="831"/>
      <c r="AJ20" s="831"/>
      <c r="AP20" s="1010"/>
      <c r="AQ20" s="1010"/>
    </row>
    <row r="21" spans="1:43" hidden="1">
      <c r="A21" s="1237"/>
      <c r="B21" s="1237"/>
      <c r="C21" s="1237"/>
      <c r="D21" s="1237">
        <v>1</v>
      </c>
      <c r="E21" s="1028"/>
      <c r="F21" s="1028"/>
      <c r="G21" s="1028"/>
      <c r="H21" s="1028"/>
      <c r="I21" s="964"/>
      <c r="J21" s="956"/>
      <c r="K21" s="959"/>
      <c r="L21" s="1032" t="str">
        <f>mergeValue(A21) &amp;"."&amp; mergeValue(B21)&amp;"."&amp; mergeValue(C21)&amp;"."&amp; mergeValue(D21)</f>
        <v>1.1.1.1</v>
      </c>
      <c r="M21" s="696"/>
      <c r="N21" s="648"/>
      <c r="O21" s="1238"/>
      <c r="P21" s="1238"/>
      <c r="Q21" s="1238"/>
      <c r="R21" s="1238"/>
      <c r="S21" s="1238"/>
      <c r="T21" s="1238"/>
      <c r="U21" s="1238"/>
      <c r="V21" s="1238"/>
      <c r="W21" s="1238"/>
      <c r="X21" s="1238"/>
      <c r="Y21" s="1238"/>
      <c r="Z21" s="1238"/>
      <c r="AA21" s="1238"/>
      <c r="AB21" s="1238"/>
      <c r="AC21" s="1238"/>
      <c r="AD21" s="632"/>
      <c r="AF21" s="831"/>
      <c r="AG21" s="831" t="str">
        <f t="shared" si="0"/>
        <v/>
      </c>
      <c r="AH21" s="831"/>
      <c r="AI21" s="831"/>
      <c r="AJ21" s="831"/>
      <c r="AP21" s="1010"/>
      <c r="AQ21" s="1010"/>
    </row>
    <row r="22" spans="1:43" ht="101.25">
      <c r="A22" s="1237"/>
      <c r="B22" s="1237"/>
      <c r="C22" s="1237"/>
      <c r="D22" s="1237"/>
      <c r="E22" s="1237">
        <v>1</v>
      </c>
      <c r="F22" s="1028"/>
      <c r="G22" s="1028"/>
      <c r="H22" s="1017">
        <v>1</v>
      </c>
      <c r="I22" s="1237">
        <v>1</v>
      </c>
      <c r="J22" s="1028"/>
      <c r="K22" s="967"/>
      <c r="L22" s="1032" t="str">
        <f>mergeValue(A22) &amp;"."&amp; mergeValue(B22)&amp;"."&amp; mergeValue(C22)&amp;"."&amp; mergeValue(D22)&amp;"."&amp; mergeValue(E22)</f>
        <v>1.1.1.1.1</v>
      </c>
      <c r="M22" s="556" t="s">
        <v>9</v>
      </c>
      <c r="N22" s="648"/>
      <c r="O22" s="1240" t="s">
        <v>23</v>
      </c>
      <c r="P22" s="1241"/>
      <c r="Q22" s="1241"/>
      <c r="R22" s="1241"/>
      <c r="S22" s="1241"/>
      <c r="T22" s="1241"/>
      <c r="U22" s="1241"/>
      <c r="V22" s="1241"/>
      <c r="W22" s="1241"/>
      <c r="X22" s="1241"/>
      <c r="Y22" s="1241"/>
      <c r="Z22" s="1241"/>
      <c r="AA22" s="1241"/>
      <c r="AB22" s="1241"/>
      <c r="AC22" s="1242"/>
      <c r="AD22" s="632" t="s">
        <v>639</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37"/>
      <c r="B23" s="1237"/>
      <c r="C23" s="1237"/>
      <c r="D23" s="1237"/>
      <c r="E23" s="1237"/>
      <c r="F23" s="1237">
        <v>1</v>
      </c>
      <c r="G23" s="1017"/>
      <c r="H23" s="1017"/>
      <c r="I23" s="1237"/>
      <c r="J23" s="1237">
        <v>1</v>
      </c>
      <c r="K23" s="968"/>
      <c r="L23" s="1032" t="str">
        <f>mergeValue(A23) &amp;"."&amp; mergeValue(B23)&amp;"."&amp; mergeValue(C23)&amp;"."&amp; mergeValue(D23)&amp;"."&amp; mergeValue(E23)&amp;"."&amp; mergeValue(F23)</f>
        <v>1.1.1.1.1.1</v>
      </c>
      <c r="M23" s="557" t="s">
        <v>10</v>
      </c>
      <c r="N23" s="648"/>
      <c r="O23" s="1240" t="s">
        <v>783</v>
      </c>
      <c r="P23" s="1241"/>
      <c r="Q23" s="1241"/>
      <c r="R23" s="1241"/>
      <c r="S23" s="1241"/>
      <c r="T23" s="1241"/>
      <c r="U23" s="1241"/>
      <c r="V23" s="1241"/>
      <c r="W23" s="1241"/>
      <c r="X23" s="1241"/>
      <c r="Y23" s="1241"/>
      <c r="Z23" s="1241"/>
      <c r="AA23" s="1241"/>
      <c r="AB23" s="1241"/>
      <c r="AC23" s="1242"/>
      <c r="AD23" s="632" t="s">
        <v>637</v>
      </c>
      <c r="AF23" s="831"/>
      <c r="AG23" s="831" t="str">
        <f t="shared" si="0"/>
        <v>Группа потребителей</v>
      </c>
      <c r="AH23" s="831"/>
      <c r="AI23" s="831"/>
      <c r="AJ23" s="831"/>
      <c r="AP23" s="1010"/>
      <c r="AQ23" s="1010"/>
    </row>
    <row r="24" spans="1:43" ht="17.100000000000001" customHeight="1">
      <c r="A24" s="1237"/>
      <c r="B24" s="1237"/>
      <c r="C24" s="1237"/>
      <c r="D24" s="1237"/>
      <c r="E24" s="1237"/>
      <c r="F24" s="1237"/>
      <c r="G24" s="1017">
        <v>1</v>
      </c>
      <c r="H24" s="1017"/>
      <c r="I24" s="1237"/>
      <c r="J24" s="1237"/>
      <c r="K24" s="968">
        <v>1</v>
      </c>
      <c r="L24" s="1032" t="str">
        <f>mergeValue(A24) &amp;"."&amp; mergeValue(B24)&amp;"."&amp; mergeValue(C24)&amp;"."&amp; mergeValue(D24)&amp;"."&amp; mergeValue(E24)&amp;"."&amp; mergeValue(F24)&amp;"."&amp; mergeValue(G24)</f>
        <v>1.1.1.1.1.1.1</v>
      </c>
      <c r="M24" s="1071" t="s">
        <v>643</v>
      </c>
      <c r="N24" s="648"/>
      <c r="O24" s="685">
        <v>1854.31</v>
      </c>
      <c r="P24" s="765"/>
      <c r="Q24" s="1096"/>
      <c r="R24" s="1232" t="s">
        <v>1390</v>
      </c>
      <c r="S24" s="1233" t="s">
        <v>84</v>
      </c>
      <c r="T24" s="1232" t="s">
        <v>1838</v>
      </c>
      <c r="U24" s="1233" t="s">
        <v>84</v>
      </c>
      <c r="V24" s="685">
        <v>1928.48</v>
      </c>
      <c r="W24" s="765"/>
      <c r="X24" s="1096"/>
      <c r="Y24" s="1232" t="s">
        <v>1839</v>
      </c>
      <c r="Z24" s="1233" t="s">
        <v>84</v>
      </c>
      <c r="AA24" s="1232" t="s">
        <v>1391</v>
      </c>
      <c r="AB24" s="1233" t="s">
        <v>85</v>
      </c>
      <c r="AC24" s="765"/>
      <c r="AD24" s="1208" t="s">
        <v>656</v>
      </c>
      <c r="AE24" s="1010" t="str">
        <f>strCheckDate(O28:AC28)</f>
        <v/>
      </c>
      <c r="AF24" s="831"/>
      <c r="AG24" s="831" t="str">
        <f t="shared" si="0"/>
        <v>вода</v>
      </c>
      <c r="AH24" s="831"/>
      <c r="AI24" s="831"/>
      <c r="AJ24" s="831"/>
      <c r="AP24" s="1010"/>
      <c r="AQ24" s="1010"/>
    </row>
    <row r="25" spans="1:43" s="1063" customFormat="1" ht="17.100000000000001" customHeight="1">
      <c r="A25" s="1237"/>
      <c r="B25" s="1237"/>
      <c r="C25" s="1237"/>
      <c r="D25" s="1237"/>
      <c r="E25" s="1237"/>
      <c r="F25" s="1237"/>
      <c r="G25" s="1081">
        <v>2</v>
      </c>
      <c r="H25" s="1081"/>
      <c r="I25" s="1237"/>
      <c r="J25" s="1237"/>
      <c r="K25" s="1111" t="s">
        <v>1835</v>
      </c>
      <c r="L25" s="1112" t="str">
        <f>mergeValue(A25) &amp;"."&amp; mergeValue(B25)&amp;"."&amp; mergeValue(C25)&amp;"."&amp; mergeValue(D25)&amp;"."&amp; mergeValue(E25)&amp;"."&amp; mergeValue(F25)&amp;"."&amp; mergeValue(G25)</f>
        <v>1.1.1.1.1.1.2</v>
      </c>
      <c r="M25" s="1071" t="s">
        <v>643</v>
      </c>
      <c r="N25" s="648"/>
      <c r="O25" s="685">
        <v>1545.26</v>
      </c>
      <c r="P25" s="765"/>
      <c r="Q25" s="1096"/>
      <c r="R25" s="1232"/>
      <c r="S25" s="1233"/>
      <c r="T25" s="1232"/>
      <c r="U25" s="1233"/>
      <c r="V25" s="685">
        <v>1607.07</v>
      </c>
      <c r="W25" s="765"/>
      <c r="X25" s="1096"/>
      <c r="Y25" s="1232"/>
      <c r="Z25" s="1233"/>
      <c r="AA25" s="1232"/>
      <c r="AB25" s="1233"/>
      <c r="AC25" s="765"/>
      <c r="AD25" s="1209"/>
      <c r="AE25" s="1010" t="str">
        <f>strCheckDate(O28:AC28)</f>
        <v/>
      </c>
      <c r="AF25" s="831"/>
      <c r="AG25" s="831" t="str">
        <f t="shared" si="0"/>
        <v>вода</v>
      </c>
      <c r="AH25" s="831"/>
      <c r="AI25" s="831"/>
      <c r="AJ25" s="831"/>
      <c r="AK25" s="1010"/>
      <c r="AL25" s="1010"/>
      <c r="AM25" s="1010"/>
      <c r="AN25" s="1010"/>
      <c r="AO25" s="1010"/>
      <c r="AP25" s="1010"/>
      <c r="AQ25" s="1010"/>
    </row>
    <row r="26" spans="1:43" s="1063" customFormat="1" ht="17.100000000000001" customHeight="1">
      <c r="A26" s="1237"/>
      <c r="B26" s="1237"/>
      <c r="C26" s="1237"/>
      <c r="D26" s="1237"/>
      <c r="E26" s="1237"/>
      <c r="F26" s="1237"/>
      <c r="G26" s="1081">
        <v>3</v>
      </c>
      <c r="H26" s="1081"/>
      <c r="I26" s="1237"/>
      <c r="J26" s="1237"/>
      <c r="K26" s="1111" t="s">
        <v>1835</v>
      </c>
      <c r="L26" s="1112" t="str">
        <f>mergeValue(A26) &amp;"."&amp; mergeValue(B26)&amp;"."&amp; mergeValue(C26)&amp;"."&amp; mergeValue(D26)&amp;"."&amp; mergeValue(E26)&amp;"."&amp; mergeValue(F26)&amp;"."&amp; mergeValue(G26)</f>
        <v>1.1.1.1.1.1.3</v>
      </c>
      <c r="M26" s="1071" t="s">
        <v>643</v>
      </c>
      <c r="N26" s="648"/>
      <c r="O26" s="685">
        <v>1934.47</v>
      </c>
      <c r="P26" s="765"/>
      <c r="Q26" s="1096"/>
      <c r="R26" s="1232"/>
      <c r="S26" s="1233"/>
      <c r="T26" s="1232"/>
      <c r="U26" s="1233"/>
      <c r="V26" s="685">
        <v>2011.84</v>
      </c>
      <c r="W26" s="765"/>
      <c r="X26" s="1096"/>
      <c r="Y26" s="1232"/>
      <c r="Z26" s="1233"/>
      <c r="AA26" s="1232"/>
      <c r="AB26" s="1233"/>
      <c r="AC26" s="765"/>
      <c r="AD26" s="1209"/>
      <c r="AE26" s="1010" t="str">
        <f>strCheckDate(O28:AC28)</f>
        <v/>
      </c>
      <c r="AF26" s="831"/>
      <c r="AG26" s="831" t="str">
        <f t="shared" si="0"/>
        <v>вода</v>
      </c>
      <c r="AH26" s="831"/>
      <c r="AI26" s="831"/>
      <c r="AJ26" s="831"/>
      <c r="AK26" s="1010"/>
      <c r="AL26" s="1010"/>
      <c r="AM26" s="1010"/>
      <c r="AN26" s="1010"/>
      <c r="AO26" s="1010"/>
      <c r="AP26" s="1010"/>
      <c r="AQ26" s="1010"/>
    </row>
    <row r="27" spans="1:43" s="1063" customFormat="1" ht="17.100000000000001" customHeight="1">
      <c r="A27" s="1237"/>
      <c r="B27" s="1237"/>
      <c r="C27" s="1237"/>
      <c r="D27" s="1237"/>
      <c r="E27" s="1237"/>
      <c r="F27" s="1237"/>
      <c r="G27" s="1081">
        <v>4</v>
      </c>
      <c r="H27" s="1081"/>
      <c r="I27" s="1237"/>
      <c r="J27" s="1237"/>
      <c r="K27" s="1111" t="s">
        <v>1835</v>
      </c>
      <c r="L27" s="1112" t="str">
        <f>mergeValue(A27) &amp;"."&amp; mergeValue(B27)&amp;"."&amp; mergeValue(C27)&amp;"."&amp; mergeValue(D27)&amp;"."&amp; mergeValue(E27)&amp;"."&amp; mergeValue(F27)&amp;"."&amp; mergeValue(G27)</f>
        <v>1.1.1.1.1.1.4</v>
      </c>
      <c r="M27" s="1071" t="s">
        <v>643</v>
      </c>
      <c r="N27" s="648"/>
      <c r="O27" s="685">
        <v>1612.06</v>
      </c>
      <c r="P27" s="765"/>
      <c r="Q27" s="1096"/>
      <c r="R27" s="1232"/>
      <c r="S27" s="1233"/>
      <c r="T27" s="1232"/>
      <c r="U27" s="1233"/>
      <c r="V27" s="685">
        <v>1676.53</v>
      </c>
      <c r="W27" s="765"/>
      <c r="X27" s="1096"/>
      <c r="Y27" s="1232"/>
      <c r="Z27" s="1233"/>
      <c r="AA27" s="1232"/>
      <c r="AB27" s="1233"/>
      <c r="AC27" s="765"/>
      <c r="AD27" s="1209"/>
      <c r="AE27" s="1010" t="str">
        <f>strCheckDate(O28:AC28)</f>
        <v/>
      </c>
      <c r="AF27" s="831"/>
      <c r="AG27" s="831" t="str">
        <f t="shared" si="0"/>
        <v>вода</v>
      </c>
      <c r="AH27" s="831"/>
      <c r="AI27" s="831"/>
      <c r="AJ27" s="831"/>
      <c r="AK27" s="1010"/>
      <c r="AL27" s="1010"/>
      <c r="AM27" s="1010"/>
      <c r="AN27" s="1010"/>
      <c r="AO27" s="1010"/>
      <c r="AP27" s="1010"/>
      <c r="AQ27" s="1010"/>
    </row>
    <row r="28" spans="1:43" ht="11.25" hidden="1" customHeight="1">
      <c r="A28" s="1237"/>
      <c r="B28" s="1237"/>
      <c r="C28" s="1237"/>
      <c r="D28" s="1237"/>
      <c r="E28" s="1237"/>
      <c r="F28" s="1237"/>
      <c r="G28" s="1017"/>
      <c r="H28" s="1017"/>
      <c r="I28" s="1237"/>
      <c r="J28" s="1237"/>
      <c r="K28" s="968"/>
      <c r="L28" s="802"/>
      <c r="M28" s="648"/>
      <c r="N28" s="648"/>
      <c r="O28" s="765"/>
      <c r="P28" s="765"/>
      <c r="Q28" s="771" t="str">
        <f>R24 &amp; "-" &amp; T24</f>
        <v>01.01.2020-30.06.2020</v>
      </c>
      <c r="R28" s="1232"/>
      <c r="S28" s="1233"/>
      <c r="T28" s="1232"/>
      <c r="U28" s="1233"/>
      <c r="V28" s="765"/>
      <c r="W28" s="765"/>
      <c r="X28" s="771" t="str">
        <f>Y24 &amp; "-" &amp; AA24</f>
        <v>01.07.2020-31.12.2020</v>
      </c>
      <c r="Y28" s="1232"/>
      <c r="Z28" s="1233"/>
      <c r="AA28" s="1232"/>
      <c r="AB28" s="1233"/>
      <c r="AC28" s="765"/>
      <c r="AD28" s="1209"/>
      <c r="AF28" s="831"/>
      <c r="AG28" s="831" t="str">
        <f t="shared" si="0"/>
        <v/>
      </c>
      <c r="AH28" s="831"/>
      <c r="AI28" s="831"/>
      <c r="AJ28" s="831"/>
      <c r="AP28" s="1010"/>
      <c r="AQ28" s="1010"/>
    </row>
    <row r="29" spans="1:43" ht="15" customHeight="1">
      <c r="A29" s="1237"/>
      <c r="B29" s="1237"/>
      <c r="C29" s="1237"/>
      <c r="D29" s="1237"/>
      <c r="E29" s="1237"/>
      <c r="F29" s="1237"/>
      <c r="G29" s="1028"/>
      <c r="H29" s="1017"/>
      <c r="I29" s="1237"/>
      <c r="J29" s="1237"/>
      <c r="K29" s="967"/>
      <c r="L29" s="690"/>
      <c r="M29" s="559" t="s">
        <v>25</v>
      </c>
      <c r="N29" s="1008"/>
      <c r="O29" s="1008"/>
      <c r="P29" s="1008"/>
      <c r="Q29" s="1008"/>
      <c r="R29" s="1008"/>
      <c r="S29" s="1008"/>
      <c r="T29" s="1008"/>
      <c r="U29" s="1008"/>
      <c r="V29" s="1008"/>
      <c r="W29" s="1008"/>
      <c r="X29" s="1008"/>
      <c r="Y29" s="1008"/>
      <c r="Z29" s="1008"/>
      <c r="AA29" s="1008"/>
      <c r="AB29" s="1008"/>
      <c r="AC29" s="764"/>
      <c r="AD29" s="1210"/>
      <c r="AF29" s="831"/>
      <c r="AG29" s="831" t="str">
        <f t="shared" si="0"/>
        <v>Добавить вид теплоносителя (параметры теплоносителя)</v>
      </c>
      <c r="AH29" s="831"/>
      <c r="AI29" s="831"/>
      <c r="AJ29" s="831"/>
      <c r="AP29" s="1010"/>
      <c r="AQ29" s="1010"/>
    </row>
    <row r="30" spans="1:43" ht="15" customHeight="1">
      <c r="A30" s="1237"/>
      <c r="B30" s="1237"/>
      <c r="C30" s="1237"/>
      <c r="D30" s="1237"/>
      <c r="E30" s="1237"/>
      <c r="F30" s="1028"/>
      <c r="G30" s="1028"/>
      <c r="H30" s="1017"/>
      <c r="I30" s="1237"/>
      <c r="J30" s="1028"/>
      <c r="K30" s="967"/>
      <c r="L30" s="690"/>
      <c r="M30" s="558" t="s">
        <v>11</v>
      </c>
      <c r="N30" s="1008"/>
      <c r="O30" s="1008"/>
      <c r="P30" s="1008"/>
      <c r="Q30" s="1008"/>
      <c r="R30" s="1008"/>
      <c r="S30" s="1008"/>
      <c r="T30" s="1008"/>
      <c r="U30" s="1007"/>
      <c r="V30" s="1008"/>
      <c r="W30" s="1008"/>
      <c r="X30" s="1008"/>
      <c r="Y30" s="1008"/>
      <c r="Z30" s="1008"/>
      <c r="AA30" s="1008"/>
      <c r="AB30" s="1007"/>
      <c r="AC30" s="1008"/>
      <c r="AD30" s="667"/>
      <c r="AF30" s="831"/>
      <c r="AG30" s="831" t="str">
        <f t="shared" si="0"/>
        <v>Добавить группу потребителей</v>
      </c>
      <c r="AH30" s="831"/>
      <c r="AI30" s="831"/>
      <c r="AJ30" s="831"/>
      <c r="AP30" s="1010"/>
      <c r="AQ30" s="1010"/>
    </row>
    <row r="31" spans="1:43" ht="15" customHeight="1">
      <c r="A31" s="1237"/>
      <c r="B31" s="1237"/>
      <c r="C31" s="1237"/>
      <c r="D31" s="1237"/>
      <c r="E31" s="966"/>
      <c r="F31" s="1028"/>
      <c r="G31" s="1028"/>
      <c r="H31" s="1028"/>
      <c r="I31" s="981"/>
      <c r="J31" s="996"/>
      <c r="K31" s="965"/>
      <c r="L31" s="690"/>
      <c r="M31" s="1003" t="s">
        <v>12</v>
      </c>
      <c r="N31" s="1008"/>
      <c r="O31" s="1008"/>
      <c r="P31" s="1008"/>
      <c r="Q31" s="1008"/>
      <c r="R31" s="1008"/>
      <c r="S31" s="1008"/>
      <c r="T31" s="1008"/>
      <c r="U31" s="1007"/>
      <c r="V31" s="1008"/>
      <c r="W31" s="1008"/>
      <c r="X31" s="1008"/>
      <c r="Y31" s="1008"/>
      <c r="Z31" s="1008"/>
      <c r="AA31" s="1008"/>
      <c r="AB31" s="1007"/>
      <c r="AC31" s="1008"/>
      <c r="AD31" s="667"/>
      <c r="AF31" s="831"/>
      <c r="AG31" s="831" t="str">
        <f t="shared" si="0"/>
        <v>Добавить схему подключения</v>
      </c>
      <c r="AH31" s="831"/>
      <c r="AI31" s="831"/>
      <c r="AJ31" s="831"/>
      <c r="AP31" s="1010"/>
      <c r="AQ31" s="1010"/>
    </row>
    <row r="32" spans="1:43" ht="11.25">
      <c r="A32" s="992"/>
      <c r="B32" s="992"/>
      <c r="C32" s="992"/>
      <c r="D32" s="992"/>
      <c r="E32" s="992"/>
      <c r="F32" s="992"/>
      <c r="G32" s="992"/>
      <c r="H32" s="992"/>
      <c r="I32" s="992"/>
      <c r="J32" s="992"/>
      <c r="K32" s="992"/>
      <c r="AE32" s="992"/>
      <c r="AF32" s="992"/>
      <c r="AG32" s="992"/>
      <c r="AH32" s="992"/>
      <c r="AI32" s="992"/>
      <c r="AJ32" s="992"/>
      <c r="AK32" s="992"/>
      <c r="AL32" s="992"/>
      <c r="AM32" s="992"/>
      <c r="AN32" s="992"/>
      <c r="AO32" s="992"/>
    </row>
    <row r="33" spans="12:30" ht="90" customHeight="1">
      <c r="L33" s="1">
        <v>1</v>
      </c>
      <c r="M33" s="1201" t="s">
        <v>633</v>
      </c>
      <c r="N33" s="1201"/>
      <c r="O33" s="1201"/>
      <c r="P33" s="1201"/>
      <c r="Q33" s="1201"/>
      <c r="R33" s="1201"/>
      <c r="S33" s="1201"/>
      <c r="T33" s="1201"/>
      <c r="U33" s="1201"/>
      <c r="V33" s="1201"/>
      <c r="W33" s="1201"/>
      <c r="X33" s="1201"/>
      <c r="Y33" s="1201"/>
      <c r="Z33" s="1201"/>
      <c r="AA33" s="1201"/>
      <c r="AB33" s="1201"/>
      <c r="AC33" s="1201"/>
      <c r="AD33" s="1201"/>
    </row>
  </sheetData>
  <sheetProtection password="FA9C" sheet="1" objects="1" scenarios="1" formatColumns="0" formatRows="0"/>
  <dataConsolidate leftLabels="1"/>
  <mergeCells count="51">
    <mergeCell ref="L11:M11"/>
    <mergeCell ref="L5:T5"/>
    <mergeCell ref="O7:T7"/>
    <mergeCell ref="O8:T8"/>
    <mergeCell ref="O9:T9"/>
    <mergeCell ref="O10:T10"/>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A18:A31"/>
    <mergeCell ref="O18:AC18"/>
    <mergeCell ref="B19:B31"/>
    <mergeCell ref="O19:AC19"/>
    <mergeCell ref="C20:C31"/>
    <mergeCell ref="O20:AC20"/>
    <mergeCell ref="D21:D31"/>
    <mergeCell ref="U24:U28"/>
    <mergeCell ref="V12:AB12"/>
    <mergeCell ref="AD24:AD29"/>
    <mergeCell ref="M33:AD33"/>
    <mergeCell ref="O21:AC21"/>
    <mergeCell ref="E22:E30"/>
    <mergeCell ref="I22:I30"/>
    <mergeCell ref="O22:AC22"/>
    <mergeCell ref="F23:F29"/>
    <mergeCell ref="J23:J29"/>
    <mergeCell ref="O23:AC23"/>
    <mergeCell ref="R24:R28"/>
    <mergeCell ref="S24:S28"/>
    <mergeCell ref="T24:T28"/>
    <mergeCell ref="AB24:AB28"/>
    <mergeCell ref="S17:T17"/>
    <mergeCell ref="O12:U12"/>
    <mergeCell ref="Z16:AA16"/>
    <mergeCell ref="Z17:AA17"/>
    <mergeCell ref="Y24:Y28"/>
    <mergeCell ref="Z24:Z28"/>
    <mergeCell ref="AA24:AA28"/>
  </mergeCells>
  <dataValidations count="11">
    <dataValidation allowBlank="1" sqref="WWA983065:WWL983071 JO65561:JZ65567 TK65561:TV65567 ADG65561:ADR65567 ANC65561:ANN65567 AWY65561:AXJ65567 BGU65561:BHF65567 BQQ65561:BRB65567 CAM65561:CAX65567 CKI65561:CKT65567 CUE65561:CUP65567 DEA65561:DEL65567 DNW65561:DOH65567 DXS65561:DYD65567 EHO65561:EHZ65567 ERK65561:ERV65567 FBG65561:FBR65567 FLC65561:FLN65567 FUY65561:FVJ65567 GEU65561:GFF65567 GOQ65561:GPB65567 GYM65561:GYX65567 HII65561:HIT65567 HSE65561:HSP65567 ICA65561:ICL65567 ILW65561:IMH65567 IVS65561:IWD65567 JFO65561:JFZ65567 JPK65561:JPV65567 JZG65561:JZR65567 KJC65561:KJN65567 KSY65561:KTJ65567 LCU65561:LDF65567 LMQ65561:LNB65567 LWM65561:LWX65567 MGI65561:MGT65567 MQE65561:MQP65567 NAA65561:NAL65567 NJW65561:NKH65567 NTS65561:NUD65567 ODO65561:ODZ65567 ONK65561:ONV65567 OXG65561:OXR65567 PHC65561:PHN65567 PQY65561:PRJ65567 QAU65561:QBF65567 QKQ65561:QLB65567 QUM65561:QUX65567 REI65561:RET65567 ROE65561:ROP65567 RYA65561:RYL65567 SHW65561:SIH65567 SRS65561:SSD65567 TBO65561:TBZ65567 TLK65561:TLV65567 TVG65561:TVR65567 UFC65561:UFN65567 UOY65561:UPJ65567 UYU65561:UZF65567 VIQ65561:VJB65567 VSM65561:VSX65567 WCI65561:WCT65567 WME65561:WMP65567 WWA65561:WWL65567 JO131097:JZ131103 TK131097:TV131103 ADG131097:ADR131103 ANC131097:ANN131103 AWY131097:AXJ131103 BGU131097:BHF131103 BQQ131097:BRB131103 CAM131097:CAX131103 CKI131097:CKT131103 CUE131097:CUP131103 DEA131097:DEL131103 DNW131097:DOH131103 DXS131097:DYD131103 EHO131097:EHZ131103 ERK131097:ERV131103 FBG131097:FBR131103 FLC131097:FLN131103 FUY131097:FVJ131103 GEU131097:GFF131103 GOQ131097:GPB131103 GYM131097:GYX131103 HII131097:HIT131103 HSE131097:HSP131103 ICA131097:ICL131103 ILW131097:IMH131103 IVS131097:IWD131103 JFO131097:JFZ131103 JPK131097:JPV131103 JZG131097:JZR131103 KJC131097:KJN131103 KSY131097:KTJ131103 LCU131097:LDF131103 LMQ131097:LNB131103 LWM131097:LWX131103 MGI131097:MGT131103 MQE131097:MQP131103 NAA131097:NAL131103 NJW131097:NKH131103 NTS131097:NUD131103 ODO131097:ODZ131103 ONK131097:ONV131103 OXG131097:OXR131103 PHC131097:PHN131103 PQY131097:PRJ131103 QAU131097:QBF131103 QKQ131097:QLB131103 QUM131097:QUX131103 REI131097:RET131103 ROE131097:ROP131103 RYA131097:RYL131103 SHW131097:SIH131103 SRS131097:SSD131103 TBO131097:TBZ131103 TLK131097:TLV131103 TVG131097:TVR131103 UFC131097:UFN131103 UOY131097:UPJ131103 UYU131097:UZF131103 VIQ131097:VJB131103 VSM131097:VSX131103 WCI131097:WCT131103 WME131097:WMP131103 WWA131097:WWL131103 JO196633:JZ196639 TK196633:TV196639 ADG196633:ADR196639 ANC196633:ANN196639 AWY196633:AXJ196639 BGU196633:BHF196639 BQQ196633:BRB196639 CAM196633:CAX196639 CKI196633:CKT196639 CUE196633:CUP196639 DEA196633:DEL196639 DNW196633:DOH196639 DXS196633:DYD196639 EHO196633:EHZ196639 ERK196633:ERV196639 FBG196633:FBR196639 FLC196633:FLN196639 FUY196633:FVJ196639 GEU196633:GFF196639 GOQ196633:GPB196639 GYM196633:GYX196639 HII196633:HIT196639 HSE196633:HSP196639 ICA196633:ICL196639 ILW196633:IMH196639 IVS196633:IWD196639 JFO196633:JFZ196639 JPK196633:JPV196639 JZG196633:JZR196639 KJC196633:KJN196639 KSY196633:KTJ196639 LCU196633:LDF196639 LMQ196633:LNB196639 LWM196633:LWX196639 MGI196633:MGT196639 MQE196633:MQP196639 NAA196633:NAL196639 NJW196633:NKH196639 NTS196633:NUD196639 ODO196633:ODZ196639 ONK196633:ONV196639 OXG196633:OXR196639 PHC196633:PHN196639 PQY196633:PRJ196639 QAU196633:QBF196639 QKQ196633:QLB196639 QUM196633:QUX196639 REI196633:RET196639 ROE196633:ROP196639 RYA196633:RYL196639 SHW196633:SIH196639 SRS196633:SSD196639 TBO196633:TBZ196639 TLK196633:TLV196639 TVG196633:TVR196639 UFC196633:UFN196639 UOY196633:UPJ196639 UYU196633:UZF196639 VIQ196633:VJB196639 VSM196633:VSX196639 WCI196633:WCT196639 WME196633:WMP196639 WWA196633:WWL196639 JO262169:JZ262175 TK262169:TV262175 ADG262169:ADR262175 ANC262169:ANN262175 AWY262169:AXJ262175 BGU262169:BHF262175 BQQ262169:BRB262175 CAM262169:CAX262175 CKI262169:CKT262175 CUE262169:CUP262175 DEA262169:DEL262175 DNW262169:DOH262175 DXS262169:DYD262175 EHO262169:EHZ262175 ERK262169:ERV262175 FBG262169:FBR262175 FLC262169:FLN262175 FUY262169:FVJ262175 GEU262169:GFF262175 GOQ262169:GPB262175 GYM262169:GYX262175 HII262169:HIT262175 HSE262169:HSP262175 ICA262169:ICL262175 ILW262169:IMH262175 IVS262169:IWD262175 JFO262169:JFZ262175 JPK262169:JPV262175 JZG262169:JZR262175 KJC262169:KJN262175 KSY262169:KTJ262175 LCU262169:LDF262175 LMQ262169:LNB262175 LWM262169:LWX262175 MGI262169:MGT262175 MQE262169:MQP262175 NAA262169:NAL262175 NJW262169:NKH262175 NTS262169:NUD262175 ODO262169:ODZ262175 ONK262169:ONV262175 OXG262169:OXR262175 PHC262169:PHN262175 PQY262169:PRJ262175 QAU262169:QBF262175 QKQ262169:QLB262175 QUM262169:QUX262175 REI262169:RET262175 ROE262169:ROP262175 RYA262169:RYL262175 SHW262169:SIH262175 SRS262169:SSD262175 TBO262169:TBZ262175 TLK262169:TLV262175 TVG262169:TVR262175 UFC262169:UFN262175 UOY262169:UPJ262175 UYU262169:UZF262175 VIQ262169:VJB262175 VSM262169:VSX262175 WCI262169:WCT262175 WME262169:WMP262175 WWA262169:WWL262175 JO327705:JZ327711 TK327705:TV327711 ADG327705:ADR327711 ANC327705:ANN327711 AWY327705:AXJ327711 BGU327705:BHF327711 BQQ327705:BRB327711 CAM327705:CAX327711 CKI327705:CKT327711 CUE327705:CUP327711 DEA327705:DEL327711 DNW327705:DOH327711 DXS327705:DYD327711 EHO327705:EHZ327711 ERK327705:ERV327711 FBG327705:FBR327711 FLC327705:FLN327711 FUY327705:FVJ327711 GEU327705:GFF327711 GOQ327705:GPB327711 GYM327705:GYX327711 HII327705:HIT327711 HSE327705:HSP327711 ICA327705:ICL327711 ILW327705:IMH327711 IVS327705:IWD327711 JFO327705:JFZ327711 JPK327705:JPV327711 JZG327705:JZR327711 KJC327705:KJN327711 KSY327705:KTJ327711 LCU327705:LDF327711 LMQ327705:LNB327711 LWM327705:LWX327711 MGI327705:MGT327711 MQE327705:MQP327711 NAA327705:NAL327711 NJW327705:NKH327711 NTS327705:NUD327711 ODO327705:ODZ327711 ONK327705:ONV327711 OXG327705:OXR327711 PHC327705:PHN327711 PQY327705:PRJ327711 QAU327705:QBF327711 QKQ327705:QLB327711 QUM327705:QUX327711 REI327705:RET327711 ROE327705:ROP327711 RYA327705:RYL327711 SHW327705:SIH327711 SRS327705:SSD327711 TBO327705:TBZ327711 TLK327705:TLV327711 TVG327705:TVR327711 UFC327705:UFN327711 UOY327705:UPJ327711 UYU327705:UZF327711 VIQ327705:VJB327711 VSM327705:VSX327711 WCI327705:WCT327711 WME327705:WMP327711 WWA327705:WWL327711 JO393241:JZ393247 TK393241:TV393247 ADG393241:ADR393247 ANC393241:ANN393247 AWY393241:AXJ393247 BGU393241:BHF393247 BQQ393241:BRB393247 CAM393241:CAX393247 CKI393241:CKT393247 CUE393241:CUP393247 DEA393241:DEL393247 DNW393241:DOH393247 DXS393241:DYD393247 EHO393241:EHZ393247 ERK393241:ERV393247 FBG393241:FBR393247 FLC393241:FLN393247 FUY393241:FVJ393247 GEU393241:GFF393247 GOQ393241:GPB393247 GYM393241:GYX393247 HII393241:HIT393247 HSE393241:HSP393247 ICA393241:ICL393247 ILW393241:IMH393247 IVS393241:IWD393247 JFO393241:JFZ393247 JPK393241:JPV393247 JZG393241:JZR393247 KJC393241:KJN393247 KSY393241:KTJ393247 LCU393241:LDF393247 LMQ393241:LNB393247 LWM393241:LWX393247 MGI393241:MGT393247 MQE393241:MQP393247 NAA393241:NAL393247 NJW393241:NKH393247 NTS393241:NUD393247 ODO393241:ODZ393247 ONK393241:ONV393247 OXG393241:OXR393247 PHC393241:PHN393247 PQY393241:PRJ393247 QAU393241:QBF393247 QKQ393241:QLB393247 QUM393241:QUX393247 REI393241:RET393247 ROE393241:ROP393247 RYA393241:RYL393247 SHW393241:SIH393247 SRS393241:SSD393247 TBO393241:TBZ393247 TLK393241:TLV393247 TVG393241:TVR393247 UFC393241:UFN393247 UOY393241:UPJ393247 UYU393241:UZF393247 VIQ393241:VJB393247 VSM393241:VSX393247 WCI393241:WCT393247 WME393241:WMP393247 WWA393241:WWL393247 JO458777:JZ458783 TK458777:TV458783 ADG458777:ADR458783 ANC458777:ANN458783 AWY458777:AXJ458783 BGU458777:BHF458783 BQQ458777:BRB458783 CAM458777:CAX458783 CKI458777:CKT458783 CUE458777:CUP458783 DEA458777:DEL458783 DNW458777:DOH458783 DXS458777:DYD458783 EHO458777:EHZ458783 ERK458777:ERV458783 FBG458777:FBR458783 FLC458777:FLN458783 FUY458777:FVJ458783 GEU458777:GFF458783 GOQ458777:GPB458783 GYM458777:GYX458783 HII458777:HIT458783 HSE458777:HSP458783 ICA458777:ICL458783 ILW458777:IMH458783 IVS458777:IWD458783 JFO458777:JFZ458783 JPK458777:JPV458783 JZG458777:JZR458783 KJC458777:KJN458783 KSY458777:KTJ458783 LCU458777:LDF458783 LMQ458777:LNB458783 LWM458777:LWX458783 MGI458777:MGT458783 MQE458777:MQP458783 NAA458777:NAL458783 NJW458777:NKH458783 NTS458777:NUD458783 ODO458777:ODZ458783 ONK458777:ONV458783 OXG458777:OXR458783 PHC458777:PHN458783 PQY458777:PRJ458783 QAU458777:QBF458783 QKQ458777:QLB458783 QUM458777:QUX458783 REI458777:RET458783 ROE458777:ROP458783 RYA458777:RYL458783 SHW458777:SIH458783 SRS458777:SSD458783 TBO458777:TBZ458783 TLK458777:TLV458783 TVG458777:TVR458783 UFC458777:UFN458783 UOY458777:UPJ458783 UYU458777:UZF458783 VIQ458777:VJB458783 VSM458777:VSX458783 WCI458777:WCT458783 WME458777:WMP458783 WWA458777:WWL458783 JO524313:JZ524319 TK524313:TV524319 ADG524313:ADR524319 ANC524313:ANN524319 AWY524313:AXJ524319 BGU524313:BHF524319 BQQ524313:BRB524319 CAM524313:CAX524319 CKI524313:CKT524319 CUE524313:CUP524319 DEA524313:DEL524319 DNW524313:DOH524319 DXS524313:DYD524319 EHO524313:EHZ524319 ERK524313:ERV524319 FBG524313:FBR524319 FLC524313:FLN524319 FUY524313:FVJ524319 GEU524313:GFF524319 GOQ524313:GPB524319 GYM524313:GYX524319 HII524313:HIT524319 HSE524313:HSP524319 ICA524313:ICL524319 ILW524313:IMH524319 IVS524313:IWD524319 JFO524313:JFZ524319 JPK524313:JPV524319 JZG524313:JZR524319 KJC524313:KJN524319 KSY524313:KTJ524319 LCU524313:LDF524319 LMQ524313:LNB524319 LWM524313:LWX524319 MGI524313:MGT524319 MQE524313:MQP524319 NAA524313:NAL524319 NJW524313:NKH524319 NTS524313:NUD524319 ODO524313:ODZ524319 ONK524313:ONV524319 OXG524313:OXR524319 PHC524313:PHN524319 PQY524313:PRJ524319 QAU524313:QBF524319 QKQ524313:QLB524319 QUM524313:QUX524319 REI524313:RET524319 ROE524313:ROP524319 RYA524313:RYL524319 SHW524313:SIH524319 SRS524313:SSD524319 TBO524313:TBZ524319 TLK524313:TLV524319 TVG524313:TVR524319 UFC524313:UFN524319 UOY524313:UPJ524319 UYU524313:UZF524319 VIQ524313:VJB524319 VSM524313:VSX524319 WCI524313:WCT524319 WME524313:WMP524319 WWA524313:WWL524319 JO589849:JZ589855 TK589849:TV589855 ADG589849:ADR589855 ANC589849:ANN589855 AWY589849:AXJ589855 BGU589849:BHF589855 BQQ589849:BRB589855 CAM589849:CAX589855 CKI589849:CKT589855 CUE589849:CUP589855 DEA589849:DEL589855 DNW589849:DOH589855 DXS589849:DYD589855 EHO589849:EHZ589855 ERK589849:ERV589855 FBG589849:FBR589855 FLC589849:FLN589855 FUY589849:FVJ589855 GEU589849:GFF589855 GOQ589849:GPB589855 GYM589849:GYX589855 HII589849:HIT589855 HSE589849:HSP589855 ICA589849:ICL589855 ILW589849:IMH589855 IVS589849:IWD589855 JFO589849:JFZ589855 JPK589849:JPV589855 JZG589849:JZR589855 KJC589849:KJN589855 KSY589849:KTJ589855 LCU589849:LDF589855 LMQ589849:LNB589855 LWM589849:LWX589855 MGI589849:MGT589855 MQE589849:MQP589855 NAA589849:NAL589855 NJW589849:NKH589855 NTS589849:NUD589855 ODO589849:ODZ589855 ONK589849:ONV589855 OXG589849:OXR589855 PHC589849:PHN589855 PQY589849:PRJ589855 QAU589849:QBF589855 QKQ589849:QLB589855 QUM589849:QUX589855 REI589849:RET589855 ROE589849:ROP589855 RYA589849:RYL589855 SHW589849:SIH589855 SRS589849:SSD589855 TBO589849:TBZ589855 TLK589849:TLV589855 TVG589849:TVR589855 UFC589849:UFN589855 UOY589849:UPJ589855 UYU589849:UZF589855 VIQ589849:VJB589855 VSM589849:VSX589855 WCI589849:WCT589855 WME589849:WMP589855 WWA589849:WWL589855 JO655385:JZ655391 TK655385:TV655391 ADG655385:ADR655391 ANC655385:ANN655391 AWY655385:AXJ655391 BGU655385:BHF655391 BQQ655385:BRB655391 CAM655385:CAX655391 CKI655385:CKT655391 CUE655385:CUP655391 DEA655385:DEL655391 DNW655385:DOH655391 DXS655385:DYD655391 EHO655385:EHZ655391 ERK655385:ERV655391 FBG655385:FBR655391 FLC655385:FLN655391 FUY655385:FVJ655391 GEU655385:GFF655391 GOQ655385:GPB655391 GYM655385:GYX655391 HII655385:HIT655391 HSE655385:HSP655391 ICA655385:ICL655391 ILW655385:IMH655391 IVS655385:IWD655391 JFO655385:JFZ655391 JPK655385:JPV655391 JZG655385:JZR655391 KJC655385:KJN655391 KSY655385:KTJ655391 LCU655385:LDF655391 LMQ655385:LNB655391 LWM655385:LWX655391 MGI655385:MGT655391 MQE655385:MQP655391 NAA655385:NAL655391 NJW655385:NKH655391 NTS655385:NUD655391 ODO655385:ODZ655391 ONK655385:ONV655391 OXG655385:OXR655391 PHC655385:PHN655391 PQY655385:PRJ655391 QAU655385:QBF655391 QKQ655385:QLB655391 QUM655385:QUX655391 REI655385:RET655391 ROE655385:ROP655391 RYA655385:RYL655391 SHW655385:SIH655391 SRS655385:SSD655391 TBO655385:TBZ655391 TLK655385:TLV655391 TVG655385:TVR655391 UFC655385:UFN655391 UOY655385:UPJ655391 UYU655385:UZF655391 VIQ655385:VJB655391 VSM655385:VSX655391 WCI655385:WCT655391 WME655385:WMP655391 WWA655385:WWL655391 JO720921:JZ720927 TK720921:TV720927 ADG720921:ADR720927 ANC720921:ANN720927 AWY720921:AXJ720927 BGU720921:BHF720927 BQQ720921:BRB720927 CAM720921:CAX720927 CKI720921:CKT720927 CUE720921:CUP720927 DEA720921:DEL720927 DNW720921:DOH720927 DXS720921:DYD720927 EHO720921:EHZ720927 ERK720921:ERV720927 FBG720921:FBR720927 FLC720921:FLN720927 FUY720921:FVJ720927 GEU720921:GFF720927 GOQ720921:GPB720927 GYM720921:GYX720927 HII720921:HIT720927 HSE720921:HSP720927 ICA720921:ICL720927 ILW720921:IMH720927 IVS720921:IWD720927 JFO720921:JFZ720927 JPK720921:JPV720927 JZG720921:JZR720927 KJC720921:KJN720927 KSY720921:KTJ720927 LCU720921:LDF720927 LMQ720921:LNB720927 LWM720921:LWX720927 MGI720921:MGT720927 MQE720921:MQP720927 NAA720921:NAL720927 NJW720921:NKH720927 NTS720921:NUD720927 ODO720921:ODZ720927 ONK720921:ONV720927 OXG720921:OXR720927 PHC720921:PHN720927 PQY720921:PRJ720927 QAU720921:QBF720927 QKQ720921:QLB720927 QUM720921:QUX720927 REI720921:RET720927 ROE720921:ROP720927 RYA720921:RYL720927 SHW720921:SIH720927 SRS720921:SSD720927 TBO720921:TBZ720927 TLK720921:TLV720927 TVG720921:TVR720927 UFC720921:UFN720927 UOY720921:UPJ720927 UYU720921:UZF720927 VIQ720921:VJB720927 VSM720921:VSX720927 WCI720921:WCT720927 WME720921:WMP720927 WWA720921:WWL720927 JO786457:JZ786463 TK786457:TV786463 ADG786457:ADR786463 ANC786457:ANN786463 AWY786457:AXJ786463 BGU786457:BHF786463 BQQ786457:BRB786463 CAM786457:CAX786463 CKI786457:CKT786463 CUE786457:CUP786463 DEA786457:DEL786463 DNW786457:DOH786463 DXS786457:DYD786463 EHO786457:EHZ786463 ERK786457:ERV786463 FBG786457:FBR786463 FLC786457:FLN786463 FUY786457:FVJ786463 GEU786457:GFF786463 GOQ786457:GPB786463 GYM786457:GYX786463 HII786457:HIT786463 HSE786457:HSP786463 ICA786457:ICL786463 ILW786457:IMH786463 IVS786457:IWD786463 JFO786457:JFZ786463 JPK786457:JPV786463 JZG786457:JZR786463 KJC786457:KJN786463 KSY786457:KTJ786463 LCU786457:LDF786463 LMQ786457:LNB786463 LWM786457:LWX786463 MGI786457:MGT786463 MQE786457:MQP786463 NAA786457:NAL786463 NJW786457:NKH786463 NTS786457:NUD786463 ODO786457:ODZ786463 ONK786457:ONV786463 OXG786457:OXR786463 PHC786457:PHN786463 PQY786457:PRJ786463 QAU786457:QBF786463 QKQ786457:QLB786463 QUM786457:QUX786463 REI786457:RET786463 ROE786457:ROP786463 RYA786457:RYL786463 SHW786457:SIH786463 SRS786457:SSD786463 TBO786457:TBZ786463 TLK786457:TLV786463 TVG786457:TVR786463 UFC786457:UFN786463 UOY786457:UPJ786463 UYU786457:UZF786463 VIQ786457:VJB786463 VSM786457:VSX786463 WCI786457:WCT786463 WME786457:WMP786463 WWA786457:WWL786463 JO851993:JZ851999 TK851993:TV851999 ADG851993:ADR851999 ANC851993:ANN851999 AWY851993:AXJ851999 BGU851993:BHF851999 BQQ851993:BRB851999 CAM851993:CAX851999 CKI851993:CKT851999 CUE851993:CUP851999 DEA851993:DEL851999 DNW851993:DOH851999 DXS851993:DYD851999 EHO851993:EHZ851999 ERK851993:ERV851999 FBG851993:FBR851999 FLC851993:FLN851999 FUY851993:FVJ851999 GEU851993:GFF851999 GOQ851993:GPB851999 GYM851993:GYX851999 HII851993:HIT851999 HSE851993:HSP851999 ICA851993:ICL851999 ILW851993:IMH851999 IVS851993:IWD851999 JFO851993:JFZ851999 JPK851993:JPV851999 JZG851993:JZR851999 KJC851993:KJN851999 KSY851993:KTJ851999 LCU851993:LDF851999 LMQ851993:LNB851999 LWM851993:LWX851999 MGI851993:MGT851999 MQE851993:MQP851999 NAA851993:NAL851999 NJW851993:NKH851999 NTS851993:NUD851999 ODO851993:ODZ851999 ONK851993:ONV851999 OXG851993:OXR851999 PHC851993:PHN851999 PQY851993:PRJ851999 QAU851993:QBF851999 QKQ851993:QLB851999 QUM851993:QUX851999 REI851993:RET851999 ROE851993:ROP851999 RYA851993:RYL851999 SHW851993:SIH851999 SRS851993:SSD851999 TBO851993:TBZ851999 TLK851993:TLV851999 TVG851993:TVR851999 UFC851993:UFN851999 UOY851993:UPJ851999 UYU851993:UZF851999 VIQ851993:VJB851999 VSM851993:VSX851999 WCI851993:WCT851999 WME851993:WMP851999 WWA851993:WWL851999 JO917529:JZ917535 TK917529:TV917535 ADG917529:ADR917535 ANC917529:ANN917535 AWY917529:AXJ917535 BGU917529:BHF917535 BQQ917529:BRB917535 CAM917529:CAX917535 CKI917529:CKT917535 CUE917529:CUP917535 DEA917529:DEL917535 DNW917529:DOH917535 DXS917529:DYD917535 EHO917529:EHZ917535 ERK917529:ERV917535 FBG917529:FBR917535 FLC917529:FLN917535 FUY917529:FVJ917535 GEU917529:GFF917535 GOQ917529:GPB917535 GYM917529:GYX917535 HII917529:HIT917535 HSE917529:HSP917535 ICA917529:ICL917535 ILW917529:IMH917535 IVS917529:IWD917535 JFO917529:JFZ917535 JPK917529:JPV917535 JZG917529:JZR917535 KJC917529:KJN917535 KSY917529:KTJ917535 LCU917529:LDF917535 LMQ917529:LNB917535 LWM917529:LWX917535 MGI917529:MGT917535 MQE917529:MQP917535 NAA917529:NAL917535 NJW917529:NKH917535 NTS917529:NUD917535 ODO917529:ODZ917535 ONK917529:ONV917535 OXG917529:OXR917535 PHC917529:PHN917535 PQY917529:PRJ917535 QAU917529:QBF917535 QKQ917529:QLB917535 QUM917529:QUX917535 REI917529:RET917535 ROE917529:ROP917535 RYA917529:RYL917535 SHW917529:SIH917535 SRS917529:SSD917535 TBO917529:TBZ917535 TLK917529:TLV917535 TVG917529:TVR917535 UFC917529:UFN917535 UOY917529:UPJ917535 UYU917529:UZF917535 VIQ917529:VJB917535 VSM917529:VSX917535 WCI917529:WCT917535 WME917529:WMP917535 WWA917529:WWL917535 JO983065:JZ983071 TK983065:TV983071 ADG983065:ADR983071 ANC983065:ANN983071 AWY983065:AXJ983071 BGU983065:BHF983071 BQQ983065:BRB983071 CAM983065:CAX983071 CKI983065:CKT983071 CUE983065:CUP983071 DEA983065:DEL983071 DNW983065:DOH983071 DXS983065:DYD983071 EHO983065:EHZ983071 ERK983065:ERV983071 FBG983065:FBR983071 FLC983065:FLN983071 FUY983065:FVJ983071 GEU983065:GFF983071 GOQ983065:GPB983071 GYM983065:GYX983071 HII983065:HIT983071 HSE983065:HSP983071 ICA983065:ICL983071 ILW983065:IMH983071 IVS983065:IWD983071 JFO983065:JFZ983071 JPK983065:JPV983071 JZG983065:JZR983071 KJC983065:KJN983071 KSY983065:KTJ983071 LCU983065:LDF983071 LMQ983065:LNB983071 LWM983065:LWX983071 MGI983065:MGT983071 MQE983065:MQP983071 NAA983065:NAL983071 NJW983065:NKH983071 NTS983065:NUD983071 ODO983065:ODZ983071 ONK983065:ONV983071 OXG983065:OXR983071 PHC983065:PHN983071 PQY983065:PRJ983071 QAU983065:QBF983071 QKQ983065:QLB983071 QUM983065:QUX983071 REI983065:RET983071 ROE983065:ROP983071 RYA983065:RYL983071 SHW983065:SIH983071 SRS983065:SSD983071 TBO983065:TBZ983071 TLK983065:TLV983071 TVG983065:TVR983071 UFC983065:UFN983071 UOY983065:UPJ983071 UYU983065:UZF983071 VIQ983065:VJB983071 VSM983065:VSX983071 WCI983065:WCT983071 WME983065:WMP983071 ANC29:ANN31 ADG29:ADR31 TK29:TV31 JO29:JZ31 WWA29:WWL31 WME29:WMP31 WCI29:WCT31 VSM29:VSX31 VIQ29:VJB31 UYU29:UZF31 UOY29:UPJ31 UFC29:UFN31 TVG29:TVR31 TLK29:TLV31 TBO29:TBZ31 SRS29:SSD31 SHW29:SIH31 RYA29:RYL31 ROE29:ROP31 REI29:RET31 QUM29:QUX31 QKQ29:QLB31 QAU29:QBF31 PQY29:PRJ31 PHC29:PHN31 OXG29:OXR31 ONK29:ONV31 ODO29:ODZ31 NTS29:NUD31 NJW29:NKH31 NAA29:NAL31 MQE29:MQP31 MGI29:MGT31 LWM29:LWX31 LMQ29:LNB31 LCU29:LDF31 KSY29:KTJ31 KJC29:KJN31 JZG29:JZR31 JPK29:JPV31 JFO29:JFZ31 IVS29:IWD31 ILW29:IMH31 ICA29:ICL31 HSE29:HSP31 HII29:HIT31 GYM29:GYX31 GOQ29:GPB31 GEU29:GFF31 FUY29:FVJ31 FLC29:FLN31 FBG29:FBR31 ERK29:ERV31 EHO29:EHZ31 DXS29:DYD31 DNW29:DOH31 DEA29:DEL31 CUE29:CUP31 CKI29:CKT31 CAM29:CAX31 BQQ29:BRB31 BGU29:BHF31 AWY29:AXJ31 L29:AC29 L65561:AD65567 L983065:AD983071 L917529:AD917535 L851993:AD851999 L786457:AD786463 L720921:AD720927 L655385:AD655391 L589849:AD589855 L524313:AD524319 L458777:AD458783 L393241:AD393247 L327705:AD327711 L262169:AD262175 L196633:AD196639 L131097:AD131103 L30:AD31"/>
    <dataValidation allowBlank="1" promptTitle="checkPeriodRange" sqref="Q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Q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Q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Q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Q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Q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Q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Q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Q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Q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Q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Q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Q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Q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Q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Q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X983064 X65560 X131096 X196632 X262168 X327704 X393240 X458776 X524312 X589848 X655384 X720920 X786456 X851992 X917528 X28"/>
    <dataValidation allowBlank="1" showInputMessage="1" showErrorMessage="1" prompt="Для выбора выполните двойной щелчок левой клавиши мыши по соответствующей ячейке." sqref="S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S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S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S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S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S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S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S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S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S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S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S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S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S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S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 U524311 U589847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U655383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U720919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U786455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U851991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U917527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U983063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U65559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U131095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U196631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U262167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VSV24:VSV27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U24:U27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WWJ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VIZ24:VIZ27 UZD24:UZD27 UPH24:UPH27 UFL24:UFL27 TVP24:TVP27 TLT24:TLT27 TBX24:TBX27 SSB24:SSB27 SIF24:SIF27 RYJ24:RYJ27 RON24:RON27 RER24:RER27 QUV24:QUV27 QKZ24:QKZ27 QBD24:QBD27 PRH24:PRH27 PHL24:PHL27 OXP24:OXP27 ONT24:ONT27 ODX24:ODX27 NUB24:NUB27 NKF24:NKF27 NAJ24:NAJ27 MQN24:MQN27 MGR24:MGR27 LWV24:LWV27 LMZ24:LMZ27 LDD24:LDD27 KTH24:KTH27 KJL24:KJL27 JZP24:JZP27 JPT24:JPT27 JFX24:JFX27 IWB24:IWB27 IMF24:IMF27 ICJ24:ICJ27 HSN24:HSN27 HIR24:HIR27 GYV24:GYV27 GOZ24:GOZ27 GFD24:GFD27 FVH24:FVH27 FLL24:FLL27 FBP24:FBP27 ERT24:ERT27 EHX24:EHX27 DYB24:DYB27 DOF24:DOF27 DEJ24:DEJ27 CUN24:CUN27 CKR24:CKR27 CAV24:CAV27 BQZ24:BQZ27 BHD24:BHD27 AXH24:AXH27 ANL24:ANL27 ADP24:ADP27 TT24:TT27 TR24:TR27 JX24:JX27 WWH24:WWH27 WML24:WML27 WCP24:WCP27 VST24:VST27 VIX24:VIX27 UZB24:UZB27 UPF24:UPF27 UFJ24:UFJ27 TVN24:TVN27 TLR24:TLR27 TBV24:TBV27 SRZ24:SRZ27 SID24:SID27 RYH24:RYH27 ROL24:ROL27 REP24:REP27 QUT24:QUT27 QKX24:QKX27 QBB24:QBB27 PRF24:PRF27 PHJ24:PHJ27 OXN24:OXN27 ONR24:ONR27 ODV24:ODV27 NTZ24:NTZ27 NKD24:NKD27 NAH24:NAH27 MQL24:MQL27 MGP24:MGP27 LWT24:LWT27 LMX24:LMX27 LDB24:LDB27 KTF24:KTF27 KJJ24:KJJ27 JZN24:JZN27 JPR24:JPR27 JFV24:JFV27 IVZ24:IVZ27 IMD24:IMD27 ICH24:ICH27 HSL24:HSL27 HIP24:HIP27 GYT24:GYT27 GOX24:GOX27 GFB24:GFB27 FVF24:FVF27 FLJ24:FLJ27 FBN24:FBN27 ERR24:ERR27 EHV24:EHV27 DXZ24:DXZ27 DOD24:DOD27 DEH24:DEH27 CUL24:CUL27 CKP24:CKP27 CAT24:CAT27 BQX24:BQX27 BHB24:BHB27 AXF24:AXF27 ANJ24:ANJ27 ADN24:ADN27 JV24:JV27 U327703 S24:S27 WWJ24:WWJ27 WMN24:WMN27 U393239 WCR24:WCR27 U458775 Z65559 Z131095 Z196631 Z262167 Z327703 Z393239 Z458775 Z524311 Z589847 Z655383 Z720919 Z786455 Z851991 Z917527 Z983063 AB524311 AB589847 AB655383 AB720919 AB786455 AB851991 AB917527 AB983063 AB65559 AB131095 AB196631 AB262167 AB393239 AB327703 AB458775 AB24:AB27 Z24:Z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9 JU65559 TQ65559 ADM65559 ANI65559 AXE65559 BHA65559 BQW65559 CAS65559 CKO65559 CUK65559 DEG65559 DOC65559 DXY65559 EHU65559 ERQ65559 FBM65559 FLI65559 FVE65559 GFA65559 GOW65559 GYS65559 HIO65559 HSK65559 ICG65559 IMC65559 IVY65559 JFU65559 JPQ65559 JZM65559 KJI65559 KTE65559 LDA65559 LMW65559 LWS65559 MGO65559 MQK65559 NAG65559 NKC65559 NTY65559 ODU65559 ONQ65559 OXM65559 PHI65559 PRE65559 QBA65559 QKW65559 QUS65559 REO65559 ROK65559 RYG65559 SIC65559 SRY65559 TBU65559 TLQ65559 TVM65559 UFI65559 UPE65559 UZA65559 VIW65559 VSS65559 WCO65559 WMK65559 WWG65559 R131095 JU131095 TQ131095 ADM131095 ANI131095 AXE131095 BHA131095 BQW131095 CAS131095 CKO131095 CUK131095 DEG131095 DOC131095 DXY131095 EHU131095 ERQ131095 FBM131095 FLI131095 FVE131095 GFA131095 GOW131095 GYS131095 HIO131095 HSK131095 ICG131095 IMC131095 IVY131095 JFU131095 JPQ131095 JZM131095 KJI131095 KTE131095 LDA131095 LMW131095 LWS131095 MGO131095 MQK131095 NAG131095 NKC131095 NTY131095 ODU131095 ONQ131095 OXM131095 PHI131095 PRE131095 QBA131095 QKW131095 QUS131095 REO131095 ROK131095 RYG131095 SIC131095 SRY131095 TBU131095 TLQ131095 TVM131095 UFI131095 UPE131095 UZA131095 VIW131095 VSS131095 WCO131095 WMK131095 WWG131095 R196631 JU196631 TQ196631 ADM196631 ANI196631 AXE196631 BHA196631 BQW196631 CAS196631 CKO196631 CUK196631 DEG196631 DOC196631 DXY196631 EHU196631 ERQ196631 FBM196631 FLI196631 FVE196631 GFA196631 GOW196631 GYS196631 HIO196631 HSK196631 ICG196631 IMC196631 IVY196631 JFU196631 JPQ196631 JZM196631 KJI196631 KTE196631 LDA196631 LMW196631 LWS196631 MGO196631 MQK196631 NAG196631 NKC196631 NTY196631 ODU196631 ONQ196631 OXM196631 PHI196631 PRE196631 QBA196631 QKW196631 QUS196631 REO196631 ROK196631 RYG196631 SIC196631 SRY196631 TBU196631 TLQ196631 TVM196631 UFI196631 UPE196631 UZA196631 VIW196631 VSS196631 WCO196631 WMK196631 WWG196631 R262167 JU262167 TQ262167 ADM262167 ANI262167 AXE262167 BHA262167 BQW262167 CAS262167 CKO262167 CUK262167 DEG262167 DOC262167 DXY262167 EHU262167 ERQ262167 FBM262167 FLI262167 FVE262167 GFA262167 GOW262167 GYS262167 HIO262167 HSK262167 ICG262167 IMC262167 IVY262167 JFU262167 JPQ262167 JZM262167 KJI262167 KTE262167 LDA262167 LMW262167 LWS262167 MGO262167 MQK262167 NAG262167 NKC262167 NTY262167 ODU262167 ONQ262167 OXM262167 PHI262167 PRE262167 QBA262167 QKW262167 QUS262167 REO262167 ROK262167 RYG262167 SIC262167 SRY262167 TBU262167 TLQ262167 TVM262167 UFI262167 UPE262167 UZA262167 VIW262167 VSS262167 WCO262167 WMK262167 WWG262167 R327703 JU327703 TQ327703 ADM327703 ANI327703 AXE327703 BHA327703 BQW327703 CAS327703 CKO327703 CUK327703 DEG327703 DOC327703 DXY327703 EHU327703 ERQ327703 FBM327703 FLI327703 FVE327703 GFA327703 GOW327703 GYS327703 HIO327703 HSK327703 ICG327703 IMC327703 IVY327703 JFU327703 JPQ327703 JZM327703 KJI327703 KTE327703 LDA327703 LMW327703 LWS327703 MGO327703 MQK327703 NAG327703 NKC327703 NTY327703 ODU327703 ONQ327703 OXM327703 PHI327703 PRE327703 QBA327703 QKW327703 QUS327703 REO327703 ROK327703 RYG327703 SIC327703 SRY327703 TBU327703 TLQ327703 TVM327703 UFI327703 UPE327703 UZA327703 VIW327703 VSS327703 WCO327703 WMK327703 WWG327703 R393239 JU393239 TQ393239 ADM393239 ANI393239 AXE393239 BHA393239 BQW393239 CAS393239 CKO393239 CUK393239 DEG393239 DOC393239 DXY393239 EHU393239 ERQ393239 FBM393239 FLI393239 FVE393239 GFA393239 GOW393239 GYS393239 HIO393239 HSK393239 ICG393239 IMC393239 IVY393239 JFU393239 JPQ393239 JZM393239 KJI393239 KTE393239 LDA393239 LMW393239 LWS393239 MGO393239 MQK393239 NAG393239 NKC393239 NTY393239 ODU393239 ONQ393239 OXM393239 PHI393239 PRE393239 QBA393239 QKW393239 QUS393239 REO393239 ROK393239 RYG393239 SIC393239 SRY393239 TBU393239 TLQ393239 TVM393239 UFI393239 UPE393239 UZA393239 VIW393239 VSS393239 WCO393239 WMK393239 WWG393239 R458775 JU458775 TQ458775 ADM458775 ANI458775 AXE458775 BHA458775 BQW458775 CAS458775 CKO458775 CUK458775 DEG458775 DOC458775 DXY458775 EHU458775 ERQ458775 FBM458775 FLI458775 FVE458775 GFA458775 GOW458775 GYS458775 HIO458775 HSK458775 ICG458775 IMC458775 IVY458775 JFU458775 JPQ458775 JZM458775 KJI458775 KTE458775 LDA458775 LMW458775 LWS458775 MGO458775 MQK458775 NAG458775 NKC458775 NTY458775 ODU458775 ONQ458775 OXM458775 PHI458775 PRE458775 QBA458775 QKW458775 QUS458775 REO458775 ROK458775 RYG458775 SIC458775 SRY458775 TBU458775 TLQ458775 TVM458775 UFI458775 UPE458775 UZA458775 VIW458775 VSS458775 WCO458775 WMK458775 WWG458775 R524311 JU524311 TQ524311 ADM524311 ANI524311 AXE524311 BHA524311 BQW524311 CAS524311 CKO524311 CUK524311 DEG524311 DOC524311 DXY524311 EHU524311 ERQ524311 FBM524311 FLI524311 FVE524311 GFA524311 GOW524311 GYS524311 HIO524311 HSK524311 ICG524311 IMC524311 IVY524311 JFU524311 JPQ524311 JZM524311 KJI524311 KTE524311 LDA524311 LMW524311 LWS524311 MGO524311 MQK524311 NAG524311 NKC524311 NTY524311 ODU524311 ONQ524311 OXM524311 PHI524311 PRE524311 QBA524311 QKW524311 QUS524311 REO524311 ROK524311 RYG524311 SIC524311 SRY524311 TBU524311 TLQ524311 TVM524311 UFI524311 UPE524311 UZA524311 VIW524311 VSS524311 WCO524311 WMK524311 WWG524311 R589847 JU589847 TQ589847 ADM589847 ANI589847 AXE589847 BHA589847 BQW589847 CAS589847 CKO589847 CUK589847 DEG589847 DOC589847 DXY589847 EHU589847 ERQ589847 FBM589847 FLI589847 FVE589847 GFA589847 GOW589847 GYS589847 HIO589847 HSK589847 ICG589847 IMC589847 IVY589847 JFU589847 JPQ589847 JZM589847 KJI589847 KTE589847 LDA589847 LMW589847 LWS589847 MGO589847 MQK589847 NAG589847 NKC589847 NTY589847 ODU589847 ONQ589847 OXM589847 PHI589847 PRE589847 QBA589847 QKW589847 QUS589847 REO589847 ROK589847 RYG589847 SIC589847 SRY589847 TBU589847 TLQ589847 TVM589847 UFI589847 UPE589847 UZA589847 VIW589847 VSS589847 WCO589847 WMK589847 WWG589847 R655383 JU655383 TQ655383 ADM655383 ANI655383 AXE655383 BHA655383 BQW655383 CAS655383 CKO655383 CUK655383 DEG655383 DOC655383 DXY655383 EHU655383 ERQ655383 FBM655383 FLI655383 FVE655383 GFA655383 GOW655383 GYS655383 HIO655383 HSK655383 ICG655383 IMC655383 IVY655383 JFU655383 JPQ655383 JZM655383 KJI655383 KTE655383 LDA655383 LMW655383 LWS655383 MGO655383 MQK655383 NAG655383 NKC655383 NTY655383 ODU655383 ONQ655383 OXM655383 PHI655383 PRE655383 QBA655383 QKW655383 QUS655383 REO655383 ROK655383 RYG655383 SIC655383 SRY655383 TBU655383 TLQ655383 TVM655383 UFI655383 UPE655383 UZA655383 VIW655383 VSS655383 WCO655383 WMK655383 WWG655383 R720919 JU720919 TQ720919 ADM720919 ANI720919 AXE720919 BHA720919 BQW720919 CAS720919 CKO720919 CUK720919 DEG720919 DOC720919 DXY720919 EHU720919 ERQ720919 FBM720919 FLI720919 FVE720919 GFA720919 GOW720919 GYS720919 HIO720919 HSK720919 ICG720919 IMC720919 IVY720919 JFU720919 JPQ720919 JZM720919 KJI720919 KTE720919 LDA720919 LMW720919 LWS720919 MGO720919 MQK720919 NAG720919 NKC720919 NTY720919 ODU720919 ONQ720919 OXM720919 PHI720919 PRE720919 QBA720919 QKW720919 QUS720919 REO720919 ROK720919 RYG720919 SIC720919 SRY720919 TBU720919 TLQ720919 TVM720919 UFI720919 UPE720919 UZA720919 VIW720919 VSS720919 WCO720919 WMK720919 WWG720919 R786455 JU786455 TQ786455 ADM786455 ANI786455 AXE786455 BHA786455 BQW786455 CAS786455 CKO786455 CUK786455 DEG786455 DOC786455 DXY786455 EHU786455 ERQ786455 FBM786455 FLI786455 FVE786455 GFA786455 GOW786455 GYS786455 HIO786455 HSK786455 ICG786455 IMC786455 IVY786455 JFU786455 JPQ786455 JZM786455 KJI786455 KTE786455 LDA786455 LMW786455 LWS786455 MGO786455 MQK786455 NAG786455 NKC786455 NTY786455 ODU786455 ONQ786455 OXM786455 PHI786455 PRE786455 QBA786455 QKW786455 QUS786455 REO786455 ROK786455 RYG786455 SIC786455 SRY786455 TBU786455 TLQ786455 TVM786455 UFI786455 UPE786455 UZA786455 VIW786455 VSS786455 WCO786455 WMK786455 WWG786455 R851991 JU851991 TQ851991 ADM851991 ANI851991 AXE851991 BHA851991 BQW851991 CAS851991 CKO851991 CUK851991 DEG851991 DOC851991 DXY851991 EHU851991 ERQ851991 FBM851991 FLI851991 FVE851991 GFA851991 GOW851991 GYS851991 HIO851991 HSK851991 ICG851991 IMC851991 IVY851991 JFU851991 JPQ851991 JZM851991 KJI851991 KTE851991 LDA851991 LMW851991 LWS851991 MGO851991 MQK851991 NAG851991 NKC851991 NTY851991 ODU851991 ONQ851991 OXM851991 PHI851991 PRE851991 QBA851991 QKW851991 QUS851991 REO851991 ROK851991 RYG851991 SIC851991 SRY851991 TBU851991 TLQ851991 TVM851991 UFI851991 UPE851991 UZA851991 VIW851991 VSS851991 WCO851991 WMK851991 WWG851991 R917527 JU917527 TQ917527 ADM917527 ANI917527 AXE917527 BHA917527 BQW917527 CAS917527 CKO917527 CUK917527 DEG917527 DOC917527 DXY917527 EHU917527 ERQ917527 FBM917527 FLI917527 FVE917527 GFA917527 GOW917527 GYS917527 HIO917527 HSK917527 ICG917527 IMC917527 IVY917527 JFU917527 JPQ917527 JZM917527 KJI917527 KTE917527 LDA917527 LMW917527 LWS917527 MGO917527 MQK917527 NAG917527 NKC917527 NTY917527 ODU917527 ONQ917527 OXM917527 PHI917527 PRE917527 QBA917527 QKW917527 QUS917527 REO917527 ROK917527 RYG917527 SIC917527 SRY917527 TBU917527 TLQ917527 TVM917527 UFI917527 UPE917527 UZA917527 VIW917527 VSS917527 WCO917527 WMK917527 WWG917527 R983063 JU983063 TQ983063 ADM983063 ANI983063 AXE983063 BHA983063 BQW983063 CAS983063 CKO983063 CUK983063 DEG983063 DOC983063 DXY983063 EHU983063 ERQ983063 FBM983063 FLI983063 FVE983063 GFA983063 GOW983063 GYS983063 HIO983063 HSK983063 ICG983063 IMC983063 IVY983063 JFU983063 JPQ983063 JZM983063 KJI983063 KTE983063 LDA983063 LMW983063 LWS983063 MGO983063 MQK983063 NAG983063 NKC983063 NTY983063 ODU983063 ONQ983063 OXM983063 PHI983063 PRE983063 QBA983063 QKW983063 QUS983063 REO983063 ROK983063 RYG983063 SIC983063 SRY983063 TBU983063 TLQ983063 TVM983063 UFI983063 UPE983063 UZA983063 VIW983063 VSS983063 WCO983063 WMK983063 WWG983063 WWI983063 T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T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T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T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T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T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T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T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T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T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T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T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T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T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T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UZC24:UZC27 UPG24:UPG27 UFK24:UFK27 TVO24:TVO27 TLS24:TLS27 TBW24:TBW27 SSA24:SSA27 SIE24:SIE27 RYI24:RYI27 ROM24:ROM27 REQ24:REQ27 QUU24:QUU27 QKY24:QKY27 QBC24:QBC27 PRG24:PRG27 PHK24:PHK27 OXO24:OXO27 ONS24:ONS27 ODW24:ODW27 NUA24:NUA27 NKE24:NKE27 NAI24:NAI27 MQM24:MQM27 MGQ24:MGQ27 LWU24:LWU27 LMY24:LMY27 LDC24:LDC27 KTG24:KTG27 KJK24:KJK27 JZO24:JZO27 JPS24:JPS27 JFW24:JFW27 IWA24:IWA27 IME24:IME27 ICI24:ICI27 HSM24:HSM27 HIQ24:HIQ27 GYU24:GYU27 GOY24:GOY27 GFC24:GFC27 FVG24:FVG27 FLK24:FLK27 FBO24:FBO27 ERS24:ERS27 EHW24:EHW27 DYA24:DYA27 DOE24:DOE27 DEI24:DEI27 CUM24:CUM27 CKQ24:CKQ27 CAU24:CAU27 BQY24:BQY27 BHC24:BHC27 AXG24:AXG27 ANK24:ANK27 ADO24:ADO27 TS24:TS27 JW24:JW27 WWI24:WWI27 WWG24:WWG27 WMK24:WMK27 WCO24:WCO27 VSS24:VSS27 VIW24:VIW27 UZA24:UZA27 UPE24:UPE27 UFI24:UFI27 TVM24:TVM27 TLQ24:TLQ27 TBU24:TBU27 SRY24:SRY27 SIC24:SIC27 RYG24:RYG27 ROK24:ROK27 REO24:REO27 QUS24:QUS27 QKW24:QKW27 QBA24:QBA27 PRE24:PRE27 PHI24:PHI27 OXM24:OXM27 ONQ24:ONQ27 ODU24:ODU27 NTY24:NTY27 NKC24:NKC27 NAG24:NAG27 MQK24:MQK27 MGO24:MGO27 LWS24:LWS27 LMW24:LMW27 LDA24:LDA27 KTE24:KTE27 KJI24:KJI27 JZM24:JZM27 JPQ24:JPQ27 JFU24:JFU27 IVY24:IVY27 IMC24:IMC27 ICG24:ICG27 HSK24:HSK27 HIO24:HIO27 GYS24:GYS27 GOW24:GOW27 GFA24:GFA27 FVE24:FVE27 FLI24:FLI27 FBM24:FBM27 ERQ24:ERQ27 EHU24:EHU27 DXY24:DXY27 DOC24:DOC27 DEG24:DEG27 CUK24:CUK27 CKO24:CKO27 CAS24:CAS27 BQW24:BQW27 BHA24:BHA27 AXE24:AXE27 ANI24:ANI27 ADM24:ADM27 TQ24:TQ27 JU24:JU27 R24:R27 WMM24:WMM27 WCQ24:WCQ27 T25:T27 VSU24:VSU27 VIY24:VIY27 Y65559 Y131095 Y196631 Y262167 Y327703 Y393239 Y458775 Y524311 Y589847 Y655383 Y720919 Y786455 Y851991 Y917527 Y983063 AA65559 AA131095 AA196631 AA262167 AA327703 AA393239 AA458775 AA524311 AA589847 AA655383 AA720919 AA786455 AA851991 AA917527 AA983063 Y24:Y27 AA25:AA27"/>
    <dataValidation type="list" allowBlank="1" showInputMessage="1" showErrorMessage="1" errorTitle="Ошибка" error="Выберите значение из списка" sqref="WWB983063 M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M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M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M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M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M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M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M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M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M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M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M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M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M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M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UYV24:UYV27 UOZ24:UOZ27 UFD24:UFD27 TVH24:TVH27 TLL24:TLL27 TBP24:TBP27 SRT24:SRT27 SHX24:SHX27 RYB24:RYB27 ROF24:ROF27 REJ24:REJ27 QUN24:QUN27 QKR24:QKR27 QAV24:QAV27 PQZ24:PQZ27 PHD24:PHD27 OXH24:OXH27 ONL24:ONL27 ODP24:ODP27 NTT24:NTT27 NJX24:NJX27 NAB24:NAB27 MQF24:MQF27 MGJ24:MGJ27 LWN24:LWN27 LMR24:LMR27 LCV24:LCV27 KSZ24:KSZ27 KJD24:KJD27 JZH24:JZH27 JPL24:JPL27 JFP24:JFP27 IVT24:IVT27 ILX24:ILX27 ICB24:ICB27 HSF24:HSF27 HIJ24:HIJ27 GYN24:GYN27 GOR24:GOR27 GEV24:GEV27 FUZ24:FUZ27 FLD24:FLD27 FBH24:FBH27 ERL24:ERL27 EHP24:EHP27 DXT24:DXT27 DNX24:DNX27 DEB24:DEB27 CUF24:CUF27 CKJ24:CKJ27 CAN24:CAN27 BQR24:BQR27 BGV24:BGV27 AWZ24:AWZ27 AND24:AND27 ADH24:ADH27 TL24:TL27 JP24:JP27 M24:M27 WWB24:WWB27 WMF24:WMF27 WCJ24:WCJ27 VSN24:VSN27 VIR24:VIR27">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8:JY65558 TN65558:TU65558 ADJ65558:ADQ65558 ANF65558:ANM65558 AXB65558:AXI65558 BGX65558:BHE65558 BQT65558:BRA65558 CAP65558:CAW65558 CKL65558:CKS65558 CUH65558:CUO65558 DED65558:DEK65558 DNZ65558:DOG65558 DXV65558:DYC65558 EHR65558:EHY65558 ERN65558:ERU65558 FBJ65558:FBQ65558 FLF65558:FLM65558 FVB65558:FVI65558 GEX65558:GFE65558 GOT65558:GPA65558 GYP65558:GYW65558 HIL65558:HIS65558 HSH65558:HSO65558 ICD65558:ICK65558 ILZ65558:IMG65558 IVV65558:IWC65558 JFR65558:JFY65558 JPN65558:JPU65558 JZJ65558:JZQ65558 KJF65558:KJM65558 KTB65558:KTI65558 LCX65558:LDE65558 LMT65558:LNA65558 LWP65558:LWW65558 MGL65558:MGS65558 MQH65558:MQO65558 NAD65558:NAK65558 NJZ65558:NKG65558 NTV65558:NUC65558 ODR65558:ODY65558 ONN65558:ONU65558 OXJ65558:OXQ65558 PHF65558:PHM65558 PRB65558:PRI65558 QAX65558:QBE65558 QKT65558:QLA65558 QUP65558:QUW65558 REL65558:RES65558 ROH65558:ROO65558 RYD65558:RYK65558 SHZ65558:SIG65558 SRV65558:SSC65558 TBR65558:TBY65558 TLN65558:TLU65558 TVJ65558:TVQ65558 UFF65558:UFM65558 UPB65558:UPI65558 UYX65558:UZE65558 VIT65558:VJA65558 VSP65558:VSW65558 WCL65558:WCS65558 WMH65558:WMO65558 WWD65558:WWK65558 JR131094:JY131094 TN131094:TU131094 ADJ131094:ADQ131094 ANF131094:ANM131094 AXB131094:AXI131094 BGX131094:BHE131094 BQT131094:BRA131094 CAP131094:CAW131094 CKL131094:CKS131094 CUH131094:CUO131094 DED131094:DEK131094 DNZ131094:DOG131094 DXV131094:DYC131094 EHR131094:EHY131094 ERN131094:ERU131094 FBJ131094:FBQ131094 FLF131094:FLM131094 FVB131094:FVI131094 GEX131094:GFE131094 GOT131094:GPA131094 GYP131094:GYW131094 HIL131094:HIS131094 HSH131094:HSO131094 ICD131094:ICK131094 ILZ131094:IMG131094 IVV131094:IWC131094 JFR131094:JFY131094 JPN131094:JPU131094 JZJ131094:JZQ131094 KJF131094:KJM131094 KTB131094:KTI131094 LCX131094:LDE131094 LMT131094:LNA131094 LWP131094:LWW131094 MGL131094:MGS131094 MQH131094:MQO131094 NAD131094:NAK131094 NJZ131094:NKG131094 NTV131094:NUC131094 ODR131094:ODY131094 ONN131094:ONU131094 OXJ131094:OXQ131094 PHF131094:PHM131094 PRB131094:PRI131094 QAX131094:QBE131094 QKT131094:QLA131094 QUP131094:QUW131094 REL131094:RES131094 ROH131094:ROO131094 RYD131094:RYK131094 SHZ131094:SIG131094 SRV131094:SSC131094 TBR131094:TBY131094 TLN131094:TLU131094 TVJ131094:TVQ131094 UFF131094:UFM131094 UPB131094:UPI131094 UYX131094:UZE131094 VIT131094:VJA131094 VSP131094:VSW131094 WCL131094:WCS131094 WMH131094:WMO131094 WWD131094:WWK131094 JR196630:JY196630 TN196630:TU196630 ADJ196630:ADQ196630 ANF196630:ANM196630 AXB196630:AXI196630 BGX196630:BHE196630 BQT196630:BRA196630 CAP196630:CAW196630 CKL196630:CKS196630 CUH196630:CUO196630 DED196630:DEK196630 DNZ196630:DOG196630 DXV196630:DYC196630 EHR196630:EHY196630 ERN196630:ERU196630 FBJ196630:FBQ196630 FLF196630:FLM196630 FVB196630:FVI196630 GEX196630:GFE196630 GOT196630:GPA196630 GYP196630:GYW196630 HIL196630:HIS196630 HSH196630:HSO196630 ICD196630:ICK196630 ILZ196630:IMG196630 IVV196630:IWC196630 JFR196630:JFY196630 JPN196630:JPU196630 JZJ196630:JZQ196630 KJF196630:KJM196630 KTB196630:KTI196630 LCX196630:LDE196630 LMT196630:LNA196630 LWP196630:LWW196630 MGL196630:MGS196630 MQH196630:MQO196630 NAD196630:NAK196630 NJZ196630:NKG196630 NTV196630:NUC196630 ODR196630:ODY196630 ONN196630:ONU196630 OXJ196630:OXQ196630 PHF196630:PHM196630 PRB196630:PRI196630 QAX196630:QBE196630 QKT196630:QLA196630 QUP196630:QUW196630 REL196630:RES196630 ROH196630:ROO196630 RYD196630:RYK196630 SHZ196630:SIG196630 SRV196630:SSC196630 TBR196630:TBY196630 TLN196630:TLU196630 TVJ196630:TVQ196630 UFF196630:UFM196630 UPB196630:UPI196630 UYX196630:UZE196630 VIT196630:VJA196630 VSP196630:VSW196630 WCL196630:WCS196630 WMH196630:WMO196630 WWD196630:WWK196630 JR262166:JY262166 TN262166:TU262166 ADJ262166:ADQ262166 ANF262166:ANM262166 AXB262166:AXI262166 BGX262166:BHE262166 BQT262166:BRA262166 CAP262166:CAW262166 CKL262166:CKS262166 CUH262166:CUO262166 DED262166:DEK262166 DNZ262166:DOG262166 DXV262166:DYC262166 EHR262166:EHY262166 ERN262166:ERU262166 FBJ262166:FBQ262166 FLF262166:FLM262166 FVB262166:FVI262166 GEX262166:GFE262166 GOT262166:GPA262166 GYP262166:GYW262166 HIL262166:HIS262166 HSH262166:HSO262166 ICD262166:ICK262166 ILZ262166:IMG262166 IVV262166:IWC262166 JFR262166:JFY262166 JPN262166:JPU262166 JZJ262166:JZQ262166 KJF262166:KJM262166 KTB262166:KTI262166 LCX262166:LDE262166 LMT262166:LNA262166 LWP262166:LWW262166 MGL262166:MGS262166 MQH262166:MQO262166 NAD262166:NAK262166 NJZ262166:NKG262166 NTV262166:NUC262166 ODR262166:ODY262166 ONN262166:ONU262166 OXJ262166:OXQ262166 PHF262166:PHM262166 PRB262166:PRI262166 QAX262166:QBE262166 QKT262166:QLA262166 QUP262166:QUW262166 REL262166:RES262166 ROH262166:ROO262166 RYD262166:RYK262166 SHZ262166:SIG262166 SRV262166:SSC262166 TBR262166:TBY262166 TLN262166:TLU262166 TVJ262166:TVQ262166 UFF262166:UFM262166 UPB262166:UPI262166 UYX262166:UZE262166 VIT262166:VJA262166 VSP262166:VSW262166 WCL262166:WCS262166 WMH262166:WMO262166 WWD262166:WWK262166 JR327702:JY327702 TN327702:TU327702 ADJ327702:ADQ327702 ANF327702:ANM327702 AXB327702:AXI327702 BGX327702:BHE327702 BQT327702:BRA327702 CAP327702:CAW327702 CKL327702:CKS327702 CUH327702:CUO327702 DED327702:DEK327702 DNZ327702:DOG327702 DXV327702:DYC327702 EHR327702:EHY327702 ERN327702:ERU327702 FBJ327702:FBQ327702 FLF327702:FLM327702 FVB327702:FVI327702 GEX327702:GFE327702 GOT327702:GPA327702 GYP327702:GYW327702 HIL327702:HIS327702 HSH327702:HSO327702 ICD327702:ICK327702 ILZ327702:IMG327702 IVV327702:IWC327702 JFR327702:JFY327702 JPN327702:JPU327702 JZJ327702:JZQ327702 KJF327702:KJM327702 KTB327702:KTI327702 LCX327702:LDE327702 LMT327702:LNA327702 LWP327702:LWW327702 MGL327702:MGS327702 MQH327702:MQO327702 NAD327702:NAK327702 NJZ327702:NKG327702 NTV327702:NUC327702 ODR327702:ODY327702 ONN327702:ONU327702 OXJ327702:OXQ327702 PHF327702:PHM327702 PRB327702:PRI327702 QAX327702:QBE327702 QKT327702:QLA327702 QUP327702:QUW327702 REL327702:RES327702 ROH327702:ROO327702 RYD327702:RYK327702 SHZ327702:SIG327702 SRV327702:SSC327702 TBR327702:TBY327702 TLN327702:TLU327702 TVJ327702:TVQ327702 UFF327702:UFM327702 UPB327702:UPI327702 UYX327702:UZE327702 VIT327702:VJA327702 VSP327702:VSW327702 WCL327702:WCS327702 WMH327702:WMO327702 WWD327702:WWK327702 JR393238:JY393238 TN393238:TU393238 ADJ393238:ADQ393238 ANF393238:ANM393238 AXB393238:AXI393238 BGX393238:BHE393238 BQT393238:BRA393238 CAP393238:CAW393238 CKL393238:CKS393238 CUH393238:CUO393238 DED393238:DEK393238 DNZ393238:DOG393238 DXV393238:DYC393238 EHR393238:EHY393238 ERN393238:ERU393238 FBJ393238:FBQ393238 FLF393238:FLM393238 FVB393238:FVI393238 GEX393238:GFE393238 GOT393238:GPA393238 GYP393238:GYW393238 HIL393238:HIS393238 HSH393238:HSO393238 ICD393238:ICK393238 ILZ393238:IMG393238 IVV393238:IWC393238 JFR393238:JFY393238 JPN393238:JPU393238 JZJ393238:JZQ393238 KJF393238:KJM393238 KTB393238:KTI393238 LCX393238:LDE393238 LMT393238:LNA393238 LWP393238:LWW393238 MGL393238:MGS393238 MQH393238:MQO393238 NAD393238:NAK393238 NJZ393238:NKG393238 NTV393238:NUC393238 ODR393238:ODY393238 ONN393238:ONU393238 OXJ393238:OXQ393238 PHF393238:PHM393238 PRB393238:PRI393238 QAX393238:QBE393238 QKT393238:QLA393238 QUP393238:QUW393238 REL393238:RES393238 ROH393238:ROO393238 RYD393238:RYK393238 SHZ393238:SIG393238 SRV393238:SSC393238 TBR393238:TBY393238 TLN393238:TLU393238 TVJ393238:TVQ393238 UFF393238:UFM393238 UPB393238:UPI393238 UYX393238:UZE393238 VIT393238:VJA393238 VSP393238:VSW393238 WCL393238:WCS393238 WMH393238:WMO393238 WWD393238:WWK393238 JR458774:JY458774 TN458774:TU458774 ADJ458774:ADQ458774 ANF458774:ANM458774 AXB458774:AXI458774 BGX458774:BHE458774 BQT458774:BRA458774 CAP458774:CAW458774 CKL458774:CKS458774 CUH458774:CUO458774 DED458774:DEK458774 DNZ458774:DOG458774 DXV458774:DYC458774 EHR458774:EHY458774 ERN458774:ERU458774 FBJ458774:FBQ458774 FLF458774:FLM458774 FVB458774:FVI458774 GEX458774:GFE458774 GOT458774:GPA458774 GYP458774:GYW458774 HIL458774:HIS458774 HSH458774:HSO458774 ICD458774:ICK458774 ILZ458774:IMG458774 IVV458774:IWC458774 JFR458774:JFY458774 JPN458774:JPU458774 JZJ458774:JZQ458774 KJF458774:KJM458774 KTB458774:KTI458774 LCX458774:LDE458774 LMT458774:LNA458774 LWP458774:LWW458774 MGL458774:MGS458774 MQH458774:MQO458774 NAD458774:NAK458774 NJZ458774:NKG458774 NTV458774:NUC458774 ODR458774:ODY458774 ONN458774:ONU458774 OXJ458774:OXQ458774 PHF458774:PHM458774 PRB458774:PRI458774 QAX458774:QBE458774 QKT458774:QLA458774 QUP458774:QUW458774 REL458774:RES458774 ROH458774:ROO458774 RYD458774:RYK458774 SHZ458774:SIG458774 SRV458774:SSC458774 TBR458774:TBY458774 TLN458774:TLU458774 TVJ458774:TVQ458774 UFF458774:UFM458774 UPB458774:UPI458774 UYX458774:UZE458774 VIT458774:VJA458774 VSP458774:VSW458774 WCL458774:WCS458774 WMH458774:WMO458774 WWD458774:WWK458774 JR524310:JY524310 TN524310:TU524310 ADJ524310:ADQ524310 ANF524310:ANM524310 AXB524310:AXI524310 BGX524310:BHE524310 BQT524310:BRA524310 CAP524310:CAW524310 CKL524310:CKS524310 CUH524310:CUO524310 DED524310:DEK524310 DNZ524310:DOG524310 DXV524310:DYC524310 EHR524310:EHY524310 ERN524310:ERU524310 FBJ524310:FBQ524310 FLF524310:FLM524310 FVB524310:FVI524310 GEX524310:GFE524310 GOT524310:GPA524310 GYP524310:GYW524310 HIL524310:HIS524310 HSH524310:HSO524310 ICD524310:ICK524310 ILZ524310:IMG524310 IVV524310:IWC524310 JFR524310:JFY524310 JPN524310:JPU524310 JZJ524310:JZQ524310 KJF524310:KJM524310 KTB524310:KTI524310 LCX524310:LDE524310 LMT524310:LNA524310 LWP524310:LWW524310 MGL524310:MGS524310 MQH524310:MQO524310 NAD524310:NAK524310 NJZ524310:NKG524310 NTV524310:NUC524310 ODR524310:ODY524310 ONN524310:ONU524310 OXJ524310:OXQ524310 PHF524310:PHM524310 PRB524310:PRI524310 QAX524310:QBE524310 QKT524310:QLA524310 QUP524310:QUW524310 REL524310:RES524310 ROH524310:ROO524310 RYD524310:RYK524310 SHZ524310:SIG524310 SRV524310:SSC524310 TBR524310:TBY524310 TLN524310:TLU524310 TVJ524310:TVQ524310 UFF524310:UFM524310 UPB524310:UPI524310 UYX524310:UZE524310 VIT524310:VJA524310 VSP524310:VSW524310 WCL524310:WCS524310 WMH524310:WMO524310 WWD524310:WWK524310 JR589846:JY589846 TN589846:TU589846 ADJ589846:ADQ589846 ANF589846:ANM589846 AXB589846:AXI589846 BGX589846:BHE589846 BQT589846:BRA589846 CAP589846:CAW589846 CKL589846:CKS589846 CUH589846:CUO589846 DED589846:DEK589846 DNZ589846:DOG589846 DXV589846:DYC589846 EHR589846:EHY589846 ERN589846:ERU589846 FBJ589846:FBQ589846 FLF589846:FLM589846 FVB589846:FVI589846 GEX589846:GFE589846 GOT589846:GPA589846 GYP589846:GYW589846 HIL589846:HIS589846 HSH589846:HSO589846 ICD589846:ICK589846 ILZ589846:IMG589846 IVV589846:IWC589846 JFR589846:JFY589846 JPN589846:JPU589846 JZJ589846:JZQ589846 KJF589846:KJM589846 KTB589846:KTI589846 LCX589846:LDE589846 LMT589846:LNA589846 LWP589846:LWW589846 MGL589846:MGS589846 MQH589846:MQO589846 NAD589846:NAK589846 NJZ589846:NKG589846 NTV589846:NUC589846 ODR589846:ODY589846 ONN589846:ONU589846 OXJ589846:OXQ589846 PHF589846:PHM589846 PRB589846:PRI589846 QAX589846:QBE589846 QKT589846:QLA589846 QUP589846:QUW589846 REL589846:RES589846 ROH589846:ROO589846 RYD589846:RYK589846 SHZ589846:SIG589846 SRV589846:SSC589846 TBR589846:TBY589846 TLN589846:TLU589846 TVJ589846:TVQ589846 UFF589846:UFM589846 UPB589846:UPI589846 UYX589846:UZE589846 VIT589846:VJA589846 VSP589846:VSW589846 WCL589846:WCS589846 WMH589846:WMO589846 WWD589846:WWK589846 JR655382:JY655382 TN655382:TU655382 ADJ655382:ADQ655382 ANF655382:ANM655382 AXB655382:AXI655382 BGX655382:BHE655382 BQT655382:BRA655382 CAP655382:CAW655382 CKL655382:CKS655382 CUH655382:CUO655382 DED655382:DEK655382 DNZ655382:DOG655382 DXV655382:DYC655382 EHR655382:EHY655382 ERN655382:ERU655382 FBJ655382:FBQ655382 FLF655382:FLM655382 FVB655382:FVI655382 GEX655382:GFE655382 GOT655382:GPA655382 GYP655382:GYW655382 HIL655382:HIS655382 HSH655382:HSO655382 ICD655382:ICK655382 ILZ655382:IMG655382 IVV655382:IWC655382 JFR655382:JFY655382 JPN655382:JPU655382 JZJ655382:JZQ655382 KJF655382:KJM655382 KTB655382:KTI655382 LCX655382:LDE655382 LMT655382:LNA655382 LWP655382:LWW655382 MGL655382:MGS655382 MQH655382:MQO655382 NAD655382:NAK655382 NJZ655382:NKG655382 NTV655382:NUC655382 ODR655382:ODY655382 ONN655382:ONU655382 OXJ655382:OXQ655382 PHF655382:PHM655382 PRB655382:PRI655382 QAX655382:QBE655382 QKT655382:QLA655382 QUP655382:QUW655382 REL655382:RES655382 ROH655382:ROO655382 RYD655382:RYK655382 SHZ655382:SIG655382 SRV655382:SSC655382 TBR655382:TBY655382 TLN655382:TLU655382 TVJ655382:TVQ655382 UFF655382:UFM655382 UPB655382:UPI655382 UYX655382:UZE655382 VIT655382:VJA655382 VSP655382:VSW655382 WCL655382:WCS655382 WMH655382:WMO655382 WWD655382:WWK655382 JR720918:JY720918 TN720918:TU720918 ADJ720918:ADQ720918 ANF720918:ANM720918 AXB720918:AXI720918 BGX720918:BHE720918 BQT720918:BRA720918 CAP720918:CAW720918 CKL720918:CKS720918 CUH720918:CUO720918 DED720918:DEK720918 DNZ720918:DOG720918 DXV720918:DYC720918 EHR720918:EHY720918 ERN720918:ERU720918 FBJ720918:FBQ720918 FLF720918:FLM720918 FVB720918:FVI720918 GEX720918:GFE720918 GOT720918:GPA720918 GYP720918:GYW720918 HIL720918:HIS720918 HSH720918:HSO720918 ICD720918:ICK720918 ILZ720918:IMG720918 IVV720918:IWC720918 JFR720918:JFY720918 JPN720918:JPU720918 JZJ720918:JZQ720918 KJF720918:KJM720918 KTB720918:KTI720918 LCX720918:LDE720918 LMT720918:LNA720918 LWP720918:LWW720918 MGL720918:MGS720918 MQH720918:MQO720918 NAD720918:NAK720918 NJZ720918:NKG720918 NTV720918:NUC720918 ODR720918:ODY720918 ONN720918:ONU720918 OXJ720918:OXQ720918 PHF720918:PHM720918 PRB720918:PRI720918 QAX720918:QBE720918 QKT720918:QLA720918 QUP720918:QUW720918 REL720918:RES720918 ROH720918:ROO720918 RYD720918:RYK720918 SHZ720918:SIG720918 SRV720918:SSC720918 TBR720918:TBY720918 TLN720918:TLU720918 TVJ720918:TVQ720918 UFF720918:UFM720918 UPB720918:UPI720918 UYX720918:UZE720918 VIT720918:VJA720918 VSP720918:VSW720918 WCL720918:WCS720918 WMH720918:WMO720918 WWD720918:WWK720918 JR786454:JY786454 TN786454:TU786454 ADJ786454:ADQ786454 ANF786454:ANM786454 AXB786454:AXI786454 BGX786454:BHE786454 BQT786454:BRA786454 CAP786454:CAW786454 CKL786454:CKS786454 CUH786454:CUO786454 DED786454:DEK786454 DNZ786454:DOG786454 DXV786454:DYC786454 EHR786454:EHY786454 ERN786454:ERU786454 FBJ786454:FBQ786454 FLF786454:FLM786454 FVB786454:FVI786454 GEX786454:GFE786454 GOT786454:GPA786454 GYP786454:GYW786454 HIL786454:HIS786454 HSH786454:HSO786454 ICD786454:ICK786454 ILZ786454:IMG786454 IVV786454:IWC786454 JFR786454:JFY786454 JPN786454:JPU786454 JZJ786454:JZQ786454 KJF786454:KJM786454 KTB786454:KTI786454 LCX786454:LDE786454 LMT786454:LNA786454 LWP786454:LWW786454 MGL786454:MGS786454 MQH786454:MQO786454 NAD786454:NAK786454 NJZ786454:NKG786454 NTV786454:NUC786454 ODR786454:ODY786454 ONN786454:ONU786454 OXJ786454:OXQ786454 PHF786454:PHM786454 PRB786454:PRI786454 QAX786454:QBE786454 QKT786454:QLA786454 QUP786454:QUW786454 REL786454:RES786454 ROH786454:ROO786454 RYD786454:RYK786454 SHZ786454:SIG786454 SRV786454:SSC786454 TBR786454:TBY786454 TLN786454:TLU786454 TVJ786454:TVQ786454 UFF786454:UFM786454 UPB786454:UPI786454 UYX786454:UZE786454 VIT786454:VJA786454 VSP786454:VSW786454 WCL786454:WCS786454 WMH786454:WMO786454 WWD786454:WWK786454 JR851990:JY851990 TN851990:TU851990 ADJ851990:ADQ851990 ANF851990:ANM851990 AXB851990:AXI851990 BGX851990:BHE851990 BQT851990:BRA851990 CAP851990:CAW851990 CKL851990:CKS851990 CUH851990:CUO851990 DED851990:DEK851990 DNZ851990:DOG851990 DXV851990:DYC851990 EHR851990:EHY851990 ERN851990:ERU851990 FBJ851990:FBQ851990 FLF851990:FLM851990 FVB851990:FVI851990 GEX851990:GFE851990 GOT851990:GPA851990 GYP851990:GYW851990 HIL851990:HIS851990 HSH851990:HSO851990 ICD851990:ICK851990 ILZ851990:IMG851990 IVV851990:IWC851990 JFR851990:JFY851990 JPN851990:JPU851990 JZJ851990:JZQ851990 KJF851990:KJM851990 KTB851990:KTI851990 LCX851990:LDE851990 LMT851990:LNA851990 LWP851990:LWW851990 MGL851990:MGS851990 MQH851990:MQO851990 NAD851990:NAK851990 NJZ851990:NKG851990 NTV851990:NUC851990 ODR851990:ODY851990 ONN851990:ONU851990 OXJ851990:OXQ851990 PHF851990:PHM851990 PRB851990:PRI851990 QAX851990:QBE851990 QKT851990:QLA851990 QUP851990:QUW851990 REL851990:RES851990 ROH851990:ROO851990 RYD851990:RYK851990 SHZ851990:SIG851990 SRV851990:SSC851990 TBR851990:TBY851990 TLN851990:TLU851990 TVJ851990:TVQ851990 UFF851990:UFM851990 UPB851990:UPI851990 UYX851990:UZE851990 VIT851990:VJA851990 VSP851990:VSW851990 WCL851990:WCS851990 WMH851990:WMO851990 WWD851990:WWK851990 JR917526:JY917526 TN917526:TU917526 ADJ917526:ADQ917526 ANF917526:ANM917526 AXB917526:AXI917526 BGX917526:BHE917526 BQT917526:BRA917526 CAP917526:CAW917526 CKL917526:CKS917526 CUH917526:CUO917526 DED917526:DEK917526 DNZ917526:DOG917526 DXV917526:DYC917526 EHR917526:EHY917526 ERN917526:ERU917526 FBJ917526:FBQ917526 FLF917526:FLM917526 FVB917526:FVI917526 GEX917526:GFE917526 GOT917526:GPA917526 GYP917526:GYW917526 HIL917526:HIS917526 HSH917526:HSO917526 ICD917526:ICK917526 ILZ917526:IMG917526 IVV917526:IWC917526 JFR917526:JFY917526 JPN917526:JPU917526 JZJ917526:JZQ917526 KJF917526:KJM917526 KTB917526:KTI917526 LCX917526:LDE917526 LMT917526:LNA917526 LWP917526:LWW917526 MGL917526:MGS917526 MQH917526:MQO917526 NAD917526:NAK917526 NJZ917526:NKG917526 NTV917526:NUC917526 ODR917526:ODY917526 ONN917526:ONU917526 OXJ917526:OXQ917526 PHF917526:PHM917526 PRB917526:PRI917526 QAX917526:QBE917526 QKT917526:QLA917526 QUP917526:QUW917526 REL917526:RES917526 ROH917526:ROO917526 RYD917526:RYK917526 SHZ917526:SIG917526 SRV917526:SSC917526 TBR917526:TBY917526 TLN917526:TLU917526 TVJ917526:TVQ917526 UFF917526:UFM917526 UPB917526:UPI917526 UYX917526:UZE917526 VIT917526:VJA917526 VSP917526:VSW917526 WCL917526:WCS917526 WMH917526:WMO917526 WWD917526:WWK917526 WWD983062:WWK983062 JR983062:JY983062 TN983062:TU983062 ADJ983062:ADQ983062 ANF983062:ANM983062 AXB983062:AXI983062 BGX983062:BHE983062 BQT983062:BRA983062 CAP983062:CAW983062 CKL983062:CKS983062 CUH983062:CUO983062 DED983062:DEK983062 DNZ983062:DOG983062 DXV983062:DYC983062 EHR983062:EHY983062 ERN983062:ERU983062 FBJ983062:FBQ983062 FLF983062:FLM983062 FVB983062:FVI983062 GEX983062:GFE983062 GOT983062:GPA983062 GYP983062:GYW983062 HIL983062:HIS983062 HSH983062:HSO983062 ICD983062:ICK983062 ILZ983062:IMG983062 IVV983062:IWC983062 JFR983062:JFY983062 JPN983062:JPU983062 JZJ983062:JZQ983062 KJF983062:KJM983062 KTB983062:KTI983062 LCX983062:LDE983062 LMT983062:LNA983062 LWP983062:LWW983062 MGL983062:MGS983062 MQH983062:MQO983062 NAD983062:NAK983062 NJZ983062:NKG983062 NTV983062:NUC983062 ODR983062:ODY983062 ONN983062:ONU983062 OXJ983062:OXQ983062 PHF983062:PHM983062 PRB983062:PRI983062 QAX983062:QBE983062 QKT983062:QLA983062 QUP983062:QUW983062 REL983062:RES983062 ROH983062:ROO983062 RYD983062:RYK983062 SHZ983062:SIG983062 SRV983062:SSC983062 TBR983062:TBY983062 TLN983062:TLU983062 TVJ983062:TVQ983062 UFF983062:UFM983062 UPB983062:UPI983062 UYX983062:UZE983062 VIT983062:VJA983062 VSP983062:VSW983062 WCL983062:WCS983062 WMH983062:WMO983062 O917526:AC917526 O851990:AC851990 O786454:AC786454 O720918:AC720918 O655382:AC655382 O589846:AC589846 O524310:AC524310 O458774:AC458774 O393238:AC393238 O327702:AC327702 O262166:AC262166 O196630:AC196630 O131094:AC131094 O65558:AC65558 O983062:AC983062">
      <formula1>kind_of_cons</formula1>
    </dataValidation>
    <dataValidation type="textLength" operator="lessThanOrEqual" allowBlank="1" showInputMessage="1" showErrorMessage="1" errorTitle="Ошибка" error="Допускается ввод не более 900 символов!" sqref="WWL983057:WWL983064 WMP983057:WMP983064 AD65553:AD65560 JZ65553:JZ65560 TV65553:TV65560 ADR65553:ADR65560 ANN65553:ANN65560 AXJ65553:AXJ65560 BHF65553:BHF65560 BRB65553:BRB65560 CAX65553:CAX65560 CKT65553:CKT65560 CUP65553:CUP65560 DEL65553:DEL65560 DOH65553:DOH65560 DYD65553:DYD65560 EHZ65553:EHZ65560 ERV65553:ERV65560 FBR65553:FBR65560 FLN65553:FLN65560 FVJ65553:FVJ65560 GFF65553:GFF65560 GPB65553:GPB65560 GYX65553:GYX65560 HIT65553:HIT65560 HSP65553:HSP65560 ICL65553:ICL65560 IMH65553:IMH65560 IWD65553:IWD65560 JFZ65553:JFZ65560 JPV65553:JPV65560 JZR65553:JZR65560 KJN65553:KJN65560 KTJ65553:KTJ65560 LDF65553:LDF65560 LNB65553:LNB65560 LWX65553:LWX65560 MGT65553:MGT65560 MQP65553:MQP65560 NAL65553:NAL65560 NKH65553:NKH65560 NUD65553:NUD65560 ODZ65553:ODZ65560 ONV65553:ONV65560 OXR65553:OXR65560 PHN65553:PHN65560 PRJ65553:PRJ65560 QBF65553:QBF65560 QLB65553:QLB65560 QUX65553:QUX65560 RET65553:RET65560 ROP65553:ROP65560 RYL65553:RYL65560 SIH65553:SIH65560 SSD65553:SSD65560 TBZ65553:TBZ65560 TLV65553:TLV65560 TVR65553:TVR65560 UFN65553:UFN65560 UPJ65553:UPJ65560 UZF65553:UZF65560 VJB65553:VJB65560 VSX65553:VSX65560 WCT65553:WCT65560 WMP65553:WMP65560 WWL65553:WWL65560 AD131089:AD131096 JZ131089:JZ131096 TV131089:TV131096 ADR131089:ADR131096 ANN131089:ANN131096 AXJ131089:AXJ131096 BHF131089:BHF131096 BRB131089:BRB131096 CAX131089:CAX131096 CKT131089:CKT131096 CUP131089:CUP131096 DEL131089:DEL131096 DOH131089:DOH131096 DYD131089:DYD131096 EHZ131089:EHZ131096 ERV131089:ERV131096 FBR131089:FBR131096 FLN131089:FLN131096 FVJ131089:FVJ131096 GFF131089:GFF131096 GPB131089:GPB131096 GYX131089:GYX131096 HIT131089:HIT131096 HSP131089:HSP131096 ICL131089:ICL131096 IMH131089:IMH131096 IWD131089:IWD131096 JFZ131089:JFZ131096 JPV131089:JPV131096 JZR131089:JZR131096 KJN131089:KJN131096 KTJ131089:KTJ131096 LDF131089:LDF131096 LNB131089:LNB131096 LWX131089:LWX131096 MGT131089:MGT131096 MQP131089:MQP131096 NAL131089:NAL131096 NKH131089:NKH131096 NUD131089:NUD131096 ODZ131089:ODZ131096 ONV131089:ONV131096 OXR131089:OXR131096 PHN131089:PHN131096 PRJ131089:PRJ131096 QBF131089:QBF131096 QLB131089:QLB131096 QUX131089:QUX131096 RET131089:RET131096 ROP131089:ROP131096 RYL131089:RYL131096 SIH131089:SIH131096 SSD131089:SSD131096 TBZ131089:TBZ131096 TLV131089:TLV131096 TVR131089:TVR131096 UFN131089:UFN131096 UPJ131089:UPJ131096 UZF131089:UZF131096 VJB131089:VJB131096 VSX131089:VSX131096 WCT131089:WCT131096 WMP131089:WMP131096 WWL131089:WWL131096 AD196625:AD196632 JZ196625:JZ196632 TV196625:TV196632 ADR196625:ADR196632 ANN196625:ANN196632 AXJ196625:AXJ196632 BHF196625:BHF196632 BRB196625:BRB196632 CAX196625:CAX196632 CKT196625:CKT196632 CUP196625:CUP196632 DEL196625:DEL196632 DOH196625:DOH196632 DYD196625:DYD196632 EHZ196625:EHZ196632 ERV196625:ERV196632 FBR196625:FBR196632 FLN196625:FLN196632 FVJ196625:FVJ196632 GFF196625:GFF196632 GPB196625:GPB196632 GYX196625:GYX196632 HIT196625:HIT196632 HSP196625:HSP196632 ICL196625:ICL196632 IMH196625:IMH196632 IWD196625:IWD196632 JFZ196625:JFZ196632 JPV196625:JPV196632 JZR196625:JZR196632 KJN196625:KJN196632 KTJ196625:KTJ196632 LDF196625:LDF196632 LNB196625:LNB196632 LWX196625:LWX196632 MGT196625:MGT196632 MQP196625:MQP196632 NAL196625:NAL196632 NKH196625:NKH196632 NUD196625:NUD196632 ODZ196625:ODZ196632 ONV196625:ONV196632 OXR196625:OXR196632 PHN196625:PHN196632 PRJ196625:PRJ196632 QBF196625:QBF196632 QLB196625:QLB196632 QUX196625:QUX196632 RET196625:RET196632 ROP196625:ROP196632 RYL196625:RYL196632 SIH196625:SIH196632 SSD196625:SSD196632 TBZ196625:TBZ196632 TLV196625:TLV196632 TVR196625:TVR196632 UFN196625:UFN196632 UPJ196625:UPJ196632 UZF196625:UZF196632 VJB196625:VJB196632 VSX196625:VSX196632 WCT196625:WCT196632 WMP196625:WMP196632 WWL196625:WWL196632 AD262161:AD262168 JZ262161:JZ262168 TV262161:TV262168 ADR262161:ADR262168 ANN262161:ANN262168 AXJ262161:AXJ262168 BHF262161:BHF262168 BRB262161:BRB262168 CAX262161:CAX262168 CKT262161:CKT262168 CUP262161:CUP262168 DEL262161:DEL262168 DOH262161:DOH262168 DYD262161:DYD262168 EHZ262161:EHZ262168 ERV262161:ERV262168 FBR262161:FBR262168 FLN262161:FLN262168 FVJ262161:FVJ262168 GFF262161:GFF262168 GPB262161:GPB262168 GYX262161:GYX262168 HIT262161:HIT262168 HSP262161:HSP262168 ICL262161:ICL262168 IMH262161:IMH262168 IWD262161:IWD262168 JFZ262161:JFZ262168 JPV262161:JPV262168 JZR262161:JZR262168 KJN262161:KJN262168 KTJ262161:KTJ262168 LDF262161:LDF262168 LNB262161:LNB262168 LWX262161:LWX262168 MGT262161:MGT262168 MQP262161:MQP262168 NAL262161:NAL262168 NKH262161:NKH262168 NUD262161:NUD262168 ODZ262161:ODZ262168 ONV262161:ONV262168 OXR262161:OXR262168 PHN262161:PHN262168 PRJ262161:PRJ262168 QBF262161:QBF262168 QLB262161:QLB262168 QUX262161:QUX262168 RET262161:RET262168 ROP262161:ROP262168 RYL262161:RYL262168 SIH262161:SIH262168 SSD262161:SSD262168 TBZ262161:TBZ262168 TLV262161:TLV262168 TVR262161:TVR262168 UFN262161:UFN262168 UPJ262161:UPJ262168 UZF262161:UZF262168 VJB262161:VJB262168 VSX262161:VSX262168 WCT262161:WCT262168 WMP262161:WMP262168 WWL262161:WWL262168 AD327697:AD327704 JZ327697:JZ327704 TV327697:TV327704 ADR327697:ADR327704 ANN327697:ANN327704 AXJ327697:AXJ327704 BHF327697:BHF327704 BRB327697:BRB327704 CAX327697:CAX327704 CKT327697:CKT327704 CUP327697:CUP327704 DEL327697:DEL327704 DOH327697:DOH327704 DYD327697:DYD327704 EHZ327697:EHZ327704 ERV327697:ERV327704 FBR327697:FBR327704 FLN327697:FLN327704 FVJ327697:FVJ327704 GFF327697:GFF327704 GPB327697:GPB327704 GYX327697:GYX327704 HIT327697:HIT327704 HSP327697:HSP327704 ICL327697:ICL327704 IMH327697:IMH327704 IWD327697:IWD327704 JFZ327697:JFZ327704 JPV327697:JPV327704 JZR327697:JZR327704 KJN327697:KJN327704 KTJ327697:KTJ327704 LDF327697:LDF327704 LNB327697:LNB327704 LWX327697:LWX327704 MGT327697:MGT327704 MQP327697:MQP327704 NAL327697:NAL327704 NKH327697:NKH327704 NUD327697:NUD327704 ODZ327697:ODZ327704 ONV327697:ONV327704 OXR327697:OXR327704 PHN327697:PHN327704 PRJ327697:PRJ327704 QBF327697:QBF327704 QLB327697:QLB327704 QUX327697:QUX327704 RET327697:RET327704 ROP327697:ROP327704 RYL327697:RYL327704 SIH327697:SIH327704 SSD327697:SSD327704 TBZ327697:TBZ327704 TLV327697:TLV327704 TVR327697:TVR327704 UFN327697:UFN327704 UPJ327697:UPJ327704 UZF327697:UZF327704 VJB327697:VJB327704 VSX327697:VSX327704 WCT327697:WCT327704 WMP327697:WMP327704 WWL327697:WWL327704 AD393233:AD393240 JZ393233:JZ393240 TV393233:TV393240 ADR393233:ADR393240 ANN393233:ANN393240 AXJ393233:AXJ393240 BHF393233:BHF393240 BRB393233:BRB393240 CAX393233:CAX393240 CKT393233:CKT393240 CUP393233:CUP393240 DEL393233:DEL393240 DOH393233:DOH393240 DYD393233:DYD393240 EHZ393233:EHZ393240 ERV393233:ERV393240 FBR393233:FBR393240 FLN393233:FLN393240 FVJ393233:FVJ393240 GFF393233:GFF393240 GPB393233:GPB393240 GYX393233:GYX393240 HIT393233:HIT393240 HSP393233:HSP393240 ICL393233:ICL393240 IMH393233:IMH393240 IWD393233:IWD393240 JFZ393233:JFZ393240 JPV393233:JPV393240 JZR393233:JZR393240 KJN393233:KJN393240 KTJ393233:KTJ393240 LDF393233:LDF393240 LNB393233:LNB393240 LWX393233:LWX393240 MGT393233:MGT393240 MQP393233:MQP393240 NAL393233:NAL393240 NKH393233:NKH393240 NUD393233:NUD393240 ODZ393233:ODZ393240 ONV393233:ONV393240 OXR393233:OXR393240 PHN393233:PHN393240 PRJ393233:PRJ393240 QBF393233:QBF393240 QLB393233:QLB393240 QUX393233:QUX393240 RET393233:RET393240 ROP393233:ROP393240 RYL393233:RYL393240 SIH393233:SIH393240 SSD393233:SSD393240 TBZ393233:TBZ393240 TLV393233:TLV393240 TVR393233:TVR393240 UFN393233:UFN393240 UPJ393233:UPJ393240 UZF393233:UZF393240 VJB393233:VJB393240 VSX393233:VSX393240 WCT393233:WCT393240 WMP393233:WMP393240 WWL393233:WWL393240 AD458769:AD458776 JZ458769:JZ458776 TV458769:TV458776 ADR458769:ADR458776 ANN458769:ANN458776 AXJ458769:AXJ458776 BHF458769:BHF458776 BRB458769:BRB458776 CAX458769:CAX458776 CKT458769:CKT458776 CUP458769:CUP458776 DEL458769:DEL458776 DOH458769:DOH458776 DYD458769:DYD458776 EHZ458769:EHZ458776 ERV458769:ERV458776 FBR458769:FBR458776 FLN458769:FLN458776 FVJ458769:FVJ458776 GFF458769:GFF458776 GPB458769:GPB458776 GYX458769:GYX458776 HIT458769:HIT458776 HSP458769:HSP458776 ICL458769:ICL458776 IMH458769:IMH458776 IWD458769:IWD458776 JFZ458769:JFZ458776 JPV458769:JPV458776 JZR458769:JZR458776 KJN458769:KJN458776 KTJ458769:KTJ458776 LDF458769:LDF458776 LNB458769:LNB458776 LWX458769:LWX458776 MGT458769:MGT458776 MQP458769:MQP458776 NAL458769:NAL458776 NKH458769:NKH458776 NUD458769:NUD458776 ODZ458769:ODZ458776 ONV458769:ONV458776 OXR458769:OXR458776 PHN458769:PHN458776 PRJ458769:PRJ458776 QBF458769:QBF458776 QLB458769:QLB458776 QUX458769:QUX458776 RET458769:RET458776 ROP458769:ROP458776 RYL458769:RYL458776 SIH458769:SIH458776 SSD458769:SSD458776 TBZ458769:TBZ458776 TLV458769:TLV458776 TVR458769:TVR458776 UFN458769:UFN458776 UPJ458769:UPJ458776 UZF458769:UZF458776 VJB458769:VJB458776 VSX458769:VSX458776 WCT458769:WCT458776 WMP458769:WMP458776 WWL458769:WWL458776 AD524305:AD524312 JZ524305:JZ524312 TV524305:TV524312 ADR524305:ADR524312 ANN524305:ANN524312 AXJ524305:AXJ524312 BHF524305:BHF524312 BRB524305:BRB524312 CAX524305:CAX524312 CKT524305:CKT524312 CUP524305:CUP524312 DEL524305:DEL524312 DOH524305:DOH524312 DYD524305:DYD524312 EHZ524305:EHZ524312 ERV524305:ERV524312 FBR524305:FBR524312 FLN524305:FLN524312 FVJ524305:FVJ524312 GFF524305:GFF524312 GPB524305:GPB524312 GYX524305:GYX524312 HIT524305:HIT524312 HSP524305:HSP524312 ICL524305:ICL524312 IMH524305:IMH524312 IWD524305:IWD524312 JFZ524305:JFZ524312 JPV524305:JPV524312 JZR524305:JZR524312 KJN524305:KJN524312 KTJ524305:KTJ524312 LDF524305:LDF524312 LNB524305:LNB524312 LWX524305:LWX524312 MGT524305:MGT524312 MQP524305:MQP524312 NAL524305:NAL524312 NKH524305:NKH524312 NUD524305:NUD524312 ODZ524305:ODZ524312 ONV524305:ONV524312 OXR524305:OXR524312 PHN524305:PHN524312 PRJ524305:PRJ524312 QBF524305:QBF524312 QLB524305:QLB524312 QUX524305:QUX524312 RET524305:RET524312 ROP524305:ROP524312 RYL524305:RYL524312 SIH524305:SIH524312 SSD524305:SSD524312 TBZ524305:TBZ524312 TLV524305:TLV524312 TVR524305:TVR524312 UFN524305:UFN524312 UPJ524305:UPJ524312 UZF524305:UZF524312 VJB524305:VJB524312 VSX524305:VSX524312 WCT524305:WCT524312 WMP524305:WMP524312 WWL524305:WWL524312 AD589841:AD589848 JZ589841:JZ589848 TV589841:TV589848 ADR589841:ADR589848 ANN589841:ANN589848 AXJ589841:AXJ589848 BHF589841:BHF589848 BRB589841:BRB589848 CAX589841:CAX589848 CKT589841:CKT589848 CUP589841:CUP589848 DEL589841:DEL589848 DOH589841:DOH589848 DYD589841:DYD589848 EHZ589841:EHZ589848 ERV589841:ERV589848 FBR589841:FBR589848 FLN589841:FLN589848 FVJ589841:FVJ589848 GFF589841:GFF589848 GPB589841:GPB589848 GYX589841:GYX589848 HIT589841:HIT589848 HSP589841:HSP589848 ICL589841:ICL589848 IMH589841:IMH589848 IWD589841:IWD589848 JFZ589841:JFZ589848 JPV589841:JPV589848 JZR589841:JZR589848 KJN589841:KJN589848 KTJ589841:KTJ589848 LDF589841:LDF589848 LNB589841:LNB589848 LWX589841:LWX589848 MGT589841:MGT589848 MQP589841:MQP589848 NAL589841:NAL589848 NKH589841:NKH589848 NUD589841:NUD589848 ODZ589841:ODZ589848 ONV589841:ONV589848 OXR589841:OXR589848 PHN589841:PHN589848 PRJ589841:PRJ589848 QBF589841:QBF589848 QLB589841:QLB589848 QUX589841:QUX589848 RET589841:RET589848 ROP589841:ROP589848 RYL589841:RYL589848 SIH589841:SIH589848 SSD589841:SSD589848 TBZ589841:TBZ589848 TLV589841:TLV589848 TVR589841:TVR589848 UFN589841:UFN589848 UPJ589841:UPJ589848 UZF589841:UZF589848 VJB589841:VJB589848 VSX589841:VSX589848 WCT589841:WCT589848 WMP589841:WMP589848 WWL589841:WWL589848 AD655377:AD655384 JZ655377:JZ655384 TV655377:TV655384 ADR655377:ADR655384 ANN655377:ANN655384 AXJ655377:AXJ655384 BHF655377:BHF655384 BRB655377:BRB655384 CAX655377:CAX655384 CKT655377:CKT655384 CUP655377:CUP655384 DEL655377:DEL655384 DOH655377:DOH655384 DYD655377:DYD655384 EHZ655377:EHZ655384 ERV655377:ERV655384 FBR655377:FBR655384 FLN655377:FLN655384 FVJ655377:FVJ655384 GFF655377:GFF655384 GPB655377:GPB655384 GYX655377:GYX655384 HIT655377:HIT655384 HSP655377:HSP655384 ICL655377:ICL655384 IMH655377:IMH655384 IWD655377:IWD655384 JFZ655377:JFZ655384 JPV655377:JPV655384 JZR655377:JZR655384 KJN655377:KJN655384 KTJ655377:KTJ655384 LDF655377:LDF655384 LNB655377:LNB655384 LWX655377:LWX655384 MGT655377:MGT655384 MQP655377:MQP655384 NAL655377:NAL655384 NKH655377:NKH655384 NUD655377:NUD655384 ODZ655377:ODZ655384 ONV655377:ONV655384 OXR655377:OXR655384 PHN655377:PHN655384 PRJ655377:PRJ655384 QBF655377:QBF655384 QLB655377:QLB655384 QUX655377:QUX655384 RET655377:RET655384 ROP655377:ROP655384 RYL655377:RYL655384 SIH655377:SIH655384 SSD655377:SSD655384 TBZ655377:TBZ655384 TLV655377:TLV655384 TVR655377:TVR655384 UFN655377:UFN655384 UPJ655377:UPJ655384 UZF655377:UZF655384 VJB655377:VJB655384 VSX655377:VSX655384 WCT655377:WCT655384 WMP655377:WMP655384 WWL655377:WWL655384 AD720913:AD720920 JZ720913:JZ720920 TV720913:TV720920 ADR720913:ADR720920 ANN720913:ANN720920 AXJ720913:AXJ720920 BHF720913:BHF720920 BRB720913:BRB720920 CAX720913:CAX720920 CKT720913:CKT720920 CUP720913:CUP720920 DEL720913:DEL720920 DOH720913:DOH720920 DYD720913:DYD720920 EHZ720913:EHZ720920 ERV720913:ERV720920 FBR720913:FBR720920 FLN720913:FLN720920 FVJ720913:FVJ720920 GFF720913:GFF720920 GPB720913:GPB720920 GYX720913:GYX720920 HIT720913:HIT720920 HSP720913:HSP720920 ICL720913:ICL720920 IMH720913:IMH720920 IWD720913:IWD720920 JFZ720913:JFZ720920 JPV720913:JPV720920 JZR720913:JZR720920 KJN720913:KJN720920 KTJ720913:KTJ720920 LDF720913:LDF720920 LNB720913:LNB720920 LWX720913:LWX720920 MGT720913:MGT720920 MQP720913:MQP720920 NAL720913:NAL720920 NKH720913:NKH720920 NUD720913:NUD720920 ODZ720913:ODZ720920 ONV720913:ONV720920 OXR720913:OXR720920 PHN720913:PHN720920 PRJ720913:PRJ720920 QBF720913:QBF720920 QLB720913:QLB720920 QUX720913:QUX720920 RET720913:RET720920 ROP720913:ROP720920 RYL720913:RYL720920 SIH720913:SIH720920 SSD720913:SSD720920 TBZ720913:TBZ720920 TLV720913:TLV720920 TVR720913:TVR720920 UFN720913:UFN720920 UPJ720913:UPJ720920 UZF720913:UZF720920 VJB720913:VJB720920 VSX720913:VSX720920 WCT720913:WCT720920 WMP720913:WMP720920 WWL720913:WWL720920 AD786449:AD786456 JZ786449:JZ786456 TV786449:TV786456 ADR786449:ADR786456 ANN786449:ANN786456 AXJ786449:AXJ786456 BHF786449:BHF786456 BRB786449:BRB786456 CAX786449:CAX786456 CKT786449:CKT786456 CUP786449:CUP786456 DEL786449:DEL786456 DOH786449:DOH786456 DYD786449:DYD786456 EHZ786449:EHZ786456 ERV786449:ERV786456 FBR786449:FBR786456 FLN786449:FLN786456 FVJ786449:FVJ786456 GFF786449:GFF786456 GPB786449:GPB786456 GYX786449:GYX786456 HIT786449:HIT786456 HSP786449:HSP786456 ICL786449:ICL786456 IMH786449:IMH786456 IWD786449:IWD786456 JFZ786449:JFZ786456 JPV786449:JPV786456 JZR786449:JZR786456 KJN786449:KJN786456 KTJ786449:KTJ786456 LDF786449:LDF786456 LNB786449:LNB786456 LWX786449:LWX786456 MGT786449:MGT786456 MQP786449:MQP786456 NAL786449:NAL786456 NKH786449:NKH786456 NUD786449:NUD786456 ODZ786449:ODZ786456 ONV786449:ONV786456 OXR786449:OXR786456 PHN786449:PHN786456 PRJ786449:PRJ786456 QBF786449:QBF786456 QLB786449:QLB786456 QUX786449:QUX786456 RET786449:RET786456 ROP786449:ROP786456 RYL786449:RYL786456 SIH786449:SIH786456 SSD786449:SSD786456 TBZ786449:TBZ786456 TLV786449:TLV786456 TVR786449:TVR786456 UFN786449:UFN786456 UPJ786449:UPJ786456 UZF786449:UZF786456 VJB786449:VJB786456 VSX786449:VSX786456 WCT786449:WCT786456 WMP786449:WMP786456 WWL786449:WWL786456 AD851985:AD851992 JZ851985:JZ851992 TV851985:TV851992 ADR851985:ADR851992 ANN851985:ANN851992 AXJ851985:AXJ851992 BHF851985:BHF851992 BRB851985:BRB851992 CAX851985:CAX851992 CKT851985:CKT851992 CUP851985:CUP851992 DEL851985:DEL851992 DOH851985:DOH851992 DYD851985:DYD851992 EHZ851985:EHZ851992 ERV851985:ERV851992 FBR851985:FBR851992 FLN851985:FLN851992 FVJ851985:FVJ851992 GFF851985:GFF851992 GPB851985:GPB851992 GYX851985:GYX851992 HIT851985:HIT851992 HSP851985:HSP851992 ICL851985:ICL851992 IMH851985:IMH851992 IWD851985:IWD851992 JFZ851985:JFZ851992 JPV851985:JPV851992 JZR851985:JZR851992 KJN851985:KJN851992 KTJ851985:KTJ851992 LDF851985:LDF851992 LNB851985:LNB851992 LWX851985:LWX851992 MGT851985:MGT851992 MQP851985:MQP851992 NAL851985:NAL851992 NKH851985:NKH851992 NUD851985:NUD851992 ODZ851985:ODZ851992 ONV851985:ONV851992 OXR851985:OXR851992 PHN851985:PHN851992 PRJ851985:PRJ851992 QBF851985:QBF851992 QLB851985:QLB851992 QUX851985:QUX851992 RET851985:RET851992 ROP851985:ROP851992 RYL851985:RYL851992 SIH851985:SIH851992 SSD851985:SSD851992 TBZ851985:TBZ851992 TLV851985:TLV851992 TVR851985:TVR851992 UFN851985:UFN851992 UPJ851985:UPJ851992 UZF851985:UZF851992 VJB851985:VJB851992 VSX851985:VSX851992 WCT851985:WCT851992 WMP851985:WMP851992 WWL851985:WWL851992 AD917521:AD917528 JZ917521:JZ917528 TV917521:TV917528 ADR917521:ADR917528 ANN917521:ANN917528 AXJ917521:AXJ917528 BHF917521:BHF917528 BRB917521:BRB917528 CAX917521:CAX917528 CKT917521:CKT917528 CUP917521:CUP917528 DEL917521:DEL917528 DOH917521:DOH917528 DYD917521:DYD917528 EHZ917521:EHZ917528 ERV917521:ERV917528 FBR917521:FBR917528 FLN917521:FLN917528 FVJ917521:FVJ917528 GFF917521:GFF917528 GPB917521:GPB917528 GYX917521:GYX917528 HIT917521:HIT917528 HSP917521:HSP917528 ICL917521:ICL917528 IMH917521:IMH917528 IWD917521:IWD917528 JFZ917521:JFZ917528 JPV917521:JPV917528 JZR917521:JZR917528 KJN917521:KJN917528 KTJ917521:KTJ917528 LDF917521:LDF917528 LNB917521:LNB917528 LWX917521:LWX917528 MGT917521:MGT917528 MQP917521:MQP917528 NAL917521:NAL917528 NKH917521:NKH917528 NUD917521:NUD917528 ODZ917521:ODZ917528 ONV917521:ONV917528 OXR917521:OXR917528 PHN917521:PHN917528 PRJ917521:PRJ917528 QBF917521:QBF917528 QLB917521:QLB917528 QUX917521:QUX917528 RET917521:RET917528 ROP917521:ROP917528 RYL917521:RYL917528 SIH917521:SIH917528 SSD917521:SSD917528 TBZ917521:TBZ917528 TLV917521:TLV917528 TVR917521:TVR917528 UFN917521:UFN917528 UPJ917521:UPJ917528 UZF917521:UZF917528 VJB917521:VJB917528 VSX917521:VSX917528 WCT917521:WCT917528 WMP917521:WMP917528 WWL917521:WWL917528 AD983057:AD983064 JZ983057:JZ983064 TV983057:TV983064 ADR983057:ADR983064 ANN983057:ANN983064 AXJ983057:AXJ983064 BHF983057:BHF983064 BRB983057:BRB983064 CAX983057:CAX983064 CKT983057:CKT983064 CUP983057:CUP983064 DEL983057:DEL983064 DOH983057:DOH983064 DYD983057:DYD983064 EHZ983057:EHZ983064 ERV983057:ERV983064 FBR983057:FBR983064 FLN983057:FLN983064 FVJ983057:FVJ983064 GFF983057:GFF983064 GPB983057:GPB983064 GYX983057:GYX983064 HIT983057:HIT983064 HSP983057:HSP983064 ICL983057:ICL983064 IMH983057:IMH983064 IWD983057:IWD983064 JFZ983057:JFZ983064 JPV983057:JPV983064 JZR983057:JZR983064 KJN983057:KJN983064 KTJ983057:KTJ983064 LDF983057:LDF983064 LNB983057:LNB983064 LWX983057:LWX983064 MGT983057:MGT983064 MQP983057:MQP983064 NAL983057:NAL983064 NKH983057:NKH983064 NUD983057:NUD983064 ODZ983057:ODZ983064 ONV983057:ONV983064 OXR983057:OXR983064 PHN983057:PHN983064 PRJ983057:PRJ983064 QBF983057:QBF983064 QLB983057:QLB983064 QUX983057:QUX983064 RET983057:RET983064 ROP983057:ROP983064 RYL983057:RYL983064 SIH983057:SIH983064 SSD983057:SSD983064 TBZ983057:TBZ983064 TLV983057:TLV983064 TVR983057:TVR983064 UFN983057:UFN983064 UPJ983057:UPJ983064 UZF983057:UZF983064 VJB983057:VJB983064 VSX983057:VSX983064 WCT983057:WCT983064 WWL18:WWL28 WMP18:WMP28 WCT18:WCT28 VSX18:VSX28 VJB18:VJB28 UZF18:UZF28 UPJ18:UPJ28 UFN18:UFN28 TVR18:TVR28 TLV18:TLV28 TBZ18:TBZ28 SSD18:SSD28 SIH18:SIH28 RYL18:RYL28 ROP18:ROP28 RET18:RET28 QUX18:QUX28 QLB18:QLB28 QBF18:QBF28 PRJ18:PRJ28 PHN18:PHN28 OXR18:OXR28 ONV18:ONV28 ODZ18:ODZ28 NUD18:NUD28 NKH18:NKH28 NAL18:NAL28 MQP18:MQP28 MGT18:MGT28 LWX18:LWX28 LNB18:LNB28 LDF18:LDF28 KTJ18:KTJ28 KJN18:KJN28 JZR18:JZR28 JPV18:JPV28 JFZ18:JFZ28 IWD18:IWD28 IMH18:IMH28 ICL18:ICL28 HSP18:HSP28 HIT18:HIT28 GYX18:GYX28 GPB18:GPB28 GFF18:GFF28 FVJ18:FVJ28 FLN18:FLN28 FBR18:FBR28 ERV18:ERV28 EHZ18:EHZ28 DYD18:DYD28 DOH18:DOH28 DEL18:DEL28 CUP18:CUP28 CKT18:CKT28 CAX18:CAX28 BRB18:BRB28 BHF18:BHF28 AXJ18:AXJ28 ANN18:ANN28 ADR18:ADR28 TV18:TV28 JZ18:JZ28">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O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O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O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O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O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O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O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O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O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O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O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O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O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O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22 V65557 V131093 V196629 V262165 V327701 V393237 V458773 V524309 V589845 V655381 V720917 V786453 V851989 V917525 V983061">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8 AA24 AA28">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O27 V24:V27">
      <formula1>-9.99999999999999E+23</formula1>
      <formula2>9.99999999999999E+23</formula2>
    </dataValidation>
  </dataValidations>
  <printOptions horizontalCentered="1" verticalCentered="1"/>
  <pageMargins left="0" right="0" top="0" bottom="0" header="0" footer="0.78740157480314965"/>
  <pageSetup paperSize="9" scale="48" fitToHeight="0"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2" t="s">
        <v>491</v>
      </c>
      <c r="G2" s="1203"/>
      <c r="H2" s="1204"/>
      <c r="I2" s="642"/>
    </row>
    <row r="3" spans="1:20" ht="3" customHeight="1"/>
    <row r="4" spans="1:20" s="572" customFormat="1" ht="11.25">
      <c r="A4" s="592"/>
      <c r="B4" s="592"/>
      <c r="C4" s="592"/>
      <c r="D4" s="592"/>
      <c r="F4" s="1154" t="s">
        <v>454</v>
      </c>
      <c r="G4" s="1154"/>
      <c r="H4" s="1154"/>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Тюменская область</v>
      </c>
      <c r="I11" s="583" t="s">
        <v>499</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498</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4" t="s">
        <v>632</v>
      </c>
      <c r="M5" s="1234"/>
      <c r="N5" s="1234"/>
      <c r="O5" s="1234"/>
      <c r="P5" s="1234"/>
      <c r="Q5" s="1234"/>
      <c r="R5" s="1234"/>
      <c r="S5" s="1234"/>
      <c r="T5" s="1234"/>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3" t="s">
        <v>85</v>
      </c>
      <c r="P7" s="1243"/>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11" t="str">
        <f>IF(NameOrPr_ch="",IF(NameOrPr="","",NameOrPr),NameOrPr_ch)</f>
        <v xml:space="preserve">Департамента тарифной и ценовой политики Тюменской области </v>
      </c>
      <c r="P9" s="1211"/>
      <c r="Q9" s="1211"/>
      <c r="R9" s="1211"/>
      <c r="S9" s="1211"/>
      <c r="T9" s="1211"/>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11" t="str">
        <f>IF(datePr_ch="",IF(datePr="","",datePr),datePr_ch)</f>
        <v>18.12.2019</v>
      </c>
      <c r="P10" s="1211"/>
      <c r="Q10" s="1211"/>
      <c r="R10" s="1211"/>
      <c r="S10" s="1211"/>
      <c r="T10" s="1211"/>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11" t="str">
        <f>IF(numberPr_ch="",IF(numberPr="","",numberPr),numberPr_ch)</f>
        <v>631/01-21</v>
      </c>
      <c r="P11" s="1211"/>
      <c r="Q11" s="1211"/>
      <c r="R11" s="1211"/>
      <c r="S11" s="1211"/>
      <c r="T11" s="1211"/>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11" t="str">
        <f>IF(IstPub_ch="",IF(IstPub="","",IstPub),IstPub_ch)</f>
        <v>Официальный портал органов государственной власти Тюменской области</v>
      </c>
      <c r="P12" s="1211"/>
      <c r="Q12" s="1211"/>
      <c r="R12" s="1211"/>
      <c r="S12" s="1211"/>
      <c r="T12" s="1211"/>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5"/>
      <c r="M13" s="1235"/>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2"/>
      <c r="P14" s="1212"/>
      <c r="Q14" s="1212"/>
      <c r="R14" s="1212"/>
      <c r="S14" s="1212"/>
      <c r="T14" s="1212"/>
      <c r="U14" s="1212"/>
    </row>
    <row r="15" spans="1:34">
      <c r="J15" s="531"/>
      <c r="K15" s="531"/>
      <c r="L15" s="1154" t="s">
        <v>454</v>
      </c>
      <c r="M15" s="1154"/>
      <c r="N15" s="1154"/>
      <c r="O15" s="1154"/>
      <c r="P15" s="1154"/>
      <c r="Q15" s="1154"/>
      <c r="R15" s="1154"/>
      <c r="S15" s="1154"/>
      <c r="T15" s="1154"/>
      <c r="U15" s="1154"/>
      <c r="V15" s="1154"/>
      <c r="W15" s="1154" t="s">
        <v>455</v>
      </c>
    </row>
    <row r="16" spans="1:34" ht="14.25" customHeight="1">
      <c r="J16" s="531"/>
      <c r="K16" s="531"/>
      <c r="L16" s="1218" t="s">
        <v>92</v>
      </c>
      <c r="M16" s="1218" t="s">
        <v>640</v>
      </c>
      <c r="N16" s="663"/>
      <c r="O16" s="1219" t="s">
        <v>642</v>
      </c>
      <c r="P16" s="1220"/>
      <c r="Q16" s="1220"/>
      <c r="R16" s="1220"/>
      <c r="S16" s="1220"/>
      <c r="T16" s="1221"/>
      <c r="U16" s="1229" t="s">
        <v>341</v>
      </c>
      <c r="V16" s="1215" t="s">
        <v>275</v>
      </c>
      <c r="W16" s="1154"/>
    </row>
    <row r="17" spans="1:36" ht="14.25" customHeight="1">
      <c r="J17" s="531"/>
      <c r="K17" s="531"/>
      <c r="L17" s="1218"/>
      <c r="M17" s="1218"/>
      <c r="N17" s="664"/>
      <c r="O17" s="1224" t="s">
        <v>606</v>
      </c>
      <c r="P17" s="1222" t="s">
        <v>271</v>
      </c>
      <c r="Q17" s="1223"/>
      <c r="R17" s="1226" t="s">
        <v>655</v>
      </c>
      <c r="S17" s="1227"/>
      <c r="T17" s="1228"/>
      <c r="U17" s="1230"/>
      <c r="V17" s="1216"/>
      <c r="W17" s="1154"/>
    </row>
    <row r="18" spans="1:36" ht="33.75" customHeight="1">
      <c r="J18" s="531"/>
      <c r="K18" s="531"/>
      <c r="L18" s="1218"/>
      <c r="M18" s="1218"/>
      <c r="N18" s="665"/>
      <c r="O18" s="1225"/>
      <c r="P18" s="537" t="s">
        <v>607</v>
      </c>
      <c r="Q18" s="537" t="s">
        <v>6</v>
      </c>
      <c r="R18" s="538" t="s">
        <v>274</v>
      </c>
      <c r="S18" s="1213" t="s">
        <v>273</v>
      </c>
      <c r="T18" s="1214"/>
      <c r="U18" s="1231"/>
      <c r="V18" s="1217"/>
      <c r="W18" s="1154"/>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6">
        <f ca="1">OFFSET(S19,0,-1)+1</f>
        <v>7</v>
      </c>
      <c r="T19" s="1236"/>
      <c r="U19" s="650">
        <f ca="1">OFFSET(U19,0,-2)+1</f>
        <v>8</v>
      </c>
      <c r="V19" s="651">
        <f ca="1">OFFSET(V19,0,-1)</f>
        <v>8</v>
      </c>
      <c r="W19" s="650">
        <f ca="1">OFFSET(W19,0,-1)+1</f>
        <v>9</v>
      </c>
    </row>
    <row r="20" spans="1:36" ht="22.5">
      <c r="A20" s="1237">
        <v>1</v>
      </c>
      <c r="B20" s="885"/>
      <c r="C20" s="885"/>
      <c r="D20" s="885"/>
      <c r="E20" s="886"/>
      <c r="F20" s="887"/>
      <c r="G20" s="887"/>
      <c r="H20" s="887"/>
      <c r="I20" s="888"/>
      <c r="J20" s="883"/>
      <c r="K20" s="890"/>
      <c r="L20" s="595">
        <f>mergeValue(A20)</f>
        <v>1</v>
      </c>
      <c r="M20" s="643" t="s">
        <v>20</v>
      </c>
      <c r="N20" s="648"/>
      <c r="O20" s="1238"/>
      <c r="P20" s="1238"/>
      <c r="Q20" s="1238"/>
      <c r="R20" s="1238"/>
      <c r="S20" s="1238"/>
      <c r="T20" s="1238"/>
      <c r="U20" s="1238"/>
      <c r="V20" s="1238"/>
      <c r="W20" s="632" t="s">
        <v>476</v>
      </c>
      <c r="Y20" s="591"/>
      <c r="Z20" s="591" t="str">
        <f t="shared" ref="Z20:Z33" si="0">IF(M20="","",M20 )</f>
        <v>Наименование тарифа</v>
      </c>
      <c r="AA20" s="591"/>
      <c r="AB20" s="591"/>
      <c r="AC20" s="591"/>
      <c r="AI20" s="587"/>
      <c r="AJ20" s="587"/>
    </row>
    <row r="21" spans="1:36" ht="22.5">
      <c r="A21" s="1237"/>
      <c r="B21" s="1237">
        <v>1</v>
      </c>
      <c r="C21" s="885"/>
      <c r="D21" s="885"/>
      <c r="E21" s="887"/>
      <c r="F21" s="887"/>
      <c r="G21" s="887"/>
      <c r="H21" s="887"/>
      <c r="I21" s="882"/>
      <c r="J21" s="881"/>
      <c r="K21" s="884"/>
      <c r="L21" s="595" t="str">
        <f>mergeValue(A21) &amp;"."&amp; mergeValue(B21)</f>
        <v>1.1</v>
      </c>
      <c r="M21" s="548" t="s">
        <v>16</v>
      </c>
      <c r="N21" s="648"/>
      <c r="O21" s="1238"/>
      <c r="P21" s="1238"/>
      <c r="Q21" s="1238"/>
      <c r="R21" s="1238"/>
      <c r="S21" s="1238"/>
      <c r="T21" s="1238"/>
      <c r="U21" s="1238"/>
      <c r="V21" s="1238"/>
      <c r="W21" s="632" t="s">
        <v>477</v>
      </c>
      <c r="Y21" s="591"/>
      <c r="Z21" s="591" t="str">
        <f t="shared" si="0"/>
        <v>Территория действия тарифа</v>
      </c>
      <c r="AA21" s="591"/>
      <c r="AB21" s="591"/>
      <c r="AC21" s="591"/>
      <c r="AI21" s="587"/>
      <c r="AJ21" s="587"/>
    </row>
    <row r="22" spans="1:36" ht="22.5">
      <c r="A22" s="1237"/>
      <c r="B22" s="1237"/>
      <c r="C22" s="1237">
        <v>1</v>
      </c>
      <c r="D22" s="885"/>
      <c r="E22" s="887"/>
      <c r="F22" s="887"/>
      <c r="G22" s="887"/>
      <c r="H22" s="887"/>
      <c r="I22" s="889"/>
      <c r="J22" s="881"/>
      <c r="K22" s="884"/>
      <c r="L22" s="595" t="str">
        <f>mergeValue(A22) &amp;"."&amp; mergeValue(B22)&amp;"."&amp; mergeValue(C22)</f>
        <v>1.1.1</v>
      </c>
      <c r="M22" s="549" t="s">
        <v>7</v>
      </c>
      <c r="N22" s="648"/>
      <c r="O22" s="1238"/>
      <c r="P22" s="1238"/>
      <c r="Q22" s="1238"/>
      <c r="R22" s="1238"/>
      <c r="S22" s="1238"/>
      <c r="T22" s="1238"/>
      <c r="U22" s="1238"/>
      <c r="V22" s="1238"/>
      <c r="W22" s="632" t="s">
        <v>634</v>
      </c>
      <c r="Y22" s="591"/>
      <c r="Z22" s="591" t="str">
        <f t="shared" si="0"/>
        <v xml:space="preserve">Наименование системы теплоснабжения </v>
      </c>
      <c r="AA22" s="591"/>
      <c r="AB22" s="591"/>
      <c r="AC22" s="591"/>
      <c r="AI22" s="587"/>
      <c r="AJ22" s="587"/>
    </row>
    <row r="23" spans="1:36" ht="22.5">
      <c r="A23" s="1237"/>
      <c r="B23" s="1237"/>
      <c r="C23" s="1237"/>
      <c r="D23" s="1237">
        <v>1</v>
      </c>
      <c r="E23" s="887"/>
      <c r="F23" s="887"/>
      <c r="G23" s="887"/>
      <c r="H23" s="887"/>
      <c r="I23" s="889"/>
      <c r="J23" s="881"/>
      <c r="K23" s="884"/>
      <c r="L23" s="595" t="str">
        <f>mergeValue(A23) &amp;"."&amp; mergeValue(B23)&amp;"."&amp; mergeValue(C23)&amp;"."&amp; mergeValue(D23)</f>
        <v>1.1.1.1</v>
      </c>
      <c r="M23" s="550" t="s">
        <v>22</v>
      </c>
      <c r="N23" s="648"/>
      <c r="O23" s="1238"/>
      <c r="P23" s="1238"/>
      <c r="Q23" s="1238"/>
      <c r="R23" s="1238"/>
      <c r="S23" s="1238"/>
      <c r="T23" s="1238"/>
      <c r="U23" s="1238"/>
      <c r="V23" s="1238"/>
      <c r="W23" s="632" t="s">
        <v>635</v>
      </c>
      <c r="Y23" s="591"/>
      <c r="Z23" s="591" t="str">
        <f t="shared" si="0"/>
        <v xml:space="preserve">Источник тепловой энергии  </v>
      </c>
      <c r="AA23" s="591"/>
      <c r="AB23" s="591"/>
      <c r="AC23" s="591"/>
      <c r="AI23" s="587"/>
      <c r="AJ23" s="587"/>
    </row>
    <row r="24" spans="1:36" ht="101.25">
      <c r="A24" s="1237"/>
      <c r="B24" s="1237"/>
      <c r="C24" s="1237"/>
      <c r="D24" s="1237"/>
      <c r="E24" s="1237">
        <v>1</v>
      </c>
      <c r="F24" s="887"/>
      <c r="G24" s="887"/>
      <c r="H24" s="885">
        <v>1</v>
      </c>
      <c r="I24" s="1237">
        <v>1</v>
      </c>
      <c r="J24" s="887"/>
      <c r="K24" s="892"/>
      <c r="L24" s="595" t="str">
        <f>mergeValue(A24) &amp;"."&amp; mergeValue(B24)&amp;"."&amp; mergeValue(C24)&amp;"."&amp; mergeValue(D24)&amp;"."&amp; mergeValue(E24)</f>
        <v>1.1.1.1.1</v>
      </c>
      <c r="M24" s="556" t="s">
        <v>9</v>
      </c>
      <c r="N24" s="648"/>
      <c r="O24" s="1239"/>
      <c r="P24" s="1239"/>
      <c r="Q24" s="1239"/>
      <c r="R24" s="1239"/>
      <c r="S24" s="1239"/>
      <c r="T24" s="1239"/>
      <c r="U24" s="1239"/>
      <c r="V24" s="1239"/>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7"/>
      <c r="B25" s="1237"/>
      <c r="C25" s="1237"/>
      <c r="D25" s="1237"/>
      <c r="E25" s="1237"/>
      <c r="F25" s="1237">
        <v>1</v>
      </c>
      <c r="G25" s="885"/>
      <c r="H25" s="885"/>
      <c r="I25" s="1237"/>
      <c r="J25" s="1237">
        <v>1</v>
      </c>
      <c r="K25" s="893"/>
      <c r="L25" s="595" t="str">
        <f>mergeValue(A25) &amp;"."&amp; mergeValue(B25)&amp;"."&amp; mergeValue(C25)&amp;"."&amp; mergeValue(D25)&amp;"."&amp; mergeValue(E25)&amp;"."&amp; mergeValue(F25)</f>
        <v>1.1.1.1.1.1</v>
      </c>
      <c r="M25" s="557" t="s">
        <v>10</v>
      </c>
      <c r="N25" s="648"/>
      <c r="O25" s="1240"/>
      <c r="P25" s="1241"/>
      <c r="Q25" s="1241"/>
      <c r="R25" s="1241"/>
      <c r="S25" s="1241"/>
      <c r="T25" s="1241"/>
      <c r="U25" s="1241"/>
      <c r="V25" s="1242"/>
      <c r="W25" s="632" t="s">
        <v>637</v>
      </c>
      <c r="Y25" s="591"/>
      <c r="Z25" s="591" t="str">
        <f t="shared" si="0"/>
        <v>Группа потребителей</v>
      </c>
      <c r="AA25" s="591"/>
      <c r="AB25" s="591"/>
      <c r="AC25" s="591"/>
      <c r="AI25" s="587"/>
      <c r="AJ25" s="587"/>
    </row>
    <row r="26" spans="1:36" ht="189" customHeight="1">
      <c r="A26" s="1237"/>
      <c r="B26" s="1237"/>
      <c r="C26" s="1237"/>
      <c r="D26" s="1237"/>
      <c r="E26" s="1237"/>
      <c r="F26" s="1237"/>
      <c r="G26" s="885">
        <v>1</v>
      </c>
      <c r="H26" s="885"/>
      <c r="I26" s="1237"/>
      <c r="J26" s="1237"/>
      <c r="K26" s="893">
        <v>1</v>
      </c>
      <c r="L26" s="595" t="str">
        <f>mergeValue(A26) &amp;"."&amp; mergeValue(B26)&amp;"."&amp; mergeValue(C26)&amp;"."&amp; mergeValue(D26)&amp;"."&amp; mergeValue(E26)&amp;"."&amp; mergeValue(F26)&amp;"."&amp; mergeValue(G26)</f>
        <v>1.1.1.1.1.1.1</v>
      </c>
      <c r="M26" s="1071"/>
      <c r="N26" s="648"/>
      <c r="O26" s="564"/>
      <c r="P26" s="564"/>
      <c r="Q26" s="1096"/>
      <c r="R26" s="1232"/>
      <c r="S26" s="1233" t="s">
        <v>84</v>
      </c>
      <c r="T26" s="1232"/>
      <c r="U26" s="1233" t="s">
        <v>85</v>
      </c>
      <c r="V26" s="564"/>
      <c r="W26" s="1208" t="s">
        <v>656</v>
      </c>
      <c r="X26" s="587" t="str">
        <f>strCheckDate(O27:V27)</f>
        <v/>
      </c>
      <c r="Y26" s="591"/>
      <c r="Z26" s="591" t="str">
        <f t="shared" si="0"/>
        <v/>
      </c>
      <c r="AA26" s="591"/>
      <c r="AB26" s="591"/>
      <c r="AC26" s="591"/>
      <c r="AI26" s="587"/>
      <c r="AJ26" s="587"/>
    </row>
    <row r="27" spans="1:36" ht="11.25" hidden="1">
      <c r="A27" s="1237"/>
      <c r="B27" s="1237"/>
      <c r="C27" s="1237"/>
      <c r="D27" s="1237"/>
      <c r="E27" s="1237"/>
      <c r="F27" s="1237"/>
      <c r="G27" s="885"/>
      <c r="H27" s="885"/>
      <c r="I27" s="1237"/>
      <c r="J27" s="1237"/>
      <c r="K27" s="893"/>
      <c r="L27" s="602"/>
      <c r="M27" s="648"/>
      <c r="N27" s="648"/>
      <c r="O27" s="564"/>
      <c r="P27" s="564"/>
      <c r="Q27" s="586" t="str">
        <f>R26 &amp; "-" &amp; T26</f>
        <v>-</v>
      </c>
      <c r="R27" s="1232"/>
      <c r="S27" s="1233"/>
      <c r="T27" s="1232"/>
      <c r="U27" s="1233"/>
      <c r="V27" s="564"/>
      <c r="W27" s="1209"/>
      <c r="Y27" s="591"/>
      <c r="Z27" s="591" t="str">
        <f t="shared" si="0"/>
        <v/>
      </c>
      <c r="AA27" s="591"/>
      <c r="AB27" s="591"/>
      <c r="AC27" s="591"/>
      <c r="AI27" s="587"/>
      <c r="AJ27" s="587"/>
    </row>
    <row r="28" spans="1:36" ht="15" customHeight="1">
      <c r="A28" s="1237"/>
      <c r="B28" s="1237"/>
      <c r="C28" s="1237"/>
      <c r="D28" s="1237"/>
      <c r="E28" s="1237"/>
      <c r="F28" s="1237"/>
      <c r="G28" s="887"/>
      <c r="H28" s="885"/>
      <c r="I28" s="1237"/>
      <c r="J28" s="1237"/>
      <c r="K28" s="892"/>
      <c r="L28" s="540"/>
      <c r="M28" s="559" t="s">
        <v>25</v>
      </c>
      <c r="N28" s="566"/>
      <c r="O28" s="566"/>
      <c r="P28" s="566"/>
      <c r="Q28" s="566"/>
      <c r="R28" s="566"/>
      <c r="S28" s="566"/>
      <c r="T28" s="566"/>
      <c r="U28" s="566"/>
      <c r="V28" s="562"/>
      <c r="W28" s="1210"/>
      <c r="Y28" s="591"/>
      <c r="Z28" s="591" t="str">
        <f t="shared" si="0"/>
        <v>Добавить вид теплоносителя (параметры теплоносителя)</v>
      </c>
      <c r="AA28" s="591"/>
      <c r="AB28" s="591"/>
      <c r="AC28" s="591"/>
      <c r="AI28" s="587"/>
      <c r="AJ28" s="587"/>
    </row>
    <row r="29" spans="1:36" ht="15" customHeight="1">
      <c r="A29" s="1237"/>
      <c r="B29" s="1237"/>
      <c r="C29" s="1237"/>
      <c r="D29" s="1237"/>
      <c r="E29" s="1237"/>
      <c r="F29" s="887"/>
      <c r="G29" s="887"/>
      <c r="H29" s="885"/>
      <c r="I29" s="1237"/>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7"/>
      <c r="B30" s="1237"/>
      <c r="C30" s="1237"/>
      <c r="D30" s="1237"/>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7"/>
      <c r="B31" s="1237"/>
      <c r="C31" s="1237"/>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7"/>
      <c r="B32" s="1237"/>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7"/>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1" t="s">
        <v>633</v>
      </c>
      <c r="N36" s="1201"/>
      <c r="O36" s="1201"/>
      <c r="P36" s="1201"/>
      <c r="Q36" s="1201"/>
      <c r="R36" s="1201"/>
      <c r="S36" s="1201"/>
      <c r="T36" s="1201"/>
      <c r="U36" s="1201"/>
      <c r="V36" s="1201"/>
      <c r="W36" s="1201"/>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2" t="s">
        <v>491</v>
      </c>
      <c r="G2" s="1203"/>
      <c r="H2" s="1204"/>
      <c r="I2" s="808"/>
    </row>
    <row r="3" spans="1:20" ht="3" customHeight="1"/>
    <row r="4" spans="1:20" s="572" customFormat="1" ht="11.25">
      <c r="A4" s="773"/>
      <c r="B4" s="773"/>
      <c r="C4" s="773"/>
      <c r="D4" s="773"/>
      <c r="F4" s="1154" t="s">
        <v>454</v>
      </c>
      <c r="G4" s="1154"/>
      <c r="H4" s="1154"/>
      <c r="I4" s="1205"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5"/>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23.12.2019</v>
      </c>
      <c r="I7" s="818" t="s">
        <v>493</v>
      </c>
      <c r="J7" s="617"/>
      <c r="K7" s="773"/>
      <c r="L7" s="773"/>
      <c r="M7" s="773"/>
      <c r="N7" s="773"/>
      <c r="O7" s="773"/>
      <c r="P7" s="773"/>
      <c r="Q7" s="773"/>
      <c r="R7" s="773"/>
      <c r="S7" s="773"/>
      <c r="T7" s="773"/>
    </row>
    <row r="8" spans="1:20" s="572" customFormat="1" ht="45">
      <c r="A8" s="1206">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5">
      <c r="A9" s="1206"/>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5">
      <c r="A10" s="1206"/>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6"/>
      <c r="B11" s="1206">
        <v>1</v>
      </c>
      <c r="C11" s="779"/>
      <c r="D11" s="779"/>
      <c r="F11" s="816" t="str">
        <f>"4."&amp;mergeValue(A11) &amp;"."&amp;mergeValue(B11)</f>
        <v>4.1.1</v>
      </c>
      <c r="G11" s="832" t="s">
        <v>593</v>
      </c>
      <c r="H11" s="807" t="str">
        <f>IF(region_name="","",region_name)</f>
        <v>Тюменская область</v>
      </c>
      <c r="I11" s="818" t="s">
        <v>499</v>
      </c>
      <c r="J11" s="617"/>
      <c r="K11" s="773"/>
      <c r="L11" s="773"/>
      <c r="M11" s="773"/>
      <c r="N11" s="773"/>
      <c r="O11" s="773"/>
      <c r="P11" s="773"/>
      <c r="Q11" s="773"/>
      <c r="R11" s="773"/>
      <c r="S11" s="773"/>
      <c r="T11" s="773"/>
    </row>
    <row r="12" spans="1:20" s="572" customFormat="1" ht="22.5">
      <c r="A12" s="1206"/>
      <c r="B12" s="1206"/>
      <c r="C12" s="1206">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6"/>
      <c r="B13" s="1206"/>
      <c r="C13" s="1206"/>
      <c r="D13" s="779">
        <v>1</v>
      </c>
      <c r="F13" s="816" t="str">
        <f>"4."&amp;mergeValue(A13) &amp;"."&amp;mergeValue(B13)&amp;"."&amp;mergeValue(C13)&amp;"."&amp;mergeValue(D13)</f>
        <v>4.1.1.1.1</v>
      </c>
      <c r="G13" s="820" t="s">
        <v>498</v>
      </c>
      <c r="H13" s="807"/>
      <c r="I13" s="1207" t="s">
        <v>592</v>
      </c>
      <c r="J13" s="617"/>
      <c r="K13" s="773"/>
      <c r="L13" s="773"/>
      <c r="M13" s="773"/>
      <c r="N13" s="773"/>
      <c r="O13" s="773"/>
      <c r="P13" s="773"/>
      <c r="Q13" s="773"/>
      <c r="R13" s="773"/>
      <c r="S13" s="773"/>
      <c r="T13" s="773"/>
    </row>
    <row r="14" spans="1:20" s="572" customFormat="1" ht="18.75">
      <c r="A14" s="1206"/>
      <c r="B14" s="1206"/>
      <c r="C14" s="1206"/>
      <c r="D14" s="779"/>
      <c r="F14" s="821"/>
      <c r="G14" s="761" t="s">
        <v>4</v>
      </c>
      <c r="H14" s="626"/>
      <c r="I14" s="1207"/>
      <c r="J14" s="617"/>
      <c r="K14" s="773"/>
      <c r="L14" s="773"/>
      <c r="M14" s="773"/>
      <c r="N14" s="773"/>
      <c r="O14" s="773"/>
      <c r="P14" s="773"/>
      <c r="Q14" s="773"/>
      <c r="R14" s="773"/>
      <c r="S14" s="773"/>
      <c r="T14" s="773"/>
    </row>
    <row r="15" spans="1:20" s="572" customFormat="1" ht="18.75">
      <c r="A15" s="1206"/>
      <c r="B15" s="1206"/>
      <c r="C15" s="779"/>
      <c r="D15" s="779"/>
      <c r="F15" s="636"/>
      <c r="G15" s="579" t="s">
        <v>403</v>
      </c>
      <c r="H15" s="637"/>
      <c r="I15" s="638"/>
      <c r="J15" s="617"/>
      <c r="K15" s="773"/>
      <c r="L15" s="773"/>
      <c r="M15" s="773"/>
      <c r="N15" s="773"/>
      <c r="O15" s="773"/>
      <c r="P15" s="773"/>
      <c r="Q15" s="773"/>
      <c r="R15" s="773"/>
      <c r="S15" s="773"/>
      <c r="T15" s="773"/>
    </row>
    <row r="16" spans="1:20" s="572" customFormat="1" ht="18.75">
      <c r="A16" s="1206"/>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1" t="s">
        <v>594</v>
      </c>
      <c r="H19" s="1201"/>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4" t="s">
        <v>632</v>
      </c>
      <c r="M5" s="1234"/>
      <c r="N5" s="1234"/>
      <c r="O5" s="1234"/>
      <c r="P5" s="1234"/>
      <c r="Q5" s="1234"/>
      <c r="R5" s="1234"/>
      <c r="S5" s="1234"/>
      <c r="T5" s="1234"/>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4"/>
      <c r="P7" s="1245"/>
      <c r="Q7" s="1245"/>
      <c r="R7" s="1245"/>
      <c r="S7" s="1245"/>
      <c r="T7" s="1246"/>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11" t="str">
        <f>IF(NameOrPr_ch="",IF(NameOrPr="","",NameOrPr),NameOrPr_ch)</f>
        <v xml:space="preserve">Департамента тарифной и ценовой политики Тюменской области </v>
      </c>
      <c r="P9" s="1211"/>
      <c r="Q9" s="1211"/>
      <c r="R9" s="1211"/>
      <c r="S9" s="1211"/>
      <c r="T9" s="1211"/>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11" t="str">
        <f>IF(datePr_ch="",IF(datePr="","",datePr),datePr_ch)</f>
        <v>18.12.2019</v>
      </c>
      <c r="P10" s="1211"/>
      <c r="Q10" s="1211"/>
      <c r="R10" s="1211"/>
      <c r="S10" s="1211"/>
      <c r="T10" s="1211"/>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11" t="str">
        <f>IF(numberPr_ch="",IF(numberPr="","",numberPr),numberPr_ch)</f>
        <v>631/01-21</v>
      </c>
      <c r="P11" s="1211"/>
      <c r="Q11" s="1211"/>
      <c r="R11" s="1211"/>
      <c r="S11" s="1211"/>
      <c r="T11" s="1211"/>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11" t="str">
        <f>IF(IstPub_ch="",IF(IstPub="","",IstPub),IstPub_ch)</f>
        <v>Официальный портал органов государственной власти Тюменской области</v>
      </c>
      <c r="P12" s="1211"/>
      <c r="Q12" s="1211"/>
      <c r="R12" s="1211"/>
      <c r="S12" s="1211"/>
      <c r="T12" s="1211"/>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5"/>
      <c r="M13" s="1235"/>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2"/>
      <c r="P14" s="1212"/>
      <c r="Q14" s="1212"/>
      <c r="R14" s="1212"/>
      <c r="S14" s="1212"/>
      <c r="T14" s="1212"/>
      <c r="U14" s="1212"/>
    </row>
    <row r="15" spans="1:34">
      <c r="J15" s="688"/>
      <c r="K15" s="688"/>
      <c r="L15" s="1154" t="s">
        <v>454</v>
      </c>
      <c r="M15" s="1154"/>
      <c r="N15" s="1154"/>
      <c r="O15" s="1154"/>
      <c r="P15" s="1154"/>
      <c r="Q15" s="1154"/>
      <c r="R15" s="1154"/>
      <c r="S15" s="1154"/>
      <c r="T15" s="1154"/>
      <c r="U15" s="1154"/>
      <c r="V15" s="1154"/>
      <c r="W15" s="1154" t="s">
        <v>455</v>
      </c>
    </row>
    <row r="16" spans="1:34" ht="14.25" customHeight="1">
      <c r="J16" s="688"/>
      <c r="K16" s="688"/>
      <c r="L16" s="1218" t="s">
        <v>92</v>
      </c>
      <c r="M16" s="1218" t="s">
        <v>640</v>
      </c>
      <c r="N16" s="663"/>
      <c r="O16" s="1219" t="s">
        <v>642</v>
      </c>
      <c r="P16" s="1220"/>
      <c r="Q16" s="1220"/>
      <c r="R16" s="1220"/>
      <c r="S16" s="1220"/>
      <c r="T16" s="1221"/>
      <c r="U16" s="1229" t="s">
        <v>341</v>
      </c>
      <c r="V16" s="1215" t="s">
        <v>275</v>
      </c>
      <c r="W16" s="1154"/>
    </row>
    <row r="17" spans="1:36" ht="14.25" customHeight="1">
      <c r="J17" s="688"/>
      <c r="K17" s="688"/>
      <c r="L17" s="1218"/>
      <c r="M17" s="1218"/>
      <c r="N17" s="664"/>
      <c r="O17" s="1224" t="s">
        <v>606</v>
      </c>
      <c r="P17" s="1222" t="s">
        <v>271</v>
      </c>
      <c r="Q17" s="1223"/>
      <c r="R17" s="1226" t="s">
        <v>655</v>
      </c>
      <c r="S17" s="1227"/>
      <c r="T17" s="1228"/>
      <c r="U17" s="1230"/>
      <c r="V17" s="1216"/>
      <c r="W17" s="1154"/>
    </row>
    <row r="18" spans="1:36" ht="33.75" customHeight="1">
      <c r="J18" s="688"/>
      <c r="K18" s="688"/>
      <c r="L18" s="1218"/>
      <c r="M18" s="1218"/>
      <c r="N18" s="665"/>
      <c r="O18" s="1225"/>
      <c r="P18" s="758" t="s">
        <v>607</v>
      </c>
      <c r="Q18" s="758" t="s">
        <v>6</v>
      </c>
      <c r="R18" s="782" t="s">
        <v>274</v>
      </c>
      <c r="S18" s="1213" t="s">
        <v>273</v>
      </c>
      <c r="T18" s="1214"/>
      <c r="U18" s="1231"/>
      <c r="V18" s="1217"/>
      <c r="W18" s="1154"/>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6">
        <f ca="1">OFFSET(S19,0,-1)+1</f>
        <v>7</v>
      </c>
      <c r="T19" s="1236"/>
      <c r="U19" s="780">
        <f ca="1">OFFSET(U19,0,-2)+1</f>
        <v>8</v>
      </c>
      <c r="V19" s="651">
        <f ca="1">OFFSET(V19,0,-1)</f>
        <v>8</v>
      </c>
      <c r="W19" s="780">
        <f ca="1">OFFSET(W19,0,-1)+1</f>
        <v>9</v>
      </c>
    </row>
    <row r="20" spans="1:36" ht="22.5">
      <c r="A20" s="1237">
        <v>1</v>
      </c>
      <c r="B20" s="885"/>
      <c r="C20" s="885"/>
      <c r="D20" s="885"/>
      <c r="E20" s="886"/>
      <c r="F20" s="887"/>
      <c r="G20" s="887"/>
      <c r="H20" s="887"/>
      <c r="I20" s="888"/>
      <c r="J20" s="883"/>
      <c r="K20" s="890"/>
      <c r="L20" s="783">
        <f>mergeValue(A20)</f>
        <v>1</v>
      </c>
      <c r="M20" s="643" t="s">
        <v>20</v>
      </c>
      <c r="N20" s="648"/>
      <c r="O20" s="1238"/>
      <c r="P20" s="1238"/>
      <c r="Q20" s="1238"/>
      <c r="R20" s="1238"/>
      <c r="S20" s="1238"/>
      <c r="T20" s="1238"/>
      <c r="U20" s="1238"/>
      <c r="V20" s="1238"/>
      <c r="W20" s="632" t="s">
        <v>476</v>
      </c>
      <c r="Y20" s="831"/>
      <c r="Z20" s="831" t="str">
        <f t="shared" ref="Z20:Z33" si="0">IF(M20="","",M20 )</f>
        <v>Наименование тарифа</v>
      </c>
      <c r="AA20" s="831"/>
      <c r="AB20" s="831"/>
      <c r="AC20" s="831"/>
      <c r="AI20" s="810"/>
      <c r="AJ20" s="810"/>
    </row>
    <row r="21" spans="1:36" ht="22.5">
      <c r="A21" s="1237"/>
      <c r="B21" s="1237">
        <v>1</v>
      </c>
      <c r="C21" s="885"/>
      <c r="D21" s="885"/>
      <c r="E21" s="887"/>
      <c r="F21" s="887"/>
      <c r="G21" s="887"/>
      <c r="H21" s="887"/>
      <c r="I21" s="882"/>
      <c r="J21" s="881"/>
      <c r="K21" s="884"/>
      <c r="L21" s="783" t="str">
        <f>mergeValue(A21) &amp;"."&amp; mergeValue(B21)</f>
        <v>1.1</v>
      </c>
      <c r="M21" s="694" t="s">
        <v>16</v>
      </c>
      <c r="N21" s="648"/>
      <c r="O21" s="1238"/>
      <c r="P21" s="1238"/>
      <c r="Q21" s="1238"/>
      <c r="R21" s="1238"/>
      <c r="S21" s="1238"/>
      <c r="T21" s="1238"/>
      <c r="U21" s="1238"/>
      <c r="V21" s="1238"/>
      <c r="W21" s="632" t="s">
        <v>477</v>
      </c>
      <c r="Y21" s="831"/>
      <c r="Z21" s="831" t="str">
        <f t="shared" si="0"/>
        <v>Территория действия тарифа</v>
      </c>
      <c r="AA21" s="831"/>
      <c r="AB21" s="831"/>
      <c r="AC21" s="831"/>
      <c r="AI21" s="810"/>
      <c r="AJ21" s="810"/>
    </row>
    <row r="22" spans="1:36" ht="22.5">
      <c r="A22" s="1237"/>
      <c r="B22" s="1237"/>
      <c r="C22" s="1237">
        <v>1</v>
      </c>
      <c r="D22" s="885"/>
      <c r="E22" s="887"/>
      <c r="F22" s="887"/>
      <c r="G22" s="887"/>
      <c r="H22" s="887"/>
      <c r="I22" s="889"/>
      <c r="J22" s="881"/>
      <c r="K22" s="884"/>
      <c r="L22" s="783" t="str">
        <f>mergeValue(A22) &amp;"."&amp; mergeValue(B22)&amp;"."&amp; mergeValue(C22)</f>
        <v>1.1.1</v>
      </c>
      <c r="M22" s="695" t="s">
        <v>7</v>
      </c>
      <c r="N22" s="648"/>
      <c r="O22" s="1238"/>
      <c r="P22" s="1238"/>
      <c r="Q22" s="1238"/>
      <c r="R22" s="1238"/>
      <c r="S22" s="1238"/>
      <c r="T22" s="1238"/>
      <c r="U22" s="1238"/>
      <c r="V22" s="1238"/>
      <c r="W22" s="632" t="s">
        <v>634</v>
      </c>
      <c r="Y22" s="831"/>
      <c r="Z22" s="831" t="str">
        <f t="shared" si="0"/>
        <v xml:space="preserve">Наименование системы теплоснабжения </v>
      </c>
      <c r="AA22" s="831"/>
      <c r="AB22" s="831"/>
      <c r="AC22" s="831"/>
      <c r="AI22" s="810"/>
      <c r="AJ22" s="810"/>
    </row>
    <row r="23" spans="1:36" ht="22.5">
      <c r="A23" s="1237"/>
      <c r="B23" s="1237"/>
      <c r="C23" s="1237"/>
      <c r="D23" s="1237">
        <v>1</v>
      </c>
      <c r="E23" s="887"/>
      <c r="F23" s="887"/>
      <c r="G23" s="887"/>
      <c r="H23" s="887"/>
      <c r="I23" s="889"/>
      <c r="J23" s="881"/>
      <c r="K23" s="884"/>
      <c r="L23" s="783" t="str">
        <f>mergeValue(A23) &amp;"."&amp; mergeValue(B23)&amp;"."&amp; mergeValue(C23)&amp;"."&amp; mergeValue(D23)</f>
        <v>1.1.1.1</v>
      </c>
      <c r="M23" s="696" t="s">
        <v>22</v>
      </c>
      <c r="N23" s="648"/>
      <c r="O23" s="1238"/>
      <c r="P23" s="1238"/>
      <c r="Q23" s="1238"/>
      <c r="R23" s="1238"/>
      <c r="S23" s="1238"/>
      <c r="T23" s="1238"/>
      <c r="U23" s="1238"/>
      <c r="V23" s="1238"/>
      <c r="W23" s="632" t="s">
        <v>635</v>
      </c>
      <c r="Y23" s="831"/>
      <c r="Z23" s="831" t="str">
        <f t="shared" si="0"/>
        <v xml:space="preserve">Источник тепловой энергии  </v>
      </c>
      <c r="AA23" s="831"/>
      <c r="AB23" s="831"/>
      <c r="AC23" s="831"/>
      <c r="AI23" s="810"/>
      <c r="AJ23" s="810"/>
    </row>
    <row r="24" spans="1:36" ht="101.25">
      <c r="A24" s="1237"/>
      <c r="B24" s="1237"/>
      <c r="C24" s="1237"/>
      <c r="D24" s="1237"/>
      <c r="E24" s="1237">
        <v>1</v>
      </c>
      <c r="F24" s="887"/>
      <c r="G24" s="887"/>
      <c r="H24" s="885">
        <v>1</v>
      </c>
      <c r="I24" s="1237">
        <v>1</v>
      </c>
      <c r="J24" s="887"/>
      <c r="K24" s="892"/>
      <c r="L24" s="783" t="str">
        <f>mergeValue(A24) &amp;"."&amp; mergeValue(B24)&amp;"."&amp; mergeValue(C24)&amp;"."&amp; mergeValue(D24)&amp;"."&amp; mergeValue(E24)</f>
        <v>1.1.1.1.1</v>
      </c>
      <c r="M24" s="556" t="s">
        <v>9</v>
      </c>
      <c r="N24" s="648"/>
      <c r="O24" s="1239"/>
      <c r="P24" s="1239"/>
      <c r="Q24" s="1239"/>
      <c r="R24" s="1239"/>
      <c r="S24" s="1239"/>
      <c r="T24" s="1239"/>
      <c r="U24" s="1239"/>
      <c r="V24" s="1239"/>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7"/>
      <c r="B25" s="1237"/>
      <c r="C25" s="1237"/>
      <c r="D25" s="1237"/>
      <c r="E25" s="1237"/>
      <c r="F25" s="1237">
        <v>1</v>
      </c>
      <c r="G25" s="885"/>
      <c r="H25" s="885"/>
      <c r="I25" s="1237"/>
      <c r="J25" s="1237">
        <v>1</v>
      </c>
      <c r="K25" s="893"/>
      <c r="L25" s="783" t="str">
        <f>mergeValue(A25) &amp;"."&amp; mergeValue(B25)&amp;"."&amp; mergeValue(C25)&amp;"."&amp; mergeValue(D25)&amp;"."&amp; mergeValue(E25)&amp;"."&amp; mergeValue(F25)</f>
        <v>1.1.1.1.1.1</v>
      </c>
      <c r="M25" s="557" t="s">
        <v>10</v>
      </c>
      <c r="N25" s="648"/>
      <c r="O25" s="1239"/>
      <c r="P25" s="1239"/>
      <c r="Q25" s="1239"/>
      <c r="R25" s="1239"/>
      <c r="S25" s="1239"/>
      <c r="T25" s="1239"/>
      <c r="U25" s="1239"/>
      <c r="V25" s="1239"/>
      <c r="W25" s="632" t="s">
        <v>637</v>
      </c>
      <c r="Y25" s="831"/>
      <c r="Z25" s="831" t="str">
        <f t="shared" si="0"/>
        <v>Группа потребителей</v>
      </c>
      <c r="AA25" s="831"/>
      <c r="AB25" s="831"/>
      <c r="AC25" s="831"/>
      <c r="AI25" s="810"/>
      <c r="AJ25" s="810"/>
    </row>
    <row r="26" spans="1:36" ht="189" customHeight="1">
      <c r="A26" s="1237"/>
      <c r="B26" s="1237"/>
      <c r="C26" s="1237"/>
      <c r="D26" s="1237"/>
      <c r="E26" s="1237"/>
      <c r="F26" s="1237"/>
      <c r="G26" s="885">
        <v>1</v>
      </c>
      <c r="H26" s="885"/>
      <c r="I26" s="1237"/>
      <c r="J26" s="1237"/>
      <c r="K26" s="893">
        <v>1</v>
      </c>
      <c r="L26" s="783" t="str">
        <f>mergeValue(A26) &amp;"."&amp; mergeValue(B26)&amp;"."&amp; mergeValue(C26)&amp;"."&amp; mergeValue(D26)&amp;"."&amp; mergeValue(E26)&amp;"."&amp; mergeValue(F26)&amp;"."&amp; mergeValue(G26)</f>
        <v>1.1.1.1.1.1.1</v>
      </c>
      <c r="M26" s="1071"/>
      <c r="N26" s="648"/>
      <c r="O26" s="765"/>
      <c r="P26" s="765"/>
      <c r="Q26" s="1096"/>
      <c r="R26" s="1232"/>
      <c r="S26" s="1233" t="s">
        <v>84</v>
      </c>
      <c r="T26" s="1232"/>
      <c r="U26" s="1233" t="s">
        <v>85</v>
      </c>
      <c r="V26" s="765"/>
      <c r="W26" s="1208" t="s">
        <v>656</v>
      </c>
      <c r="X26" s="810" t="str">
        <f>strCheckDate(O27:V27)</f>
        <v/>
      </c>
      <c r="Y26" s="831"/>
      <c r="Z26" s="831" t="str">
        <f t="shared" si="0"/>
        <v/>
      </c>
      <c r="AA26" s="831"/>
      <c r="AB26" s="831"/>
      <c r="AC26" s="831"/>
      <c r="AI26" s="810"/>
      <c r="AJ26" s="810"/>
    </row>
    <row r="27" spans="1:36" ht="11.25" hidden="1">
      <c r="A27" s="1237"/>
      <c r="B27" s="1237"/>
      <c r="C27" s="1237"/>
      <c r="D27" s="1237"/>
      <c r="E27" s="1237"/>
      <c r="F27" s="1237"/>
      <c r="G27" s="885"/>
      <c r="H27" s="885"/>
      <c r="I27" s="1237"/>
      <c r="J27" s="1237"/>
      <c r="K27" s="893"/>
      <c r="L27" s="802"/>
      <c r="M27" s="648"/>
      <c r="N27" s="648"/>
      <c r="O27" s="765"/>
      <c r="P27" s="765"/>
      <c r="Q27" s="771" t="str">
        <f>R26 &amp; "-" &amp; T26</f>
        <v>-</v>
      </c>
      <c r="R27" s="1232"/>
      <c r="S27" s="1233"/>
      <c r="T27" s="1232"/>
      <c r="U27" s="1233"/>
      <c r="V27" s="765"/>
      <c r="W27" s="1209"/>
      <c r="Y27" s="831"/>
      <c r="Z27" s="831" t="str">
        <f t="shared" si="0"/>
        <v/>
      </c>
      <c r="AA27" s="831"/>
      <c r="AB27" s="831"/>
      <c r="AC27" s="831"/>
      <c r="AI27" s="810"/>
      <c r="AJ27" s="810"/>
    </row>
    <row r="28" spans="1:36" ht="15" customHeight="1">
      <c r="A28" s="1237"/>
      <c r="B28" s="1237"/>
      <c r="C28" s="1237"/>
      <c r="D28" s="1237"/>
      <c r="E28" s="1237"/>
      <c r="F28" s="1237"/>
      <c r="G28" s="887"/>
      <c r="H28" s="885"/>
      <c r="I28" s="1237"/>
      <c r="J28" s="1237"/>
      <c r="K28" s="892"/>
      <c r="L28" s="690"/>
      <c r="M28" s="559" t="s">
        <v>25</v>
      </c>
      <c r="N28" s="767"/>
      <c r="O28" s="767"/>
      <c r="P28" s="767"/>
      <c r="Q28" s="767"/>
      <c r="R28" s="767"/>
      <c r="S28" s="767"/>
      <c r="T28" s="767"/>
      <c r="U28" s="767"/>
      <c r="V28" s="764"/>
      <c r="W28" s="1210"/>
      <c r="Y28" s="831"/>
      <c r="Z28" s="831" t="str">
        <f t="shared" si="0"/>
        <v>Добавить вид теплоносителя (параметры теплоносителя)</v>
      </c>
      <c r="AA28" s="831"/>
      <c r="AB28" s="831"/>
      <c r="AC28" s="831"/>
      <c r="AI28" s="810"/>
      <c r="AJ28" s="810"/>
    </row>
    <row r="29" spans="1:36" ht="15" customHeight="1">
      <c r="A29" s="1237"/>
      <c r="B29" s="1237"/>
      <c r="C29" s="1237"/>
      <c r="D29" s="1237"/>
      <c r="E29" s="1237"/>
      <c r="F29" s="887"/>
      <c r="G29" s="887"/>
      <c r="H29" s="885"/>
      <c r="I29" s="1237"/>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7"/>
      <c r="B30" s="1237"/>
      <c r="C30" s="1237"/>
      <c r="D30" s="1237"/>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7"/>
      <c r="B31" s="1237"/>
      <c r="C31" s="1237"/>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7"/>
      <c r="B32" s="1237"/>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7"/>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1" t="s">
        <v>633</v>
      </c>
      <c r="N36" s="1201"/>
      <c r="O36" s="1201"/>
      <c r="P36" s="1201"/>
      <c r="Q36" s="1201"/>
      <c r="R36" s="1201"/>
      <c r="S36" s="1201"/>
      <c r="T36" s="1201"/>
      <c r="U36" s="1201"/>
      <c r="V36" s="1201"/>
      <c r="W36" s="120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2" t="s">
        <v>491</v>
      </c>
      <c r="G2" s="1203"/>
      <c r="H2" s="1204"/>
      <c r="I2" s="642"/>
    </row>
    <row r="3" spans="1:20" ht="3" customHeight="1"/>
    <row r="4" spans="1:20" s="572" customFormat="1" ht="11.25">
      <c r="A4" s="592"/>
      <c r="B4" s="592"/>
      <c r="C4" s="592"/>
      <c r="D4" s="592"/>
      <c r="F4" s="1154" t="s">
        <v>454</v>
      </c>
      <c r="G4" s="1154"/>
      <c r="H4" s="1154"/>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Тюменская область</v>
      </c>
      <c r="I11" s="583" t="s">
        <v>499</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498</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4" t="s">
        <v>632</v>
      </c>
      <c r="M5" s="1234"/>
      <c r="N5" s="1234"/>
      <c r="O5" s="1234"/>
      <c r="P5" s="1234"/>
      <c r="Q5" s="1234"/>
      <c r="R5" s="1234"/>
      <c r="S5" s="1234"/>
      <c r="T5" s="1234"/>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11" t="str">
        <f>IF(NameOrPr_ch="",IF(NameOrPr="","",NameOrPr),NameOrPr_ch)</f>
        <v xml:space="preserve">Департамента тарифной и ценовой политики Тюменской области </v>
      </c>
      <c r="P7" s="1211"/>
      <c r="Q7" s="1211"/>
      <c r="R7" s="1211"/>
      <c r="S7" s="1211"/>
      <c r="T7" s="1211"/>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11" t="str">
        <f>IF(datePr_ch="",IF(datePr="","",datePr),datePr_ch)</f>
        <v>18.12.2019</v>
      </c>
      <c r="P8" s="1211"/>
      <c r="Q8" s="1211"/>
      <c r="R8" s="1211"/>
      <c r="S8" s="1211"/>
      <c r="T8" s="1211"/>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11" t="str">
        <f>IF(numberPr_ch="",IF(numberPr="","",numberPr),numberPr_ch)</f>
        <v>631/01-21</v>
      </c>
      <c r="P9" s="1211"/>
      <c r="Q9" s="1211"/>
      <c r="R9" s="1211"/>
      <c r="S9" s="1211"/>
      <c r="T9" s="1211"/>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11" t="str">
        <f>IF(IstPub_ch="",IF(IstPub="","",IstPub),IstPub_ch)</f>
        <v>Официальный портал органов государственной власти Тюменской области</v>
      </c>
      <c r="P10" s="1211"/>
      <c r="Q10" s="1211"/>
      <c r="R10" s="1211"/>
      <c r="S10" s="1211"/>
      <c r="T10" s="1211"/>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1"/>
      <c r="P12" s="1251"/>
      <c r="Q12" s="1251"/>
      <c r="R12" s="1251"/>
      <c r="S12" s="1251"/>
      <c r="T12" s="1251"/>
      <c r="U12" s="1251"/>
    </row>
    <row r="13" spans="1:33">
      <c r="J13" s="483"/>
      <c r="K13" s="483"/>
      <c r="L13" s="1154" t="s">
        <v>454</v>
      </c>
      <c r="M13" s="1154"/>
      <c r="N13" s="1154"/>
      <c r="O13" s="1154"/>
      <c r="P13" s="1154"/>
      <c r="Q13" s="1154"/>
      <c r="R13" s="1154"/>
      <c r="S13" s="1154"/>
      <c r="T13" s="1154"/>
      <c r="U13" s="1154"/>
      <c r="V13" s="1154"/>
      <c r="W13" s="1154" t="s">
        <v>455</v>
      </c>
    </row>
    <row r="14" spans="1:33" ht="14.25" customHeight="1">
      <c r="J14" s="483"/>
      <c r="K14" s="483"/>
      <c r="L14" s="1218" t="s">
        <v>92</v>
      </c>
      <c r="M14" s="1218" t="s">
        <v>640</v>
      </c>
      <c r="N14" s="476"/>
      <c r="O14" s="1219" t="s">
        <v>642</v>
      </c>
      <c r="P14" s="1220"/>
      <c r="Q14" s="1220"/>
      <c r="R14" s="1220"/>
      <c r="S14" s="1220"/>
      <c r="T14" s="1221"/>
      <c r="U14" s="1229" t="s">
        <v>341</v>
      </c>
      <c r="V14" s="1250" t="s">
        <v>275</v>
      </c>
      <c r="W14" s="1154"/>
    </row>
    <row r="15" spans="1:33" ht="14.25" customHeight="1">
      <c r="J15" s="483"/>
      <c r="K15" s="483"/>
      <c r="L15" s="1218"/>
      <c r="M15" s="1218"/>
      <c r="N15" s="475"/>
      <c r="O15" s="1224" t="s">
        <v>641</v>
      </c>
      <c r="P15" s="657"/>
      <c r="Q15" s="657"/>
      <c r="R15" s="1227" t="s">
        <v>655</v>
      </c>
      <c r="S15" s="1227"/>
      <c r="T15" s="1228"/>
      <c r="U15" s="1230"/>
      <c r="V15" s="1250"/>
      <c r="W15" s="1154"/>
    </row>
    <row r="16" spans="1:33" ht="30.75" customHeight="1">
      <c r="J16" s="483"/>
      <c r="K16" s="483"/>
      <c r="L16" s="1218"/>
      <c r="M16" s="1218"/>
      <c r="N16" s="474"/>
      <c r="O16" s="1225"/>
      <c r="P16" s="655"/>
      <c r="Q16" s="656"/>
      <c r="R16" s="538" t="s">
        <v>274</v>
      </c>
      <c r="S16" s="1213" t="s">
        <v>273</v>
      </c>
      <c r="T16" s="1214"/>
      <c r="U16" s="1231"/>
      <c r="V16" s="1250"/>
      <c r="W16" s="1154"/>
    </row>
    <row r="17" spans="1:33">
      <c r="J17" s="483"/>
      <c r="K17" s="491">
        <v>1</v>
      </c>
      <c r="L17" s="639" t="s">
        <v>93</v>
      </c>
      <c r="M17" s="639" t="s">
        <v>49</v>
      </c>
      <c r="N17" s="511" t="s">
        <v>49</v>
      </c>
      <c r="O17" s="640">
        <f ca="1">OFFSET(O17,0,-1)+1</f>
        <v>3</v>
      </c>
      <c r="P17" s="641">
        <f ca="1">OFFSET(P17,0,-1)</f>
        <v>3</v>
      </c>
      <c r="Q17" s="641">
        <f ca="1">OFFSET(Q17,0,-1)</f>
        <v>3</v>
      </c>
      <c r="R17" s="640">
        <f ca="1">OFFSET(R17,0,-1)+1</f>
        <v>4</v>
      </c>
      <c r="S17" s="1248">
        <f ca="1">OFFSET(S17,0,-1)+1</f>
        <v>5</v>
      </c>
      <c r="T17" s="1248"/>
      <c r="U17" s="640">
        <f ca="1">OFFSET(U17,0,-2)+1</f>
        <v>6</v>
      </c>
      <c r="V17" s="641">
        <f ca="1">OFFSET(V17,0,-1)</f>
        <v>6</v>
      </c>
      <c r="W17" s="640">
        <f ca="1">OFFSET(W17,0,-1)+1</f>
        <v>7</v>
      </c>
    </row>
    <row r="18" spans="1:33" ht="22.5">
      <c r="A18" s="1237">
        <v>1</v>
      </c>
      <c r="B18" s="903"/>
      <c r="C18" s="903"/>
      <c r="D18" s="903"/>
      <c r="E18" s="904"/>
      <c r="F18" s="905"/>
      <c r="G18" s="905"/>
      <c r="H18" s="905"/>
      <c r="I18" s="906"/>
      <c r="J18" s="901"/>
      <c r="K18" s="908"/>
      <c r="L18" s="595">
        <f>mergeValue(A18)</f>
        <v>1</v>
      </c>
      <c r="M18" s="643" t="s">
        <v>20</v>
      </c>
      <c r="N18" s="582"/>
      <c r="O18" s="1249"/>
      <c r="P18" s="1249"/>
      <c r="Q18" s="1249"/>
      <c r="R18" s="1249"/>
      <c r="S18" s="1249"/>
      <c r="T18" s="1249"/>
      <c r="U18" s="1249"/>
      <c r="V18" s="1249"/>
      <c r="W18" s="632" t="s">
        <v>476</v>
      </c>
    </row>
    <row r="19" spans="1:33" ht="22.5">
      <c r="A19" s="1237"/>
      <c r="B19" s="1237">
        <v>1</v>
      </c>
      <c r="C19" s="903"/>
      <c r="D19" s="903"/>
      <c r="E19" s="905"/>
      <c r="F19" s="905"/>
      <c r="G19" s="905"/>
      <c r="H19" s="905"/>
      <c r="I19" s="900"/>
      <c r="J19" s="899"/>
      <c r="K19" s="902"/>
      <c r="L19" s="595" t="str">
        <f>mergeValue(A19) &amp;"."&amp; mergeValue(B19)</f>
        <v>1.1</v>
      </c>
      <c r="M19" s="548" t="s">
        <v>16</v>
      </c>
      <c r="N19" s="582"/>
      <c r="O19" s="1249"/>
      <c r="P19" s="1249"/>
      <c r="Q19" s="1249"/>
      <c r="R19" s="1249"/>
      <c r="S19" s="1249"/>
      <c r="T19" s="1249"/>
      <c r="U19" s="1249"/>
      <c r="V19" s="1249"/>
      <c r="W19" s="632" t="s">
        <v>477</v>
      </c>
    </row>
    <row r="20" spans="1:33" ht="22.5">
      <c r="A20" s="1237"/>
      <c r="B20" s="1237"/>
      <c r="C20" s="1237">
        <v>1</v>
      </c>
      <c r="D20" s="903"/>
      <c r="E20" s="905"/>
      <c r="F20" s="905"/>
      <c r="G20" s="905"/>
      <c r="H20" s="905"/>
      <c r="I20" s="907"/>
      <c r="J20" s="899"/>
      <c r="K20" s="902"/>
      <c r="L20" s="595" t="str">
        <f>mergeValue(A20) &amp;"."&amp; mergeValue(B20)&amp;"."&amp; mergeValue(C20)</f>
        <v>1.1.1</v>
      </c>
      <c r="M20" s="549" t="s">
        <v>7</v>
      </c>
      <c r="N20" s="582"/>
      <c r="O20" s="1249"/>
      <c r="P20" s="1249"/>
      <c r="Q20" s="1249"/>
      <c r="R20" s="1249"/>
      <c r="S20" s="1249"/>
      <c r="T20" s="1249"/>
      <c r="U20" s="1249"/>
      <c r="V20" s="1249"/>
      <c r="W20" s="632" t="s">
        <v>634</v>
      </c>
    </row>
    <row r="21" spans="1:33" ht="22.5">
      <c r="A21" s="1237"/>
      <c r="B21" s="1237"/>
      <c r="C21" s="1237"/>
      <c r="D21" s="1237">
        <v>1</v>
      </c>
      <c r="E21" s="905"/>
      <c r="F21" s="905"/>
      <c r="G21" s="905"/>
      <c r="H21" s="905"/>
      <c r="I21" s="907"/>
      <c r="J21" s="899"/>
      <c r="K21" s="902"/>
      <c r="L21" s="595" t="str">
        <f>mergeValue(A21) &amp;"."&amp; mergeValue(B21)&amp;"."&amp; mergeValue(C21)&amp;"."&amp; mergeValue(D21)</f>
        <v>1.1.1.1</v>
      </c>
      <c r="M21" s="550" t="s">
        <v>22</v>
      </c>
      <c r="N21" s="582"/>
      <c r="O21" s="1249"/>
      <c r="P21" s="1249"/>
      <c r="Q21" s="1249"/>
      <c r="R21" s="1249"/>
      <c r="S21" s="1249"/>
      <c r="T21" s="1249"/>
      <c r="U21" s="1249"/>
      <c r="V21" s="1249"/>
      <c r="W21" s="632" t="s">
        <v>635</v>
      </c>
    </row>
    <row r="22" spans="1:33" ht="101.25">
      <c r="A22" s="1237"/>
      <c r="B22" s="1237"/>
      <c r="C22" s="1237"/>
      <c r="D22" s="1237"/>
      <c r="E22" s="1237">
        <v>1</v>
      </c>
      <c r="F22" s="905"/>
      <c r="G22" s="905"/>
      <c r="H22" s="903">
        <v>1</v>
      </c>
      <c r="I22" s="1237">
        <v>1</v>
      </c>
      <c r="J22" s="905"/>
      <c r="K22" s="910"/>
      <c r="L22" s="595" t="str">
        <f>mergeValue(A22) &amp;"."&amp; mergeValue(B22)&amp;"."&amp; mergeValue(C22)&amp;"."&amp; mergeValue(D22)&amp;"."&amp; mergeValue(E22)</f>
        <v>1.1.1.1.1</v>
      </c>
      <c r="M22" s="556" t="s">
        <v>9</v>
      </c>
      <c r="N22" s="583"/>
      <c r="O22" s="1239"/>
      <c r="P22" s="1239"/>
      <c r="Q22" s="1239"/>
      <c r="R22" s="1239"/>
      <c r="S22" s="1239"/>
      <c r="T22" s="1239"/>
      <c r="U22" s="1239"/>
      <c r="V22" s="1239"/>
      <c r="W22" s="632" t="s">
        <v>639</v>
      </c>
    </row>
    <row r="23" spans="1:33" ht="90">
      <c r="A23" s="1237"/>
      <c r="B23" s="1237"/>
      <c r="C23" s="1237"/>
      <c r="D23" s="1237"/>
      <c r="E23" s="1237"/>
      <c r="F23" s="1237">
        <v>1</v>
      </c>
      <c r="G23" s="903"/>
      <c r="H23" s="903"/>
      <c r="I23" s="1237"/>
      <c r="J23" s="1237">
        <v>1</v>
      </c>
      <c r="K23" s="911"/>
      <c r="L23" s="595" t="str">
        <f>mergeValue(A23) &amp;"."&amp; mergeValue(B23)&amp;"."&amp; mergeValue(C23)&amp;"."&amp; mergeValue(D23)&amp;"."&amp; mergeValue(E23)&amp;"."&amp; mergeValue(F23)</f>
        <v>1.1.1.1.1.1</v>
      </c>
      <c r="M23" s="557" t="s">
        <v>10</v>
      </c>
      <c r="N23" s="583"/>
      <c r="O23" s="1240"/>
      <c r="P23" s="1241"/>
      <c r="Q23" s="1241"/>
      <c r="R23" s="1241"/>
      <c r="S23" s="1241"/>
      <c r="T23" s="1241"/>
      <c r="U23" s="1241"/>
      <c r="V23" s="1242"/>
      <c r="W23" s="632" t="s">
        <v>637</v>
      </c>
      <c r="Y23" s="506" t="str">
        <f>strCheckUnique(Z23:Z26)</f>
        <v/>
      </c>
      <c r="AA23" s="506" t="str">
        <f>IF(O23="","",O23 &amp; ":_")</f>
        <v/>
      </c>
    </row>
    <row r="24" spans="1:33" ht="189" customHeight="1">
      <c r="A24" s="1237"/>
      <c r="B24" s="1237"/>
      <c r="C24" s="1237"/>
      <c r="D24" s="1237"/>
      <c r="E24" s="1237"/>
      <c r="F24" s="1237"/>
      <c r="G24" s="903">
        <v>1</v>
      </c>
      <c r="H24" s="903"/>
      <c r="I24" s="1237"/>
      <c r="J24" s="1237"/>
      <c r="K24" s="911">
        <v>1</v>
      </c>
      <c r="L24" s="595" t="str">
        <f>mergeValue(A24) &amp;"."&amp; mergeValue(B24)&amp;"."&amp; mergeValue(C24)&amp;"."&amp; mergeValue(D24)&amp;"."&amp; mergeValue(E24)&amp;"."&amp; mergeValue(F24)&amp;"."&amp; mergeValue(G24)</f>
        <v>1.1.1.1.1.1.1</v>
      </c>
      <c r="M24" s="1071"/>
      <c r="N24" s="588"/>
      <c r="O24" s="1080"/>
      <c r="P24" s="564"/>
      <c r="Q24" s="564"/>
      <c r="R24" s="1247"/>
      <c r="S24" s="1233" t="s">
        <v>84</v>
      </c>
      <c r="T24" s="1247"/>
      <c r="U24" s="1233" t="s">
        <v>85</v>
      </c>
      <c r="V24" s="580"/>
      <c r="W24" s="1208" t="s">
        <v>657</v>
      </c>
      <c r="X24" s="502" t="str">
        <f>strCheckDate(O25:V25)</f>
        <v/>
      </c>
      <c r="Y24" s="506"/>
      <c r="Z24" s="506" t="str">
        <f>IF(M24="","",M24 )</f>
        <v/>
      </c>
      <c r="AA24" s="506"/>
      <c r="AB24" s="506"/>
      <c r="AC24" s="506"/>
    </row>
    <row r="25" spans="1:33" ht="11.25" hidden="1">
      <c r="A25" s="1237"/>
      <c r="B25" s="1237"/>
      <c r="C25" s="1237"/>
      <c r="D25" s="1237"/>
      <c r="E25" s="1237"/>
      <c r="F25" s="1237"/>
      <c r="G25" s="903"/>
      <c r="H25" s="903"/>
      <c r="I25" s="1237"/>
      <c r="J25" s="1237"/>
      <c r="K25" s="911"/>
      <c r="L25" s="602"/>
      <c r="M25" s="648"/>
      <c r="N25" s="588"/>
      <c r="O25" s="586"/>
      <c r="P25" s="564"/>
      <c r="Q25" s="586" t="str">
        <f>R24 &amp; "-" &amp; T24</f>
        <v>-</v>
      </c>
      <c r="R25" s="1232"/>
      <c r="S25" s="1233"/>
      <c r="T25" s="1232"/>
      <c r="U25" s="1233"/>
      <c r="V25" s="580"/>
      <c r="W25" s="1209"/>
    </row>
    <row r="26" spans="1:33" s="477" customFormat="1" ht="15" customHeight="1">
      <c r="A26" s="1237"/>
      <c r="B26" s="1237"/>
      <c r="C26" s="1237"/>
      <c r="D26" s="1237"/>
      <c r="E26" s="1237"/>
      <c r="F26" s="1237"/>
      <c r="G26" s="905"/>
      <c r="H26" s="903"/>
      <c r="I26" s="1237"/>
      <c r="J26" s="1237"/>
      <c r="K26" s="910"/>
      <c r="L26" s="540"/>
      <c r="M26" s="559" t="s">
        <v>25</v>
      </c>
      <c r="N26" s="553"/>
      <c r="O26" s="547"/>
      <c r="P26" s="547"/>
      <c r="Q26" s="547"/>
      <c r="R26" s="575"/>
      <c r="S26" s="566"/>
      <c r="T26" s="565"/>
      <c r="U26" s="553"/>
      <c r="V26" s="562"/>
      <c r="W26" s="1210"/>
      <c r="X26" s="503"/>
      <c r="Y26" s="503"/>
      <c r="Z26" s="503"/>
      <c r="AA26" s="503"/>
      <c r="AB26" s="503"/>
      <c r="AC26" s="503"/>
      <c r="AD26" s="503"/>
      <c r="AE26" s="503"/>
      <c r="AF26" s="503"/>
      <c r="AG26" s="503"/>
    </row>
    <row r="27" spans="1:33" s="477" customFormat="1" ht="15" customHeight="1">
      <c r="A27" s="1237"/>
      <c r="B27" s="1237"/>
      <c r="C27" s="1237"/>
      <c r="D27" s="1237"/>
      <c r="E27" s="1237"/>
      <c r="F27" s="905"/>
      <c r="G27" s="905"/>
      <c r="H27" s="903"/>
      <c r="I27" s="1237"/>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7"/>
      <c r="B28" s="1237"/>
      <c r="C28" s="1237"/>
      <c r="D28" s="1237"/>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7"/>
      <c r="B29" s="1237"/>
      <c r="C29" s="1237"/>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7"/>
      <c r="B30" s="1237"/>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7"/>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1" t="s">
        <v>633</v>
      </c>
      <c r="N34" s="1201"/>
      <c r="O34" s="1201"/>
      <c r="P34" s="1201"/>
      <c r="Q34" s="1201"/>
      <c r="R34" s="1201"/>
      <c r="S34" s="1201"/>
      <c r="T34" s="1201"/>
      <c r="U34" s="1201"/>
      <c r="V34" s="1201"/>
      <c r="W34" s="1201"/>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2" t="s">
        <v>491</v>
      </c>
      <c r="G2" s="1203"/>
      <c r="H2" s="1204"/>
      <c r="I2" s="642"/>
    </row>
    <row r="3" spans="1:20" ht="3" customHeight="1"/>
    <row r="4" spans="1:20" s="572" customFormat="1" ht="11.25">
      <c r="A4" s="592"/>
      <c r="B4" s="592"/>
      <c r="C4" s="592"/>
      <c r="D4" s="592"/>
      <c r="F4" s="1154" t="s">
        <v>454</v>
      </c>
      <c r="G4" s="1154"/>
      <c r="H4" s="1154"/>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Тюменская область</v>
      </c>
      <c r="I11" s="583" t="s">
        <v>499</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498</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4" t="s">
        <v>658</v>
      </c>
      <c r="M5" s="1234"/>
      <c r="N5" s="1234"/>
      <c r="O5" s="1234"/>
      <c r="P5" s="1234"/>
      <c r="Q5" s="1234"/>
      <c r="R5" s="1234"/>
      <c r="S5" s="1234"/>
      <c r="T5" s="1234"/>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2" t="str">
        <f>IF(NameOrPr_ch="",IF(NameOrPr="","",NameOrPr),NameOrPr_ch)</f>
        <v xml:space="preserve">Департамента тарифной и ценовой политики Тюменской области </v>
      </c>
      <c r="P7" s="1253"/>
      <c r="Q7" s="1253"/>
      <c r="R7" s="1253"/>
      <c r="S7" s="1253"/>
      <c r="T7" s="1254"/>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52" t="str">
        <f>IF(datePr_ch="",IF(datePr="","",datePr),datePr_ch)</f>
        <v>18.12.2019</v>
      </c>
      <c r="P8" s="1253"/>
      <c r="Q8" s="1253"/>
      <c r="R8" s="1253"/>
      <c r="S8" s="1253"/>
      <c r="T8" s="1254"/>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52" t="str">
        <f>IF(numberPr_ch="",IF(numberPr="","",numberPr),numberPr_ch)</f>
        <v>631/01-21</v>
      </c>
      <c r="P9" s="1253"/>
      <c r="Q9" s="1253"/>
      <c r="R9" s="1253"/>
      <c r="S9" s="1253"/>
      <c r="T9" s="1254"/>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2" t="str">
        <f>IF(IstPub_ch="",IF(IstPub="","",IstPub),IstPub_ch)</f>
        <v>Официальный портал органов государственной власти Тюменской области</v>
      </c>
      <c r="P10" s="1253"/>
      <c r="Q10" s="1253"/>
      <c r="R10" s="1253"/>
      <c r="S10" s="1253"/>
      <c r="T10" s="1254"/>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5"/>
      <c r="M11" s="1235"/>
      <c r="N11" s="568"/>
      <c r="O11" s="1255"/>
      <c r="P11" s="1255"/>
      <c r="Q11" s="1255"/>
      <c r="R11" s="1255"/>
      <c r="S11" s="1255"/>
      <c r="T11" s="1255"/>
      <c r="U11" s="590" t="s">
        <v>373</v>
      </c>
      <c r="X11" s="592"/>
      <c r="Y11" s="592"/>
      <c r="Z11" s="592"/>
      <c r="AA11" s="592"/>
      <c r="AB11" s="592"/>
      <c r="AC11" s="592"/>
      <c r="AD11" s="592"/>
      <c r="AE11" s="592"/>
      <c r="AF11" s="592"/>
      <c r="AG11" s="592"/>
      <c r="AH11" s="592"/>
      <c r="AI11" s="592"/>
    </row>
    <row r="12" spans="1:35">
      <c r="J12" s="531"/>
      <c r="K12" s="531"/>
      <c r="L12" s="526"/>
      <c r="M12" s="526"/>
      <c r="N12" s="526"/>
      <c r="O12" s="1256"/>
      <c r="P12" s="1256"/>
      <c r="Q12" s="1256"/>
      <c r="R12" s="1256"/>
      <c r="S12" s="1256"/>
      <c r="T12" s="1256"/>
      <c r="U12" s="1256"/>
    </row>
    <row r="13" spans="1:35" ht="14.25" customHeight="1">
      <c r="J13" s="531"/>
      <c r="K13" s="531"/>
      <c r="L13" s="1154" t="s">
        <v>454</v>
      </c>
      <c r="M13" s="1154"/>
      <c r="N13" s="1154"/>
      <c r="O13" s="1154"/>
      <c r="P13" s="1154"/>
      <c r="Q13" s="1154"/>
      <c r="R13" s="1154"/>
      <c r="S13" s="1154"/>
      <c r="T13" s="1154"/>
      <c r="U13" s="1154"/>
      <c r="V13" s="1154"/>
      <c r="W13" s="1154" t="s">
        <v>455</v>
      </c>
    </row>
    <row r="14" spans="1:35" ht="14.25" customHeight="1">
      <c r="J14" s="531"/>
      <c r="K14" s="531"/>
      <c r="L14" s="1218" t="s">
        <v>92</v>
      </c>
      <c r="M14" s="1218" t="s">
        <v>640</v>
      </c>
      <c r="N14" s="523"/>
      <c r="O14" s="1219" t="s">
        <v>642</v>
      </c>
      <c r="P14" s="1220"/>
      <c r="Q14" s="1220"/>
      <c r="R14" s="1220"/>
      <c r="S14" s="1220"/>
      <c r="T14" s="1221"/>
      <c r="U14" s="1229" t="s">
        <v>341</v>
      </c>
      <c r="V14" s="1215" t="s">
        <v>275</v>
      </c>
      <c r="W14" s="1154"/>
    </row>
    <row r="15" spans="1:35" ht="14.25" customHeight="1">
      <c r="J15" s="531"/>
      <c r="K15" s="531"/>
      <c r="L15" s="1218"/>
      <c r="M15" s="1218"/>
      <c r="N15" s="523"/>
      <c r="O15" s="1224" t="s">
        <v>622</v>
      </c>
      <c r="P15" s="1222"/>
      <c r="Q15" s="1223"/>
      <c r="R15" s="1227" t="s">
        <v>655</v>
      </c>
      <c r="S15" s="1227"/>
      <c r="T15" s="1228"/>
      <c r="U15" s="1230"/>
      <c r="V15" s="1216"/>
      <c r="W15" s="1154"/>
    </row>
    <row r="16" spans="1:35" ht="30" customHeight="1">
      <c r="J16" s="531"/>
      <c r="K16" s="531"/>
      <c r="L16" s="1218"/>
      <c r="M16" s="1218"/>
      <c r="N16" s="522"/>
      <c r="O16" s="1225"/>
      <c r="P16" s="537"/>
      <c r="Q16" s="537"/>
      <c r="R16" s="538" t="s">
        <v>274</v>
      </c>
      <c r="S16" s="1213" t="s">
        <v>273</v>
      </c>
      <c r="T16" s="1214"/>
      <c r="U16" s="1231"/>
      <c r="V16" s="1217"/>
      <c r="W16" s="1154"/>
    </row>
    <row r="17" spans="1:36">
      <c r="J17" s="531"/>
      <c r="K17" s="571">
        <v>1</v>
      </c>
      <c r="L17" s="649" t="s">
        <v>93</v>
      </c>
      <c r="M17" s="649" t="s">
        <v>49</v>
      </c>
      <c r="N17" s="670" t="s">
        <v>49</v>
      </c>
      <c r="O17" s="650">
        <f ca="1">OFFSET(O17,0,-1)+1</f>
        <v>3</v>
      </c>
      <c r="P17" s="651">
        <f ca="1">OFFSET(P17,0,-1)</f>
        <v>3</v>
      </c>
      <c r="Q17" s="651">
        <f ca="1">OFFSET(Q17,0,-1)</f>
        <v>3</v>
      </c>
      <c r="R17" s="650">
        <f ca="1">OFFSET(R17,0,-1)+1</f>
        <v>4</v>
      </c>
      <c r="S17" s="1236">
        <f ca="1">OFFSET(S17,0,-1)+1</f>
        <v>5</v>
      </c>
      <c r="T17" s="1236"/>
      <c r="U17" s="650">
        <f ca="1">OFFSET(U17,0,-2)+1</f>
        <v>6</v>
      </c>
      <c r="V17" s="651">
        <f ca="1">OFFSET(V17,0,-1)</f>
        <v>6</v>
      </c>
      <c r="W17" s="650">
        <f ca="1">OFFSET(W17,0,-1)+1</f>
        <v>7</v>
      </c>
    </row>
    <row r="18" spans="1:36" ht="22.5">
      <c r="A18" s="1237">
        <v>1</v>
      </c>
      <c r="B18" s="921"/>
      <c r="C18" s="921"/>
      <c r="D18" s="921"/>
      <c r="E18" s="922"/>
      <c r="F18" s="923"/>
      <c r="G18" s="921"/>
      <c r="H18" s="921"/>
      <c r="I18" s="924"/>
      <c r="J18" s="919"/>
      <c r="K18" s="928">
        <v>1</v>
      </c>
      <c r="L18" s="595">
        <f>mergeValue(A18)</f>
        <v>1</v>
      </c>
      <c r="M18" s="643" t="s">
        <v>20</v>
      </c>
      <c r="N18" s="582"/>
      <c r="O18" s="1249"/>
      <c r="P18" s="1249"/>
      <c r="Q18" s="1249"/>
      <c r="R18" s="1249"/>
      <c r="S18" s="1249"/>
      <c r="T18" s="1249"/>
      <c r="U18" s="1249"/>
      <c r="V18" s="1249"/>
      <c r="W18" s="632" t="s">
        <v>659</v>
      </c>
    </row>
    <row r="19" spans="1:36" ht="22.5">
      <c r="A19" s="1237"/>
      <c r="B19" s="1237">
        <v>1</v>
      </c>
      <c r="C19" s="921"/>
      <c r="D19" s="921"/>
      <c r="E19" s="923"/>
      <c r="F19" s="923"/>
      <c r="G19" s="921"/>
      <c r="H19" s="921"/>
      <c r="I19" s="918"/>
      <c r="J19" s="917"/>
      <c r="K19" s="928">
        <v>1</v>
      </c>
      <c r="L19" s="595" t="str">
        <f>mergeValue(A19) &amp;"."&amp; mergeValue(B19)</f>
        <v>1.1</v>
      </c>
      <c r="M19" s="548" t="s">
        <v>16</v>
      </c>
      <c r="N19" s="582"/>
      <c r="O19" s="1249"/>
      <c r="P19" s="1249"/>
      <c r="Q19" s="1249"/>
      <c r="R19" s="1249"/>
      <c r="S19" s="1249"/>
      <c r="T19" s="1249"/>
      <c r="U19" s="1249"/>
      <c r="V19" s="1249"/>
      <c r="W19" s="632" t="s">
        <v>477</v>
      </c>
    </row>
    <row r="20" spans="1:36" ht="22.5">
      <c r="A20" s="1237"/>
      <c r="B20" s="1237"/>
      <c r="C20" s="1237">
        <v>1</v>
      </c>
      <c r="D20" s="921"/>
      <c r="E20" s="923"/>
      <c r="F20" s="923"/>
      <c r="G20" s="921"/>
      <c r="H20" s="921"/>
      <c r="I20" s="925"/>
      <c r="J20" s="917"/>
      <c r="K20" s="928">
        <v>1</v>
      </c>
      <c r="L20" s="595" t="str">
        <f>mergeValue(A20) &amp;"."&amp; mergeValue(B20)&amp;"."&amp; mergeValue(C20)</f>
        <v>1.1.1</v>
      </c>
      <c r="M20" s="549" t="s">
        <v>7</v>
      </c>
      <c r="N20" s="582"/>
      <c r="O20" s="1249"/>
      <c r="P20" s="1249"/>
      <c r="Q20" s="1249"/>
      <c r="R20" s="1249"/>
      <c r="S20" s="1249"/>
      <c r="T20" s="1249"/>
      <c r="U20" s="1249"/>
      <c r="V20" s="1249"/>
      <c r="W20" s="632" t="s">
        <v>634</v>
      </c>
    </row>
    <row r="21" spans="1:36" ht="22.5">
      <c r="A21" s="1237"/>
      <c r="B21" s="1237"/>
      <c r="C21" s="1237"/>
      <c r="D21" s="1237">
        <v>1</v>
      </c>
      <c r="E21" s="923"/>
      <c r="F21" s="923"/>
      <c r="G21" s="921"/>
      <c r="H21" s="921"/>
      <c r="I21" s="1237">
        <v>1</v>
      </c>
      <c r="J21" s="917"/>
      <c r="K21" s="928">
        <v>1</v>
      </c>
      <c r="L21" s="595" t="str">
        <f>mergeValue(A21) &amp;"."&amp; mergeValue(B21)&amp;"."&amp; mergeValue(C21)&amp;"."&amp; mergeValue(D21)</f>
        <v>1.1.1.1</v>
      </c>
      <c r="M21" s="550" t="s">
        <v>22</v>
      </c>
      <c r="N21" s="582"/>
      <c r="O21" s="1249"/>
      <c r="P21" s="1249"/>
      <c r="Q21" s="1249"/>
      <c r="R21" s="1249"/>
      <c r="S21" s="1249"/>
      <c r="T21" s="1249"/>
      <c r="U21" s="1249"/>
      <c r="V21" s="1249"/>
      <c r="W21" s="632" t="s">
        <v>635</v>
      </c>
    </row>
    <row r="22" spans="1:36" ht="11.25" hidden="1" customHeight="1">
      <c r="A22" s="1237"/>
      <c r="B22" s="1237"/>
      <c r="C22" s="1237"/>
      <c r="D22" s="1237"/>
      <c r="E22" s="1237">
        <v>1</v>
      </c>
      <c r="F22" s="923"/>
      <c r="G22" s="921"/>
      <c r="H22" s="921"/>
      <c r="I22" s="1237"/>
      <c r="J22" s="923"/>
      <c r="K22" s="928">
        <v>1</v>
      </c>
      <c r="L22" s="595"/>
      <c r="M22" s="556"/>
      <c r="N22" s="583"/>
      <c r="O22" s="633"/>
      <c r="P22" s="633"/>
      <c r="Q22" s="633"/>
      <c r="R22" s="633"/>
      <c r="S22" s="633"/>
      <c r="T22" s="633"/>
      <c r="U22" s="595"/>
      <c r="V22" s="509"/>
      <c r="W22" s="561"/>
    </row>
    <row r="23" spans="1:36" ht="90">
      <c r="A23" s="1237"/>
      <c r="B23" s="1237"/>
      <c r="C23" s="1237"/>
      <c r="D23" s="1237"/>
      <c r="E23" s="1237"/>
      <c r="F23" s="1237">
        <v>1</v>
      </c>
      <c r="G23" s="921"/>
      <c r="H23" s="921"/>
      <c r="I23" s="1237"/>
      <c r="J23" s="1257"/>
      <c r="K23" s="928">
        <v>1</v>
      </c>
      <c r="L23" s="595" t="str">
        <f>mergeValue(A23) &amp;"."&amp; mergeValue(B23)&amp;"."&amp; mergeValue(C23)&amp;"."&amp; mergeValue(D23)&amp;"."&amp;  mergeValue(F23)</f>
        <v>1.1.1.1.1</v>
      </c>
      <c r="M23" s="556" t="s">
        <v>10</v>
      </c>
      <c r="N23" s="583"/>
      <c r="O23" s="1239"/>
      <c r="P23" s="1239"/>
      <c r="Q23" s="1239"/>
      <c r="R23" s="1239"/>
      <c r="S23" s="1239"/>
      <c r="T23" s="1239"/>
      <c r="U23" s="1239"/>
      <c r="V23" s="1239"/>
      <c r="W23" s="632" t="s">
        <v>636</v>
      </c>
      <c r="Y23" s="591" t="str">
        <f>strCheckUnique(Z23:Z26)</f>
        <v/>
      </c>
      <c r="AA23" s="591"/>
    </row>
    <row r="24" spans="1:36" ht="189" customHeight="1">
      <c r="A24" s="1237"/>
      <c r="B24" s="1237"/>
      <c r="C24" s="1237"/>
      <c r="D24" s="1237"/>
      <c r="E24" s="1237"/>
      <c r="F24" s="1237"/>
      <c r="G24" s="921">
        <v>1</v>
      </c>
      <c r="H24" s="921"/>
      <c r="I24" s="1237"/>
      <c r="J24" s="1257"/>
      <c r="K24" s="920"/>
      <c r="L24" s="595" t="str">
        <f>mergeValue(A24) &amp;"."&amp; mergeValue(B24)&amp;"."&amp; mergeValue(C24)&amp;"."&amp; mergeValue(D24)&amp;"."&amp;  mergeValue(F24)&amp;"."&amp;  mergeValue(G24)</f>
        <v>1.1.1.1.1.1</v>
      </c>
      <c r="M24" s="1071"/>
      <c r="N24" s="588"/>
      <c r="O24" s="564"/>
      <c r="P24" s="564"/>
      <c r="Q24" s="564"/>
      <c r="R24" s="1247"/>
      <c r="S24" s="1233" t="s">
        <v>84</v>
      </c>
      <c r="T24" s="1247"/>
      <c r="U24" s="1233" t="s">
        <v>85</v>
      </c>
      <c r="V24" s="539"/>
      <c r="W24" s="1208" t="s">
        <v>660</v>
      </c>
      <c r="X24" s="587" t="str">
        <f>strCheckDate(O25:V25)</f>
        <v/>
      </c>
      <c r="Y24" s="591"/>
      <c r="Z24" s="591" t="str">
        <f>IF(M24="","",M24 )</f>
        <v/>
      </c>
      <c r="AA24" s="591"/>
      <c r="AB24" s="591"/>
      <c r="AC24" s="591"/>
    </row>
    <row r="25" spans="1:36" ht="11.25" hidden="1" customHeight="1">
      <c r="A25" s="1237"/>
      <c r="B25" s="1237"/>
      <c r="C25" s="1237"/>
      <c r="D25" s="1237"/>
      <c r="E25" s="1237"/>
      <c r="F25" s="1237"/>
      <c r="G25" s="921"/>
      <c r="H25" s="921"/>
      <c r="I25" s="1237"/>
      <c r="J25" s="1257"/>
      <c r="K25" s="928">
        <v>1</v>
      </c>
      <c r="L25" s="602"/>
      <c r="M25" s="648"/>
      <c r="N25" s="588"/>
      <c r="O25" s="564"/>
      <c r="P25" s="564"/>
      <c r="Q25" s="586" t="str">
        <f>R24 &amp; "-" &amp; T24</f>
        <v>-</v>
      </c>
      <c r="R25" s="1247"/>
      <c r="S25" s="1233"/>
      <c r="T25" s="1247"/>
      <c r="U25" s="1233"/>
      <c r="V25" s="539"/>
      <c r="W25" s="1209"/>
      <c r="Y25" s="591"/>
      <c r="Z25" s="591"/>
      <c r="AA25" s="591"/>
      <c r="AB25" s="591"/>
      <c r="AC25" s="591"/>
    </row>
    <row r="26" spans="1:36" s="524" customFormat="1" ht="15" customHeight="1">
      <c r="A26" s="1237"/>
      <c r="B26" s="1237"/>
      <c r="C26" s="1237"/>
      <c r="D26" s="1237"/>
      <c r="E26" s="1237"/>
      <c r="F26" s="1237"/>
      <c r="G26" s="921"/>
      <c r="H26" s="921"/>
      <c r="I26" s="1237"/>
      <c r="J26" s="1257"/>
      <c r="K26" s="928">
        <v>1</v>
      </c>
      <c r="L26" s="540"/>
      <c r="M26" s="558" t="s">
        <v>25</v>
      </c>
      <c r="N26" s="553"/>
      <c r="O26" s="547"/>
      <c r="P26" s="547"/>
      <c r="Q26" s="547"/>
      <c r="R26" s="575"/>
      <c r="S26" s="566"/>
      <c r="T26" s="565"/>
      <c r="U26" s="553"/>
      <c r="V26" s="562"/>
      <c r="W26" s="1210"/>
      <c r="X26" s="589"/>
      <c r="Y26" s="589"/>
      <c r="Z26" s="589"/>
      <c r="AA26" s="589"/>
      <c r="AB26" s="589"/>
      <c r="AC26" s="589"/>
      <c r="AD26" s="589"/>
      <c r="AE26" s="589"/>
      <c r="AF26" s="589"/>
      <c r="AG26" s="589"/>
      <c r="AH26" s="589"/>
      <c r="AI26" s="589"/>
    </row>
    <row r="27" spans="1:36" s="524" customFormat="1" ht="15" customHeight="1">
      <c r="A27" s="1237"/>
      <c r="B27" s="1237"/>
      <c r="C27" s="1237"/>
      <c r="D27" s="1237"/>
      <c r="E27" s="1237"/>
      <c r="F27" s="923"/>
      <c r="G27" s="923"/>
      <c r="H27" s="921"/>
      <c r="I27" s="1237"/>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7"/>
      <c r="B28" s="1237"/>
      <c r="C28" s="1237"/>
      <c r="D28" s="1237"/>
      <c r="E28" s="923"/>
      <c r="F28" s="923"/>
      <c r="G28" s="923"/>
      <c r="H28" s="921"/>
      <c r="I28" s="1237"/>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7"/>
      <c r="B29" s="1237"/>
      <c r="C29" s="1237"/>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7"/>
      <c r="B30" s="1237"/>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7"/>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1" t="s">
        <v>661</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2" t="s">
        <v>491</v>
      </c>
      <c r="G2" s="1203"/>
      <c r="H2" s="1204"/>
      <c r="I2" s="642"/>
    </row>
    <row r="3" spans="1:20" ht="3" customHeight="1"/>
    <row r="4" spans="1:20" s="572" customFormat="1" ht="11.25">
      <c r="A4" s="592"/>
      <c r="B4" s="592"/>
      <c r="C4" s="592"/>
      <c r="D4" s="592"/>
      <c r="F4" s="1154" t="s">
        <v>454</v>
      </c>
      <c r="G4" s="1154"/>
      <c r="H4" s="1154"/>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Тюменская область</v>
      </c>
      <c r="I11" s="583" t="s">
        <v>499</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498</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4" t="s">
        <v>658</v>
      </c>
      <c r="M5" s="1234"/>
      <c r="N5" s="1234"/>
      <c r="O5" s="1234"/>
      <c r="P5" s="1234"/>
      <c r="Q5" s="1234"/>
      <c r="R5" s="1234"/>
      <c r="S5" s="1234"/>
      <c r="T5" s="1234"/>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2" t="str">
        <f>IF(NameOrPr_ch="",IF(NameOrPr="","",NameOrPr),NameOrPr_ch)</f>
        <v xml:space="preserve">Департамента тарифной и ценовой политики Тюменской области </v>
      </c>
      <c r="P7" s="1253"/>
      <c r="Q7" s="1253"/>
      <c r="R7" s="1253"/>
      <c r="S7" s="1253"/>
      <c r="T7" s="1254"/>
      <c r="U7" s="671"/>
      <c r="X7" s="587"/>
      <c r="Y7" s="587"/>
      <c r="Z7" s="587"/>
      <c r="AA7" s="587"/>
      <c r="AB7" s="587"/>
      <c r="AC7" s="587"/>
      <c r="AD7" s="587"/>
      <c r="AE7" s="587"/>
      <c r="AF7" s="587"/>
      <c r="AG7" s="587"/>
      <c r="AH7" s="587"/>
    </row>
    <row r="8" spans="7:34" s="493" customFormat="1" ht="18.75">
      <c r="G8" s="492"/>
      <c r="H8" s="492"/>
      <c r="L8" s="501"/>
      <c r="M8" s="619" t="s">
        <v>597</v>
      </c>
      <c r="N8" s="668"/>
      <c r="O8" s="1252" t="str">
        <f>IF(datePr_ch="",IF(datePr="","",datePr),datePr_ch)</f>
        <v>18.12.2019</v>
      </c>
      <c r="P8" s="1253"/>
      <c r="Q8" s="1253"/>
      <c r="R8" s="1253"/>
      <c r="S8" s="1253"/>
      <c r="T8" s="1254"/>
      <c r="U8" s="669"/>
      <c r="X8" s="507"/>
      <c r="Y8" s="507"/>
      <c r="Z8" s="507"/>
      <c r="AA8" s="507"/>
      <c r="AB8" s="507"/>
      <c r="AC8" s="507"/>
      <c r="AD8" s="507"/>
      <c r="AE8" s="507"/>
      <c r="AF8" s="507"/>
      <c r="AG8" s="507"/>
      <c r="AH8" s="507"/>
    </row>
    <row r="9" spans="7:34" s="493" customFormat="1" ht="18.75">
      <c r="G9" s="492"/>
      <c r="H9" s="492"/>
      <c r="L9" s="554"/>
      <c r="M9" s="619" t="s">
        <v>596</v>
      </c>
      <c r="N9" s="668"/>
      <c r="O9" s="1252" t="str">
        <f>IF(numberPr_ch="",IF(numberPr="","",numberPr),numberPr_ch)</f>
        <v>631/01-21</v>
      </c>
      <c r="P9" s="1253"/>
      <c r="Q9" s="1253"/>
      <c r="R9" s="1253"/>
      <c r="S9" s="1253"/>
      <c r="T9" s="1254"/>
      <c r="U9" s="669"/>
      <c r="X9" s="507"/>
      <c r="Y9" s="507"/>
      <c r="Z9" s="507"/>
      <c r="AA9" s="507"/>
      <c r="AB9" s="507"/>
      <c r="AC9" s="507"/>
      <c r="AD9" s="507"/>
      <c r="AE9" s="507"/>
      <c r="AF9" s="507"/>
      <c r="AG9" s="507"/>
      <c r="AH9" s="507"/>
    </row>
    <row r="10" spans="7:34" s="493" customFormat="1" ht="18.75">
      <c r="G10" s="492"/>
      <c r="H10" s="492"/>
      <c r="L10" s="554"/>
      <c r="M10" s="619" t="s">
        <v>501</v>
      </c>
      <c r="N10" s="668"/>
      <c r="O10" s="1252" t="str">
        <f>IF(IstPub_ch="",IF(IstPub="","",IstPub),IstPub_ch)</f>
        <v>Официальный портал органов государственной власти Тюменской области</v>
      </c>
      <c r="P10" s="1253"/>
      <c r="Q10" s="1253"/>
      <c r="R10" s="1253"/>
      <c r="S10" s="1253"/>
      <c r="T10" s="1254"/>
      <c r="U10" s="669"/>
      <c r="X10" s="507"/>
      <c r="Y10" s="507"/>
      <c r="Z10" s="507"/>
      <c r="AA10" s="507"/>
      <c r="AB10" s="507"/>
      <c r="AC10" s="507"/>
      <c r="AD10" s="507"/>
      <c r="AE10" s="507"/>
      <c r="AF10" s="507"/>
      <c r="AG10" s="507"/>
      <c r="AH10" s="507"/>
    </row>
    <row r="11" spans="7:34" s="493" customFormat="1" ht="11.25" hidden="1">
      <c r="G11" s="492"/>
      <c r="H11" s="492"/>
      <c r="L11" s="1235"/>
      <c r="M11" s="1235"/>
      <c r="N11" s="490"/>
      <c r="O11" s="1258"/>
      <c r="P11" s="1258"/>
      <c r="Q11" s="1258"/>
      <c r="R11" s="1258"/>
      <c r="S11" s="1258"/>
      <c r="T11" s="1258"/>
      <c r="U11" s="505" t="s">
        <v>373</v>
      </c>
      <c r="X11" s="507"/>
      <c r="Y11" s="507"/>
      <c r="Z11" s="507"/>
      <c r="AA11" s="507"/>
      <c r="AB11" s="507"/>
      <c r="AC11" s="507"/>
      <c r="AD11" s="507"/>
      <c r="AE11" s="507"/>
      <c r="AF11" s="507"/>
      <c r="AG11" s="507"/>
      <c r="AH11" s="507"/>
    </row>
    <row r="12" spans="7:34">
      <c r="J12" s="483"/>
      <c r="K12" s="483"/>
      <c r="L12" s="479"/>
      <c r="M12" s="479"/>
      <c r="N12" s="479"/>
      <c r="O12" s="1256"/>
      <c r="P12" s="1256"/>
      <c r="Q12" s="1256"/>
      <c r="R12" s="1256"/>
      <c r="S12" s="1256"/>
      <c r="T12" s="1256"/>
      <c r="U12" s="1256"/>
    </row>
    <row r="13" spans="7:34">
      <c r="J13" s="483"/>
      <c r="K13" s="483"/>
      <c r="L13" s="1154" t="s">
        <v>454</v>
      </c>
      <c r="M13" s="1154"/>
      <c r="N13" s="1154"/>
      <c r="O13" s="1154"/>
      <c r="P13" s="1154"/>
      <c r="Q13" s="1154"/>
      <c r="R13" s="1154"/>
      <c r="S13" s="1154"/>
      <c r="T13" s="1154"/>
      <c r="U13" s="1154"/>
      <c r="V13" s="1154"/>
      <c r="W13" s="1154" t="s">
        <v>455</v>
      </c>
    </row>
    <row r="14" spans="7:34" ht="14.25" customHeight="1">
      <c r="J14" s="483"/>
      <c r="K14" s="483"/>
      <c r="L14" s="1218" t="s">
        <v>92</v>
      </c>
      <c r="M14" s="1218" t="s">
        <v>640</v>
      </c>
      <c r="N14" s="523"/>
      <c r="O14" s="1219" t="s">
        <v>642</v>
      </c>
      <c r="P14" s="1220"/>
      <c r="Q14" s="1220"/>
      <c r="R14" s="1220"/>
      <c r="S14" s="1220"/>
      <c r="T14" s="1221"/>
      <c r="U14" s="1229" t="s">
        <v>341</v>
      </c>
      <c r="V14" s="1215" t="s">
        <v>275</v>
      </c>
      <c r="W14" s="1154"/>
    </row>
    <row r="15" spans="7:34" s="525" customFormat="1" ht="14.25" customHeight="1">
      <c r="G15" s="533"/>
      <c r="H15" s="533"/>
      <c r="I15" s="533"/>
      <c r="J15" s="531"/>
      <c r="K15" s="531"/>
      <c r="L15" s="1218"/>
      <c r="M15" s="1218"/>
      <c r="N15" s="523"/>
      <c r="O15" s="1224" t="s">
        <v>606</v>
      </c>
      <c r="P15" s="1222" t="s">
        <v>271</v>
      </c>
      <c r="Q15" s="1223"/>
      <c r="R15" s="1227" t="s">
        <v>655</v>
      </c>
      <c r="S15" s="1227"/>
      <c r="T15" s="1228"/>
      <c r="U15" s="1230"/>
      <c r="V15" s="1216"/>
      <c r="W15" s="1154"/>
      <c r="X15" s="587"/>
      <c r="Y15" s="587"/>
      <c r="Z15" s="587"/>
      <c r="AA15" s="587"/>
      <c r="AB15" s="587"/>
      <c r="AC15" s="587"/>
      <c r="AD15" s="587"/>
      <c r="AE15" s="587"/>
      <c r="AF15" s="587"/>
      <c r="AG15" s="587"/>
      <c r="AH15" s="587"/>
    </row>
    <row r="16" spans="7:34" ht="33.75">
      <c r="J16" s="483"/>
      <c r="K16" s="483"/>
      <c r="L16" s="1218"/>
      <c r="M16" s="1218"/>
      <c r="N16" s="522"/>
      <c r="O16" s="1225"/>
      <c r="P16" s="537" t="s">
        <v>766</v>
      </c>
      <c r="Q16" s="537" t="s">
        <v>767</v>
      </c>
      <c r="R16" s="538" t="s">
        <v>274</v>
      </c>
      <c r="S16" s="1213" t="s">
        <v>273</v>
      </c>
      <c r="T16" s="1214"/>
      <c r="U16" s="1231"/>
      <c r="V16" s="1217"/>
      <c r="W16" s="1154"/>
    </row>
    <row r="17" spans="1:34">
      <c r="J17" s="483"/>
      <c r="K17" s="491">
        <v>1</v>
      </c>
      <c r="L17" s="480" t="s">
        <v>93</v>
      </c>
      <c r="M17" s="480" t="s">
        <v>49</v>
      </c>
      <c r="N17" s="498" t="s">
        <v>49</v>
      </c>
      <c r="O17" s="489">
        <f ca="1">OFFSET(O17,0,-1)+1</f>
        <v>3</v>
      </c>
      <c r="P17" s="489">
        <f ca="1">OFFSET(P17,0,-1)+1</f>
        <v>4</v>
      </c>
      <c r="Q17" s="489">
        <f ca="1">OFFSET(Q17,0,-1)+1</f>
        <v>5</v>
      </c>
      <c r="R17" s="489">
        <f ca="1">OFFSET(R17,0,-1)+1</f>
        <v>6</v>
      </c>
      <c r="S17" s="1236">
        <f ca="1">OFFSET(S17,0,-1)+1</f>
        <v>7</v>
      </c>
      <c r="T17" s="1236"/>
      <c r="U17" s="489">
        <f ca="1">OFFSET(U17,0,-2)+1</f>
        <v>8</v>
      </c>
      <c r="V17" s="497">
        <f ca="1">OFFSET(V17,0,-1)</f>
        <v>8</v>
      </c>
      <c r="W17" s="489">
        <f ca="1">OFFSET(W17,0,-1)+1</f>
        <v>9</v>
      </c>
    </row>
    <row r="18" spans="1:34" ht="22.5">
      <c r="A18" s="1237">
        <v>1</v>
      </c>
      <c r="B18" s="942"/>
      <c r="C18" s="942"/>
      <c r="D18" s="942"/>
      <c r="E18" s="943"/>
      <c r="F18" s="944"/>
      <c r="G18" s="944"/>
      <c r="H18" s="944"/>
      <c r="I18" s="945"/>
      <c r="J18" s="940"/>
      <c r="K18" s="947"/>
      <c r="L18" s="595">
        <f>mergeValue(A18)</f>
        <v>1</v>
      </c>
      <c r="M18" s="643" t="s">
        <v>20</v>
      </c>
      <c r="N18" s="582"/>
      <c r="O18" s="1249"/>
      <c r="P18" s="1249"/>
      <c r="Q18" s="1249"/>
      <c r="R18" s="1249"/>
      <c r="S18" s="1249"/>
      <c r="T18" s="1249"/>
      <c r="U18" s="1249"/>
      <c r="V18" s="1249"/>
      <c r="W18" s="632" t="s">
        <v>659</v>
      </c>
    </row>
    <row r="19" spans="1:34" ht="22.5">
      <c r="A19" s="1237"/>
      <c r="B19" s="1237">
        <v>1</v>
      </c>
      <c r="C19" s="942"/>
      <c r="D19" s="942"/>
      <c r="E19" s="944"/>
      <c r="F19" s="944"/>
      <c r="G19" s="944"/>
      <c r="H19" s="944"/>
      <c r="I19" s="939"/>
      <c r="J19" s="938"/>
      <c r="K19" s="941"/>
      <c r="L19" s="595" t="str">
        <f>mergeValue(A19) &amp;"."&amp; mergeValue(B19)</f>
        <v>1.1</v>
      </c>
      <c r="M19" s="548" t="s">
        <v>16</v>
      </c>
      <c r="N19" s="582"/>
      <c r="O19" s="1249"/>
      <c r="P19" s="1249"/>
      <c r="Q19" s="1249"/>
      <c r="R19" s="1249"/>
      <c r="S19" s="1249"/>
      <c r="T19" s="1249"/>
      <c r="U19" s="1249"/>
      <c r="V19" s="1249"/>
      <c r="W19" s="632" t="s">
        <v>477</v>
      </c>
    </row>
    <row r="20" spans="1:34" ht="22.5">
      <c r="A20" s="1237"/>
      <c r="B20" s="1237"/>
      <c r="C20" s="1237">
        <v>1</v>
      </c>
      <c r="D20" s="942"/>
      <c r="E20" s="944"/>
      <c r="F20" s="944"/>
      <c r="G20" s="944"/>
      <c r="H20" s="944"/>
      <c r="I20" s="946"/>
      <c r="J20" s="938"/>
      <c r="K20" s="941"/>
      <c r="L20" s="595" t="str">
        <f>mergeValue(A20) &amp;"."&amp; mergeValue(B20)&amp;"."&amp; mergeValue(C20)</f>
        <v>1.1.1</v>
      </c>
      <c r="M20" s="549" t="s">
        <v>7</v>
      </c>
      <c r="N20" s="582"/>
      <c r="O20" s="1249"/>
      <c r="P20" s="1249"/>
      <c r="Q20" s="1249"/>
      <c r="R20" s="1249"/>
      <c r="S20" s="1249"/>
      <c r="T20" s="1249"/>
      <c r="U20" s="1249"/>
      <c r="V20" s="1249"/>
      <c r="W20" s="632" t="s">
        <v>634</v>
      </c>
    </row>
    <row r="21" spans="1:34" ht="22.5">
      <c r="A21" s="1237"/>
      <c r="B21" s="1237"/>
      <c r="C21" s="1237"/>
      <c r="D21" s="1237">
        <v>1</v>
      </c>
      <c r="E21" s="944"/>
      <c r="F21" s="944"/>
      <c r="G21" s="944"/>
      <c r="H21" s="944"/>
      <c r="I21" s="946"/>
      <c r="J21" s="938"/>
      <c r="K21" s="941"/>
      <c r="L21" s="595" t="str">
        <f>mergeValue(A21) &amp;"."&amp; mergeValue(B21)&amp;"."&amp; mergeValue(C21)&amp;"."&amp; mergeValue(D21)</f>
        <v>1.1.1.1</v>
      </c>
      <c r="M21" s="550" t="s">
        <v>22</v>
      </c>
      <c r="N21" s="582"/>
      <c r="O21" s="1249"/>
      <c r="P21" s="1249"/>
      <c r="Q21" s="1249"/>
      <c r="R21" s="1249"/>
      <c r="S21" s="1249"/>
      <c r="T21" s="1249"/>
      <c r="U21" s="1249"/>
      <c r="V21" s="1249"/>
      <c r="W21" s="632" t="s">
        <v>635</v>
      </c>
    </row>
    <row r="22" spans="1:34" ht="11.25" hidden="1" customHeight="1">
      <c r="A22" s="1237"/>
      <c r="B22" s="1237"/>
      <c r="C22" s="1237"/>
      <c r="D22" s="1237"/>
      <c r="E22" s="1237">
        <v>1</v>
      </c>
      <c r="F22" s="944"/>
      <c r="G22" s="944"/>
      <c r="H22" s="942">
        <v>1</v>
      </c>
      <c r="I22" s="1237">
        <v>1</v>
      </c>
      <c r="J22" s="944"/>
      <c r="K22" s="949"/>
      <c r="L22" s="595"/>
      <c r="M22" s="556"/>
      <c r="N22" s="583"/>
      <c r="O22" s="633"/>
      <c r="P22" s="633"/>
      <c r="Q22" s="633"/>
      <c r="R22" s="633"/>
      <c r="S22" s="633"/>
      <c r="T22" s="633"/>
      <c r="U22" s="633"/>
      <c r="V22" s="510"/>
      <c r="W22" s="561"/>
    </row>
    <row r="23" spans="1:34" ht="90">
      <c r="A23" s="1237"/>
      <c r="B23" s="1237"/>
      <c r="C23" s="1237"/>
      <c r="D23" s="1237"/>
      <c r="E23" s="1237"/>
      <c r="F23" s="1237">
        <v>1</v>
      </c>
      <c r="G23" s="942"/>
      <c r="H23" s="942"/>
      <c r="I23" s="1237"/>
      <c r="J23" s="1237">
        <v>1</v>
      </c>
      <c r="K23" s="950"/>
      <c r="L23" s="595" t="str">
        <f>mergeValue(A23) &amp;"."&amp; mergeValue(B23)&amp;"."&amp; mergeValue(C23)&amp;"."&amp; mergeValue(D23)&amp;"."&amp;  mergeValue(F23)</f>
        <v>1.1.1.1.1</v>
      </c>
      <c r="M23" s="557" t="s">
        <v>10</v>
      </c>
      <c r="N23" s="583"/>
      <c r="O23" s="1239"/>
      <c r="P23" s="1239"/>
      <c r="Q23" s="1239"/>
      <c r="R23" s="1239"/>
      <c r="S23" s="1239"/>
      <c r="T23" s="1239"/>
      <c r="U23" s="1239"/>
      <c r="V23" s="1239"/>
      <c r="W23" s="632" t="s">
        <v>636</v>
      </c>
      <c r="Y23" s="506" t="str">
        <f>strCheckUnique(Z23:Z26)</f>
        <v/>
      </c>
      <c r="AA23" s="506"/>
    </row>
    <row r="24" spans="1:34" ht="189" customHeight="1">
      <c r="A24" s="1237"/>
      <c r="B24" s="1237"/>
      <c r="C24" s="1237"/>
      <c r="D24" s="1237"/>
      <c r="E24" s="1237"/>
      <c r="F24" s="1237"/>
      <c r="G24" s="942">
        <v>1</v>
      </c>
      <c r="H24" s="942"/>
      <c r="I24" s="1237"/>
      <c r="J24" s="1237"/>
      <c r="K24" s="950">
        <v>1</v>
      </c>
      <c r="L24" s="595" t="str">
        <f>mergeValue(A24) &amp;"."&amp; mergeValue(B24)&amp;"."&amp; mergeValue(C24)&amp;"."&amp; mergeValue(D24)&amp;"."&amp; mergeValue(F24)&amp;"."&amp; mergeValue(G24)</f>
        <v>1.1.1.1.1.1</v>
      </c>
      <c r="M24" s="1071"/>
      <c r="N24" s="588"/>
      <c r="O24" s="564"/>
      <c r="P24" s="564"/>
      <c r="Q24" s="1096"/>
      <c r="R24" s="1247"/>
      <c r="S24" s="1233" t="s">
        <v>84</v>
      </c>
      <c r="T24" s="1247"/>
      <c r="U24" s="1233" t="s">
        <v>85</v>
      </c>
      <c r="V24" s="580"/>
      <c r="W24" s="1208" t="s">
        <v>660</v>
      </c>
      <c r="X24" s="502" t="str">
        <f>strCheckDate(O25:V25)</f>
        <v/>
      </c>
      <c r="Y24" s="506"/>
      <c r="Z24" s="506" t="str">
        <f>IF(M24="","",M24 )</f>
        <v/>
      </c>
      <c r="AA24" s="506"/>
      <c r="AB24" s="506"/>
      <c r="AC24" s="506"/>
    </row>
    <row r="25" spans="1:34" ht="11.25" hidden="1">
      <c r="A25" s="1237"/>
      <c r="B25" s="1237"/>
      <c r="C25" s="1237"/>
      <c r="D25" s="1237"/>
      <c r="E25" s="1237"/>
      <c r="F25" s="1237"/>
      <c r="G25" s="942"/>
      <c r="H25" s="942"/>
      <c r="I25" s="1237"/>
      <c r="J25" s="1237"/>
      <c r="K25" s="950"/>
      <c r="L25" s="602"/>
      <c r="M25" s="648"/>
      <c r="N25" s="588"/>
      <c r="O25" s="564"/>
      <c r="P25" s="564"/>
      <c r="Q25" s="586" t="str">
        <f>R24 &amp; "-" &amp; T24</f>
        <v>-</v>
      </c>
      <c r="R25" s="1232"/>
      <c r="S25" s="1233"/>
      <c r="T25" s="1232"/>
      <c r="U25" s="1233"/>
      <c r="V25" s="580"/>
      <c r="W25" s="1209"/>
    </row>
    <row r="26" spans="1:34" s="477" customFormat="1" ht="15" customHeight="1">
      <c r="A26" s="1237"/>
      <c r="B26" s="1237"/>
      <c r="C26" s="1237"/>
      <c r="D26" s="1237"/>
      <c r="E26" s="1237"/>
      <c r="F26" s="1237"/>
      <c r="G26" s="944"/>
      <c r="H26" s="942"/>
      <c r="I26" s="1237"/>
      <c r="J26" s="1237"/>
      <c r="K26" s="949"/>
      <c r="L26" s="540"/>
      <c r="M26" s="558" t="s">
        <v>25</v>
      </c>
      <c r="N26" s="553"/>
      <c r="O26" s="547"/>
      <c r="P26" s="547"/>
      <c r="Q26" s="547"/>
      <c r="R26" s="575"/>
      <c r="S26" s="566"/>
      <c r="T26" s="565"/>
      <c r="U26" s="553"/>
      <c r="V26" s="562"/>
      <c r="W26" s="1210"/>
      <c r="X26" s="503"/>
      <c r="Y26" s="503"/>
      <c r="Z26" s="503"/>
      <c r="AA26" s="503"/>
      <c r="AB26" s="503"/>
      <c r="AC26" s="503"/>
      <c r="AD26" s="503"/>
      <c r="AE26" s="503"/>
      <c r="AF26" s="503"/>
      <c r="AG26" s="503"/>
      <c r="AH26" s="503"/>
    </row>
    <row r="27" spans="1:34" s="477" customFormat="1" ht="15" customHeight="1">
      <c r="A27" s="1237"/>
      <c r="B27" s="1237"/>
      <c r="C27" s="1237"/>
      <c r="D27" s="1237"/>
      <c r="E27" s="1237"/>
      <c r="F27" s="944"/>
      <c r="G27" s="944"/>
      <c r="H27" s="942"/>
      <c r="I27" s="1237"/>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7"/>
      <c r="B28" s="1237"/>
      <c r="C28" s="1237"/>
      <c r="D28" s="1237"/>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7"/>
      <c r="B29" s="1237"/>
      <c r="C29" s="1237"/>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7"/>
      <c r="B30" s="1237"/>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7"/>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1" t="s">
        <v>661</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2" t="s">
        <v>491</v>
      </c>
      <c r="G2" s="1203"/>
      <c r="H2" s="1204"/>
      <c r="I2" s="642"/>
    </row>
    <row r="3" spans="1:20" ht="3" customHeight="1"/>
    <row r="4" spans="1:20" s="572" customFormat="1" ht="11.25">
      <c r="A4" s="592"/>
      <c r="B4" s="592"/>
      <c r="C4" s="592"/>
      <c r="D4" s="592"/>
      <c r="F4" s="1154" t="s">
        <v>454</v>
      </c>
      <c r="G4" s="1154"/>
      <c r="H4" s="1154"/>
      <c r="I4" s="1205"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5"/>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23.12.2019</v>
      </c>
      <c r="I7" s="583" t="s">
        <v>493</v>
      </c>
      <c r="J7" s="617"/>
      <c r="K7" s="592"/>
      <c r="L7" s="592"/>
      <c r="M7" s="592"/>
      <c r="N7" s="592"/>
      <c r="O7" s="592"/>
      <c r="P7" s="592"/>
      <c r="Q7" s="592"/>
      <c r="R7" s="592"/>
      <c r="S7" s="592"/>
      <c r="T7" s="592"/>
    </row>
    <row r="8" spans="1:20" s="572" customFormat="1" ht="45">
      <c r="A8" s="1206">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6"/>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6"/>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6"/>
      <c r="B11" s="1206">
        <v>1</v>
      </c>
      <c r="C11" s="625"/>
      <c r="D11" s="625"/>
      <c r="F11" s="618" t="str">
        <f>"4."&amp;mergeValue(A11) &amp;"."&amp;mergeValue(B11)</f>
        <v>4.1.1</v>
      </c>
      <c r="G11" s="613" t="s">
        <v>593</v>
      </c>
      <c r="H11" s="606" t="str">
        <f>IF(region_name="","",region_name)</f>
        <v>Тюменская область</v>
      </c>
      <c r="I11" s="583" t="s">
        <v>499</v>
      </c>
      <c r="J11" s="617"/>
      <c r="K11" s="592"/>
      <c r="L11" s="592"/>
      <c r="M11" s="592"/>
      <c r="N11" s="592"/>
      <c r="O11" s="592"/>
      <c r="P11" s="592"/>
      <c r="Q11" s="592"/>
      <c r="R11" s="592"/>
      <c r="S11" s="592"/>
      <c r="T11" s="592"/>
    </row>
    <row r="12" spans="1:20" s="572" customFormat="1" ht="22.5">
      <c r="A12" s="1206"/>
      <c r="B12" s="1206"/>
      <c r="C12" s="1206">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6"/>
      <c r="B13" s="1206"/>
      <c r="C13" s="1206"/>
      <c r="D13" s="625">
        <v>1</v>
      </c>
      <c r="F13" s="618" t="str">
        <f>"4."&amp;mergeValue(A13) &amp;"."&amp;mergeValue(B13)&amp;"."&amp;mergeValue(C13)&amp;"."&amp;mergeValue(D13)</f>
        <v>4.1.1.1.1</v>
      </c>
      <c r="G13" s="635" t="s">
        <v>498</v>
      </c>
      <c r="H13" s="606"/>
      <c r="I13" s="1207" t="s">
        <v>592</v>
      </c>
      <c r="J13" s="617"/>
      <c r="K13" s="592"/>
      <c r="L13" s="592"/>
      <c r="M13" s="592"/>
      <c r="N13" s="592"/>
      <c r="O13" s="592"/>
      <c r="P13" s="592"/>
      <c r="Q13" s="592"/>
      <c r="R13" s="592"/>
      <c r="S13" s="592"/>
      <c r="T13" s="592"/>
    </row>
    <row r="14" spans="1:20" s="572" customFormat="1" ht="18.75">
      <c r="A14" s="1206"/>
      <c r="B14" s="1206"/>
      <c r="C14" s="1206"/>
      <c r="D14" s="625"/>
      <c r="F14" s="621"/>
      <c r="G14" s="552" t="s">
        <v>4</v>
      </c>
      <c r="H14" s="626"/>
      <c r="I14" s="1207"/>
      <c r="J14" s="617"/>
      <c r="K14" s="592"/>
      <c r="L14" s="592"/>
      <c r="M14" s="592"/>
      <c r="N14" s="592"/>
      <c r="O14" s="592"/>
      <c r="P14" s="592"/>
      <c r="Q14" s="592"/>
      <c r="R14" s="592"/>
      <c r="S14" s="592"/>
      <c r="T14" s="592"/>
    </row>
    <row r="15" spans="1:20" s="572" customFormat="1" ht="18.75">
      <c r="A15" s="1206"/>
      <c r="B15" s="1206"/>
      <c r="C15" s="625"/>
      <c r="D15" s="625"/>
      <c r="F15" s="636"/>
      <c r="G15" s="579" t="s">
        <v>403</v>
      </c>
      <c r="H15" s="637"/>
      <c r="I15" s="638"/>
      <c r="J15" s="617"/>
      <c r="K15" s="592"/>
      <c r="L15" s="592"/>
      <c r="M15" s="592"/>
      <c r="N15" s="592"/>
      <c r="O15" s="592"/>
      <c r="P15" s="592"/>
      <c r="Q15" s="592"/>
      <c r="R15" s="592"/>
      <c r="S15" s="592"/>
      <c r="T15" s="592"/>
    </row>
    <row r="16" spans="1:20" s="572" customFormat="1" ht="18.75">
      <c r="A16" s="1206"/>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1" t="s">
        <v>594</v>
      </c>
      <c r="H19" s="1201"/>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4" t="s">
        <v>658</v>
      </c>
      <c r="M5" s="1234"/>
      <c r="N5" s="1234"/>
      <c r="O5" s="1234"/>
      <c r="P5" s="1234"/>
      <c r="Q5" s="1234"/>
      <c r="R5" s="1234"/>
      <c r="S5" s="1234"/>
      <c r="T5" s="1234"/>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2" t="str">
        <f>IF(NameOrPr_ch="",IF(NameOrPr="","",NameOrPr),NameOrPr_ch)</f>
        <v xml:space="preserve">Департамента тарифной и ценовой политики Тюменской области </v>
      </c>
      <c r="P7" s="1253"/>
      <c r="Q7" s="1253"/>
      <c r="R7" s="1253"/>
      <c r="S7" s="1253"/>
      <c r="T7" s="1254"/>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52" t="str">
        <f>IF(datePr_ch="",IF(datePr="","",datePr),datePr_ch)</f>
        <v>18.12.2019</v>
      </c>
      <c r="P8" s="1253"/>
      <c r="Q8" s="1253"/>
      <c r="R8" s="1253"/>
      <c r="S8" s="1253"/>
      <c r="T8" s="1254"/>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52" t="str">
        <f>IF(numberPr_ch="",IF(numberPr="","",numberPr),numberPr_ch)</f>
        <v>631/01-21</v>
      </c>
      <c r="P9" s="1253"/>
      <c r="Q9" s="1253"/>
      <c r="R9" s="1253"/>
      <c r="S9" s="1253"/>
      <c r="T9" s="1254"/>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2" t="str">
        <f>IF(IstPub_ch="",IF(IstPub="","",IstPub),IstPub_ch)</f>
        <v>Официальный портал органов государственной власти Тюменской области</v>
      </c>
      <c r="P10" s="1253"/>
      <c r="Q10" s="1253"/>
      <c r="R10" s="1253"/>
      <c r="S10" s="1253"/>
      <c r="T10" s="1254"/>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6"/>
      <c r="P12" s="1256"/>
      <c r="Q12" s="1256"/>
      <c r="R12" s="1256"/>
      <c r="S12" s="1256"/>
      <c r="T12" s="1256"/>
      <c r="U12" s="1256"/>
    </row>
    <row r="13" spans="1:34">
      <c r="J13" s="483"/>
      <c r="K13" s="483"/>
      <c r="L13" s="1154" t="s">
        <v>454</v>
      </c>
      <c r="M13" s="1154"/>
      <c r="N13" s="1154"/>
      <c r="O13" s="1154"/>
      <c r="P13" s="1154"/>
      <c r="Q13" s="1154"/>
      <c r="R13" s="1154"/>
      <c r="S13" s="1154"/>
      <c r="T13" s="1154"/>
      <c r="U13" s="1154"/>
      <c r="V13" s="1154"/>
      <c r="W13" s="1154" t="s">
        <v>455</v>
      </c>
    </row>
    <row r="14" spans="1:34" ht="14.25" customHeight="1">
      <c r="J14" s="483"/>
      <c r="K14" s="483"/>
      <c r="L14" s="1218" t="s">
        <v>92</v>
      </c>
      <c r="M14" s="1218" t="s">
        <v>640</v>
      </c>
      <c r="N14" s="523"/>
      <c r="O14" s="1219" t="s">
        <v>642</v>
      </c>
      <c r="P14" s="1220"/>
      <c r="Q14" s="1220"/>
      <c r="R14" s="1220"/>
      <c r="S14" s="1220"/>
      <c r="T14" s="1221"/>
      <c r="U14" s="1229" t="s">
        <v>341</v>
      </c>
      <c r="V14" s="1215" t="s">
        <v>275</v>
      </c>
      <c r="W14" s="1154"/>
    </row>
    <row r="15" spans="1:34" s="525" customFormat="1" ht="14.25" customHeight="1">
      <c r="A15" s="587"/>
      <c r="B15" s="587"/>
      <c r="C15" s="587"/>
      <c r="D15" s="587"/>
      <c r="E15" s="587"/>
      <c r="F15" s="587"/>
      <c r="G15" s="593"/>
      <c r="H15" s="593"/>
      <c r="I15" s="533"/>
      <c r="J15" s="531"/>
      <c r="K15" s="531"/>
      <c r="L15" s="1218"/>
      <c r="M15" s="1218"/>
      <c r="N15" s="523"/>
      <c r="O15" s="1224" t="s">
        <v>773</v>
      </c>
      <c r="P15" s="1222" t="s">
        <v>271</v>
      </c>
      <c r="Q15" s="1223"/>
      <c r="R15" s="1227" t="s">
        <v>655</v>
      </c>
      <c r="S15" s="1227"/>
      <c r="T15" s="1228"/>
      <c r="U15" s="1230"/>
      <c r="V15" s="1216"/>
      <c r="W15" s="1154"/>
      <c r="X15" s="587"/>
      <c r="Y15" s="587"/>
      <c r="Z15" s="587"/>
      <c r="AA15" s="587"/>
      <c r="AB15" s="587"/>
      <c r="AC15" s="587"/>
      <c r="AD15" s="587"/>
      <c r="AE15" s="587"/>
      <c r="AF15" s="587"/>
      <c r="AG15" s="587"/>
      <c r="AH15" s="587"/>
    </row>
    <row r="16" spans="1:34" ht="33.75">
      <c r="J16" s="483"/>
      <c r="K16" s="483"/>
      <c r="L16" s="1218"/>
      <c r="M16" s="1218"/>
      <c r="N16" s="522"/>
      <c r="O16" s="1225"/>
      <c r="P16" s="537" t="s">
        <v>766</v>
      </c>
      <c r="Q16" s="537" t="s">
        <v>767</v>
      </c>
      <c r="R16" s="538" t="s">
        <v>274</v>
      </c>
      <c r="S16" s="1213" t="s">
        <v>273</v>
      </c>
      <c r="T16" s="1214"/>
      <c r="U16" s="1231"/>
      <c r="V16" s="1217"/>
      <c r="W16" s="1154"/>
    </row>
    <row r="17" spans="1:35">
      <c r="J17" s="483"/>
      <c r="K17" s="491">
        <v>1</v>
      </c>
      <c r="L17" s="527" t="s">
        <v>93</v>
      </c>
      <c r="M17" s="527" t="s">
        <v>49</v>
      </c>
      <c r="N17" s="498" t="s">
        <v>49</v>
      </c>
      <c r="O17" s="489">
        <f ca="1">OFFSET(O17,0,-1)+1</f>
        <v>3</v>
      </c>
      <c r="P17" s="489">
        <f ca="1">OFFSET(P17,0,-1)+1</f>
        <v>4</v>
      </c>
      <c r="Q17" s="489">
        <f ca="1">OFFSET(Q17,0,-1)+1</f>
        <v>5</v>
      </c>
      <c r="R17" s="489">
        <f ca="1">OFFSET(R17,0,-1)+1</f>
        <v>6</v>
      </c>
      <c r="S17" s="1236">
        <f ca="1">OFFSET(S17,0,-1)+1</f>
        <v>7</v>
      </c>
      <c r="T17" s="1236"/>
      <c r="U17" s="489">
        <f ca="1">OFFSET(U17,0,-2)+1</f>
        <v>8</v>
      </c>
      <c r="V17" s="653">
        <f ca="1">OFFSET(V17,0,-1)</f>
        <v>8</v>
      </c>
      <c r="W17" s="489">
        <f ca="1">OFFSET(W17,0,-1)+1</f>
        <v>9</v>
      </c>
    </row>
    <row r="18" spans="1:35" ht="22.5">
      <c r="A18" s="1237">
        <v>1</v>
      </c>
      <c r="B18" s="960"/>
      <c r="C18" s="960"/>
      <c r="D18" s="960"/>
      <c r="E18" s="961"/>
      <c r="F18" s="962"/>
      <c r="G18" s="962"/>
      <c r="H18" s="962"/>
      <c r="I18" s="963"/>
      <c r="J18" s="958"/>
      <c r="K18" s="965"/>
      <c r="L18" s="595">
        <f>mergeValue(A18)</f>
        <v>1</v>
      </c>
      <c r="M18" s="643" t="s">
        <v>20</v>
      </c>
      <c r="N18" s="582"/>
      <c r="O18" s="1249"/>
      <c r="P18" s="1249"/>
      <c r="Q18" s="1249"/>
      <c r="R18" s="1249"/>
      <c r="S18" s="1249"/>
      <c r="T18" s="1249"/>
      <c r="U18" s="1249"/>
      <c r="V18" s="1249"/>
      <c r="W18" s="632" t="s">
        <v>659</v>
      </c>
    </row>
    <row r="19" spans="1:35" ht="22.5">
      <c r="A19" s="1237"/>
      <c r="B19" s="1237">
        <v>1</v>
      </c>
      <c r="C19" s="960"/>
      <c r="D19" s="960"/>
      <c r="E19" s="962"/>
      <c r="F19" s="962"/>
      <c r="G19" s="962"/>
      <c r="H19" s="962"/>
      <c r="I19" s="957"/>
      <c r="J19" s="956"/>
      <c r="K19" s="959"/>
      <c r="L19" s="595" t="str">
        <f>mergeValue(A19) &amp;"."&amp; mergeValue(B19)</f>
        <v>1.1</v>
      </c>
      <c r="M19" s="548" t="s">
        <v>16</v>
      </c>
      <c r="N19" s="582"/>
      <c r="O19" s="1249"/>
      <c r="P19" s="1249"/>
      <c r="Q19" s="1249"/>
      <c r="R19" s="1249"/>
      <c r="S19" s="1249"/>
      <c r="T19" s="1249"/>
      <c r="U19" s="1249"/>
      <c r="V19" s="1249"/>
      <c r="W19" s="632" t="s">
        <v>477</v>
      </c>
    </row>
    <row r="20" spans="1:35" ht="22.5">
      <c r="A20" s="1237"/>
      <c r="B20" s="1237"/>
      <c r="C20" s="1237">
        <v>1</v>
      </c>
      <c r="D20" s="960"/>
      <c r="E20" s="962"/>
      <c r="F20" s="962"/>
      <c r="G20" s="962"/>
      <c r="H20" s="962"/>
      <c r="I20" s="964"/>
      <c r="J20" s="956"/>
      <c r="K20" s="959"/>
      <c r="L20" s="595" t="str">
        <f>mergeValue(A20) &amp;"."&amp; mergeValue(B20)&amp;"."&amp; mergeValue(C20)</f>
        <v>1.1.1</v>
      </c>
      <c r="M20" s="549" t="s">
        <v>7</v>
      </c>
      <c r="N20" s="582"/>
      <c r="O20" s="1249"/>
      <c r="P20" s="1249"/>
      <c r="Q20" s="1249"/>
      <c r="R20" s="1249"/>
      <c r="S20" s="1249"/>
      <c r="T20" s="1249"/>
      <c r="U20" s="1249"/>
      <c r="V20" s="1249"/>
      <c r="W20" s="632" t="s">
        <v>634</v>
      </c>
    </row>
    <row r="21" spans="1:35" ht="22.5">
      <c r="A21" s="1237"/>
      <c r="B21" s="1237"/>
      <c r="C21" s="1237"/>
      <c r="D21" s="1237">
        <v>1</v>
      </c>
      <c r="E21" s="962"/>
      <c r="F21" s="962"/>
      <c r="G21" s="962"/>
      <c r="H21" s="962"/>
      <c r="I21" s="964"/>
      <c r="J21" s="956"/>
      <c r="K21" s="959"/>
      <c r="L21" s="595" t="str">
        <f>mergeValue(A21) &amp;"."&amp; mergeValue(B21)&amp;"."&amp; mergeValue(C21)&amp;"."&amp; mergeValue(D21)</f>
        <v>1.1.1.1</v>
      </c>
      <c r="M21" s="550" t="s">
        <v>22</v>
      </c>
      <c r="N21" s="582"/>
      <c r="O21" s="1249"/>
      <c r="P21" s="1249"/>
      <c r="Q21" s="1249"/>
      <c r="R21" s="1249"/>
      <c r="S21" s="1249"/>
      <c r="T21" s="1249"/>
      <c r="U21" s="1249"/>
      <c r="V21" s="1249"/>
      <c r="W21" s="632" t="s">
        <v>635</v>
      </c>
    </row>
    <row r="22" spans="1:35" ht="11.25" hidden="1" customHeight="1">
      <c r="A22" s="1237"/>
      <c r="B22" s="1237"/>
      <c r="C22" s="1237"/>
      <c r="D22" s="1237"/>
      <c r="E22" s="1237">
        <v>1</v>
      </c>
      <c r="F22" s="962"/>
      <c r="G22" s="962"/>
      <c r="H22" s="960">
        <v>1</v>
      </c>
      <c r="I22" s="1237">
        <v>1</v>
      </c>
      <c r="J22" s="962"/>
      <c r="K22" s="967"/>
      <c r="L22" s="595"/>
      <c r="M22" s="556"/>
      <c r="N22" s="583"/>
      <c r="O22" s="633"/>
      <c r="P22" s="633"/>
      <c r="Q22" s="633"/>
      <c r="R22" s="633"/>
      <c r="S22" s="633"/>
      <c r="T22" s="633"/>
      <c r="U22" s="633"/>
      <c r="V22" s="510"/>
      <c r="W22" s="561"/>
    </row>
    <row r="23" spans="1:35" ht="90">
      <c r="A23" s="1237"/>
      <c r="B23" s="1237"/>
      <c r="C23" s="1237"/>
      <c r="D23" s="1237"/>
      <c r="E23" s="1237"/>
      <c r="F23" s="1237">
        <v>1</v>
      </c>
      <c r="G23" s="960"/>
      <c r="H23" s="960"/>
      <c r="I23" s="1237"/>
      <c r="J23" s="1237">
        <v>1</v>
      </c>
      <c r="K23" s="968"/>
      <c r="L23" s="595" t="str">
        <f>mergeValue(A23) &amp;"."&amp; mergeValue(B23)&amp;"."&amp; mergeValue(C23)&amp;"."&amp; mergeValue(D23)&amp;"."&amp;  mergeValue(F23)</f>
        <v>1.1.1.1.1</v>
      </c>
      <c r="M23" s="557" t="s">
        <v>10</v>
      </c>
      <c r="N23" s="583"/>
      <c r="O23" s="1239"/>
      <c r="P23" s="1239"/>
      <c r="Q23" s="1239"/>
      <c r="R23" s="1239"/>
      <c r="S23" s="1239"/>
      <c r="T23" s="1239"/>
      <c r="U23" s="1239"/>
      <c r="V23" s="1239"/>
      <c r="W23" s="632" t="s">
        <v>636</v>
      </c>
      <c r="Y23" s="506" t="str">
        <f>strCheckUnique(Z23:Z26)</f>
        <v/>
      </c>
      <c r="AA23" s="506"/>
    </row>
    <row r="24" spans="1:35" ht="189" customHeight="1">
      <c r="A24" s="1237"/>
      <c r="B24" s="1237"/>
      <c r="C24" s="1237"/>
      <c r="D24" s="1237"/>
      <c r="E24" s="1237"/>
      <c r="F24" s="1237"/>
      <c r="G24" s="960">
        <v>1</v>
      </c>
      <c r="H24" s="960"/>
      <c r="I24" s="1237"/>
      <c r="J24" s="1237"/>
      <c r="K24" s="968">
        <v>1</v>
      </c>
      <c r="L24" s="595" t="str">
        <f>mergeValue(A24) &amp;"."&amp; mergeValue(B24)&amp;"."&amp; mergeValue(C24)&amp;"."&amp; mergeValue(D24)&amp;"."&amp; mergeValue(F24)&amp;"."&amp; mergeValue(G24)</f>
        <v>1.1.1.1.1.1</v>
      </c>
      <c r="M24" s="1071"/>
      <c r="N24" s="588"/>
      <c r="O24" s="564"/>
      <c r="P24" s="564"/>
      <c r="Q24" s="1096"/>
      <c r="R24" s="1247"/>
      <c r="S24" s="1233" t="s">
        <v>84</v>
      </c>
      <c r="T24" s="1247"/>
      <c r="U24" s="1233" t="s">
        <v>85</v>
      </c>
      <c r="V24" s="580"/>
      <c r="W24" s="1208" t="s">
        <v>660</v>
      </c>
      <c r="X24" s="502" t="str">
        <f>strCheckDate(O25:V25)</f>
        <v/>
      </c>
      <c r="Y24" s="506"/>
      <c r="Z24" s="506" t="str">
        <f>IF(M24="","",M24 )</f>
        <v/>
      </c>
      <c r="AA24" s="506"/>
      <c r="AB24" s="506"/>
      <c r="AC24" s="506"/>
    </row>
    <row r="25" spans="1:35" ht="11.25" hidden="1">
      <c r="A25" s="1237"/>
      <c r="B25" s="1237"/>
      <c r="C25" s="1237"/>
      <c r="D25" s="1237"/>
      <c r="E25" s="1237"/>
      <c r="F25" s="1237"/>
      <c r="G25" s="960"/>
      <c r="H25" s="960"/>
      <c r="I25" s="1237"/>
      <c r="J25" s="1237"/>
      <c r="K25" s="968"/>
      <c r="L25" s="602"/>
      <c r="M25" s="648"/>
      <c r="N25" s="588"/>
      <c r="O25" s="564"/>
      <c r="P25" s="564"/>
      <c r="Q25" s="586" t="str">
        <f>R24 &amp; "-" &amp; T24</f>
        <v>-</v>
      </c>
      <c r="R25" s="1232"/>
      <c r="S25" s="1233"/>
      <c r="T25" s="1232"/>
      <c r="U25" s="1233"/>
      <c r="V25" s="580"/>
      <c r="W25" s="1209"/>
    </row>
    <row r="26" spans="1:35" s="477" customFormat="1" ht="15" customHeight="1">
      <c r="A26" s="1237"/>
      <c r="B26" s="1237"/>
      <c r="C26" s="1237"/>
      <c r="D26" s="1237"/>
      <c r="E26" s="1237"/>
      <c r="F26" s="1237"/>
      <c r="G26" s="962"/>
      <c r="H26" s="960"/>
      <c r="I26" s="1237"/>
      <c r="J26" s="1237"/>
      <c r="K26" s="967"/>
      <c r="L26" s="540"/>
      <c r="M26" s="558" t="s">
        <v>25</v>
      </c>
      <c r="N26" s="553"/>
      <c r="O26" s="547"/>
      <c r="P26" s="547"/>
      <c r="Q26" s="547"/>
      <c r="R26" s="575"/>
      <c r="S26" s="566"/>
      <c r="T26" s="565"/>
      <c r="U26" s="553"/>
      <c r="V26" s="562"/>
      <c r="W26" s="1210"/>
      <c r="X26" s="503"/>
      <c r="Y26" s="503"/>
      <c r="Z26" s="503"/>
      <c r="AA26" s="503"/>
      <c r="AB26" s="503"/>
      <c r="AC26" s="503"/>
      <c r="AD26" s="503"/>
      <c r="AE26" s="503"/>
      <c r="AF26" s="503"/>
      <c r="AG26" s="503"/>
      <c r="AH26" s="503"/>
    </row>
    <row r="27" spans="1:35" s="477" customFormat="1" ht="15" customHeight="1">
      <c r="A27" s="1237"/>
      <c r="B27" s="1237"/>
      <c r="C27" s="1237"/>
      <c r="D27" s="1237"/>
      <c r="E27" s="1237"/>
      <c r="F27" s="962"/>
      <c r="G27" s="962"/>
      <c r="H27" s="960"/>
      <c r="I27" s="1237"/>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7"/>
      <c r="B28" s="1237"/>
      <c r="C28" s="1237"/>
      <c r="D28" s="1237"/>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7"/>
      <c r="B29" s="1237"/>
      <c r="C29" s="1237"/>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7"/>
      <c r="B30" s="1237"/>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7"/>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1" t="s">
        <v>661</v>
      </c>
      <c r="N34" s="1201"/>
      <c r="O34" s="1201"/>
      <c r="P34" s="1201"/>
      <c r="Q34" s="1201"/>
      <c r="R34" s="1201"/>
      <c r="S34" s="1201"/>
      <c r="T34" s="1201"/>
      <c r="U34" s="1201"/>
      <c r="V34" s="1201"/>
      <c r="W34" s="1201"/>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2" t="s">
        <v>491</v>
      </c>
      <c r="G2" s="1203"/>
      <c r="H2" s="1204"/>
      <c r="I2" s="436"/>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Тюменская область</v>
      </c>
      <c r="I11" s="196" t="s">
        <v>499</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498</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421"/>
      <c r="G15" s="195" t="s">
        <v>403</v>
      </c>
      <c r="H15" s="422"/>
      <c r="I15" s="423"/>
      <c r="J15" s="334"/>
      <c r="K15" s="214"/>
      <c r="L15" s="214"/>
      <c r="M15" s="214"/>
      <c r="N15" s="214"/>
      <c r="O15" s="214"/>
      <c r="P15" s="214"/>
      <c r="Q15" s="214"/>
      <c r="R15" s="214"/>
      <c r="S15" s="214"/>
      <c r="T15" s="214"/>
    </row>
    <row r="16" spans="1:20" s="190" customFormat="1" ht="18.75">
      <c r="A16" s="1206"/>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4" t="s">
        <v>667</v>
      </c>
      <c r="M5" s="1234"/>
      <c r="N5" s="1234"/>
      <c r="O5" s="1234"/>
      <c r="P5" s="1234"/>
      <c r="Q5" s="1234"/>
      <c r="R5" s="1234"/>
      <c r="S5" s="1234"/>
      <c r="T5" s="1234"/>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2" t="str">
        <f>IF(NameOrPr_ch="",IF(NameOrPr="","",NameOrPr),NameOrPr_ch)</f>
        <v xml:space="preserve">Департамента тарифной и ценовой политики Тюменской области </v>
      </c>
      <c r="P7" s="1253"/>
      <c r="Q7" s="1253"/>
      <c r="R7" s="1253"/>
      <c r="S7" s="1253"/>
      <c r="T7" s="1254"/>
      <c r="U7" s="671"/>
      <c r="V7" s="526"/>
      <c r="AC7" s="587"/>
      <c r="AD7" s="587"/>
      <c r="AE7" s="587"/>
      <c r="AF7" s="587"/>
      <c r="AG7" s="587"/>
    </row>
    <row r="8" spans="1:33" s="493" customFormat="1" ht="18.75">
      <c r="A8" s="507"/>
      <c r="B8" s="507"/>
      <c r="C8" s="507"/>
      <c r="D8" s="507"/>
      <c r="E8" s="507"/>
      <c r="F8" s="507"/>
      <c r="G8" s="507"/>
      <c r="H8" s="507"/>
      <c r="L8" s="501"/>
      <c r="M8" s="619" t="s">
        <v>597</v>
      </c>
      <c r="N8" s="668"/>
      <c r="O8" s="1252" t="str">
        <f>IF(datePr_ch="",IF(datePr="","",datePr),datePr_ch)</f>
        <v>18.12.2019</v>
      </c>
      <c r="P8" s="1253"/>
      <c r="Q8" s="1253"/>
      <c r="R8" s="1253"/>
      <c r="S8" s="1253"/>
      <c r="T8" s="1254"/>
      <c r="U8" s="669"/>
      <c r="V8" s="488"/>
      <c r="AC8" s="507"/>
      <c r="AD8" s="507"/>
      <c r="AE8" s="507"/>
      <c r="AF8" s="507"/>
      <c r="AG8" s="507"/>
    </row>
    <row r="9" spans="1:33" s="493" customFormat="1" ht="18.75">
      <c r="A9" s="507"/>
      <c r="B9" s="507"/>
      <c r="C9" s="507"/>
      <c r="D9" s="507"/>
      <c r="E9" s="507"/>
      <c r="F9" s="507"/>
      <c r="G9" s="507"/>
      <c r="H9" s="507"/>
      <c r="L9" s="554"/>
      <c r="M9" s="619" t="s">
        <v>596</v>
      </c>
      <c r="N9" s="668"/>
      <c r="O9" s="1252" t="str">
        <f>IF(numberPr_ch="",IF(numberPr="","",numberPr),numberPr_ch)</f>
        <v>631/01-21</v>
      </c>
      <c r="P9" s="1253"/>
      <c r="Q9" s="1253"/>
      <c r="R9" s="1253"/>
      <c r="S9" s="1253"/>
      <c r="T9" s="1254"/>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2" t="str">
        <f>IF(IstPub_ch="",IF(IstPub="","",IstPub),IstPub_ch)</f>
        <v>Официальный портал органов государственной власти Тюменской области</v>
      </c>
      <c r="P10" s="1253"/>
      <c r="Q10" s="1253"/>
      <c r="R10" s="1253"/>
      <c r="S10" s="1253"/>
      <c r="T10" s="1254"/>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1"/>
      <c r="P12" s="1251"/>
      <c r="Q12" s="1251"/>
      <c r="R12" s="1251"/>
      <c r="S12" s="1251"/>
      <c r="T12" s="1251"/>
      <c r="U12" s="1251"/>
      <c r="V12" s="1251"/>
      <c r="W12" s="1251"/>
      <c r="X12" s="1251"/>
      <c r="Y12" s="1251"/>
      <c r="Z12" s="1251"/>
    </row>
    <row r="13" spans="1:33" ht="14.25" customHeight="1">
      <c r="J13" s="483"/>
      <c r="K13" s="483"/>
      <c r="L13" s="1218" t="s">
        <v>454</v>
      </c>
      <c r="M13" s="1218"/>
      <c r="N13" s="1218"/>
      <c r="O13" s="1218"/>
      <c r="P13" s="1218"/>
      <c r="Q13" s="1218"/>
      <c r="R13" s="1218"/>
      <c r="S13" s="1218"/>
      <c r="T13" s="1218"/>
      <c r="U13" s="1218"/>
      <c r="V13" s="1218"/>
      <c r="W13" s="1218"/>
      <c r="X13" s="1218"/>
      <c r="Y13" s="1218"/>
      <c r="Z13" s="1218"/>
      <c r="AA13" s="1218"/>
      <c r="AB13" s="1154" t="s">
        <v>455</v>
      </c>
    </row>
    <row r="14" spans="1:33" ht="14.25" customHeight="1">
      <c r="J14" s="483"/>
      <c r="K14" s="483"/>
      <c r="L14" s="1218" t="s">
        <v>92</v>
      </c>
      <c r="M14" s="1218" t="s">
        <v>640</v>
      </c>
      <c r="N14" s="580"/>
      <c r="O14" s="1154" t="s">
        <v>642</v>
      </c>
      <c r="P14" s="1154"/>
      <c r="Q14" s="1154"/>
      <c r="R14" s="1154"/>
      <c r="S14" s="1154"/>
      <c r="T14" s="1154"/>
      <c r="U14" s="1154"/>
      <c r="V14" s="1154"/>
      <c r="W14" s="1154"/>
      <c r="X14" s="1154"/>
      <c r="Y14" s="1154"/>
      <c r="Z14" s="1218" t="s">
        <v>341</v>
      </c>
      <c r="AA14" s="1250" t="s">
        <v>275</v>
      </c>
      <c r="AB14" s="1154"/>
    </row>
    <row r="15" spans="1:33" s="525" customFormat="1" ht="14.25" customHeight="1">
      <c r="A15" s="587"/>
      <c r="B15" s="587"/>
      <c r="C15" s="587"/>
      <c r="D15" s="587"/>
      <c r="E15" s="587"/>
      <c r="F15" s="587"/>
      <c r="G15" s="593"/>
      <c r="H15" s="593"/>
      <c r="I15" s="533"/>
      <c r="J15" s="531"/>
      <c r="K15" s="531"/>
      <c r="L15" s="1218"/>
      <c r="M15" s="1218"/>
      <c r="N15" s="580"/>
      <c r="O15" s="1262" t="s">
        <v>668</v>
      </c>
      <c r="P15" s="1262" t="s">
        <v>621</v>
      </c>
      <c r="Q15" s="1262" t="s">
        <v>622</v>
      </c>
      <c r="R15" s="1262" t="s">
        <v>271</v>
      </c>
      <c r="S15" s="1262"/>
      <c r="T15" s="1262" t="s">
        <v>271</v>
      </c>
      <c r="U15" s="1262"/>
      <c r="V15" s="654"/>
      <c r="W15" s="1261" t="s">
        <v>655</v>
      </c>
      <c r="X15" s="1261"/>
      <c r="Y15" s="1261"/>
      <c r="Z15" s="1218"/>
      <c r="AA15" s="1250"/>
      <c r="AB15" s="1154"/>
      <c r="AC15" s="587"/>
      <c r="AD15" s="587"/>
      <c r="AE15" s="587"/>
      <c r="AF15" s="587"/>
      <c r="AG15" s="587"/>
    </row>
    <row r="16" spans="1:33" ht="56.25" customHeight="1">
      <c r="J16" s="483"/>
      <c r="K16" s="483"/>
      <c r="L16" s="1218"/>
      <c r="M16" s="1218"/>
      <c r="N16" s="580"/>
      <c r="O16" s="1262"/>
      <c r="P16" s="1262"/>
      <c r="Q16" s="1262"/>
      <c r="R16" s="537" t="s">
        <v>623</v>
      </c>
      <c r="S16" s="537" t="s">
        <v>624</v>
      </c>
      <c r="T16" s="537" t="s">
        <v>625</v>
      </c>
      <c r="U16" s="537" t="s">
        <v>626</v>
      </c>
      <c r="V16" s="537"/>
      <c r="W16" s="538" t="s">
        <v>274</v>
      </c>
      <c r="X16" s="1263" t="s">
        <v>273</v>
      </c>
      <c r="Y16" s="1263"/>
      <c r="Z16" s="1218"/>
      <c r="AA16" s="1250"/>
      <c r="AB16" s="1154"/>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6">
        <f ca="1">OFFSET(X17,0,-1)+1</f>
        <v>11</v>
      </c>
      <c r="Y17" s="1236"/>
      <c r="Z17" s="489">
        <f ca="1">OFFSET(Z17,0,-2)+1</f>
        <v>12</v>
      </c>
      <c r="AB17" s="489">
        <f ca="1">OFFSET(AB17,0,-2)+1</f>
        <v>13</v>
      </c>
    </row>
    <row r="18" spans="1:33" ht="22.5">
      <c r="A18" s="1237">
        <v>1</v>
      </c>
      <c r="B18" s="1055"/>
      <c r="C18" s="1055"/>
      <c r="D18" s="1055"/>
      <c r="E18" s="1056"/>
      <c r="F18" s="1057"/>
      <c r="G18" s="1055"/>
      <c r="H18" s="1055"/>
      <c r="I18" s="1043"/>
      <c r="J18" s="1048"/>
      <c r="K18" s="1048"/>
      <c r="L18" s="595">
        <f>mergeValue(A18)</f>
        <v>1</v>
      </c>
      <c r="M18" s="643" t="s">
        <v>20</v>
      </c>
      <c r="N18" s="582"/>
      <c r="O18" s="1249"/>
      <c r="P18" s="1249"/>
      <c r="Q18" s="1249"/>
      <c r="R18" s="1249"/>
      <c r="S18" s="1249"/>
      <c r="T18" s="1249"/>
      <c r="U18" s="1249"/>
      <c r="V18" s="1249"/>
      <c r="W18" s="1249"/>
      <c r="X18" s="1249"/>
      <c r="Y18" s="1249"/>
      <c r="Z18" s="1249"/>
      <c r="AA18" s="1249"/>
      <c r="AB18" s="632" t="s">
        <v>476</v>
      </c>
    </row>
    <row r="19" spans="1:33" ht="22.5">
      <c r="A19" s="1237"/>
      <c r="B19" s="1237">
        <v>1</v>
      </c>
      <c r="C19" s="1055"/>
      <c r="D19" s="1055"/>
      <c r="E19" s="1057"/>
      <c r="F19" s="1057"/>
      <c r="G19" s="1055"/>
      <c r="H19" s="1055"/>
      <c r="I19" s="1050"/>
      <c r="J19" s="1045"/>
      <c r="K19" s="1044"/>
      <c r="L19" s="595" t="str">
        <f>mergeValue(A19) &amp;"."&amp; mergeValue(B19)</f>
        <v>1.1</v>
      </c>
      <c r="M19" s="548" t="s">
        <v>16</v>
      </c>
      <c r="N19" s="582"/>
      <c r="O19" s="1249"/>
      <c r="P19" s="1249"/>
      <c r="Q19" s="1249"/>
      <c r="R19" s="1249"/>
      <c r="S19" s="1249"/>
      <c r="T19" s="1249"/>
      <c r="U19" s="1249"/>
      <c r="V19" s="1249"/>
      <c r="W19" s="1249"/>
      <c r="X19" s="1249"/>
      <c r="Y19" s="1249"/>
      <c r="Z19" s="1249"/>
      <c r="AA19" s="1249"/>
      <c r="AB19" s="632" t="s">
        <v>477</v>
      </c>
    </row>
    <row r="20" spans="1:33" ht="22.5">
      <c r="A20" s="1237"/>
      <c r="B20" s="1237"/>
      <c r="C20" s="1237">
        <v>1</v>
      </c>
      <c r="D20" s="1055"/>
      <c r="E20" s="1057"/>
      <c r="F20" s="1057"/>
      <c r="G20" s="1055"/>
      <c r="H20" s="1055"/>
      <c r="I20" s="1050"/>
      <c r="J20" s="1045"/>
      <c r="K20" s="1044"/>
      <c r="L20" s="595" t="str">
        <f>mergeValue(A20) &amp;"."&amp; mergeValue(B20)&amp;"."&amp; mergeValue(C20)</f>
        <v>1.1.1</v>
      </c>
      <c r="M20" s="549" t="s">
        <v>7</v>
      </c>
      <c r="N20" s="582"/>
      <c r="O20" s="1249"/>
      <c r="P20" s="1249"/>
      <c r="Q20" s="1249"/>
      <c r="R20" s="1249"/>
      <c r="S20" s="1249"/>
      <c r="T20" s="1249"/>
      <c r="U20" s="1249"/>
      <c r="V20" s="1249"/>
      <c r="W20" s="1249"/>
      <c r="X20" s="1249"/>
      <c r="Y20" s="1249"/>
      <c r="Z20" s="1249"/>
      <c r="AA20" s="1249"/>
      <c r="AB20" s="632" t="s">
        <v>634</v>
      </c>
    </row>
    <row r="21" spans="1:33" ht="22.5">
      <c r="A21" s="1237"/>
      <c r="B21" s="1237"/>
      <c r="C21" s="1237"/>
      <c r="D21" s="1237">
        <v>1</v>
      </c>
      <c r="E21" s="1057"/>
      <c r="F21" s="1057"/>
      <c r="G21" s="1055"/>
      <c r="H21" s="1055"/>
      <c r="I21" s="1050"/>
      <c r="J21" s="1045"/>
      <c r="K21" s="1044"/>
      <c r="L21" s="595" t="str">
        <f>mergeValue(A21) &amp;"."&amp; mergeValue(B21)&amp;"."&amp; mergeValue(C21)&amp;"."&amp; mergeValue(D21)</f>
        <v>1.1.1.1</v>
      </c>
      <c r="M21" s="550" t="s">
        <v>22</v>
      </c>
      <c r="N21" s="582"/>
      <c r="O21" s="1249"/>
      <c r="P21" s="1249"/>
      <c r="Q21" s="1249"/>
      <c r="R21" s="1249"/>
      <c r="S21" s="1249"/>
      <c r="T21" s="1249"/>
      <c r="U21" s="1249"/>
      <c r="V21" s="1249"/>
      <c r="W21" s="1249"/>
      <c r="X21" s="1249"/>
      <c r="Y21" s="1249"/>
      <c r="Z21" s="1249"/>
      <c r="AA21" s="1249"/>
      <c r="AB21" s="632" t="s">
        <v>635</v>
      </c>
    </row>
    <row r="22" spans="1:33" ht="0.2" customHeight="1">
      <c r="A22" s="1237"/>
      <c r="B22" s="1237"/>
      <c r="C22" s="1237"/>
      <c r="D22" s="1237"/>
      <c r="E22" s="1237">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7"/>
      <c r="B23" s="1237"/>
      <c r="C23" s="1237"/>
      <c r="D23" s="1237"/>
      <c r="E23" s="1237"/>
      <c r="F23" s="1237">
        <v>1</v>
      </c>
      <c r="G23" s="1055"/>
      <c r="H23" s="1055"/>
      <c r="I23" s="1259"/>
      <c r="J23" s="1045"/>
      <c r="K23" s="1044"/>
      <c r="L23" s="595" t="str">
        <f>mergeValue(A23) &amp;"."&amp; mergeValue(B23)&amp;"."&amp; mergeValue(C23)&amp;"."&amp; mergeValue(D23)&amp;"."&amp; mergeValue(F23)</f>
        <v>1.1.1.1.1</v>
      </c>
      <c r="M23" s="557" t="s">
        <v>10</v>
      </c>
      <c r="N23" s="583"/>
      <c r="O23" s="1240"/>
      <c r="P23" s="1241"/>
      <c r="Q23" s="1241"/>
      <c r="R23" s="1241"/>
      <c r="S23" s="1241"/>
      <c r="T23" s="1241"/>
      <c r="U23" s="1241"/>
      <c r="V23" s="1241"/>
      <c r="W23" s="1241"/>
      <c r="X23" s="1241"/>
      <c r="Y23" s="1241"/>
      <c r="Z23" s="1241"/>
      <c r="AA23" s="1242"/>
      <c r="AB23" s="632" t="s">
        <v>636</v>
      </c>
      <c r="AD23" s="506" t="str">
        <f>strCheckUnique(AE23:AE28)</f>
        <v/>
      </c>
      <c r="AF23" s="506"/>
    </row>
    <row r="24" spans="1:33" ht="135">
      <c r="A24" s="1237"/>
      <c r="B24" s="1237"/>
      <c r="C24" s="1237"/>
      <c r="D24" s="1237"/>
      <c r="E24" s="1237"/>
      <c r="F24" s="1237"/>
      <c r="G24" s="1237">
        <v>1</v>
      </c>
      <c r="H24" s="1055"/>
      <c r="I24" s="1259"/>
      <c r="J24" s="1260"/>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47"/>
      <c r="X24" s="1233" t="s">
        <v>84</v>
      </c>
      <c r="Y24" s="1247"/>
      <c r="Z24" s="1233"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7"/>
      <c r="B25" s="1237"/>
      <c r="C25" s="1237"/>
      <c r="D25" s="1237"/>
      <c r="E25" s="1237"/>
      <c r="F25" s="1237"/>
      <c r="G25" s="1237"/>
      <c r="H25" s="1055">
        <v>1</v>
      </c>
      <c r="I25" s="1259"/>
      <c r="J25" s="1260"/>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7"/>
      <c r="X25" s="1233"/>
      <c r="Y25" s="1247"/>
      <c r="Z25" s="1233"/>
      <c r="AA25" s="672"/>
      <c r="AB25" s="1208" t="s">
        <v>670</v>
      </c>
      <c r="AC25" s="502" t="str">
        <f>strCheckDate(O25:AA25)</f>
        <v/>
      </c>
      <c r="AF25" s="506"/>
    </row>
    <row r="26" spans="1:33" ht="14.25" hidden="1" customHeight="1">
      <c r="A26" s="1237"/>
      <c r="B26" s="1237"/>
      <c r="C26" s="1237"/>
      <c r="D26" s="1237"/>
      <c r="E26" s="1237"/>
      <c r="F26" s="1237"/>
      <c r="G26" s="1237"/>
      <c r="H26" s="1055"/>
      <c r="I26" s="1259"/>
      <c r="J26" s="1260"/>
      <c r="K26" s="1051"/>
      <c r="L26" s="602"/>
      <c r="M26" s="648"/>
      <c r="N26" s="648"/>
      <c r="O26" s="564"/>
      <c r="P26" s="495"/>
      <c r="Q26" s="495"/>
      <c r="R26" s="495"/>
      <c r="S26" s="495"/>
      <c r="T26" s="495"/>
      <c r="U26" s="561"/>
      <c r="V26" s="586"/>
      <c r="W26" s="1232"/>
      <c r="X26" s="1233"/>
      <c r="Y26" s="1232"/>
      <c r="Z26" s="1233"/>
      <c r="AA26" s="539"/>
      <c r="AB26" s="1209"/>
      <c r="AF26" s="506">
        <f ca="1">OFFSET(AF26,-1,0)</f>
        <v>0</v>
      </c>
    </row>
    <row r="27" spans="1:33" s="477" customFormat="1" ht="15" customHeight="1">
      <c r="A27" s="1237"/>
      <c r="B27" s="1237"/>
      <c r="C27" s="1237"/>
      <c r="D27" s="1237"/>
      <c r="E27" s="1237"/>
      <c r="F27" s="1237"/>
      <c r="G27" s="1237"/>
      <c r="H27" s="1055"/>
      <c r="I27" s="1259"/>
      <c r="J27" s="1260"/>
      <c r="K27" s="1052"/>
      <c r="L27" s="540"/>
      <c r="M27" s="559" t="s">
        <v>41</v>
      </c>
      <c r="N27" s="553"/>
      <c r="O27" s="547"/>
      <c r="P27" s="547"/>
      <c r="Q27" s="547"/>
      <c r="R27" s="547"/>
      <c r="S27" s="547"/>
      <c r="T27" s="547"/>
      <c r="U27" s="547"/>
      <c r="V27" s="547"/>
      <c r="W27" s="565"/>
      <c r="X27" s="566"/>
      <c r="Y27" s="565"/>
      <c r="Z27" s="553"/>
      <c r="AA27" s="562"/>
      <c r="AB27" s="1210"/>
      <c r="AC27" s="503"/>
      <c r="AD27" s="503"/>
      <c r="AE27" s="503"/>
      <c r="AF27" s="503"/>
      <c r="AG27" s="503"/>
    </row>
    <row r="28" spans="1:33" s="477" customFormat="1" ht="15" customHeight="1">
      <c r="A28" s="1237"/>
      <c r="B28" s="1237"/>
      <c r="C28" s="1237"/>
      <c r="D28" s="1237"/>
      <c r="E28" s="1237"/>
      <c r="F28" s="1237"/>
      <c r="G28" s="1055"/>
      <c r="H28" s="1055"/>
      <c r="I28" s="1259"/>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7"/>
      <c r="B29" s="1237"/>
      <c r="C29" s="1237"/>
      <c r="D29" s="1237"/>
      <c r="E29" s="1237"/>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7"/>
      <c r="B30" s="1237"/>
      <c r="C30" s="1237"/>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7"/>
      <c r="B31" s="1237"/>
      <c r="C31" s="1237"/>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7"/>
      <c r="B32" s="1237"/>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7"/>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1" t="s">
        <v>673</v>
      </c>
      <c r="N36" s="1201"/>
      <c r="O36" s="1201"/>
      <c r="P36" s="1201"/>
      <c r="Q36" s="1201"/>
      <c r="R36" s="1201"/>
      <c r="S36" s="1201"/>
      <c r="T36" s="1201"/>
      <c r="U36" s="1201"/>
      <c r="V36" s="1201"/>
      <c r="W36" s="1201"/>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2" t="s">
        <v>491</v>
      </c>
      <c r="G2" s="1203"/>
      <c r="H2" s="1204"/>
      <c r="I2" s="436"/>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Тюменская область</v>
      </c>
      <c r="I11" s="196" t="s">
        <v>499</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498</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338"/>
      <c r="G15" s="149" t="s">
        <v>403</v>
      </c>
      <c r="H15" s="339"/>
      <c r="I15" s="340"/>
      <c r="J15" s="334"/>
      <c r="K15" s="214"/>
      <c r="L15" s="214"/>
      <c r="M15" s="214"/>
      <c r="N15" s="214"/>
      <c r="O15" s="214"/>
      <c r="P15" s="214"/>
      <c r="Q15" s="214"/>
      <c r="R15" s="214"/>
      <c r="S15" s="214"/>
      <c r="T15" s="214"/>
    </row>
    <row r="16" spans="1:20" s="190" customFormat="1" ht="18.75">
      <c r="A16" s="1206"/>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4" t="s">
        <v>675</v>
      </c>
      <c r="M5" s="1234"/>
      <c r="N5" s="1234"/>
      <c r="O5" s="1234"/>
      <c r="P5" s="1234"/>
      <c r="Q5" s="1234"/>
      <c r="R5" s="1234"/>
      <c r="S5" s="1234"/>
      <c r="T5" s="1234"/>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11" t="str">
        <f>IF(NameOrPr_ch="",IF(NameOrPr="","",NameOrPr),NameOrPr_ch)</f>
        <v xml:space="preserve">Департамента тарифной и ценовой политики Тюменской области </v>
      </c>
      <c r="O7" s="1211"/>
      <c r="P7" s="1211"/>
      <c r="Q7" s="1211"/>
      <c r="R7" s="1211"/>
      <c r="S7" s="1211"/>
      <c r="T7" s="1211"/>
      <c r="U7" s="671"/>
      <c r="AH7" s="587"/>
      <c r="AI7" s="587"/>
      <c r="AJ7" s="587"/>
      <c r="AK7" s="587"/>
    </row>
    <row r="8" spans="1:37" s="493" customFormat="1" ht="18.75">
      <c r="A8" s="507"/>
      <c r="B8" s="507"/>
      <c r="C8" s="507"/>
      <c r="D8" s="507"/>
      <c r="E8" s="507"/>
      <c r="F8" s="507"/>
      <c r="G8" s="507"/>
      <c r="H8" s="507"/>
      <c r="L8" s="501"/>
      <c r="M8" s="674" t="s">
        <v>597</v>
      </c>
      <c r="N8" s="1211" t="str">
        <f>IF(datePr_ch="",IF(datePr="","",datePr),datePr_ch)</f>
        <v>18.12.2019</v>
      </c>
      <c r="O8" s="1211"/>
      <c r="P8" s="1211"/>
      <c r="Q8" s="1211"/>
      <c r="R8" s="1211"/>
      <c r="S8" s="1211"/>
      <c r="T8" s="1211"/>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11" t="str">
        <f>IF(numberPr_ch="",IF(numberPr="","",numberPr),numberPr_ch)</f>
        <v>631/01-21</v>
      </c>
      <c r="O9" s="1211"/>
      <c r="P9" s="1211"/>
      <c r="Q9" s="1211"/>
      <c r="R9" s="1211"/>
      <c r="S9" s="1211"/>
      <c r="T9" s="1211"/>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11" t="str">
        <f>IF(IstPub_ch="",IF(IstPub="","",IstPub),IstPub_ch)</f>
        <v>Официальный портал органов государственной власти Тюменской области</v>
      </c>
      <c r="O10" s="1211"/>
      <c r="P10" s="1211"/>
      <c r="Q10" s="1211"/>
      <c r="R10" s="1211"/>
      <c r="S10" s="1211"/>
      <c r="T10" s="1211"/>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35"/>
      <c r="M12" s="1235"/>
      <c r="N12" s="568"/>
      <c r="O12" s="1258"/>
      <c r="P12" s="1258"/>
      <c r="Q12" s="1258"/>
      <c r="R12" s="1258"/>
      <c r="S12" s="1258"/>
      <c r="T12" s="1258"/>
      <c r="U12" s="488"/>
      <c r="AE12" s="505" t="s">
        <v>373</v>
      </c>
      <c r="AH12" s="507"/>
      <c r="AI12" s="507"/>
      <c r="AJ12" s="507"/>
      <c r="AK12" s="507"/>
    </row>
    <row r="13" spans="1:37">
      <c r="J13" s="483"/>
      <c r="K13" s="483"/>
      <c r="L13" s="479"/>
      <c r="M13" s="479"/>
      <c r="N13" s="479"/>
      <c r="O13" s="1251"/>
      <c r="P13" s="1251"/>
      <c r="Q13" s="1251"/>
      <c r="R13" s="1251"/>
      <c r="S13" s="1251"/>
      <c r="T13" s="1251"/>
      <c r="U13" s="601"/>
      <c r="Z13" s="1251"/>
      <c r="AA13" s="1251"/>
      <c r="AB13" s="1251"/>
      <c r="AC13" s="1251"/>
      <c r="AD13" s="1251"/>
      <c r="AE13" s="1251"/>
    </row>
    <row r="14" spans="1:37">
      <c r="J14" s="483"/>
      <c r="K14" s="483"/>
      <c r="L14" s="1154" t="s">
        <v>454</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455</v>
      </c>
    </row>
    <row r="15" spans="1:37" ht="14.25" customHeight="1">
      <c r="J15" s="483"/>
      <c r="K15" s="483"/>
      <c r="L15" s="1218" t="s">
        <v>92</v>
      </c>
      <c r="M15" s="1218" t="s">
        <v>677</v>
      </c>
      <c r="N15" s="1272" t="s">
        <v>629</v>
      </c>
      <c r="O15" s="1272"/>
      <c r="P15" s="1272"/>
      <c r="Q15" s="1272"/>
      <c r="R15" s="1272" t="s">
        <v>630</v>
      </c>
      <c r="S15" s="1272"/>
      <c r="T15" s="1272"/>
      <c r="U15" s="1272"/>
      <c r="V15" s="1272" t="s">
        <v>631</v>
      </c>
      <c r="W15" s="1272"/>
      <c r="X15" s="1272"/>
      <c r="Y15" s="1272"/>
      <c r="Z15" s="1218" t="s">
        <v>642</v>
      </c>
      <c r="AA15" s="1218"/>
      <c r="AB15" s="1218"/>
      <c r="AC15" s="1218"/>
      <c r="AD15" s="1218"/>
      <c r="AE15" s="1218" t="s">
        <v>341</v>
      </c>
      <c r="AF15" s="1250" t="s">
        <v>275</v>
      </c>
      <c r="AG15" s="1154"/>
    </row>
    <row r="16" spans="1:37" s="525" customFormat="1" ht="27.75" customHeight="1">
      <c r="A16" s="587"/>
      <c r="B16" s="587"/>
      <c r="C16" s="587"/>
      <c r="D16" s="587"/>
      <c r="E16" s="587"/>
      <c r="F16" s="587"/>
      <c r="G16" s="593"/>
      <c r="H16" s="593"/>
      <c r="I16" s="533"/>
      <c r="J16" s="531"/>
      <c r="K16" s="531"/>
      <c r="L16" s="1218"/>
      <c r="M16" s="1218"/>
      <c r="N16" s="1272"/>
      <c r="O16" s="1272"/>
      <c r="P16" s="1272"/>
      <c r="Q16" s="1272"/>
      <c r="R16" s="1272"/>
      <c r="S16" s="1272"/>
      <c r="T16" s="1272"/>
      <c r="U16" s="1272"/>
      <c r="V16" s="1272"/>
      <c r="W16" s="1272"/>
      <c r="X16" s="1272"/>
      <c r="Y16" s="1272"/>
      <c r="Z16" s="1154" t="s">
        <v>680</v>
      </c>
      <c r="AA16" s="1154"/>
      <c r="AB16" s="1154" t="s">
        <v>655</v>
      </c>
      <c r="AC16" s="1154"/>
      <c r="AD16" s="1154"/>
      <c r="AE16" s="1218"/>
      <c r="AF16" s="1250"/>
      <c r="AG16" s="1154"/>
      <c r="AH16" s="587"/>
      <c r="AI16" s="587"/>
      <c r="AJ16" s="587"/>
      <c r="AK16" s="587"/>
    </row>
    <row r="17" spans="1:37" ht="14.25" customHeight="1">
      <c r="J17" s="483"/>
      <c r="K17" s="483"/>
      <c r="L17" s="1218"/>
      <c r="M17" s="1218"/>
      <c r="N17" s="1272"/>
      <c r="O17" s="1272"/>
      <c r="P17" s="1272"/>
      <c r="Q17" s="1272"/>
      <c r="R17" s="1272"/>
      <c r="S17" s="1272"/>
      <c r="T17" s="1272"/>
      <c r="U17" s="1272"/>
      <c r="V17" s="1272"/>
      <c r="W17" s="1272"/>
      <c r="X17" s="1272"/>
      <c r="Y17" s="1272"/>
      <c r="Z17" s="536" t="s">
        <v>678</v>
      </c>
      <c r="AA17" s="536" t="s">
        <v>679</v>
      </c>
      <c r="AB17" s="538" t="s">
        <v>274</v>
      </c>
      <c r="AC17" s="1263" t="s">
        <v>273</v>
      </c>
      <c r="AD17" s="1263"/>
      <c r="AE17" s="1218"/>
      <c r="AF17" s="1250"/>
      <c r="AG17" s="1154"/>
    </row>
    <row r="18" spans="1:37">
      <c r="J18" s="483"/>
      <c r="K18" s="491">
        <v>1</v>
      </c>
      <c r="L18" s="480" t="s">
        <v>93</v>
      </c>
      <c r="M18" s="480" t="s">
        <v>49</v>
      </c>
      <c r="N18" s="1273">
        <f ca="1">OFFSET(N18,0,-1)+1</f>
        <v>3</v>
      </c>
      <c r="O18" s="1273"/>
      <c r="P18" s="1273"/>
      <c r="Q18" s="1273"/>
      <c r="R18" s="1273">
        <f ca="1">OFFSET(N18,0,0)+1</f>
        <v>4</v>
      </c>
      <c r="S18" s="1273"/>
      <c r="T18" s="1273"/>
      <c r="U18" s="1273"/>
      <c r="V18" s="676"/>
      <c r="W18" s="676"/>
      <c r="X18" s="676"/>
      <c r="Y18" s="677">
        <f ca="1">OFFSET(R18,0,0)+1</f>
        <v>5</v>
      </c>
      <c r="Z18" s="489">
        <f ca="1">OFFSET(Z18,0,-1)+1</f>
        <v>6</v>
      </c>
      <c r="AA18" s="489">
        <f ca="1">OFFSET(AA18,0,-1)+1</f>
        <v>7</v>
      </c>
      <c r="AB18" s="489">
        <f ca="1">OFFSET(AB18,0,-1)+1</f>
        <v>8</v>
      </c>
      <c r="AC18" s="1273">
        <f ca="1">OFFSET(AC18,0,-1)+1</f>
        <v>9</v>
      </c>
      <c r="AD18" s="1273"/>
      <c r="AE18" s="489">
        <f ca="1">OFFSET(AE18,0,-2)+1</f>
        <v>10</v>
      </c>
      <c r="AF18" s="525"/>
      <c r="AG18" s="489">
        <f ca="1">OFFSET(AG18,0,-2)+1</f>
        <v>11</v>
      </c>
    </row>
    <row r="19" spans="1:37" ht="22.5">
      <c r="A19" s="1237">
        <v>1</v>
      </c>
      <c r="B19" s="1017"/>
      <c r="C19" s="1017"/>
      <c r="D19" s="1017"/>
      <c r="E19" s="1017"/>
      <c r="F19" s="1010"/>
      <c r="G19" s="1016"/>
      <c r="H19" s="1016"/>
      <c r="I19" s="998"/>
      <c r="J19" s="997"/>
      <c r="K19" s="997"/>
      <c r="L19" s="595">
        <f>mergeValue(A19)</f>
        <v>1</v>
      </c>
      <c r="M19" s="643" t="s">
        <v>20</v>
      </c>
      <c r="N19" s="1274"/>
      <c r="O19" s="1274"/>
      <c r="P19" s="1274"/>
      <c r="Q19" s="1274"/>
      <c r="R19" s="1274"/>
      <c r="S19" s="1274"/>
      <c r="T19" s="1274"/>
      <c r="U19" s="1274"/>
      <c r="V19" s="1274"/>
      <c r="W19" s="1274"/>
      <c r="X19" s="1274"/>
      <c r="Y19" s="1274"/>
      <c r="Z19" s="1274"/>
      <c r="AA19" s="1274"/>
      <c r="AB19" s="1274"/>
      <c r="AC19" s="1274"/>
      <c r="AD19" s="1274"/>
      <c r="AE19" s="1274"/>
      <c r="AF19" s="1274"/>
      <c r="AG19" s="583" t="s">
        <v>476</v>
      </c>
    </row>
    <row r="20" spans="1:37" ht="22.5">
      <c r="A20" s="1237"/>
      <c r="B20" s="1237">
        <v>1</v>
      </c>
      <c r="C20" s="1017"/>
      <c r="D20" s="1017"/>
      <c r="E20" s="1017"/>
      <c r="F20" s="1010"/>
      <c r="G20" s="1019"/>
      <c r="H20" s="1020"/>
      <c r="I20" s="999"/>
      <c r="J20" s="994"/>
      <c r="K20" s="992"/>
      <c r="L20" s="595" t="str">
        <f>mergeValue(A20) &amp;"."&amp; mergeValue(B20)</f>
        <v>1.1</v>
      </c>
      <c r="M20" s="548" t="s">
        <v>16</v>
      </c>
      <c r="N20" s="1275"/>
      <c r="O20" s="1275"/>
      <c r="P20" s="1275"/>
      <c r="Q20" s="1275"/>
      <c r="R20" s="1275"/>
      <c r="S20" s="1275"/>
      <c r="T20" s="1275"/>
      <c r="U20" s="1275"/>
      <c r="V20" s="1275"/>
      <c r="W20" s="1275"/>
      <c r="X20" s="1275"/>
      <c r="Y20" s="1275"/>
      <c r="Z20" s="1275"/>
      <c r="AA20" s="1275"/>
      <c r="AB20" s="1275"/>
      <c r="AC20" s="1275"/>
      <c r="AD20" s="1275"/>
      <c r="AE20" s="1275"/>
      <c r="AF20" s="1275"/>
      <c r="AG20" s="583" t="s">
        <v>477</v>
      </c>
    </row>
    <row r="21" spans="1:37" ht="22.5">
      <c r="A21" s="1237"/>
      <c r="B21" s="1237"/>
      <c r="C21" s="1237">
        <v>1</v>
      </c>
      <c r="D21" s="1017"/>
      <c r="E21" s="1017"/>
      <c r="F21" s="1010"/>
      <c r="G21" s="1019"/>
      <c r="H21" s="1020"/>
      <c r="I21" s="999"/>
      <c r="J21" s="994"/>
      <c r="K21" s="992"/>
      <c r="L21" s="595" t="str">
        <f>mergeValue(A21) &amp;"."&amp; mergeValue(B21)&amp;"."&amp; mergeValue(C21)</f>
        <v>1.1.1</v>
      </c>
      <c r="M21" s="549" t="s">
        <v>7</v>
      </c>
      <c r="N21" s="1275"/>
      <c r="O21" s="1275"/>
      <c r="P21" s="1275"/>
      <c r="Q21" s="1275"/>
      <c r="R21" s="1275"/>
      <c r="S21" s="1275"/>
      <c r="T21" s="1275"/>
      <c r="U21" s="1275"/>
      <c r="V21" s="1275"/>
      <c r="W21" s="1275"/>
      <c r="X21" s="1275"/>
      <c r="Y21" s="1275"/>
      <c r="Z21" s="1275"/>
      <c r="AA21" s="1275"/>
      <c r="AB21" s="1275"/>
      <c r="AC21" s="1275"/>
      <c r="AD21" s="1275"/>
      <c r="AE21" s="1275"/>
      <c r="AF21" s="1275"/>
      <c r="AG21" s="583" t="s">
        <v>634</v>
      </c>
    </row>
    <row r="22" spans="1:37" ht="15" customHeight="1">
      <c r="A22" s="1237"/>
      <c r="B22" s="1237"/>
      <c r="C22" s="1237"/>
      <c r="D22" s="1237">
        <v>1</v>
      </c>
      <c r="E22" s="1017"/>
      <c r="F22" s="1010"/>
      <c r="G22" s="1019"/>
      <c r="H22" s="1020"/>
      <c r="I22" s="999"/>
      <c r="J22" s="994"/>
      <c r="K22" s="992"/>
      <c r="L22" s="595" t="str">
        <f>mergeValue(A22) &amp;"."&amp; mergeValue(B22)&amp;"."&amp; mergeValue(C22)&amp;"."&amp; mergeValue(D22)</f>
        <v>1.1.1.1</v>
      </c>
      <c r="M22" s="550" t="s">
        <v>22</v>
      </c>
      <c r="N22" s="1275"/>
      <c r="O22" s="1275"/>
      <c r="P22" s="1275"/>
      <c r="Q22" s="1275"/>
      <c r="R22" s="1275"/>
      <c r="S22" s="1275"/>
      <c r="T22" s="1275"/>
      <c r="U22" s="1275"/>
      <c r="V22" s="1275"/>
      <c r="W22" s="1275"/>
      <c r="X22" s="1275"/>
      <c r="Y22" s="1275"/>
      <c r="Z22" s="1275"/>
      <c r="AA22" s="1275"/>
      <c r="AB22" s="1275"/>
      <c r="AC22" s="1275"/>
      <c r="AD22" s="1275"/>
      <c r="AE22" s="1275"/>
      <c r="AF22" s="1275"/>
      <c r="AG22" s="583" t="s">
        <v>681</v>
      </c>
    </row>
    <row r="23" spans="1:37" ht="20.100000000000001" customHeight="1">
      <c r="A23" s="1237"/>
      <c r="B23" s="1237"/>
      <c r="C23" s="1237"/>
      <c r="D23" s="1237"/>
      <c r="E23" s="1237">
        <v>1</v>
      </c>
      <c r="F23" s="1010"/>
      <c r="G23" s="1019"/>
      <c r="H23" s="1020"/>
      <c r="I23" s="1021"/>
      <c r="J23" s="1011"/>
      <c r="K23" s="1153"/>
      <c r="L23" s="1276" t="str">
        <f>mergeValue(A23) &amp;"."&amp; mergeValue(B23)&amp;"."&amp; mergeValue(C23)&amp;"."&amp; mergeValue(D23)&amp;"."&amp; mergeValue(E23)</f>
        <v>1.1.1.1.1</v>
      </c>
      <c r="M23" s="1277"/>
      <c r="N23" s="1233" t="s">
        <v>85</v>
      </c>
      <c r="O23" s="1271"/>
      <c r="P23" s="1267">
        <v>1</v>
      </c>
      <c r="Q23" s="1268"/>
      <c r="R23" s="1233" t="s">
        <v>85</v>
      </c>
      <c r="S23" s="1271"/>
      <c r="T23" s="1267">
        <v>1</v>
      </c>
      <c r="U23" s="1268"/>
      <c r="V23" s="1233" t="s">
        <v>85</v>
      </c>
      <c r="W23" s="563"/>
      <c r="X23" s="541">
        <v>1</v>
      </c>
      <c r="Y23" s="1098"/>
      <c r="Z23" s="673"/>
      <c r="AA23" s="673"/>
      <c r="AB23" s="1247"/>
      <c r="AC23" s="1233" t="s">
        <v>84</v>
      </c>
      <c r="AD23" s="1247"/>
      <c r="AE23" s="1233" t="s">
        <v>85</v>
      </c>
      <c r="AF23" s="580"/>
      <c r="AG23" s="1264" t="s">
        <v>682</v>
      </c>
      <c r="AH23" s="502" t="str">
        <f>strCheckDate(Z24:AF24)</f>
        <v/>
      </c>
      <c r="AI23" s="506" t="str">
        <f>IF(AND(COUNTIF(AJ18:AJ27,AJ23)&gt;1,AJ23&lt;&gt;""),"ErrUnique:HasDoubleConn","")</f>
        <v/>
      </c>
      <c r="AJ23" s="506"/>
      <c r="AK23" s="506"/>
    </row>
    <row r="24" spans="1:37" ht="20.100000000000001" customHeight="1">
      <c r="A24" s="1237"/>
      <c r="B24" s="1237"/>
      <c r="C24" s="1237"/>
      <c r="D24" s="1237"/>
      <c r="E24" s="1237"/>
      <c r="F24" s="1010"/>
      <c r="G24" s="1019"/>
      <c r="H24" s="1020"/>
      <c r="I24" s="1021"/>
      <c r="J24" s="1011"/>
      <c r="K24" s="1153"/>
      <c r="L24" s="1276"/>
      <c r="M24" s="1277"/>
      <c r="N24" s="1233"/>
      <c r="O24" s="1271"/>
      <c r="P24" s="1267"/>
      <c r="Q24" s="1269"/>
      <c r="R24" s="1233"/>
      <c r="S24" s="1271"/>
      <c r="T24" s="1267"/>
      <c r="U24" s="1270"/>
      <c r="V24" s="1233"/>
      <c r="W24" s="603"/>
      <c r="X24" s="567"/>
      <c r="Y24" s="567"/>
      <c r="Z24" s="574"/>
      <c r="AA24" s="605" t="str">
        <f>AB23 &amp; "-" &amp; AD23</f>
        <v>-</v>
      </c>
      <c r="AB24" s="1232"/>
      <c r="AC24" s="1233"/>
      <c r="AD24" s="1232"/>
      <c r="AE24" s="1233"/>
      <c r="AF24" s="675"/>
      <c r="AG24" s="1265"/>
      <c r="AI24" s="506"/>
      <c r="AJ24" s="506"/>
      <c r="AK24" s="506"/>
    </row>
    <row r="25" spans="1:37" ht="20.100000000000001" customHeight="1">
      <c r="A25" s="1237"/>
      <c r="B25" s="1237"/>
      <c r="C25" s="1237"/>
      <c r="D25" s="1237"/>
      <c r="E25" s="1237"/>
      <c r="F25" s="1010"/>
      <c r="G25" s="1019"/>
      <c r="H25" s="1020"/>
      <c r="I25" s="1021"/>
      <c r="J25" s="1011"/>
      <c r="K25" s="1153"/>
      <c r="L25" s="1276"/>
      <c r="M25" s="1277"/>
      <c r="N25" s="1233"/>
      <c r="O25" s="1271"/>
      <c r="P25" s="1267"/>
      <c r="Q25" s="1270"/>
      <c r="R25" s="1233"/>
      <c r="S25" s="604"/>
      <c r="T25" s="560"/>
      <c r="U25" s="567"/>
      <c r="V25" s="573"/>
      <c r="W25" s="573"/>
      <c r="X25" s="573"/>
      <c r="Y25" s="573"/>
      <c r="Z25" s="574"/>
      <c r="AA25" s="574"/>
      <c r="AB25" s="575"/>
      <c r="AC25" s="566"/>
      <c r="AD25" s="566"/>
      <c r="AE25" s="575"/>
      <c r="AF25" s="566"/>
      <c r="AG25" s="1265"/>
      <c r="AI25" s="506"/>
      <c r="AJ25" s="506"/>
      <c r="AK25" s="506"/>
    </row>
    <row r="26" spans="1:37" ht="20.100000000000001" customHeight="1">
      <c r="A26" s="1237"/>
      <c r="B26" s="1237"/>
      <c r="C26" s="1237"/>
      <c r="D26" s="1237"/>
      <c r="E26" s="1237"/>
      <c r="F26" s="1010"/>
      <c r="G26" s="1019"/>
      <c r="H26" s="1020"/>
      <c r="I26" s="1021"/>
      <c r="J26" s="1011"/>
      <c r="K26" s="1153"/>
      <c r="L26" s="1276"/>
      <c r="M26" s="1277"/>
      <c r="N26" s="1233"/>
      <c r="O26" s="576"/>
      <c r="P26" s="578"/>
      <c r="Q26" s="577"/>
      <c r="R26" s="573"/>
      <c r="S26" s="573"/>
      <c r="T26" s="573"/>
      <c r="U26" s="573"/>
      <c r="V26" s="573"/>
      <c r="W26" s="573"/>
      <c r="X26" s="573"/>
      <c r="Y26" s="573"/>
      <c r="Z26" s="574"/>
      <c r="AA26" s="574"/>
      <c r="AB26" s="575"/>
      <c r="AC26" s="566"/>
      <c r="AD26" s="566"/>
      <c r="AE26" s="575"/>
      <c r="AF26" s="566"/>
      <c r="AG26" s="1265"/>
      <c r="AI26" s="506"/>
      <c r="AJ26" s="506"/>
      <c r="AK26" s="506"/>
    </row>
    <row r="27" spans="1:37" s="477" customFormat="1" ht="15" customHeight="1">
      <c r="A27" s="1237"/>
      <c r="B27" s="1237"/>
      <c r="C27" s="1237"/>
      <c r="D27" s="1237"/>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6"/>
      <c r="AH27" s="503"/>
      <c r="AI27" s="503"/>
      <c r="AJ27" s="213"/>
      <c r="AK27" s="213"/>
    </row>
    <row r="28" spans="1:37" s="477" customFormat="1" ht="15" customHeight="1">
      <c r="A28" s="1237"/>
      <c r="B28" s="1237"/>
      <c r="C28" s="1237"/>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7"/>
      <c r="B29" s="1237"/>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7"/>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1" t="s">
        <v>683</v>
      </c>
      <c r="N33" s="1201"/>
      <c r="O33" s="1201"/>
      <c r="P33" s="1201"/>
      <c r="Q33" s="1201"/>
      <c r="R33" s="1201"/>
      <c r="S33" s="1201"/>
      <c r="T33" s="1201"/>
      <c r="U33" s="1201"/>
      <c r="V33" s="1201"/>
      <c r="W33" s="1201"/>
      <c r="X33" s="1201"/>
      <c r="Y33" s="1201"/>
      <c r="Z33" s="1201"/>
      <c r="AA33" s="1201"/>
      <c r="AB33" s="1201"/>
      <c r="AC33" s="1201"/>
      <c r="AD33" s="1201"/>
      <c r="AE33" s="1201"/>
      <c r="AF33" s="1201"/>
      <c r="AG33" s="1201"/>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eftLabels="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770</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590</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588</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587</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2" t="s">
        <v>491</v>
      </c>
      <c r="G2" s="1203"/>
      <c r="H2" s="1204"/>
      <c r="I2" s="436"/>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6"/>
      <c r="B11" s="1206">
        <v>1</v>
      </c>
      <c r="C11" s="344"/>
      <c r="D11" s="344"/>
      <c r="F11" s="335" t="str">
        <f>"4."&amp;mergeValue(A11) &amp;"."&amp;mergeValue(B11)</f>
        <v>4.1.1</v>
      </c>
      <c r="G11" s="324" t="s">
        <v>593</v>
      </c>
      <c r="H11" s="317" t="str">
        <f>IF(region_name="","",region_name)</f>
        <v>Тюменская область</v>
      </c>
      <c r="I11" s="196" t="s">
        <v>499</v>
      </c>
      <c r="J11" s="334"/>
      <c r="K11" s="214"/>
      <c r="L11" s="214"/>
      <c r="M11" s="214"/>
      <c r="N11" s="214"/>
      <c r="O11" s="214"/>
      <c r="P11" s="214"/>
      <c r="Q11" s="214"/>
      <c r="R11" s="214"/>
      <c r="S11" s="214"/>
      <c r="T11" s="214"/>
    </row>
    <row r="12" spans="1:20" s="190" customFormat="1" ht="22.5">
      <c r="A12" s="1206"/>
      <c r="B12" s="1206"/>
      <c r="C12" s="1206">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6"/>
      <c r="B13" s="1206"/>
      <c r="C13" s="1206"/>
      <c r="D13" s="344">
        <v>1</v>
      </c>
      <c r="F13" s="335" t="str">
        <f>"4."&amp;mergeValue(A13) &amp;"."&amp;mergeValue(B13)&amp;"."&amp;mergeValue(C13)&amp;"."&amp;mergeValue(D13)</f>
        <v>4.1.1.1.1</v>
      </c>
      <c r="G13" s="420" t="s">
        <v>498</v>
      </c>
      <c r="H13" s="317"/>
      <c r="I13" s="1207" t="s">
        <v>592</v>
      </c>
      <c r="J13" s="334"/>
      <c r="K13" s="214"/>
      <c r="L13" s="214"/>
      <c r="M13" s="214"/>
      <c r="N13" s="214"/>
      <c r="O13" s="214"/>
      <c r="P13" s="214"/>
      <c r="Q13" s="214"/>
      <c r="R13" s="214"/>
      <c r="S13" s="214"/>
      <c r="T13" s="214"/>
    </row>
    <row r="14" spans="1:20" s="190" customFormat="1" ht="18.75">
      <c r="A14" s="1206"/>
      <c r="B14" s="1206"/>
      <c r="C14" s="1206"/>
      <c r="D14" s="344"/>
      <c r="F14" s="338"/>
      <c r="G14" s="150" t="s">
        <v>4</v>
      </c>
      <c r="H14" s="343"/>
      <c r="I14" s="1207"/>
      <c r="J14" s="334"/>
      <c r="K14" s="214"/>
      <c r="L14" s="214"/>
      <c r="M14" s="214"/>
      <c r="N14" s="214"/>
      <c r="O14" s="214"/>
      <c r="P14" s="214"/>
      <c r="Q14" s="214"/>
      <c r="R14" s="214"/>
      <c r="S14" s="214"/>
      <c r="T14" s="214"/>
    </row>
    <row r="15" spans="1:20" s="190" customFormat="1" ht="18.75">
      <c r="A15" s="1206"/>
      <c r="B15" s="1206"/>
      <c r="C15" s="344"/>
      <c r="D15" s="344"/>
      <c r="F15" s="421"/>
      <c r="G15" s="195" t="s">
        <v>403</v>
      </c>
      <c r="H15" s="422"/>
      <c r="I15" s="423"/>
      <c r="J15" s="334"/>
      <c r="K15" s="214"/>
      <c r="L15" s="214"/>
      <c r="M15" s="214"/>
      <c r="N15" s="214"/>
      <c r="O15" s="214"/>
      <c r="P15" s="214"/>
      <c r="Q15" s="214"/>
      <c r="R15" s="214"/>
      <c r="S15" s="214"/>
      <c r="T15" s="214"/>
    </row>
    <row r="16" spans="1:20" s="190" customFormat="1" ht="18.75">
      <c r="A16" s="1206"/>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1" t="s">
        <v>594</v>
      </c>
      <c r="H19" s="1201"/>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4" t="s">
        <v>687</v>
      </c>
      <c r="M5" s="1234"/>
      <c r="N5" s="1234"/>
      <c r="O5" s="1234"/>
      <c r="P5" s="1234"/>
      <c r="Q5" s="1234"/>
      <c r="R5" s="1234"/>
      <c r="S5" s="1234"/>
      <c r="T5" s="1234"/>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2" t="str">
        <f>IF(NameOrPr_ch="",IF(NameOrPr="","",NameOrPr),NameOrPr_ch)</f>
        <v xml:space="preserve">Департамента тарифной и ценовой политики Тюменской области </v>
      </c>
      <c r="P7" s="1253"/>
      <c r="Q7" s="1253"/>
      <c r="R7" s="1253"/>
      <c r="S7" s="1253"/>
      <c r="T7" s="1254"/>
      <c r="U7" s="669"/>
      <c r="Y7" s="1015"/>
      <c r="Z7" s="507"/>
      <c r="AA7" s="507"/>
      <c r="AB7" s="507"/>
      <c r="AC7" s="507"/>
    </row>
    <row r="8" spans="1:29" s="572" customFormat="1" ht="18.75">
      <c r="A8" s="592"/>
      <c r="B8" s="592"/>
      <c r="C8" s="592"/>
      <c r="D8" s="592"/>
      <c r="E8" s="592"/>
      <c r="F8" s="592"/>
      <c r="G8" s="592"/>
      <c r="H8" s="592"/>
      <c r="L8" s="501"/>
      <c r="M8" s="619" t="s">
        <v>597</v>
      </c>
      <c r="N8" s="668"/>
      <c r="O8" s="1252" t="str">
        <f>IF(datePr_ch="",IF(datePr="","",datePr),datePr_ch)</f>
        <v>18.12.2019</v>
      </c>
      <c r="P8" s="1253"/>
      <c r="Q8" s="1253"/>
      <c r="R8" s="1253"/>
      <c r="S8" s="1253"/>
      <c r="T8" s="1254"/>
      <c r="U8" s="669"/>
      <c r="Y8" s="1015"/>
      <c r="Z8" s="592"/>
      <c r="AA8" s="592"/>
      <c r="AB8" s="592"/>
      <c r="AC8" s="592"/>
    </row>
    <row r="9" spans="1:29" s="493" customFormat="1" ht="18.75">
      <c r="A9" s="507"/>
      <c r="B9" s="507"/>
      <c r="C9" s="507"/>
      <c r="D9" s="507"/>
      <c r="E9" s="507"/>
      <c r="F9" s="507"/>
      <c r="G9" s="507"/>
      <c r="H9" s="507"/>
      <c r="L9" s="554"/>
      <c r="M9" s="619" t="s">
        <v>596</v>
      </c>
      <c r="N9" s="668"/>
      <c r="O9" s="1252" t="str">
        <f>IF(numberPr_ch="",IF(numberPr="","",numberPr),numberPr_ch)</f>
        <v>631/01-21</v>
      </c>
      <c r="P9" s="1253"/>
      <c r="Q9" s="1253"/>
      <c r="R9" s="1253"/>
      <c r="S9" s="1253"/>
      <c r="T9" s="1254"/>
      <c r="U9" s="669"/>
      <c r="Y9" s="1015"/>
      <c r="Z9" s="507"/>
      <c r="AA9" s="507"/>
      <c r="AB9" s="507"/>
      <c r="AC9" s="507"/>
    </row>
    <row r="10" spans="1:29" s="493" customFormat="1" ht="18.75">
      <c r="A10" s="507"/>
      <c r="B10" s="507"/>
      <c r="C10" s="507"/>
      <c r="D10" s="507"/>
      <c r="E10" s="507"/>
      <c r="F10" s="507"/>
      <c r="G10" s="507"/>
      <c r="H10" s="507"/>
      <c r="L10" s="554"/>
      <c r="M10" s="619" t="s">
        <v>501</v>
      </c>
      <c r="N10" s="668"/>
      <c r="O10" s="1252" t="str">
        <f>IF(IstPub_ch="",IF(IstPub="","",IstPub),IstPub_ch)</f>
        <v>Официальный портал органов государственной власти Тюменской области</v>
      </c>
      <c r="P10" s="1253"/>
      <c r="Q10" s="1253"/>
      <c r="R10" s="1253"/>
      <c r="S10" s="1253"/>
      <c r="T10" s="1254"/>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35"/>
      <c r="M12" s="1235"/>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1"/>
      <c r="R13" s="1251"/>
      <c r="S13" s="1251"/>
      <c r="T13" s="1251"/>
      <c r="U13" s="1251"/>
      <c r="V13" s="1251"/>
    </row>
    <row r="14" spans="1:29">
      <c r="J14" s="483"/>
      <c r="K14" s="483"/>
      <c r="L14" s="1154" t="s">
        <v>454</v>
      </c>
      <c r="M14" s="1154"/>
      <c r="N14" s="1154"/>
      <c r="O14" s="1154"/>
      <c r="P14" s="1154"/>
      <c r="Q14" s="1154"/>
      <c r="R14" s="1154"/>
      <c r="S14" s="1154"/>
      <c r="T14" s="1154"/>
      <c r="U14" s="1154"/>
      <c r="V14" s="1154"/>
      <c r="W14" s="1154"/>
      <c r="X14" s="1154" t="s">
        <v>455</v>
      </c>
    </row>
    <row r="15" spans="1:29" ht="14.25" customHeight="1">
      <c r="J15" s="483"/>
      <c r="K15" s="483"/>
      <c r="L15" s="1218" t="s">
        <v>92</v>
      </c>
      <c r="M15" s="1218" t="s">
        <v>627</v>
      </c>
      <c r="N15" s="536"/>
      <c r="O15" s="1218" t="s">
        <v>628</v>
      </c>
      <c r="P15" s="1272" t="s">
        <v>629</v>
      </c>
      <c r="Q15" s="1272" t="s">
        <v>642</v>
      </c>
      <c r="R15" s="1272"/>
      <c r="S15" s="1272"/>
      <c r="T15" s="1272"/>
      <c r="U15" s="1272"/>
      <c r="V15" s="1218" t="s">
        <v>341</v>
      </c>
      <c r="W15" s="1250" t="s">
        <v>275</v>
      </c>
      <c r="X15" s="1154"/>
    </row>
    <row r="16" spans="1:29" s="525" customFormat="1" ht="25.5" customHeight="1">
      <c r="A16" s="587"/>
      <c r="B16" s="587"/>
      <c r="C16" s="587"/>
      <c r="D16" s="587"/>
      <c r="E16" s="587"/>
      <c r="F16" s="587"/>
      <c r="G16" s="593"/>
      <c r="H16" s="593"/>
      <c r="I16" s="533"/>
      <c r="J16" s="531"/>
      <c r="K16" s="531"/>
      <c r="L16" s="1218"/>
      <c r="M16" s="1218"/>
      <c r="N16" s="536"/>
      <c r="O16" s="1218"/>
      <c r="P16" s="1272"/>
      <c r="Q16" s="1272" t="s">
        <v>680</v>
      </c>
      <c r="R16" s="1272"/>
      <c r="S16" s="1261" t="s">
        <v>655</v>
      </c>
      <c r="T16" s="1261"/>
      <c r="U16" s="1261"/>
      <c r="V16" s="1218"/>
      <c r="W16" s="1250"/>
      <c r="X16" s="1154"/>
      <c r="Y16" s="1010"/>
      <c r="Z16" s="587"/>
      <c r="AA16" s="587"/>
      <c r="AB16" s="587"/>
      <c r="AC16" s="587"/>
    </row>
    <row r="17" spans="1:29" ht="14.25" customHeight="1">
      <c r="J17" s="483"/>
      <c r="K17" s="483"/>
      <c r="L17" s="1218"/>
      <c r="M17" s="1218"/>
      <c r="N17" s="536"/>
      <c r="O17" s="1218"/>
      <c r="P17" s="1272"/>
      <c r="Q17" s="536" t="s">
        <v>678</v>
      </c>
      <c r="R17" s="536" t="s">
        <v>679</v>
      </c>
      <c r="S17" s="538" t="s">
        <v>274</v>
      </c>
      <c r="T17" s="1263" t="s">
        <v>273</v>
      </c>
      <c r="U17" s="1263"/>
      <c r="V17" s="1218"/>
      <c r="W17" s="1250"/>
      <c r="X17" s="1154"/>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3">
        <f t="shared" ca="1" si="0"/>
        <v>8</v>
      </c>
      <c r="U18" s="1273"/>
      <c r="V18" s="489">
        <f ca="1">OFFSET(V18,0,-2)+1</f>
        <v>9</v>
      </c>
      <c r="W18" s="525"/>
      <c r="X18" s="489">
        <f ca="1">OFFSET(X18,0,-2)+1</f>
        <v>10</v>
      </c>
    </row>
    <row r="19" spans="1:29" ht="22.5">
      <c r="A19" s="1237">
        <v>1</v>
      </c>
      <c r="B19" s="982"/>
      <c r="C19" s="982"/>
      <c r="D19" s="982"/>
      <c r="E19" s="982"/>
      <c r="F19" s="982"/>
      <c r="G19" s="983"/>
      <c r="H19" s="983"/>
      <c r="I19" s="985"/>
      <c r="J19" s="977"/>
      <c r="K19" s="977"/>
      <c r="L19" s="595">
        <f>mergeValue(A19)</f>
        <v>1</v>
      </c>
      <c r="M19" s="643" t="s">
        <v>20</v>
      </c>
      <c r="N19" s="582"/>
      <c r="O19" s="1249"/>
      <c r="P19" s="1249"/>
      <c r="Q19" s="1249"/>
      <c r="R19" s="1249"/>
      <c r="S19" s="1249"/>
      <c r="T19" s="1249"/>
      <c r="U19" s="1249"/>
      <c r="V19" s="1249"/>
      <c r="W19" s="1249"/>
      <c r="X19" s="583" t="s">
        <v>476</v>
      </c>
    </row>
    <row r="20" spans="1:29" ht="22.5">
      <c r="A20" s="1237"/>
      <c r="B20" s="1237">
        <v>1</v>
      </c>
      <c r="C20" s="982"/>
      <c r="D20" s="982"/>
      <c r="E20" s="982"/>
      <c r="F20" s="982"/>
      <c r="G20" s="987"/>
      <c r="H20" s="984"/>
      <c r="I20" s="989"/>
      <c r="J20" s="974"/>
      <c r="K20" s="973"/>
      <c r="L20" s="595" t="str">
        <f>mergeValue(A20) &amp;"."&amp; mergeValue(B20)</f>
        <v>1.1</v>
      </c>
      <c r="M20" s="548" t="s">
        <v>16</v>
      </c>
      <c r="N20" s="582"/>
      <c r="O20" s="1249"/>
      <c r="P20" s="1249"/>
      <c r="Q20" s="1249"/>
      <c r="R20" s="1249"/>
      <c r="S20" s="1249"/>
      <c r="T20" s="1249"/>
      <c r="U20" s="1249"/>
      <c r="V20" s="1249"/>
      <c r="W20" s="1249"/>
      <c r="X20" s="583" t="s">
        <v>477</v>
      </c>
    </row>
    <row r="21" spans="1:29" ht="22.5">
      <c r="A21" s="1237"/>
      <c r="B21" s="1237"/>
      <c r="C21" s="1237">
        <v>1</v>
      </c>
      <c r="D21" s="982"/>
      <c r="E21" s="982"/>
      <c r="F21" s="982"/>
      <c r="G21" s="987"/>
      <c r="H21" s="984"/>
      <c r="I21" s="990"/>
      <c r="J21" s="974"/>
      <c r="K21" s="973"/>
      <c r="L21" s="595" t="str">
        <f>mergeValue(A21) &amp;"."&amp; mergeValue(B21)&amp;"."&amp; mergeValue(C21)</f>
        <v>1.1.1</v>
      </c>
      <c r="M21" s="549" t="s">
        <v>7</v>
      </c>
      <c r="N21" s="582"/>
      <c r="O21" s="1249"/>
      <c r="P21" s="1249"/>
      <c r="Q21" s="1249"/>
      <c r="R21" s="1249"/>
      <c r="S21" s="1249"/>
      <c r="T21" s="1249"/>
      <c r="U21" s="1249"/>
      <c r="V21" s="1249"/>
      <c r="W21" s="1249"/>
      <c r="X21" s="583" t="s">
        <v>634</v>
      </c>
    </row>
    <row r="22" spans="1:29">
      <c r="A22" s="1237"/>
      <c r="B22" s="1237"/>
      <c r="C22" s="1237"/>
      <c r="D22" s="1237">
        <v>1</v>
      </c>
      <c r="E22" s="982"/>
      <c r="F22" s="982"/>
      <c r="G22" s="987"/>
      <c r="H22" s="984"/>
      <c r="I22" s="990"/>
      <c r="J22" s="988"/>
      <c r="K22" s="973"/>
      <c r="L22" s="595" t="str">
        <f>mergeValue(A22) &amp;"."&amp; mergeValue(B22)&amp;"."&amp; mergeValue(C22)&amp;"."&amp; mergeValue(D22)</f>
        <v>1.1.1.1</v>
      </c>
      <c r="M22" s="550" t="s">
        <v>22</v>
      </c>
      <c r="N22" s="582"/>
      <c r="O22" s="1249"/>
      <c r="P22" s="1249"/>
      <c r="Q22" s="1249"/>
      <c r="R22" s="1249"/>
      <c r="S22" s="1249"/>
      <c r="T22" s="1249"/>
      <c r="U22" s="1249"/>
      <c r="V22" s="1249"/>
      <c r="W22" s="1249"/>
      <c r="X22" s="1022" t="s">
        <v>688</v>
      </c>
    </row>
    <row r="23" spans="1:29" ht="42.95" customHeight="1">
      <c r="A23" s="1237"/>
      <c r="B23" s="1237"/>
      <c r="C23" s="1237"/>
      <c r="D23" s="1237"/>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8" t="s">
        <v>689</v>
      </c>
      <c r="Y23" s="1010" t="str">
        <f>strCheckDateTwo(N23:W23)</f>
        <v/>
      </c>
    </row>
    <row r="24" spans="1:29" hidden="1">
      <c r="A24" s="1237"/>
      <c r="B24" s="1237"/>
      <c r="C24" s="1237"/>
      <c r="D24" s="1237"/>
      <c r="E24" s="982"/>
      <c r="F24" s="982"/>
      <c r="G24" s="987"/>
      <c r="H24" s="984"/>
      <c r="I24" s="990"/>
      <c r="J24" s="988"/>
      <c r="K24" s="978"/>
      <c r="L24" s="633"/>
      <c r="M24" s="563"/>
      <c r="N24" s="648"/>
      <c r="O24" s="648"/>
      <c r="P24" s="648"/>
      <c r="Q24" s="648"/>
      <c r="R24" s="586" t="str">
        <f>S23 &amp; "-" &amp; U23</f>
        <v>-</v>
      </c>
      <c r="S24" s="514"/>
      <c r="T24" s="588"/>
      <c r="U24" s="514"/>
      <c r="V24" s="648"/>
      <c r="W24" s="840"/>
      <c r="X24" s="1209"/>
    </row>
    <row r="25" spans="1:29" ht="15" customHeight="1">
      <c r="A25" s="1237"/>
      <c r="B25" s="1237"/>
      <c r="C25" s="1237"/>
      <c r="D25" s="1237"/>
      <c r="E25" s="982"/>
      <c r="F25" s="982"/>
      <c r="G25" s="987"/>
      <c r="H25" s="984"/>
      <c r="I25" s="990"/>
      <c r="J25" s="988"/>
      <c r="K25" s="978"/>
      <c r="L25" s="540"/>
      <c r="M25" s="553" t="s">
        <v>5</v>
      </c>
      <c r="N25" s="551"/>
      <c r="O25" s="547"/>
      <c r="P25" s="547"/>
      <c r="Q25" s="547"/>
      <c r="R25" s="547"/>
      <c r="S25" s="575"/>
      <c r="T25" s="566"/>
      <c r="U25" s="565"/>
      <c r="V25" s="551"/>
      <c r="W25" s="551"/>
      <c r="X25" s="1210"/>
    </row>
    <row r="26" spans="1:29" s="477" customFormat="1" ht="15" customHeight="1">
      <c r="A26" s="1237"/>
      <c r="B26" s="1237"/>
      <c r="C26" s="1237"/>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7"/>
      <c r="B27" s="1237"/>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7"/>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1" t="s">
        <v>690</v>
      </c>
      <c r="N31" s="1201"/>
      <c r="O31" s="1201"/>
      <c r="P31" s="1201"/>
      <c r="Q31" s="1201"/>
      <c r="R31" s="1201"/>
      <c r="S31" s="1201"/>
      <c r="T31" s="1201"/>
      <c r="U31" s="1201"/>
      <c r="V31" s="1201"/>
      <c r="W31" s="1201"/>
      <c r="X31" s="1201"/>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eftLabels="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2" t="s">
        <v>491</v>
      </c>
      <c r="G2" s="1203"/>
      <c r="H2" s="1204"/>
      <c r="I2" s="436"/>
    </row>
    <row r="3" spans="1:20" ht="3" customHeight="1"/>
    <row r="4" spans="1:20" s="190" customFormat="1" ht="11.25">
      <c r="A4" s="214"/>
      <c r="B4" s="214"/>
      <c r="C4" s="214"/>
      <c r="D4" s="214"/>
      <c r="F4" s="1154" t="s">
        <v>454</v>
      </c>
      <c r="G4" s="1154"/>
      <c r="H4" s="1154"/>
      <c r="I4" s="1205"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5"/>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23.12.2019</v>
      </c>
      <c r="I7" s="196" t="s">
        <v>493</v>
      </c>
      <c r="J7" s="334"/>
      <c r="K7" s="214"/>
      <c r="L7" s="214"/>
      <c r="M7" s="214"/>
      <c r="N7" s="214"/>
      <c r="O7" s="214"/>
      <c r="P7" s="214"/>
      <c r="Q7" s="214"/>
      <c r="R7" s="214"/>
      <c r="S7" s="214"/>
      <c r="T7" s="214"/>
    </row>
    <row r="8" spans="1:20" s="190" customFormat="1" ht="45">
      <c r="A8" s="1206">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6"/>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4"/>
      <c r="K9" s="214"/>
      <c r="L9" s="214"/>
      <c r="M9" s="214"/>
      <c r="N9" s="214"/>
      <c r="O9" s="214"/>
      <c r="P9" s="214"/>
      <c r="Q9" s="214"/>
      <c r="R9" s="214"/>
      <c r="S9" s="214"/>
      <c r="T9" s="214"/>
    </row>
    <row r="10" spans="1:20" s="190" customFormat="1" ht="22.5">
      <c r="A10" s="1206"/>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6"/>
      <c r="B11" s="1206">
        <v>1</v>
      </c>
      <c r="C11" s="441"/>
      <c r="D11" s="441"/>
      <c r="F11" s="335" t="str">
        <f>"4."&amp;mergeValue(A11) &amp;"."&amp;mergeValue(B11)</f>
        <v>4.1.1</v>
      </c>
      <c r="G11" s="324" t="s">
        <v>593</v>
      </c>
      <c r="H11" s="317" t="str">
        <f>IF(region_name="","",region_name)</f>
        <v>Тюменская область</v>
      </c>
      <c r="I11" s="196" t="s">
        <v>499</v>
      </c>
      <c r="J11" s="334"/>
      <c r="K11" s="214"/>
      <c r="L11" s="214"/>
      <c r="M11" s="214"/>
      <c r="N11" s="214"/>
      <c r="O11" s="214"/>
      <c r="P11" s="214"/>
      <c r="Q11" s="214"/>
      <c r="R11" s="214"/>
      <c r="S11" s="214"/>
      <c r="T11" s="214"/>
    </row>
    <row r="12" spans="1:20" s="190" customFormat="1" ht="22.5">
      <c r="A12" s="1206"/>
      <c r="B12" s="1206"/>
      <c r="C12" s="1206">
        <v>1</v>
      </c>
      <c r="D12" s="441"/>
      <c r="F12" s="335" t="str">
        <f>"4."&amp;mergeValue(A12) &amp;"."&amp;mergeValue(B12)&amp;"."&amp;mergeValue(C12)</f>
        <v>4.1.1.1</v>
      </c>
      <c r="G12" s="341" t="s">
        <v>497</v>
      </c>
      <c r="H12" s="317" t="str">
        <f>IF(Территории!H13="","","" &amp; Территории!H13 &amp; "")</f>
        <v>Нижнетавдинский муниципальный район</v>
      </c>
      <c r="I12" s="196" t="s">
        <v>500</v>
      </c>
      <c r="J12" s="334"/>
      <c r="K12" s="214"/>
      <c r="L12" s="214"/>
      <c r="M12" s="214"/>
      <c r="N12" s="214"/>
      <c r="O12" s="214"/>
      <c r="P12" s="214"/>
      <c r="Q12" s="214"/>
      <c r="R12" s="214"/>
      <c r="S12" s="214"/>
      <c r="T12" s="214"/>
    </row>
    <row r="13" spans="1:20" s="190" customFormat="1" ht="56.25">
      <c r="A13" s="1206"/>
      <c r="B13" s="1206"/>
      <c r="C13" s="1206"/>
      <c r="D13" s="441">
        <v>1</v>
      </c>
      <c r="F13" s="335" t="str">
        <f>"4."&amp;mergeValue(A13) &amp;"."&amp;mergeValue(B13)&amp;"."&amp;mergeValue(C13)&amp;"."&amp;mergeValue(D13)</f>
        <v>4.1.1.1.1</v>
      </c>
      <c r="G13" s="420" t="s">
        <v>498</v>
      </c>
      <c r="H13" s="317" t="str">
        <f>IF(Территории!R14="","","" &amp; Территории!R14 &amp; "")</f>
        <v>Нижнетавдинский муниципальный район (71632000)</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1" t="s">
        <v>594</v>
      </c>
      <c r="H15" s="1201"/>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4" t="s">
        <v>731</v>
      </c>
      <c r="E5" s="1234"/>
      <c r="F5" s="1234"/>
      <c r="G5" s="438"/>
    </row>
    <row r="6" spans="1:16" ht="3" customHeight="1">
      <c r="C6" s="86"/>
      <c r="D6" s="37"/>
      <c r="E6" s="84"/>
      <c r="F6" s="83"/>
      <c r="G6" s="286"/>
    </row>
    <row r="7" spans="1:16">
      <c r="C7" s="86"/>
      <c r="D7" s="1218" t="s">
        <v>454</v>
      </c>
      <c r="E7" s="1218"/>
      <c r="F7" s="1218"/>
      <c r="G7" s="1278" t="s">
        <v>455</v>
      </c>
    </row>
    <row r="8" spans="1:16">
      <c r="C8" s="86"/>
      <c r="D8" s="103" t="s">
        <v>92</v>
      </c>
      <c r="E8" s="113" t="s">
        <v>457</v>
      </c>
      <c r="F8" s="113" t="s">
        <v>456</v>
      </c>
      <c r="G8" s="1278"/>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8" t="s">
        <v>598</v>
      </c>
    </row>
    <row r="13" spans="1:16" ht="15" customHeight="1">
      <c r="A13" s="285"/>
      <c r="C13" s="86"/>
      <c r="D13" s="114"/>
      <c r="E13" s="301" t="s">
        <v>328</v>
      </c>
      <c r="F13" s="298"/>
      <c r="G13" s="1210"/>
    </row>
    <row r="14" spans="1:16">
      <c r="A14" s="285"/>
      <c r="C14" s="86"/>
      <c r="D14" s="187" t="s">
        <v>329</v>
      </c>
      <c r="E14" s="287" t="s">
        <v>695</v>
      </c>
      <c r="F14" s="295" t="s">
        <v>458</v>
      </c>
      <c r="G14" s="791"/>
    </row>
    <row r="15" spans="1:16" ht="42.95" customHeight="1">
      <c r="A15" s="285"/>
      <c r="C15" s="86"/>
      <c r="D15" s="187" t="s">
        <v>443</v>
      </c>
      <c r="E15" s="1121"/>
      <c r="F15" s="1122"/>
      <c r="G15" s="1208" t="s">
        <v>696</v>
      </c>
    </row>
    <row r="16" spans="1:16" s="801" customFormat="1" ht="15" customHeight="1">
      <c r="A16" s="805"/>
      <c r="B16" s="186"/>
      <c r="C16" s="688"/>
      <c r="D16" s="826"/>
      <c r="E16" s="829" t="s">
        <v>328</v>
      </c>
      <c r="F16" s="792"/>
      <c r="G16" s="1210"/>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leftLabels="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4" t="s">
        <v>697</v>
      </c>
      <c r="E5" s="1234"/>
      <c r="F5" s="1234"/>
      <c r="G5" s="1234"/>
      <c r="H5" s="1234"/>
      <c r="I5" s="336"/>
    </row>
    <row r="6" spans="1:9" ht="3" customHeight="1">
      <c r="C6" s="86"/>
      <c r="D6" s="37"/>
      <c r="E6" s="84"/>
      <c r="F6" s="84"/>
      <c r="G6" s="84"/>
      <c r="H6" s="83"/>
      <c r="I6" s="286"/>
    </row>
    <row r="7" spans="1:9" ht="21" customHeight="1">
      <c r="C7" s="86"/>
      <c r="D7" s="1218" t="s">
        <v>454</v>
      </c>
      <c r="E7" s="1218"/>
      <c r="F7" s="1218"/>
      <c r="G7" s="1218"/>
      <c r="H7" s="1218"/>
      <c r="I7" s="1278" t="s">
        <v>455</v>
      </c>
    </row>
    <row r="8" spans="1:9" ht="21" customHeight="1">
      <c r="C8" s="86"/>
      <c r="D8" s="103" t="s">
        <v>92</v>
      </c>
      <c r="E8" s="113" t="s">
        <v>457</v>
      </c>
      <c r="F8" s="113"/>
      <c r="G8" s="113" t="s">
        <v>442</v>
      </c>
      <c r="H8" s="113" t="s">
        <v>456</v>
      </c>
      <c r="I8" s="1278"/>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79" t="s">
        <v>700</v>
      </c>
      <c r="F14" s="1279"/>
      <c r="G14" s="1279"/>
      <c r="H14" s="1279"/>
      <c r="I14" s="413"/>
    </row>
    <row r="15" spans="1:9" ht="20.100000000000001" customHeight="1">
      <c r="A15" s="285"/>
      <c r="C15" s="86"/>
      <c r="D15" s="187" t="s">
        <v>444</v>
      </c>
      <c r="E15" s="296"/>
      <c r="F15" s="295"/>
      <c r="G15" s="295" t="s">
        <v>458</v>
      </c>
      <c r="H15" s="314"/>
      <c r="I15" s="1208" t="s">
        <v>701</v>
      </c>
    </row>
    <row r="16" spans="1:9" ht="15" customHeight="1">
      <c r="A16" s="285"/>
      <c r="C16" s="86"/>
      <c r="D16" s="114"/>
      <c r="E16" s="300" t="s">
        <v>328</v>
      </c>
      <c r="F16" s="301"/>
      <c r="G16" s="301"/>
      <c r="H16" s="298"/>
      <c r="I16" s="1210"/>
    </row>
    <row r="17" spans="1:12" ht="69" customHeight="1">
      <c r="A17" s="285"/>
      <c r="B17" s="186">
        <v>3</v>
      </c>
      <c r="C17" s="86"/>
      <c r="D17" s="187">
        <v>4</v>
      </c>
      <c r="E17" s="1279" t="s">
        <v>702</v>
      </c>
      <c r="F17" s="1279"/>
      <c r="G17" s="1279"/>
      <c r="H17" s="1279"/>
      <c r="I17" s="413"/>
    </row>
    <row r="18" spans="1:12" ht="20.100000000000001" customHeight="1">
      <c r="A18" s="285"/>
      <c r="C18" s="86"/>
      <c r="D18" s="187" t="s">
        <v>445</v>
      </c>
      <c r="E18" s="302" t="s">
        <v>464</v>
      </c>
      <c r="F18" s="295"/>
      <c r="G18" s="414"/>
      <c r="H18" s="295" t="s">
        <v>458</v>
      </c>
      <c r="I18" s="1208" t="s">
        <v>481</v>
      </c>
    </row>
    <row r="19" spans="1:12" ht="15" customHeight="1">
      <c r="A19" s="285"/>
      <c r="C19" s="86"/>
      <c r="D19" s="114"/>
      <c r="E19" s="300" t="s">
        <v>328</v>
      </c>
      <c r="F19" s="301"/>
      <c r="G19" s="301"/>
      <c r="H19" s="298"/>
      <c r="I19" s="1210"/>
    </row>
    <row r="20" spans="1:12" ht="30" customHeight="1">
      <c r="A20" s="285"/>
      <c r="B20" s="186">
        <v>3</v>
      </c>
      <c r="C20" s="86"/>
      <c r="D20" s="187">
        <v>5</v>
      </c>
      <c r="E20" s="1279" t="s">
        <v>703</v>
      </c>
      <c r="F20" s="1279"/>
      <c r="G20" s="1279"/>
      <c r="H20" s="1279"/>
      <c r="I20" s="413"/>
    </row>
    <row r="21" spans="1:12" ht="26.1" customHeight="1">
      <c r="A21" s="285"/>
      <c r="C21" s="86"/>
      <c r="D21" s="187" t="s">
        <v>446</v>
      </c>
      <c r="E21" s="1281" t="s">
        <v>704</v>
      </c>
      <c r="F21" s="1281"/>
      <c r="G21" s="1281"/>
      <c r="H21" s="1281"/>
      <c r="I21" s="413"/>
    </row>
    <row r="22" spans="1:12" ht="32.1" customHeight="1">
      <c r="A22" s="285"/>
      <c r="C22" s="86"/>
      <c r="D22" s="187" t="s">
        <v>447</v>
      </c>
      <c r="E22" s="303" t="s">
        <v>465</v>
      </c>
      <c r="F22" s="295"/>
      <c r="G22" s="414"/>
      <c r="H22" s="295" t="s">
        <v>458</v>
      </c>
      <c r="I22" s="1208" t="s">
        <v>705</v>
      </c>
    </row>
    <row r="23" spans="1:12" ht="15" customHeight="1">
      <c r="A23" s="285"/>
      <c r="C23" s="86"/>
      <c r="D23" s="114"/>
      <c r="E23" s="301" t="s">
        <v>328</v>
      </c>
      <c r="F23" s="297"/>
      <c r="G23" s="297"/>
      <c r="H23" s="298"/>
      <c r="I23" s="1210"/>
    </row>
    <row r="24" spans="1:12" ht="14.25" customHeight="1">
      <c r="A24" s="285"/>
      <c r="C24" s="86"/>
      <c r="D24" s="187" t="s">
        <v>448</v>
      </c>
      <c r="E24" s="1281" t="s">
        <v>706</v>
      </c>
      <c r="F24" s="1281"/>
      <c r="G24" s="1281"/>
      <c r="H24" s="1281"/>
      <c r="I24" s="413"/>
    </row>
    <row r="25" spans="1:12" ht="54.95" customHeight="1">
      <c r="A25" s="285"/>
      <c r="C25" s="86"/>
      <c r="D25" s="187" t="s">
        <v>449</v>
      </c>
      <c r="E25" s="303" t="s">
        <v>467</v>
      </c>
      <c r="F25" s="295"/>
      <c r="G25" s="414"/>
      <c r="H25" s="295" t="s">
        <v>458</v>
      </c>
      <c r="I25" s="1207" t="s">
        <v>599</v>
      </c>
    </row>
    <row r="26" spans="1:12" ht="15" customHeight="1">
      <c r="A26" s="285"/>
      <c r="C26" s="86"/>
      <c r="D26" s="114"/>
      <c r="E26" s="301" t="s">
        <v>328</v>
      </c>
      <c r="F26" s="297"/>
      <c r="G26" s="297"/>
      <c r="H26" s="298"/>
      <c r="I26" s="1207"/>
    </row>
    <row r="27" spans="1:12" ht="26.1" customHeight="1">
      <c r="A27" s="285"/>
      <c r="C27" s="86"/>
      <c r="D27" s="187" t="s">
        <v>450</v>
      </c>
      <c r="E27" s="1281" t="s">
        <v>707</v>
      </c>
      <c r="F27" s="1281"/>
      <c r="G27" s="1281"/>
      <c r="H27" s="1281"/>
      <c r="I27" s="413"/>
    </row>
    <row r="28" spans="1:12" ht="32.1" customHeight="1">
      <c r="A28" s="285"/>
      <c r="C28" s="86"/>
      <c r="D28" s="187" t="s">
        <v>451</v>
      </c>
      <c r="E28" s="303" t="s">
        <v>466</v>
      </c>
      <c r="F28" s="295"/>
      <c r="G28" s="306"/>
      <c r="H28" s="295" t="s">
        <v>458</v>
      </c>
      <c r="I28" s="1208" t="s">
        <v>708</v>
      </c>
      <c r="L28" s="212" t="s">
        <v>576</v>
      </c>
    </row>
    <row r="29" spans="1:12" ht="15" customHeight="1">
      <c r="A29" s="285"/>
      <c r="C29" s="86"/>
      <c r="D29" s="114"/>
      <c r="E29" s="301" t="s">
        <v>328</v>
      </c>
      <c r="F29" s="297"/>
      <c r="G29" s="297"/>
      <c r="H29" s="298"/>
      <c r="I29" s="1210"/>
    </row>
    <row r="30" spans="1:12" ht="49.5" customHeight="1">
      <c r="A30" s="285"/>
      <c r="B30" s="186">
        <v>3</v>
      </c>
      <c r="C30" s="86"/>
      <c r="D30" s="187" t="s">
        <v>69</v>
      </c>
      <c r="E30" s="1279" t="s">
        <v>710</v>
      </c>
      <c r="F30" s="1279"/>
      <c r="G30" s="1279"/>
      <c r="H30" s="1279"/>
      <c r="I30" s="413"/>
    </row>
    <row r="31" spans="1:12" ht="20.100000000000001" customHeight="1">
      <c r="A31" s="285"/>
      <c r="C31" s="86"/>
      <c r="D31" s="187" t="s">
        <v>452</v>
      </c>
      <c r="E31" s="296"/>
      <c r="F31" s="295"/>
      <c r="G31" s="295" t="s">
        <v>458</v>
      </c>
      <c r="H31" s="314"/>
      <c r="I31" s="1208" t="s">
        <v>480</v>
      </c>
    </row>
    <row r="32" spans="1:12" ht="15" customHeight="1">
      <c r="A32" s="285"/>
      <c r="C32" s="86"/>
      <c r="D32" s="114"/>
      <c r="E32" s="300" t="s">
        <v>328</v>
      </c>
      <c r="F32" s="297"/>
      <c r="G32" s="297"/>
      <c r="H32" s="298"/>
      <c r="I32" s="1210"/>
    </row>
    <row r="33" spans="1:12" s="174" customFormat="1" ht="3" customHeight="1">
      <c r="A33" s="285"/>
      <c r="K33" s="290"/>
      <c r="L33" s="290"/>
    </row>
    <row r="34" spans="1:12" ht="24.75" customHeight="1">
      <c r="D34" s="299">
        <v>1</v>
      </c>
      <c r="E34" s="1201" t="s">
        <v>709</v>
      </c>
      <c r="F34" s="1201"/>
      <c r="G34" s="1201"/>
      <c r="H34" s="1201"/>
      <c r="I34" s="1201"/>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2" t="s">
        <v>478</v>
      </c>
      <c r="E5" s="1282"/>
      <c r="F5" s="1282"/>
      <c r="G5" s="1282"/>
      <c r="H5" s="1282"/>
      <c r="I5" s="1282"/>
      <c r="J5" s="1282"/>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4" t="s">
        <v>454</v>
      </c>
      <c r="E8" s="1284"/>
      <c r="F8" s="1284"/>
      <c r="G8" s="1284"/>
      <c r="H8" s="1284"/>
      <c r="I8" s="1284"/>
      <c r="J8" s="1284"/>
      <c r="K8" s="1284" t="s">
        <v>455</v>
      </c>
    </row>
    <row r="9" spans="1:14">
      <c r="D9" s="1284" t="s">
        <v>92</v>
      </c>
      <c r="E9" s="1284" t="s">
        <v>482</v>
      </c>
      <c r="F9" s="1284"/>
      <c r="G9" s="1284" t="s">
        <v>483</v>
      </c>
      <c r="H9" s="1284"/>
      <c r="I9" s="1284"/>
      <c r="J9" s="1284"/>
      <c r="K9" s="1284"/>
    </row>
    <row r="10" spans="1:14" ht="22.5">
      <c r="D10" s="1284"/>
      <c r="E10" s="137" t="s">
        <v>484</v>
      </c>
      <c r="F10" s="137" t="s">
        <v>400</v>
      </c>
      <c r="G10" s="137" t="s">
        <v>400</v>
      </c>
      <c r="H10" s="137" t="s">
        <v>484</v>
      </c>
      <c r="I10" s="137" t="s">
        <v>485</v>
      </c>
      <c r="J10" s="137" t="s">
        <v>456</v>
      </c>
      <c r="K10" s="1284"/>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8"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0"/>
    </row>
    <row r="14" spans="1:14" ht="3" customHeight="1">
      <c r="A14" s="131"/>
      <c r="B14" s="131"/>
      <c r="C14" s="131"/>
    </row>
    <row r="15" spans="1:14" ht="27.75" customHeight="1">
      <c r="E15" s="1283" t="s">
        <v>595</v>
      </c>
      <c r="F15" s="1283"/>
      <c r="G15" s="1283"/>
      <c r="H15" s="1283"/>
      <c r="I15" s="1283"/>
      <c r="J15" s="1283"/>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314</v>
      </c>
      <c r="E7" s="1165"/>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5" t="s">
        <v>315</v>
      </c>
      <c r="E15" s="1285"/>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2" t="s">
        <v>491</v>
      </c>
      <c r="G2" s="1203"/>
      <c r="H2" s="1204"/>
      <c r="I2" s="808"/>
    </row>
    <row r="3" spans="1:20" ht="3" customHeight="1"/>
    <row r="4" spans="1:20" s="1009" customFormat="1" ht="11.25">
      <c r="A4" s="1015"/>
      <c r="B4" s="1015"/>
      <c r="C4" s="1015"/>
      <c r="D4" s="1015"/>
      <c r="F4" s="1154" t="s">
        <v>454</v>
      </c>
      <c r="G4" s="1154"/>
      <c r="H4" s="1154"/>
      <c r="I4" s="1205"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5" t="s">
        <v>442</v>
      </c>
      <c r="I5" s="1205"/>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9" t="str">
        <f>IF(dateCh="","",dateCh)</f>
        <v>23.12.2019</v>
      </c>
      <c r="I7" s="818" t="s">
        <v>493</v>
      </c>
      <c r="J7" s="617"/>
      <c r="K7" s="1015"/>
      <c r="L7" s="1015"/>
      <c r="M7" s="1015"/>
      <c r="N7" s="1015"/>
      <c r="O7" s="1015"/>
      <c r="P7" s="1015"/>
      <c r="Q7" s="1015"/>
      <c r="R7" s="1015"/>
      <c r="S7" s="1015"/>
      <c r="T7" s="1015"/>
    </row>
    <row r="8" spans="1:20" s="1009" customFormat="1" ht="45">
      <c r="A8" s="1206">
        <v>1</v>
      </c>
      <c r="B8" s="1015"/>
      <c r="C8" s="1015"/>
      <c r="D8" s="1015"/>
      <c r="F8" s="1031" t="str">
        <f>"2." &amp;mergeValue(A8)</f>
        <v>2.1</v>
      </c>
      <c r="G8" s="817" t="s">
        <v>494</v>
      </c>
      <c r="H8" s="110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6"/>
      <c r="B9" s="1015"/>
      <c r="C9" s="1015"/>
      <c r="D9" s="1015"/>
      <c r="F9" s="1031" t="str">
        <f>"3." &amp;mergeValue(A9)</f>
        <v>3.1</v>
      </c>
      <c r="G9" s="817" t="s">
        <v>495</v>
      </c>
      <c r="H9" s="1109"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06"/>
      <c r="B10" s="1015"/>
      <c r="C10" s="1015"/>
      <c r="D10" s="1015"/>
      <c r="F10" s="1031" t="str">
        <f>"4."&amp;mergeValue(A10)</f>
        <v>4.1</v>
      </c>
      <c r="G10" s="817" t="s">
        <v>496</v>
      </c>
      <c r="H10" s="1115" t="s">
        <v>458</v>
      </c>
      <c r="I10" s="818"/>
      <c r="J10" s="617"/>
      <c r="K10" s="1015"/>
      <c r="L10" s="1015"/>
      <c r="M10" s="1015"/>
      <c r="N10" s="1015"/>
      <c r="O10" s="1015"/>
      <c r="P10" s="1015"/>
      <c r="Q10" s="1015"/>
      <c r="R10" s="1015"/>
      <c r="S10" s="1015"/>
      <c r="T10" s="1015"/>
    </row>
    <row r="11" spans="1:20" s="1009" customFormat="1" ht="18.75">
      <c r="A11" s="1206"/>
      <c r="B11" s="1206">
        <v>1</v>
      </c>
      <c r="C11" s="1106"/>
      <c r="D11" s="1106"/>
      <c r="F11" s="1031" t="str">
        <f>"4."&amp;mergeValue(A11) &amp;"."&amp;mergeValue(B11)</f>
        <v>4.1.1</v>
      </c>
      <c r="G11" s="832" t="s">
        <v>593</v>
      </c>
      <c r="H11" s="1109" t="str">
        <f>IF(region_name="","",region_name)</f>
        <v>Тюменская область</v>
      </c>
      <c r="I11" s="818" t="s">
        <v>499</v>
      </c>
      <c r="J11" s="617"/>
      <c r="K11" s="1015"/>
      <c r="L11" s="1015"/>
      <c r="M11" s="1015"/>
      <c r="N11" s="1015"/>
      <c r="O11" s="1015"/>
      <c r="P11" s="1015"/>
      <c r="Q11" s="1015"/>
      <c r="R11" s="1015"/>
      <c r="S11" s="1015"/>
      <c r="T11" s="1015"/>
    </row>
    <row r="12" spans="1:20" s="1009" customFormat="1" ht="22.5">
      <c r="A12" s="1206"/>
      <c r="B12" s="1206"/>
      <c r="C12" s="1206">
        <v>1</v>
      </c>
      <c r="D12" s="1106"/>
      <c r="F12" s="1031" t="str">
        <f>"4."&amp;mergeValue(A12) &amp;"."&amp;mergeValue(B12)&amp;"."&amp;mergeValue(C12)</f>
        <v>4.1.1.1</v>
      </c>
      <c r="G12" s="819" t="s">
        <v>497</v>
      </c>
      <c r="H12" s="1109" t="str">
        <f>IF(Территории!H13="","","" &amp; Территории!H13 &amp; "")</f>
        <v>Нижнетавдинский муниципальный район</v>
      </c>
      <c r="I12" s="818" t="s">
        <v>500</v>
      </c>
      <c r="J12" s="617"/>
      <c r="K12" s="1015"/>
      <c r="L12" s="1015"/>
      <c r="M12" s="1015"/>
      <c r="N12" s="1015"/>
      <c r="O12" s="1015"/>
      <c r="P12" s="1015"/>
      <c r="Q12" s="1015"/>
      <c r="R12" s="1015"/>
      <c r="S12" s="1015"/>
      <c r="T12" s="1015"/>
    </row>
    <row r="13" spans="1:20" s="1009" customFormat="1" ht="56.25">
      <c r="A13" s="1206"/>
      <c r="B13" s="1206"/>
      <c r="C13" s="1206"/>
      <c r="D13" s="1106">
        <v>1</v>
      </c>
      <c r="F13" s="1031" t="str">
        <f>"4."&amp;mergeValue(A13) &amp;"."&amp;mergeValue(B13)&amp;"."&amp;mergeValue(C13)&amp;"."&amp;mergeValue(D13)</f>
        <v>4.1.1.1.1</v>
      </c>
      <c r="G13" s="820" t="s">
        <v>498</v>
      </c>
      <c r="H13" s="1109" t="str">
        <f>IF(Территории!R14="","","" &amp; Территории!R14 &amp; "")</f>
        <v>Нижнетавдинский муниципальный район (71632000)</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1" t="s">
        <v>594</v>
      </c>
      <c r="H15" s="1201"/>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6"/>
  <sheetViews>
    <sheetView showGridLines="0" topLeftCell="C6" zoomScaleNormal="100" workbookViewId="0">
      <selection activeCell="E13" sqref="E13"/>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2" t="s">
        <v>55</v>
      </c>
      <c r="E7" s="1282"/>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22.5">
      <c r="C12" s="167" t="s">
        <v>1835</v>
      </c>
      <c r="D12" s="123">
        <v>1</v>
      </c>
      <c r="E12" s="124" t="s">
        <v>1840</v>
      </c>
    </row>
    <row r="13" spans="3:12" ht="22.5">
      <c r="C13" s="167" t="s">
        <v>1835</v>
      </c>
      <c r="D13" s="123">
        <v>2</v>
      </c>
      <c r="E13" s="124" t="s">
        <v>1841</v>
      </c>
    </row>
    <row r="14" spans="3:12" ht="22.5">
      <c r="C14" s="167" t="s">
        <v>1835</v>
      </c>
      <c r="D14" s="123">
        <v>3</v>
      </c>
      <c r="E14" s="124" t="s">
        <v>1842</v>
      </c>
    </row>
    <row r="15" spans="3:12" ht="22.5">
      <c r="C15" s="167" t="s">
        <v>1835</v>
      </c>
      <c r="D15" s="123">
        <v>4</v>
      </c>
      <c r="E15" s="124" t="s">
        <v>1843</v>
      </c>
    </row>
    <row r="16" spans="3:12">
      <c r="C16" s="50"/>
      <c r="D16" s="114"/>
      <c r="E16"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5">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6" t="s">
        <v>56</v>
      </c>
      <c r="C2" s="1286"/>
      <c r="D2" s="1286"/>
      <c r="E2" s="440"/>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2"/>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8">
        <v>43822.59752314815</v>
      </c>
      <c r="B2" s="12" t="s">
        <v>774</v>
      </c>
      <c r="C2" s="12" t="s">
        <v>442</v>
      </c>
    </row>
    <row r="3" spans="1:4">
      <c r="A3" s="1118">
        <v>43822.597534722219</v>
      </c>
      <c r="B3" s="12" t="s">
        <v>775</v>
      </c>
      <c r="C3" s="12" t="s">
        <v>442</v>
      </c>
    </row>
    <row r="4" spans="1:4" ht="78.75">
      <c r="A4" s="1118">
        <v>43822.597534722219</v>
      </c>
      <c r="B4" s="12" t="s">
        <v>776</v>
      </c>
      <c r="C4" s="12" t="s">
        <v>442</v>
      </c>
    </row>
    <row r="5" spans="1:4">
      <c r="A5" s="1118">
        <v>43822.597534722219</v>
      </c>
      <c r="B5" s="12" t="s">
        <v>777</v>
      </c>
      <c r="C5" s="12" t="s">
        <v>442</v>
      </c>
    </row>
    <row r="6" spans="1:4">
      <c r="A6" s="1118">
        <v>43822.597557870373</v>
      </c>
      <c r="B6" s="12" t="s">
        <v>778</v>
      </c>
      <c r="C6" s="12" t="s">
        <v>442</v>
      </c>
    </row>
    <row r="7" spans="1:4" ht="22.5">
      <c r="A7" s="1118">
        <v>43822.597638888888</v>
      </c>
      <c r="B7" s="12" t="s">
        <v>779</v>
      </c>
      <c r="C7" s="12" t="s">
        <v>442</v>
      </c>
    </row>
    <row r="8" spans="1:4" ht="22.5">
      <c r="A8" s="1118">
        <v>43822.597731481481</v>
      </c>
      <c r="B8" s="12" t="s">
        <v>780</v>
      </c>
      <c r="C8" s="12" t="s">
        <v>442</v>
      </c>
    </row>
    <row r="9" spans="1:4">
      <c r="A9" s="1118">
        <v>43822.597731481481</v>
      </c>
      <c r="B9" s="12" t="s">
        <v>781</v>
      </c>
      <c r="C9" s="12" t="s">
        <v>442</v>
      </c>
    </row>
    <row r="10" spans="1:4" ht="33.75">
      <c r="A10" s="1118">
        <v>43822.597951388889</v>
      </c>
      <c r="B10" s="12" t="s">
        <v>782</v>
      </c>
      <c r="C10" s="12" t="s">
        <v>442</v>
      </c>
    </row>
    <row r="11" spans="1:4">
      <c r="A11" s="1118">
        <v>43822.602997685186</v>
      </c>
      <c r="B11" s="12" t="s">
        <v>774</v>
      </c>
      <c r="C11" s="12" t="s">
        <v>442</v>
      </c>
    </row>
    <row r="12" spans="1:4">
      <c r="A12" s="1118">
        <v>43822.603009259263</v>
      </c>
      <c r="B12" s="12" t="s">
        <v>784</v>
      </c>
      <c r="C12" s="12" t="s">
        <v>442</v>
      </c>
    </row>
    <row r="13" spans="1:4">
      <c r="A13" s="1118">
        <v>43822.603136574071</v>
      </c>
      <c r="B13" s="12" t="s">
        <v>774</v>
      </c>
      <c r="C13" s="12" t="s">
        <v>442</v>
      </c>
    </row>
    <row r="14" spans="1:4">
      <c r="A14" s="1118">
        <v>43822.603148148148</v>
      </c>
      <c r="B14" s="12" t="s">
        <v>784</v>
      </c>
      <c r="C14" s="12" t="s">
        <v>442</v>
      </c>
    </row>
    <row r="15" spans="1:4">
      <c r="A15" s="1118">
        <v>43822.606296296297</v>
      </c>
      <c r="B15" s="12" t="s">
        <v>774</v>
      </c>
      <c r="C15" s="12" t="s">
        <v>442</v>
      </c>
    </row>
    <row r="16" spans="1:4">
      <c r="A16" s="1118">
        <v>43822.606307870374</v>
      </c>
      <c r="B16" s="12" t="s">
        <v>784</v>
      </c>
      <c r="C16" s="12" t="s">
        <v>442</v>
      </c>
    </row>
    <row r="17" spans="1:3">
      <c r="A17" s="1118">
        <v>43822.632488425923</v>
      </c>
      <c r="B17" s="12" t="s">
        <v>774</v>
      </c>
      <c r="C17" s="12" t="s">
        <v>442</v>
      </c>
    </row>
    <row r="18" spans="1:3">
      <c r="A18" s="1118">
        <v>43822.6325</v>
      </c>
      <c r="B18" s="12" t="s">
        <v>784</v>
      </c>
      <c r="C18" s="12" t="s">
        <v>442</v>
      </c>
    </row>
    <row r="19" spans="1:3">
      <c r="A19" s="1118">
        <v>43822.63517361111</v>
      </c>
      <c r="B19" s="12" t="s">
        <v>774</v>
      </c>
      <c r="C19" s="12" t="s">
        <v>442</v>
      </c>
    </row>
    <row r="20" spans="1:3">
      <c r="A20" s="1118">
        <v>43822.635185185187</v>
      </c>
      <c r="B20" s="12" t="s">
        <v>784</v>
      </c>
      <c r="C20" s="12" t="s">
        <v>442</v>
      </c>
    </row>
    <row r="21" spans="1:3">
      <c r="A21" s="1118">
        <v>44193.561388888891</v>
      </c>
      <c r="B21" s="12" t="s">
        <v>774</v>
      </c>
      <c r="C21" s="12" t="s">
        <v>442</v>
      </c>
    </row>
    <row r="22" spans="1:3">
      <c r="A22" s="1118">
        <v>44193.561400462961</v>
      </c>
      <c r="B22" s="12" t="s">
        <v>784</v>
      </c>
      <c r="C22"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303"/>
      <c r="F9" s="1310"/>
      <c r="G9" s="1306" t="s">
        <v>85</v>
      </c>
      <c r="H9" s="1175"/>
      <c r="I9" s="1175">
        <v>1</v>
      </c>
      <c r="J9" s="1298"/>
      <c r="K9" s="1233" t="s">
        <v>85</v>
      </c>
      <c r="L9" s="1169"/>
      <c r="M9" s="1169" t="s">
        <v>93</v>
      </c>
      <c r="N9" s="1301"/>
      <c r="O9" s="1233" t="s">
        <v>85</v>
      </c>
      <c r="P9" s="1169"/>
      <c r="Q9" s="1169" t="s">
        <v>93</v>
      </c>
      <c r="R9" s="1302"/>
      <c r="S9" s="1233" t="s">
        <v>85</v>
      </c>
      <c r="T9" s="1089"/>
      <c r="U9" s="1089" t="s">
        <v>93</v>
      </c>
      <c r="V9" s="1114"/>
      <c r="W9" s="308"/>
    </row>
    <row r="10" spans="1:23" s="741" customFormat="1" ht="17.100000000000001" customHeight="1">
      <c r="A10" s="205"/>
      <c r="C10" s="159"/>
      <c r="D10" s="1175"/>
      <c r="E10" s="1303"/>
      <c r="F10" s="1310"/>
      <c r="G10" s="1306"/>
      <c r="H10" s="1175"/>
      <c r="I10" s="1175"/>
      <c r="J10" s="1298"/>
      <c r="K10" s="1233"/>
      <c r="L10" s="1169"/>
      <c r="M10" s="1169"/>
      <c r="N10" s="1301"/>
      <c r="O10" s="1233"/>
      <c r="P10" s="1169"/>
      <c r="Q10" s="1169"/>
      <c r="R10" s="1302"/>
      <c r="S10" s="1233"/>
      <c r="T10" s="1091"/>
      <c r="U10" s="746"/>
      <c r="V10" s="747" t="s">
        <v>717</v>
      </c>
      <c r="W10" s="748"/>
    </row>
    <row r="11" spans="1:23" s="102" customFormat="1" ht="17.100000000000001" customHeight="1">
      <c r="A11" s="205"/>
      <c r="C11" s="159"/>
      <c r="D11" s="1173"/>
      <c r="E11" s="1304"/>
      <c r="F11" s="1311"/>
      <c r="G11" s="1173"/>
      <c r="H11" s="1173"/>
      <c r="I11" s="1173"/>
      <c r="J11" s="1299"/>
      <c r="K11" s="1173"/>
      <c r="L11" s="1173"/>
      <c r="M11" s="1173"/>
      <c r="N11" s="1302"/>
      <c r="O11" s="1173"/>
      <c r="P11" s="1090"/>
      <c r="Q11" s="746"/>
      <c r="R11" s="747" t="s">
        <v>716</v>
      </c>
      <c r="S11" s="743"/>
      <c r="T11" s="743"/>
      <c r="U11" s="743"/>
      <c r="V11" s="743"/>
      <c r="W11" s="748"/>
    </row>
    <row r="12" spans="1:23" s="102" customFormat="1" ht="17.100000000000001" customHeight="1">
      <c r="A12" s="205"/>
      <c r="C12" s="159"/>
      <c r="D12" s="1173"/>
      <c r="E12" s="1304"/>
      <c r="F12" s="1311"/>
      <c r="G12" s="1173"/>
      <c r="H12" s="1173"/>
      <c r="I12" s="1173"/>
      <c r="J12" s="1299"/>
      <c r="K12" s="1173"/>
      <c r="L12" s="746"/>
      <c r="M12" s="747"/>
      <c r="N12" s="747" t="s">
        <v>412</v>
      </c>
      <c r="O12" s="747"/>
      <c r="P12" s="747"/>
      <c r="Q12" s="747"/>
      <c r="R12" s="747"/>
      <c r="S12" s="743"/>
      <c r="T12" s="743"/>
      <c r="U12" s="743"/>
      <c r="V12" s="743"/>
      <c r="W12" s="748"/>
    </row>
    <row r="13" spans="1:23" s="102" customFormat="1" ht="17.25" customHeight="1">
      <c r="A13" s="205"/>
      <c r="C13" s="159"/>
      <c r="D13" s="1173"/>
      <c r="E13" s="1304"/>
      <c r="F13" s="1311"/>
      <c r="G13" s="117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7"/>
      <c r="E15" s="1312"/>
      <c r="F15" s="1305"/>
      <c r="G15" s="1307"/>
      <c r="H15" s="1175"/>
      <c r="I15" s="1175">
        <v>1</v>
      </c>
      <c r="J15" s="1298"/>
      <c r="K15" s="1233" t="s">
        <v>85</v>
      </c>
      <c r="L15" s="1169"/>
      <c r="M15" s="1169" t="s">
        <v>93</v>
      </c>
      <c r="N15" s="1301"/>
      <c r="O15" s="1233" t="s">
        <v>85</v>
      </c>
      <c r="P15" s="1169"/>
      <c r="Q15" s="1169" t="s">
        <v>93</v>
      </c>
      <c r="R15" s="1302"/>
      <c r="S15" s="1233" t="s">
        <v>85</v>
      </c>
      <c r="T15" s="1089"/>
      <c r="U15" s="1089" t="s">
        <v>93</v>
      </c>
      <c r="V15" s="1114"/>
      <c r="W15" s="308"/>
    </row>
    <row r="16" spans="1:23" s="744" customFormat="1" ht="16.5" customHeight="1">
      <c r="A16" s="750"/>
      <c r="B16" s="745"/>
      <c r="C16" s="749"/>
      <c r="D16" s="1297"/>
      <c r="E16" s="1312"/>
      <c r="F16" s="1305"/>
      <c r="G16" s="1307"/>
      <c r="H16" s="1175"/>
      <c r="I16" s="1175"/>
      <c r="J16" s="1298"/>
      <c r="K16" s="1233"/>
      <c r="L16" s="1169"/>
      <c r="M16" s="1169"/>
      <c r="N16" s="1301"/>
      <c r="O16" s="1233"/>
      <c r="P16" s="1169"/>
      <c r="Q16" s="1169"/>
      <c r="R16" s="1302"/>
      <c r="S16" s="1233"/>
      <c r="T16" s="1091"/>
      <c r="U16" s="746"/>
      <c r="V16" s="747" t="s">
        <v>717</v>
      </c>
      <c r="W16" s="748"/>
    </row>
    <row r="17" spans="1:36" ht="17.100000000000001" customHeight="1">
      <c r="A17" s="205"/>
      <c r="B17" s="102"/>
      <c r="C17" s="159"/>
      <c r="D17" s="1297"/>
      <c r="E17" s="1312"/>
      <c r="F17" s="1305"/>
      <c r="G17" s="1307"/>
      <c r="H17" s="1175"/>
      <c r="I17" s="1175"/>
      <c r="J17" s="1299"/>
      <c r="K17" s="1233"/>
      <c r="L17" s="1169"/>
      <c r="M17" s="1169"/>
      <c r="N17" s="1302"/>
      <c r="O17" s="1233"/>
      <c r="P17" s="1090"/>
      <c r="Q17" s="746"/>
      <c r="R17" s="747" t="s">
        <v>716</v>
      </c>
      <c r="S17" s="743"/>
      <c r="T17" s="743"/>
      <c r="U17" s="743"/>
      <c r="V17" s="743"/>
      <c r="W17" s="748"/>
    </row>
    <row r="18" spans="1:36" ht="17.100000000000001" customHeight="1">
      <c r="A18" s="205"/>
      <c r="B18" s="102"/>
      <c r="C18" s="159"/>
      <c r="D18" s="1297"/>
      <c r="E18" s="1312"/>
      <c r="F18" s="1305"/>
      <c r="G18" s="1307"/>
      <c r="H18" s="1175"/>
      <c r="I18" s="1175"/>
      <c r="J18" s="1299"/>
      <c r="K18" s="1233"/>
      <c r="L18" s="746"/>
      <c r="M18" s="747"/>
      <c r="N18" s="747" t="s">
        <v>412</v>
      </c>
      <c r="O18" s="747"/>
      <c r="P18" s="747"/>
      <c r="Q18" s="747"/>
      <c r="R18" s="747"/>
      <c r="S18" s="743"/>
      <c r="T18" s="743"/>
      <c r="U18" s="743"/>
      <c r="V18" s="743"/>
      <c r="W18" s="748"/>
    </row>
    <row r="19" spans="1:36" ht="17.100000000000001" customHeight="1">
      <c r="A19" s="205"/>
      <c r="B19" s="102"/>
      <c r="C19" s="159"/>
      <c r="D19" s="1297"/>
      <c r="E19" s="1312"/>
      <c r="F19" s="1305"/>
      <c r="G19" s="1307"/>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0" t="s">
        <v>298</v>
      </c>
      <c r="P27" s="1300"/>
      <c r="Q27" s="1300"/>
      <c r="R27" s="1261" t="s">
        <v>270</v>
      </c>
      <c r="S27" s="1261"/>
      <c r="T27" s="1261"/>
      <c r="U27" s="1218" t="s">
        <v>341</v>
      </c>
      <c r="W27" s="1308"/>
    </row>
    <row r="28" spans="1:36" ht="17.100000000000001" customHeight="1">
      <c r="O28" s="1262" t="s">
        <v>606</v>
      </c>
      <c r="P28" s="1262" t="s">
        <v>271</v>
      </c>
      <c r="Q28" s="1262"/>
      <c r="R28" s="1261"/>
      <c r="S28" s="1261"/>
      <c r="T28" s="1261"/>
      <c r="U28" s="1218"/>
      <c r="W28" s="1308"/>
    </row>
    <row r="29" spans="1:36" ht="37.5" customHeight="1">
      <c r="O29" s="1262"/>
      <c r="P29" s="104" t="s">
        <v>607</v>
      </c>
      <c r="Q29" s="104" t="s">
        <v>6</v>
      </c>
      <c r="R29" s="105" t="s">
        <v>274</v>
      </c>
      <c r="S29" s="1263" t="s">
        <v>273</v>
      </c>
      <c r="T29" s="1263"/>
      <c r="U29" s="1218"/>
      <c r="W29" s="1308"/>
    </row>
    <row r="30" spans="1:36" ht="17.100000000000001" customHeight="1">
      <c r="G30" s="157"/>
      <c r="H30" s="157"/>
      <c r="I30" s="157"/>
      <c r="J30" s="157"/>
      <c r="K30" s="157"/>
      <c r="L30" s="122"/>
      <c r="M30" s="433" t="s">
        <v>183</v>
      </c>
      <c r="N30" s="434"/>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5" customFormat="1" ht="22.5">
      <c r="A31" s="1237">
        <v>1</v>
      </c>
      <c r="B31" s="849"/>
      <c r="C31" s="849"/>
      <c r="D31" s="849"/>
      <c r="E31" s="850"/>
      <c r="F31" s="851"/>
      <c r="G31" s="851"/>
      <c r="H31" s="851"/>
      <c r="I31" s="852"/>
      <c r="J31" s="847"/>
      <c r="K31" s="854"/>
      <c r="L31" s="595">
        <f>mergeValue(A31)</f>
        <v>1</v>
      </c>
      <c r="M31" s="643" t="s">
        <v>20</v>
      </c>
      <c r="N31" s="648"/>
      <c r="O31" s="1287"/>
      <c r="P31" s="1288"/>
      <c r="Q31" s="1288"/>
      <c r="R31" s="1288"/>
      <c r="S31" s="1288"/>
      <c r="T31" s="1288"/>
      <c r="U31" s="1288"/>
      <c r="V31" s="1289"/>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7"/>
      <c r="B32" s="1237">
        <v>1</v>
      </c>
      <c r="C32" s="849"/>
      <c r="D32" s="849"/>
      <c r="E32" s="851"/>
      <c r="F32" s="851"/>
      <c r="G32" s="851"/>
      <c r="H32" s="851"/>
      <c r="I32" s="846"/>
      <c r="J32" s="845"/>
      <c r="K32" s="848"/>
      <c r="L32" s="595" t="str">
        <f>mergeValue(A32) &amp;"."&amp; mergeValue(B32)</f>
        <v>1.1</v>
      </c>
      <c r="M32" s="548" t="s">
        <v>16</v>
      </c>
      <c r="N32" s="648"/>
      <c r="O32" s="1287"/>
      <c r="P32" s="1288"/>
      <c r="Q32" s="1288"/>
      <c r="R32" s="1288"/>
      <c r="S32" s="1288"/>
      <c r="T32" s="1288"/>
      <c r="U32" s="1288"/>
      <c r="V32" s="1289"/>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7"/>
      <c r="B33" s="1237"/>
      <c r="C33" s="1237">
        <v>1</v>
      </c>
      <c r="D33" s="849"/>
      <c r="E33" s="851"/>
      <c r="F33" s="851"/>
      <c r="G33" s="851"/>
      <c r="H33" s="851"/>
      <c r="I33" s="853"/>
      <c r="J33" s="845"/>
      <c r="K33" s="848"/>
      <c r="L33" s="595" t="str">
        <f>mergeValue(A33) &amp;"."&amp; mergeValue(B33)&amp;"."&amp; mergeValue(C33)</f>
        <v>1.1.1</v>
      </c>
      <c r="M33" s="549" t="s">
        <v>7</v>
      </c>
      <c r="N33" s="648"/>
      <c r="O33" s="1287"/>
      <c r="P33" s="1288"/>
      <c r="Q33" s="1288"/>
      <c r="R33" s="1288"/>
      <c r="S33" s="1288"/>
      <c r="T33" s="1288"/>
      <c r="U33" s="1288"/>
      <c r="V33" s="1289"/>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7"/>
      <c r="B34" s="1237"/>
      <c r="C34" s="1237"/>
      <c r="D34" s="1237">
        <v>1</v>
      </c>
      <c r="E34" s="851"/>
      <c r="F34" s="851"/>
      <c r="G34" s="851"/>
      <c r="H34" s="851"/>
      <c r="I34" s="853"/>
      <c r="J34" s="845"/>
      <c r="K34" s="848"/>
      <c r="L34" s="595" t="str">
        <f>mergeValue(A34) &amp;"."&amp; mergeValue(B34)&amp;"."&amp; mergeValue(C34)&amp;"."&amp; mergeValue(D34)</f>
        <v>1.1.1.1</v>
      </c>
      <c r="M34" s="550" t="s">
        <v>22</v>
      </c>
      <c r="N34" s="648"/>
      <c r="O34" s="1287"/>
      <c r="P34" s="1288"/>
      <c r="Q34" s="1288"/>
      <c r="R34" s="1288"/>
      <c r="S34" s="1288"/>
      <c r="T34" s="1288"/>
      <c r="U34" s="1288"/>
      <c r="V34" s="1289"/>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7"/>
      <c r="B35" s="1237"/>
      <c r="C35" s="1237"/>
      <c r="D35" s="1237"/>
      <c r="E35" s="1237">
        <v>1</v>
      </c>
      <c r="F35" s="851"/>
      <c r="G35" s="851"/>
      <c r="H35" s="849">
        <v>1</v>
      </c>
      <c r="I35" s="1237">
        <v>1</v>
      </c>
      <c r="J35" s="851"/>
      <c r="K35" s="856"/>
      <c r="L35" s="595" t="str">
        <f>mergeValue(A35) &amp;"."&amp; mergeValue(B35)&amp;"."&amp; mergeValue(C35)&amp;"."&amp; mergeValue(D35)&amp;"."&amp; mergeValue(E35)</f>
        <v>1.1.1.1.1</v>
      </c>
      <c r="M35" s="556" t="s">
        <v>9</v>
      </c>
      <c r="N35" s="648"/>
      <c r="O35" s="1240"/>
      <c r="P35" s="1241"/>
      <c r="Q35" s="1241"/>
      <c r="R35" s="1241"/>
      <c r="S35" s="1241"/>
      <c r="T35" s="1241"/>
      <c r="U35" s="1241"/>
      <c r="V35" s="1242"/>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7"/>
      <c r="B36" s="1237"/>
      <c r="C36" s="1237"/>
      <c r="D36" s="1237"/>
      <c r="E36" s="1237"/>
      <c r="F36" s="1237">
        <v>1</v>
      </c>
      <c r="G36" s="849"/>
      <c r="H36" s="849"/>
      <c r="I36" s="1237"/>
      <c r="J36" s="1237">
        <v>1</v>
      </c>
      <c r="K36" s="857"/>
      <c r="L36" s="595" t="str">
        <f>mergeValue(A36) &amp;"."&amp; mergeValue(B36)&amp;"."&amp; mergeValue(C36)&amp;"."&amp; mergeValue(D36)&amp;"."&amp; mergeValue(E36)&amp;"."&amp; mergeValue(F36)</f>
        <v>1.1.1.1.1.1</v>
      </c>
      <c r="M36" s="557" t="s">
        <v>10</v>
      </c>
      <c r="N36" s="648"/>
      <c r="O36" s="1240"/>
      <c r="P36" s="1241"/>
      <c r="Q36" s="1241"/>
      <c r="R36" s="1241"/>
      <c r="S36" s="1241"/>
      <c r="T36" s="1241"/>
      <c r="U36" s="1241"/>
      <c r="V36" s="1242"/>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7"/>
      <c r="B37" s="1237"/>
      <c r="C37" s="1237"/>
      <c r="D37" s="1237"/>
      <c r="E37" s="1237"/>
      <c r="F37" s="1237"/>
      <c r="G37" s="849">
        <v>1</v>
      </c>
      <c r="H37" s="849"/>
      <c r="I37" s="1237"/>
      <c r="J37" s="1237"/>
      <c r="K37" s="857">
        <v>1</v>
      </c>
      <c r="L37" s="595" t="str">
        <f>mergeValue(A37) &amp;"."&amp; mergeValue(B37)&amp;"."&amp; mergeValue(C37)&amp;"."&amp; mergeValue(D37)&amp;"."&amp; mergeValue(E37)&amp;"."&amp; mergeValue(F37)&amp;"."&amp; mergeValue(G37)</f>
        <v>1.1.1.1.1.1.1</v>
      </c>
      <c r="M37" s="1071"/>
      <c r="N37" s="648"/>
      <c r="O37" s="564"/>
      <c r="P37" s="564"/>
      <c r="Q37" s="1096"/>
      <c r="R37" s="1232"/>
      <c r="S37" s="1233" t="s">
        <v>84</v>
      </c>
      <c r="T37" s="1232"/>
      <c r="U37" s="1233" t="s">
        <v>84</v>
      </c>
      <c r="V37" s="564"/>
      <c r="W37" s="1207"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7"/>
      <c r="B38" s="1237"/>
      <c r="C38" s="1237"/>
      <c r="D38" s="1237"/>
      <c r="E38" s="1237"/>
      <c r="F38" s="1237"/>
      <c r="G38" s="849"/>
      <c r="H38" s="849"/>
      <c r="I38" s="1237"/>
      <c r="J38" s="1237"/>
      <c r="K38" s="857"/>
      <c r="L38" s="602"/>
      <c r="M38" s="648"/>
      <c r="N38" s="648"/>
      <c r="O38" s="564"/>
      <c r="P38" s="564"/>
      <c r="Q38" s="586" t="str">
        <f>R37 &amp; "-" &amp; T37</f>
        <v>-</v>
      </c>
      <c r="R38" s="1232"/>
      <c r="S38" s="1233"/>
      <c r="T38" s="1232"/>
      <c r="U38" s="1233"/>
      <c r="V38" s="564"/>
      <c r="W38" s="1207"/>
      <c r="X38" s="587"/>
      <c r="Y38" s="591"/>
      <c r="Z38" s="591" t="str">
        <f t="shared" si="0"/>
        <v/>
      </c>
      <c r="AA38" s="591"/>
      <c r="AB38" s="591"/>
      <c r="AC38" s="591"/>
      <c r="AD38" s="587"/>
      <c r="AE38" s="587"/>
      <c r="AF38" s="587"/>
      <c r="AG38" s="587"/>
      <c r="AH38" s="587"/>
      <c r="AI38" s="587"/>
      <c r="AJ38" s="587"/>
    </row>
    <row r="39" spans="1:36" s="525" customFormat="1" ht="15" customHeight="1">
      <c r="A39" s="1237"/>
      <c r="B39" s="1237"/>
      <c r="C39" s="1237"/>
      <c r="D39" s="1237"/>
      <c r="E39" s="1237"/>
      <c r="F39" s="1237"/>
      <c r="G39" s="851"/>
      <c r="H39" s="849"/>
      <c r="I39" s="1237"/>
      <c r="J39" s="1237"/>
      <c r="K39" s="856"/>
      <c r="L39" s="540"/>
      <c r="M39" s="559" t="s">
        <v>25</v>
      </c>
      <c r="N39" s="566"/>
      <c r="O39" s="566"/>
      <c r="P39" s="566"/>
      <c r="Q39" s="566"/>
      <c r="R39" s="566"/>
      <c r="S39" s="566"/>
      <c r="T39" s="566"/>
      <c r="U39" s="566"/>
      <c r="V39" s="562"/>
      <c r="W39" s="1207"/>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7"/>
      <c r="B40" s="1237"/>
      <c r="C40" s="1237"/>
      <c r="D40" s="1237"/>
      <c r="E40" s="1237"/>
      <c r="F40" s="851"/>
      <c r="G40" s="851"/>
      <c r="H40" s="849"/>
      <c r="I40" s="1237"/>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7"/>
      <c r="B41" s="1237"/>
      <c r="C41" s="1237"/>
      <c r="D41" s="1237"/>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7"/>
      <c r="B42" s="1237"/>
      <c r="C42" s="1237"/>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7"/>
      <c r="B43" s="1237"/>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7"/>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7">
        <v>1</v>
      </c>
      <c r="B49" s="867"/>
      <c r="C49" s="867"/>
      <c r="D49" s="867"/>
      <c r="E49" s="868"/>
      <c r="F49" s="869"/>
      <c r="G49" s="869"/>
      <c r="H49" s="869"/>
      <c r="I49" s="870"/>
      <c r="J49" s="865"/>
      <c r="K49" s="872"/>
      <c r="L49" s="595">
        <f>mergeValue(A49)</f>
        <v>1</v>
      </c>
      <c r="M49" s="643" t="s">
        <v>20</v>
      </c>
      <c r="N49" s="648"/>
      <c r="O49" s="1287"/>
      <c r="P49" s="1288"/>
      <c r="Q49" s="1288"/>
      <c r="R49" s="1288"/>
      <c r="S49" s="1288"/>
      <c r="T49" s="1288"/>
      <c r="U49" s="1288"/>
      <c r="V49" s="1289"/>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7"/>
      <c r="B50" s="1237">
        <v>1</v>
      </c>
      <c r="C50" s="867"/>
      <c r="D50" s="867"/>
      <c r="E50" s="869"/>
      <c r="F50" s="869"/>
      <c r="G50" s="869"/>
      <c r="H50" s="869"/>
      <c r="I50" s="864"/>
      <c r="J50" s="863"/>
      <c r="K50" s="866"/>
      <c r="L50" s="595" t="str">
        <f>mergeValue(A50) &amp;"."&amp; mergeValue(B50)</f>
        <v>1.1</v>
      </c>
      <c r="M50" s="548" t="s">
        <v>16</v>
      </c>
      <c r="N50" s="648"/>
      <c r="O50" s="1287"/>
      <c r="P50" s="1288"/>
      <c r="Q50" s="1288"/>
      <c r="R50" s="1288"/>
      <c r="S50" s="1288"/>
      <c r="T50" s="1288"/>
      <c r="U50" s="1288"/>
      <c r="V50" s="1289"/>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7"/>
      <c r="B51" s="1237"/>
      <c r="C51" s="1237">
        <v>1</v>
      </c>
      <c r="D51" s="867"/>
      <c r="E51" s="869"/>
      <c r="F51" s="869"/>
      <c r="G51" s="869"/>
      <c r="H51" s="869"/>
      <c r="I51" s="871"/>
      <c r="J51" s="863"/>
      <c r="K51" s="866"/>
      <c r="L51" s="595" t="str">
        <f>mergeValue(A51) &amp;"."&amp; mergeValue(B51)&amp;"."&amp; mergeValue(C51)</f>
        <v>1.1.1</v>
      </c>
      <c r="M51" s="549" t="s">
        <v>7</v>
      </c>
      <c r="N51" s="648"/>
      <c r="O51" s="1287"/>
      <c r="P51" s="1288"/>
      <c r="Q51" s="1288"/>
      <c r="R51" s="1288"/>
      <c r="S51" s="1288"/>
      <c r="T51" s="1288"/>
      <c r="U51" s="1288"/>
      <c r="V51" s="1289"/>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7"/>
      <c r="B52" s="1237"/>
      <c r="C52" s="1237"/>
      <c r="D52" s="1237">
        <v>1</v>
      </c>
      <c r="E52" s="869"/>
      <c r="F52" s="869"/>
      <c r="G52" s="869"/>
      <c r="H52" s="869"/>
      <c r="I52" s="871"/>
      <c r="J52" s="863"/>
      <c r="K52" s="866"/>
      <c r="L52" s="595" t="str">
        <f>mergeValue(A52) &amp;"."&amp; mergeValue(B52)&amp;"."&amp; mergeValue(C52)&amp;"."&amp; mergeValue(D52)</f>
        <v>1.1.1.1</v>
      </c>
      <c r="M52" s="550" t="s">
        <v>22</v>
      </c>
      <c r="N52" s="648"/>
      <c r="O52" s="1287"/>
      <c r="P52" s="1288"/>
      <c r="Q52" s="1288"/>
      <c r="R52" s="1288"/>
      <c r="S52" s="1288"/>
      <c r="T52" s="1288"/>
      <c r="U52" s="1288"/>
      <c r="V52" s="1289"/>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7"/>
      <c r="B53" s="1237"/>
      <c r="C53" s="1237"/>
      <c r="D53" s="1237"/>
      <c r="E53" s="1237">
        <v>1</v>
      </c>
      <c r="F53" s="869"/>
      <c r="G53" s="869"/>
      <c r="H53" s="867">
        <v>1</v>
      </c>
      <c r="I53" s="1237">
        <v>1</v>
      </c>
      <c r="J53" s="869"/>
      <c r="K53" s="874"/>
      <c r="L53" s="595" t="str">
        <f>mergeValue(A53) &amp;"."&amp; mergeValue(B53)&amp;"."&amp; mergeValue(C53)&amp;"."&amp; mergeValue(D53)&amp;"."&amp; mergeValue(E53)</f>
        <v>1.1.1.1.1</v>
      </c>
      <c r="M53" s="556" t="s">
        <v>9</v>
      </c>
      <c r="N53" s="648"/>
      <c r="O53" s="1240"/>
      <c r="P53" s="1241"/>
      <c r="Q53" s="1241"/>
      <c r="R53" s="1241"/>
      <c r="S53" s="1241"/>
      <c r="T53" s="1241"/>
      <c r="U53" s="1241"/>
      <c r="V53" s="1242"/>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7"/>
      <c r="B54" s="1237"/>
      <c r="C54" s="1237"/>
      <c r="D54" s="1237"/>
      <c r="E54" s="1237"/>
      <c r="F54" s="1237">
        <v>1</v>
      </c>
      <c r="G54" s="867"/>
      <c r="H54" s="867"/>
      <c r="I54" s="1237"/>
      <c r="J54" s="1237">
        <v>1</v>
      </c>
      <c r="K54" s="875"/>
      <c r="L54" s="595" t="str">
        <f>mergeValue(A54) &amp;"."&amp; mergeValue(B54)&amp;"."&amp; mergeValue(C54)&amp;"."&amp; mergeValue(D54)&amp;"."&amp; mergeValue(E54)&amp;"."&amp; mergeValue(F54)</f>
        <v>1.1.1.1.1.1</v>
      </c>
      <c r="M54" s="557" t="s">
        <v>10</v>
      </c>
      <c r="N54" s="648"/>
      <c r="O54" s="1240"/>
      <c r="P54" s="1241"/>
      <c r="Q54" s="1241"/>
      <c r="R54" s="1241"/>
      <c r="S54" s="1241"/>
      <c r="T54" s="1241"/>
      <c r="U54" s="1241"/>
      <c r="V54" s="1242"/>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7"/>
      <c r="B55" s="1237"/>
      <c r="C55" s="1237"/>
      <c r="D55" s="1237"/>
      <c r="E55" s="1237"/>
      <c r="F55" s="1237"/>
      <c r="G55" s="867">
        <v>1</v>
      </c>
      <c r="H55" s="867"/>
      <c r="I55" s="1237"/>
      <c r="J55" s="1237"/>
      <c r="K55" s="875">
        <v>1</v>
      </c>
      <c r="L55" s="595" t="str">
        <f>mergeValue(A55) &amp;"."&amp; mergeValue(B55)&amp;"."&amp; mergeValue(C55)&amp;"."&amp; mergeValue(D55)&amp;"."&amp; mergeValue(E55)&amp;"."&amp; mergeValue(F55)&amp;"."&amp; mergeValue(G55)</f>
        <v>1.1.1.1.1.1.1</v>
      </c>
      <c r="M55" s="1071"/>
      <c r="N55" s="648"/>
      <c r="O55" s="564"/>
      <c r="P55" s="564"/>
      <c r="Q55" s="1096"/>
      <c r="R55" s="1232"/>
      <c r="S55" s="1233" t="s">
        <v>84</v>
      </c>
      <c r="T55" s="1232"/>
      <c r="U55" s="1233" t="s">
        <v>84</v>
      </c>
      <c r="V55" s="564"/>
      <c r="W55" s="1207"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7"/>
      <c r="B56" s="1237"/>
      <c r="C56" s="1237"/>
      <c r="D56" s="1237"/>
      <c r="E56" s="1237"/>
      <c r="F56" s="1237"/>
      <c r="G56" s="867"/>
      <c r="H56" s="867"/>
      <c r="I56" s="1237"/>
      <c r="J56" s="1237"/>
      <c r="K56" s="875"/>
      <c r="L56" s="602"/>
      <c r="M56" s="648"/>
      <c r="N56" s="648"/>
      <c r="O56" s="564"/>
      <c r="P56" s="564"/>
      <c r="Q56" s="586" t="str">
        <f>R55 &amp; "-" &amp; T55</f>
        <v>-</v>
      </c>
      <c r="R56" s="1232"/>
      <c r="S56" s="1233"/>
      <c r="T56" s="1232"/>
      <c r="U56" s="1233"/>
      <c r="V56" s="564"/>
      <c r="W56" s="1207"/>
      <c r="X56" s="587"/>
      <c r="Y56" s="591"/>
      <c r="Z56" s="591" t="str">
        <f t="shared" si="1"/>
        <v/>
      </c>
      <c r="AA56" s="591"/>
      <c r="AB56" s="591"/>
      <c r="AC56" s="591"/>
      <c r="AD56" s="587"/>
      <c r="AE56" s="587"/>
      <c r="AF56" s="587"/>
      <c r="AG56" s="587"/>
      <c r="AH56" s="587"/>
      <c r="AI56" s="587"/>
      <c r="AJ56" s="587"/>
    </row>
    <row r="57" spans="1:36" s="525" customFormat="1" ht="15" customHeight="1">
      <c r="A57" s="1237"/>
      <c r="B57" s="1237"/>
      <c r="C57" s="1237"/>
      <c r="D57" s="1237"/>
      <c r="E57" s="1237"/>
      <c r="F57" s="1237"/>
      <c r="G57" s="869"/>
      <c r="H57" s="867"/>
      <c r="I57" s="1237"/>
      <c r="J57" s="1237"/>
      <c r="K57" s="874"/>
      <c r="L57" s="540"/>
      <c r="M57" s="559" t="s">
        <v>25</v>
      </c>
      <c r="N57" s="566"/>
      <c r="O57" s="566"/>
      <c r="P57" s="566"/>
      <c r="Q57" s="566"/>
      <c r="R57" s="566"/>
      <c r="S57" s="566"/>
      <c r="T57" s="566"/>
      <c r="U57" s="566"/>
      <c r="V57" s="562"/>
      <c r="W57" s="1207"/>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7"/>
      <c r="B58" s="1237"/>
      <c r="C58" s="1237"/>
      <c r="D58" s="1237"/>
      <c r="E58" s="1237"/>
      <c r="F58" s="869"/>
      <c r="G58" s="869"/>
      <c r="H58" s="867"/>
      <c r="I58" s="1237"/>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7"/>
      <c r="B59" s="1237"/>
      <c r="C59" s="1237"/>
      <c r="D59" s="1237"/>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7"/>
      <c r="B60" s="1237"/>
      <c r="C60" s="1237"/>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7"/>
      <c r="B61" s="1237"/>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7"/>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7">
        <v>1</v>
      </c>
      <c r="B67" s="885"/>
      <c r="C67" s="885"/>
      <c r="D67" s="885"/>
      <c r="E67" s="886"/>
      <c r="F67" s="887"/>
      <c r="G67" s="887"/>
      <c r="H67" s="887"/>
      <c r="I67" s="888"/>
      <c r="J67" s="883"/>
      <c r="K67" s="890"/>
      <c r="L67" s="595">
        <f>mergeValue(A67)</f>
        <v>1</v>
      </c>
      <c r="M67" s="643" t="s">
        <v>20</v>
      </c>
      <c r="N67" s="648"/>
      <c r="O67" s="1287"/>
      <c r="P67" s="1288"/>
      <c r="Q67" s="1288"/>
      <c r="R67" s="1288"/>
      <c r="S67" s="1288"/>
      <c r="T67" s="1288"/>
      <c r="U67" s="1288"/>
      <c r="V67" s="1289"/>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7"/>
      <c r="B68" s="1237">
        <v>1</v>
      </c>
      <c r="C68" s="885"/>
      <c r="D68" s="885"/>
      <c r="E68" s="887"/>
      <c r="F68" s="887"/>
      <c r="G68" s="887"/>
      <c r="H68" s="887"/>
      <c r="I68" s="882"/>
      <c r="J68" s="881"/>
      <c r="K68" s="884"/>
      <c r="L68" s="595" t="str">
        <f>mergeValue(A68) &amp;"."&amp; mergeValue(B68)</f>
        <v>1.1</v>
      </c>
      <c r="M68" s="548" t="s">
        <v>16</v>
      </c>
      <c r="N68" s="648"/>
      <c r="O68" s="1287"/>
      <c r="P68" s="1288"/>
      <c r="Q68" s="1288"/>
      <c r="R68" s="1288"/>
      <c r="S68" s="1288"/>
      <c r="T68" s="1288"/>
      <c r="U68" s="1288"/>
      <c r="V68" s="1289"/>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7"/>
      <c r="B69" s="1237"/>
      <c r="C69" s="1237">
        <v>1</v>
      </c>
      <c r="D69" s="885"/>
      <c r="E69" s="887"/>
      <c r="F69" s="887"/>
      <c r="G69" s="887"/>
      <c r="H69" s="887"/>
      <c r="I69" s="889"/>
      <c r="J69" s="881"/>
      <c r="K69" s="884"/>
      <c r="L69" s="595" t="str">
        <f>mergeValue(A69) &amp;"."&amp; mergeValue(B69)&amp;"."&amp; mergeValue(C69)</f>
        <v>1.1.1</v>
      </c>
      <c r="M69" s="549" t="s">
        <v>7</v>
      </c>
      <c r="N69" s="648"/>
      <c r="O69" s="1287"/>
      <c r="P69" s="1288"/>
      <c r="Q69" s="1288"/>
      <c r="R69" s="1288"/>
      <c r="S69" s="1288"/>
      <c r="T69" s="1288"/>
      <c r="U69" s="1288"/>
      <c r="V69" s="1289"/>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7"/>
      <c r="B70" s="1237"/>
      <c r="C70" s="1237"/>
      <c r="D70" s="1237">
        <v>1</v>
      </c>
      <c r="E70" s="887"/>
      <c r="F70" s="887"/>
      <c r="G70" s="887"/>
      <c r="H70" s="887"/>
      <c r="I70" s="889"/>
      <c r="J70" s="881"/>
      <c r="K70" s="884"/>
      <c r="L70" s="595" t="str">
        <f>mergeValue(A70) &amp;"."&amp; mergeValue(B70)&amp;"."&amp; mergeValue(C70)&amp;"."&amp; mergeValue(D70)</f>
        <v>1.1.1.1</v>
      </c>
      <c r="M70" s="550" t="s">
        <v>22</v>
      </c>
      <c r="N70" s="648"/>
      <c r="O70" s="1287"/>
      <c r="P70" s="1288"/>
      <c r="Q70" s="1288"/>
      <c r="R70" s="1288"/>
      <c r="S70" s="1288"/>
      <c r="T70" s="1288"/>
      <c r="U70" s="1288"/>
      <c r="V70" s="1289"/>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7"/>
      <c r="B71" s="1237"/>
      <c r="C71" s="1237"/>
      <c r="D71" s="1237"/>
      <c r="E71" s="1237">
        <v>1</v>
      </c>
      <c r="F71" s="887"/>
      <c r="G71" s="887"/>
      <c r="H71" s="885">
        <v>1</v>
      </c>
      <c r="I71" s="1237">
        <v>1</v>
      </c>
      <c r="J71" s="887"/>
      <c r="K71" s="892"/>
      <c r="L71" s="595" t="str">
        <f>mergeValue(A71) &amp;"."&amp; mergeValue(B71)&amp;"."&amp; mergeValue(C71)&amp;"."&amp; mergeValue(D71)&amp;"."&amp; mergeValue(E71)</f>
        <v>1.1.1.1.1</v>
      </c>
      <c r="M71" s="556" t="s">
        <v>9</v>
      </c>
      <c r="N71" s="648"/>
      <c r="O71" s="1240"/>
      <c r="P71" s="1241"/>
      <c r="Q71" s="1241"/>
      <c r="R71" s="1241"/>
      <c r="S71" s="1241"/>
      <c r="T71" s="1241"/>
      <c r="U71" s="1241"/>
      <c r="V71" s="1242"/>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7"/>
      <c r="B72" s="1237"/>
      <c r="C72" s="1237"/>
      <c r="D72" s="1237"/>
      <c r="E72" s="1237"/>
      <c r="F72" s="1237">
        <v>1</v>
      </c>
      <c r="G72" s="885"/>
      <c r="H72" s="885"/>
      <c r="I72" s="1237"/>
      <c r="J72" s="1237">
        <v>1</v>
      </c>
      <c r="K72" s="893"/>
      <c r="L72" s="595" t="str">
        <f>mergeValue(A72) &amp;"."&amp; mergeValue(B72)&amp;"."&amp; mergeValue(C72)&amp;"."&amp; mergeValue(D72)&amp;"."&amp; mergeValue(E72)&amp;"."&amp; mergeValue(F72)</f>
        <v>1.1.1.1.1.1</v>
      </c>
      <c r="M72" s="557" t="s">
        <v>10</v>
      </c>
      <c r="N72" s="648"/>
      <c r="O72" s="1240"/>
      <c r="P72" s="1241"/>
      <c r="Q72" s="1241"/>
      <c r="R72" s="1241"/>
      <c r="S72" s="1241"/>
      <c r="T72" s="1241"/>
      <c r="U72" s="1241"/>
      <c r="V72" s="1242"/>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7"/>
      <c r="B73" s="1237"/>
      <c r="C73" s="1237"/>
      <c r="D73" s="1237"/>
      <c r="E73" s="1237"/>
      <c r="F73" s="1237"/>
      <c r="G73" s="885">
        <v>1</v>
      </c>
      <c r="H73" s="885"/>
      <c r="I73" s="1237"/>
      <c r="J73" s="1237"/>
      <c r="K73" s="893">
        <v>1</v>
      </c>
      <c r="L73" s="595" t="str">
        <f>mergeValue(A73) &amp;"."&amp; mergeValue(B73)&amp;"."&amp; mergeValue(C73)&amp;"."&amp; mergeValue(D73)&amp;"."&amp; mergeValue(E73)&amp;"."&amp; mergeValue(F73)&amp;"."&amp; mergeValue(G73)</f>
        <v>1.1.1.1.1.1.1</v>
      </c>
      <c r="M73" s="1071"/>
      <c r="N73" s="648"/>
      <c r="O73" s="564"/>
      <c r="P73" s="564"/>
      <c r="Q73" s="1096"/>
      <c r="R73" s="1232"/>
      <c r="S73" s="1233" t="s">
        <v>84</v>
      </c>
      <c r="T73" s="1232"/>
      <c r="U73" s="1233" t="s">
        <v>84</v>
      </c>
      <c r="V73" s="564"/>
      <c r="W73" s="1207"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7"/>
      <c r="B74" s="1237"/>
      <c r="C74" s="1237"/>
      <c r="D74" s="1237"/>
      <c r="E74" s="1237"/>
      <c r="F74" s="1237"/>
      <c r="G74" s="885"/>
      <c r="H74" s="885"/>
      <c r="I74" s="1237"/>
      <c r="J74" s="1237"/>
      <c r="K74" s="893"/>
      <c r="L74" s="602"/>
      <c r="M74" s="648"/>
      <c r="N74" s="648"/>
      <c r="O74" s="564"/>
      <c r="P74" s="564"/>
      <c r="Q74" s="586" t="str">
        <f>R73 &amp; "-" &amp; T73</f>
        <v>-</v>
      </c>
      <c r="R74" s="1232"/>
      <c r="S74" s="1233"/>
      <c r="T74" s="1232"/>
      <c r="U74" s="1233"/>
      <c r="V74" s="564"/>
      <c r="W74" s="1207"/>
      <c r="X74" s="587"/>
      <c r="Y74" s="591"/>
      <c r="Z74" s="591" t="str">
        <f t="shared" si="2"/>
        <v/>
      </c>
      <c r="AA74" s="591"/>
      <c r="AB74" s="591"/>
      <c r="AC74" s="591"/>
      <c r="AD74" s="587"/>
      <c r="AE74" s="587"/>
      <c r="AF74" s="587"/>
      <c r="AG74" s="587"/>
      <c r="AH74" s="587"/>
      <c r="AI74" s="587"/>
      <c r="AJ74" s="587"/>
    </row>
    <row r="75" spans="1:36" s="525" customFormat="1" ht="15" customHeight="1">
      <c r="A75" s="1237"/>
      <c r="B75" s="1237"/>
      <c r="C75" s="1237"/>
      <c r="D75" s="1237"/>
      <c r="E75" s="1237"/>
      <c r="F75" s="1237"/>
      <c r="G75" s="887"/>
      <c r="H75" s="885"/>
      <c r="I75" s="1237"/>
      <c r="J75" s="1237"/>
      <c r="K75" s="892"/>
      <c r="L75" s="540"/>
      <c r="M75" s="559" t="s">
        <v>25</v>
      </c>
      <c r="N75" s="566"/>
      <c r="O75" s="566"/>
      <c r="P75" s="566"/>
      <c r="Q75" s="566"/>
      <c r="R75" s="566"/>
      <c r="S75" s="566"/>
      <c r="T75" s="566"/>
      <c r="U75" s="566"/>
      <c r="V75" s="562"/>
      <c r="W75" s="1207"/>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7"/>
      <c r="B76" s="1237"/>
      <c r="C76" s="1237"/>
      <c r="D76" s="1237"/>
      <c r="E76" s="1237"/>
      <c r="F76" s="887"/>
      <c r="G76" s="887"/>
      <c r="H76" s="885"/>
      <c r="I76" s="1237"/>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7"/>
      <c r="B77" s="1237"/>
      <c r="C77" s="1237"/>
      <c r="D77" s="1237"/>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7"/>
      <c r="B78" s="1237"/>
      <c r="C78" s="1237"/>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7"/>
      <c r="B79" s="1237"/>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7"/>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7">
        <v>1</v>
      </c>
      <c r="B85" s="921"/>
      <c r="C85" s="921"/>
      <c r="D85" s="921"/>
      <c r="E85" s="922"/>
      <c r="F85" s="923"/>
      <c r="G85" s="921"/>
      <c r="H85" s="921"/>
      <c r="I85" s="924"/>
      <c r="J85" s="919"/>
      <c r="K85" s="928">
        <v>1</v>
      </c>
      <c r="L85" s="595">
        <f>mergeValue(A85)</f>
        <v>1</v>
      </c>
      <c r="M85" s="643" t="s">
        <v>20</v>
      </c>
      <c r="N85" s="582"/>
      <c r="O85" s="1290"/>
      <c r="P85" s="1291"/>
      <c r="Q85" s="1291"/>
      <c r="R85" s="1291"/>
      <c r="S85" s="1291"/>
      <c r="T85" s="1291"/>
      <c r="U85" s="1291"/>
      <c r="V85" s="1292"/>
      <c r="W85" s="632" t="s">
        <v>659</v>
      </c>
      <c r="X85" s="587"/>
      <c r="Y85" s="587"/>
      <c r="Z85" s="587"/>
      <c r="AA85" s="587"/>
      <c r="AB85" s="587"/>
      <c r="AC85" s="587"/>
      <c r="AD85" s="587"/>
      <c r="AE85" s="587"/>
      <c r="AF85" s="587"/>
      <c r="AG85" s="587"/>
      <c r="AH85" s="587"/>
      <c r="AI85" s="587"/>
    </row>
    <row r="86" spans="1:36" s="525" customFormat="1" ht="22.5">
      <c r="A86" s="1237"/>
      <c r="B86" s="1237">
        <v>1</v>
      </c>
      <c r="C86" s="921"/>
      <c r="D86" s="921"/>
      <c r="E86" s="923"/>
      <c r="F86" s="923"/>
      <c r="G86" s="921"/>
      <c r="H86" s="921"/>
      <c r="I86" s="918"/>
      <c r="J86" s="917"/>
      <c r="K86" s="928">
        <v>1</v>
      </c>
      <c r="L86" s="595" t="str">
        <f>mergeValue(A86) &amp;"."&amp; mergeValue(B86)</f>
        <v>1.1</v>
      </c>
      <c r="M86" s="548" t="s">
        <v>16</v>
      </c>
      <c r="N86" s="582"/>
      <c r="O86" s="1290"/>
      <c r="P86" s="1291"/>
      <c r="Q86" s="1291"/>
      <c r="R86" s="1291"/>
      <c r="S86" s="1291"/>
      <c r="T86" s="1291"/>
      <c r="U86" s="1291"/>
      <c r="V86" s="1292"/>
      <c r="W86" s="632" t="s">
        <v>477</v>
      </c>
      <c r="X86" s="587"/>
      <c r="Y86" s="587"/>
      <c r="Z86" s="587"/>
      <c r="AA86" s="587"/>
      <c r="AB86" s="587"/>
      <c r="AC86" s="587"/>
      <c r="AD86" s="587"/>
      <c r="AE86" s="587"/>
      <c r="AF86" s="587"/>
      <c r="AG86" s="587"/>
      <c r="AH86" s="587"/>
      <c r="AI86" s="587"/>
    </row>
    <row r="87" spans="1:36" s="525" customFormat="1" ht="22.5">
      <c r="A87" s="1237"/>
      <c r="B87" s="1237"/>
      <c r="C87" s="1237">
        <v>1</v>
      </c>
      <c r="D87" s="921"/>
      <c r="E87" s="923"/>
      <c r="F87" s="923"/>
      <c r="G87" s="921"/>
      <c r="H87" s="921"/>
      <c r="I87" s="925"/>
      <c r="J87" s="917"/>
      <c r="K87" s="928">
        <v>1</v>
      </c>
      <c r="L87" s="595" t="str">
        <f>mergeValue(A87) &amp;"."&amp; mergeValue(B87)&amp;"."&amp; mergeValue(C87)</f>
        <v>1.1.1</v>
      </c>
      <c r="M87" s="549" t="s">
        <v>7</v>
      </c>
      <c r="N87" s="582"/>
      <c r="O87" s="1290"/>
      <c r="P87" s="1291"/>
      <c r="Q87" s="1291"/>
      <c r="R87" s="1291"/>
      <c r="S87" s="1291"/>
      <c r="T87" s="1291"/>
      <c r="U87" s="1291"/>
      <c r="V87" s="1292"/>
      <c r="W87" s="632" t="s">
        <v>634</v>
      </c>
      <c r="X87" s="587"/>
      <c r="Y87" s="587"/>
      <c r="Z87" s="587"/>
      <c r="AA87" s="587"/>
      <c r="AB87" s="587"/>
      <c r="AC87" s="587"/>
      <c r="AD87" s="587"/>
      <c r="AE87" s="587"/>
      <c r="AF87" s="587"/>
      <c r="AG87" s="587"/>
      <c r="AH87" s="587"/>
      <c r="AI87" s="587"/>
    </row>
    <row r="88" spans="1:36" s="525" customFormat="1" ht="22.5">
      <c r="A88" s="1237"/>
      <c r="B88" s="1237"/>
      <c r="C88" s="1237"/>
      <c r="D88" s="1237">
        <v>1</v>
      </c>
      <c r="E88" s="923"/>
      <c r="F88" s="923"/>
      <c r="G88" s="921"/>
      <c r="H88" s="921"/>
      <c r="I88" s="1237">
        <v>1</v>
      </c>
      <c r="J88" s="917"/>
      <c r="K88" s="928">
        <v>1</v>
      </c>
      <c r="L88" s="595" t="str">
        <f>mergeValue(A88) &amp;"."&amp; mergeValue(B88)&amp;"."&amp; mergeValue(C88)&amp;"."&amp; mergeValue(D88)</f>
        <v>1.1.1.1</v>
      </c>
      <c r="M88" s="550" t="s">
        <v>22</v>
      </c>
      <c r="N88" s="582"/>
      <c r="O88" s="1290"/>
      <c r="P88" s="1291"/>
      <c r="Q88" s="1291"/>
      <c r="R88" s="1291"/>
      <c r="S88" s="1291"/>
      <c r="T88" s="1291"/>
      <c r="U88" s="1291"/>
      <c r="V88" s="1292"/>
      <c r="W88" s="632" t="s">
        <v>635</v>
      </c>
      <c r="X88" s="587"/>
      <c r="Y88" s="587"/>
      <c r="Z88" s="587"/>
      <c r="AA88" s="587"/>
      <c r="AB88" s="587"/>
      <c r="AC88" s="587"/>
      <c r="AD88" s="587"/>
      <c r="AE88" s="587"/>
      <c r="AF88" s="587"/>
      <c r="AG88" s="587"/>
      <c r="AH88" s="587"/>
      <c r="AI88" s="587"/>
    </row>
    <row r="89" spans="1:36" s="525" customFormat="1" ht="11.25" hidden="1" customHeight="1">
      <c r="A89" s="1237"/>
      <c r="B89" s="1237"/>
      <c r="C89" s="1237"/>
      <c r="D89" s="1237"/>
      <c r="E89" s="1237">
        <v>1</v>
      </c>
      <c r="F89" s="923"/>
      <c r="G89" s="921"/>
      <c r="H89" s="921"/>
      <c r="I89" s="1237"/>
      <c r="J89" s="923"/>
      <c r="K89" s="928">
        <v>1</v>
      </c>
      <c r="L89" s="595"/>
      <c r="M89" s="556"/>
      <c r="N89" s="583"/>
      <c r="O89" s="1293"/>
      <c r="P89" s="1294"/>
      <c r="Q89" s="1294"/>
      <c r="R89" s="1294"/>
      <c r="S89" s="1294"/>
      <c r="T89" s="1294"/>
      <c r="U89" s="1294"/>
      <c r="V89" s="1295"/>
      <c r="W89" s="561"/>
      <c r="X89" s="587"/>
      <c r="Y89" s="587"/>
      <c r="Z89" s="587"/>
      <c r="AA89" s="587"/>
      <c r="AB89" s="587"/>
      <c r="AC89" s="587"/>
      <c r="AD89" s="587"/>
      <c r="AE89" s="587"/>
      <c r="AF89" s="587"/>
      <c r="AG89" s="587"/>
      <c r="AH89" s="587"/>
      <c r="AI89" s="587"/>
    </row>
    <row r="90" spans="1:36" s="525" customFormat="1" ht="90">
      <c r="A90" s="1237"/>
      <c r="B90" s="1237"/>
      <c r="C90" s="1237"/>
      <c r="D90" s="1237"/>
      <c r="E90" s="1237"/>
      <c r="F90" s="1237">
        <v>1</v>
      </c>
      <c r="G90" s="921"/>
      <c r="H90" s="921"/>
      <c r="I90" s="1237"/>
      <c r="J90" s="1257"/>
      <c r="K90" s="928">
        <v>1</v>
      </c>
      <c r="L90" s="595" t="str">
        <f>mergeValue(A90) &amp;"."&amp; mergeValue(B90)&amp;"."&amp; mergeValue(C90)&amp;"."&amp; mergeValue(D90)&amp;"."&amp;  mergeValue(F90)</f>
        <v>1.1.1.1.1</v>
      </c>
      <c r="M90" s="556" t="s">
        <v>10</v>
      </c>
      <c r="N90" s="583"/>
      <c r="O90" s="1240"/>
      <c r="P90" s="1241"/>
      <c r="Q90" s="1241"/>
      <c r="R90" s="1241"/>
      <c r="S90" s="1241"/>
      <c r="T90" s="1241"/>
      <c r="U90" s="1241"/>
      <c r="V90" s="1242"/>
      <c r="W90" s="632" t="s">
        <v>636</v>
      </c>
      <c r="X90" s="587"/>
      <c r="Y90" s="591" t="str">
        <f>strCheckUnique(Z90:Z93)</f>
        <v/>
      </c>
      <c r="Z90" s="587"/>
      <c r="AA90" s="591"/>
      <c r="AB90" s="587"/>
      <c r="AC90" s="587"/>
      <c r="AD90" s="587"/>
      <c r="AE90" s="587"/>
      <c r="AF90" s="587"/>
      <c r="AG90" s="587"/>
      <c r="AH90" s="587"/>
      <c r="AI90" s="587"/>
    </row>
    <row r="91" spans="1:36" s="525" customFormat="1" ht="192" customHeight="1">
      <c r="A91" s="1237"/>
      <c r="B91" s="1237"/>
      <c r="C91" s="1237"/>
      <c r="D91" s="1237"/>
      <c r="E91" s="1237"/>
      <c r="F91" s="1237"/>
      <c r="G91" s="921">
        <v>1</v>
      </c>
      <c r="H91" s="921"/>
      <c r="I91" s="1237"/>
      <c r="J91" s="1257"/>
      <c r="K91" s="920"/>
      <c r="L91" s="595" t="str">
        <f>mergeValue(A91) &amp;"."&amp; mergeValue(B91)&amp;"."&amp; mergeValue(C91)&amp;"."&amp; mergeValue(D91)&amp;"."&amp;  mergeValue(F91)&amp;"."&amp;  mergeValue(G91)</f>
        <v>1.1.1.1.1.1</v>
      </c>
      <c r="M91" s="1071"/>
      <c r="N91" s="588"/>
      <c r="O91" s="564"/>
      <c r="P91" s="564"/>
      <c r="Q91" s="564"/>
      <c r="R91" s="1247"/>
      <c r="S91" s="1233" t="s">
        <v>84</v>
      </c>
      <c r="T91" s="1247"/>
      <c r="U91" s="1233" t="s">
        <v>84</v>
      </c>
      <c r="V91" s="539"/>
      <c r="W91" s="1207"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7"/>
      <c r="B92" s="1237"/>
      <c r="C92" s="1237"/>
      <c r="D92" s="1237"/>
      <c r="E92" s="1237"/>
      <c r="F92" s="1237"/>
      <c r="G92" s="921"/>
      <c r="H92" s="921"/>
      <c r="I92" s="1237"/>
      <c r="J92" s="1257"/>
      <c r="K92" s="928">
        <v>1</v>
      </c>
      <c r="L92" s="602"/>
      <c r="M92" s="648"/>
      <c r="N92" s="588"/>
      <c r="O92" s="564"/>
      <c r="P92" s="564"/>
      <c r="Q92" s="586" t="str">
        <f>R91 &amp; "-" &amp; T91</f>
        <v>-</v>
      </c>
      <c r="R92" s="1247"/>
      <c r="S92" s="1233"/>
      <c r="T92" s="1247"/>
      <c r="U92" s="1233"/>
      <c r="V92" s="539"/>
      <c r="W92" s="1207"/>
      <c r="X92" s="587"/>
      <c r="Y92" s="591"/>
      <c r="Z92" s="591"/>
      <c r="AA92" s="591"/>
      <c r="AB92" s="591"/>
      <c r="AC92" s="591"/>
      <c r="AD92" s="587"/>
      <c r="AE92" s="587"/>
      <c r="AF92" s="587"/>
      <c r="AG92" s="587"/>
      <c r="AH92" s="587"/>
      <c r="AI92" s="587"/>
    </row>
    <row r="93" spans="1:36" s="524" customFormat="1" ht="15" customHeight="1">
      <c r="A93" s="1237"/>
      <c r="B93" s="1237"/>
      <c r="C93" s="1237"/>
      <c r="D93" s="1237"/>
      <c r="E93" s="1237"/>
      <c r="F93" s="1237"/>
      <c r="G93" s="921"/>
      <c r="H93" s="921"/>
      <c r="I93" s="1237"/>
      <c r="J93" s="1257"/>
      <c r="K93" s="928">
        <v>1</v>
      </c>
      <c r="L93" s="540"/>
      <c r="M93" s="558" t="s">
        <v>25</v>
      </c>
      <c r="N93" s="553"/>
      <c r="O93" s="547"/>
      <c r="P93" s="547"/>
      <c r="Q93" s="547"/>
      <c r="R93" s="575"/>
      <c r="S93" s="566"/>
      <c r="T93" s="565"/>
      <c r="U93" s="553"/>
      <c r="V93" s="562"/>
      <c r="W93" s="1207"/>
      <c r="X93" s="589"/>
      <c r="Y93" s="589"/>
      <c r="Z93" s="589"/>
      <c r="AA93" s="589"/>
      <c r="AB93" s="589"/>
      <c r="AC93" s="589"/>
      <c r="AD93" s="589"/>
      <c r="AE93" s="589"/>
      <c r="AF93" s="589"/>
      <c r="AG93" s="589"/>
      <c r="AH93" s="589"/>
      <c r="AI93" s="589"/>
    </row>
    <row r="94" spans="1:36" s="524" customFormat="1" ht="15" customHeight="1">
      <c r="A94" s="1237"/>
      <c r="B94" s="1237"/>
      <c r="C94" s="1237"/>
      <c r="D94" s="1237"/>
      <c r="E94" s="1237"/>
      <c r="F94" s="923"/>
      <c r="G94" s="923"/>
      <c r="H94" s="921"/>
      <c r="I94" s="1237"/>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7"/>
      <c r="B95" s="1237"/>
      <c r="C95" s="1237"/>
      <c r="D95" s="1237"/>
      <c r="E95" s="923"/>
      <c r="F95" s="923"/>
      <c r="G95" s="923"/>
      <c r="H95" s="921"/>
      <c r="I95" s="1237"/>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7"/>
      <c r="B96" s="1237"/>
      <c r="C96" s="1237"/>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7"/>
      <c r="B97" s="1237"/>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7"/>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7">
        <v>1</v>
      </c>
      <c r="B103" s="1081"/>
      <c r="C103" s="1081"/>
      <c r="D103" s="1081"/>
      <c r="E103" s="1082"/>
      <c r="F103" s="1083"/>
      <c r="G103" s="1081"/>
      <c r="H103" s="1081"/>
      <c r="I103" s="1062"/>
      <c r="J103" s="1067"/>
      <c r="K103" s="1067"/>
      <c r="L103" s="595">
        <f>mergeValue(A103)</f>
        <v>1</v>
      </c>
      <c r="M103" s="643" t="s">
        <v>20</v>
      </c>
      <c r="N103" s="582"/>
      <c r="O103" s="1290"/>
      <c r="P103" s="1291"/>
      <c r="Q103" s="1291"/>
      <c r="R103" s="1291"/>
      <c r="S103" s="1291"/>
      <c r="T103" s="1291"/>
      <c r="U103" s="1291"/>
      <c r="V103" s="1291"/>
      <c r="W103" s="1291"/>
      <c r="X103" s="1291"/>
      <c r="Y103" s="1291"/>
      <c r="Z103" s="1291"/>
      <c r="AA103" s="1292"/>
      <c r="AB103" s="632" t="s">
        <v>476</v>
      </c>
      <c r="AC103" s="587"/>
      <c r="AD103" s="587"/>
      <c r="AE103" s="587"/>
      <c r="AF103" s="587"/>
      <c r="AG103" s="587"/>
      <c r="AH103" s="587"/>
      <c r="AI103" s="587"/>
      <c r="AJ103" s="587"/>
      <c r="AK103" s="587"/>
      <c r="AL103" s="587"/>
      <c r="AM103" s="587"/>
      <c r="AN103" s="587"/>
    </row>
    <row r="104" spans="1:40" s="525" customFormat="1" ht="22.5">
      <c r="A104" s="1237"/>
      <c r="B104" s="1237">
        <v>1</v>
      </c>
      <c r="C104" s="1081"/>
      <c r="D104" s="1081"/>
      <c r="E104" s="1083"/>
      <c r="F104" s="1083"/>
      <c r="G104" s="1081"/>
      <c r="H104" s="1081"/>
      <c r="I104" s="1069"/>
      <c r="J104" s="1064"/>
      <c r="K104" s="1063"/>
      <c r="L104" s="595" t="str">
        <f>mergeValue(A104) &amp;"."&amp; mergeValue(B104)</f>
        <v>1.1</v>
      </c>
      <c r="M104" s="548" t="s">
        <v>16</v>
      </c>
      <c r="N104" s="582"/>
      <c r="O104" s="1290"/>
      <c r="P104" s="1291"/>
      <c r="Q104" s="1291"/>
      <c r="R104" s="1291"/>
      <c r="S104" s="1291"/>
      <c r="T104" s="1291"/>
      <c r="U104" s="1291"/>
      <c r="V104" s="1291"/>
      <c r="W104" s="1291"/>
      <c r="X104" s="1291"/>
      <c r="Y104" s="1291"/>
      <c r="Z104" s="1291"/>
      <c r="AA104" s="1292"/>
      <c r="AB104" s="632" t="s">
        <v>477</v>
      </c>
      <c r="AC104" s="587"/>
      <c r="AD104" s="587"/>
      <c r="AE104" s="587"/>
      <c r="AF104" s="587"/>
      <c r="AG104" s="587"/>
      <c r="AH104" s="587"/>
      <c r="AI104" s="587"/>
      <c r="AJ104" s="587"/>
      <c r="AK104" s="587"/>
      <c r="AL104" s="587"/>
      <c r="AM104" s="587"/>
      <c r="AN104" s="587"/>
    </row>
    <row r="105" spans="1:40" s="525" customFormat="1" ht="22.5">
      <c r="A105" s="1237"/>
      <c r="B105" s="1237"/>
      <c r="C105" s="1237">
        <v>1</v>
      </c>
      <c r="D105" s="1081"/>
      <c r="E105" s="1083"/>
      <c r="F105" s="1083"/>
      <c r="G105" s="1081"/>
      <c r="H105" s="1081"/>
      <c r="I105" s="1069"/>
      <c r="J105" s="1064"/>
      <c r="K105" s="1063"/>
      <c r="L105" s="595" t="str">
        <f>mergeValue(A105) &amp;"."&amp; mergeValue(B105)&amp;"."&amp; mergeValue(C105)</f>
        <v>1.1.1</v>
      </c>
      <c r="M105" s="549" t="s">
        <v>7</v>
      </c>
      <c r="N105" s="582"/>
      <c r="O105" s="1290"/>
      <c r="P105" s="1291"/>
      <c r="Q105" s="1291"/>
      <c r="R105" s="1291"/>
      <c r="S105" s="1291"/>
      <c r="T105" s="1291"/>
      <c r="U105" s="1291"/>
      <c r="V105" s="1291"/>
      <c r="W105" s="1291"/>
      <c r="X105" s="1291"/>
      <c r="Y105" s="1291"/>
      <c r="Z105" s="1291"/>
      <c r="AA105" s="1292"/>
      <c r="AB105" s="632" t="s">
        <v>634</v>
      </c>
      <c r="AC105" s="587"/>
      <c r="AD105" s="587"/>
      <c r="AE105" s="587"/>
      <c r="AF105" s="587"/>
      <c r="AG105" s="587"/>
      <c r="AH105" s="587"/>
      <c r="AI105" s="587"/>
      <c r="AJ105" s="587"/>
      <c r="AK105" s="587"/>
      <c r="AL105" s="587"/>
      <c r="AM105" s="587"/>
      <c r="AN105" s="587"/>
    </row>
    <row r="106" spans="1:40" s="525" customFormat="1" ht="22.5">
      <c r="A106" s="1237"/>
      <c r="B106" s="1237"/>
      <c r="C106" s="1237"/>
      <c r="D106" s="1237">
        <v>1</v>
      </c>
      <c r="E106" s="1083"/>
      <c r="F106" s="1083"/>
      <c r="G106" s="1081"/>
      <c r="H106" s="1081"/>
      <c r="I106" s="1069"/>
      <c r="J106" s="1064"/>
      <c r="K106" s="1063"/>
      <c r="L106" s="595" t="str">
        <f>mergeValue(A106) &amp;"."&amp; mergeValue(B106)&amp;"."&amp; mergeValue(C106)&amp;"."&amp; mergeValue(D106)</f>
        <v>1.1.1.1</v>
      </c>
      <c r="M106" s="550" t="s">
        <v>22</v>
      </c>
      <c r="N106" s="582"/>
      <c r="O106" s="1290"/>
      <c r="P106" s="1291"/>
      <c r="Q106" s="1291"/>
      <c r="R106" s="1291"/>
      <c r="S106" s="1291"/>
      <c r="T106" s="1291"/>
      <c r="U106" s="1291"/>
      <c r="V106" s="1291"/>
      <c r="W106" s="1291"/>
      <c r="X106" s="1291"/>
      <c r="Y106" s="1291"/>
      <c r="Z106" s="1291"/>
      <c r="AA106" s="1292"/>
      <c r="AB106" s="632" t="s">
        <v>635</v>
      </c>
      <c r="AC106" s="587"/>
      <c r="AD106" s="587"/>
      <c r="AE106" s="587"/>
      <c r="AF106" s="587"/>
      <c r="AG106" s="587"/>
      <c r="AH106" s="587"/>
      <c r="AI106" s="587"/>
      <c r="AJ106" s="587"/>
      <c r="AK106" s="587"/>
      <c r="AL106" s="587"/>
      <c r="AM106" s="587"/>
      <c r="AN106" s="587"/>
    </row>
    <row r="107" spans="1:40" s="525" customFormat="1" ht="0.2" customHeight="1">
      <c r="A107" s="1237"/>
      <c r="B107" s="1237"/>
      <c r="C107" s="1237"/>
      <c r="D107" s="1237"/>
      <c r="E107" s="1237">
        <v>1</v>
      </c>
      <c r="F107" s="1083"/>
      <c r="G107" s="1081"/>
      <c r="H107" s="1081"/>
      <c r="I107" s="1068"/>
      <c r="J107" s="1064"/>
      <c r="K107" s="1063"/>
      <c r="L107" s="595"/>
      <c r="M107" s="556"/>
      <c r="N107" s="583"/>
      <c r="O107" s="1293"/>
      <c r="P107" s="1294"/>
      <c r="Q107" s="1294"/>
      <c r="R107" s="1294"/>
      <c r="S107" s="1294"/>
      <c r="T107" s="1294"/>
      <c r="U107" s="1294"/>
      <c r="V107" s="1294"/>
      <c r="W107" s="1294"/>
      <c r="X107" s="1294"/>
      <c r="Y107" s="1294"/>
      <c r="Z107" s="1294"/>
      <c r="AA107" s="1295"/>
      <c r="AB107" s="632"/>
      <c r="AC107" s="587"/>
      <c r="AD107" s="587"/>
      <c r="AE107" s="587"/>
      <c r="AF107" s="587"/>
      <c r="AG107" s="587"/>
      <c r="AH107" s="587"/>
      <c r="AI107" s="587"/>
      <c r="AJ107" s="587"/>
      <c r="AK107" s="587"/>
      <c r="AL107" s="587"/>
      <c r="AM107" s="587"/>
      <c r="AN107" s="587"/>
    </row>
    <row r="108" spans="1:40" s="525" customFormat="1" ht="90">
      <c r="A108" s="1237"/>
      <c r="B108" s="1237"/>
      <c r="C108" s="1237"/>
      <c r="D108" s="1237"/>
      <c r="E108" s="1237"/>
      <c r="F108" s="1237">
        <v>1</v>
      </c>
      <c r="G108" s="1081"/>
      <c r="H108" s="1081"/>
      <c r="I108" s="1259"/>
      <c r="J108" s="1064"/>
      <c r="K108" s="1063"/>
      <c r="L108" s="595" t="str">
        <f>mergeValue(A108) &amp;"."&amp; mergeValue(B108)&amp;"."&amp; mergeValue(C108)&amp;"."&amp; mergeValue(D108)&amp;"."&amp; mergeValue(F108)</f>
        <v>1.1.1.1.1</v>
      </c>
      <c r="M108" s="557" t="s">
        <v>10</v>
      </c>
      <c r="N108" s="583"/>
      <c r="O108" s="1240"/>
      <c r="P108" s="1241"/>
      <c r="Q108" s="1241"/>
      <c r="R108" s="1241"/>
      <c r="S108" s="1241"/>
      <c r="T108" s="1241"/>
      <c r="U108" s="1241"/>
      <c r="V108" s="1241"/>
      <c r="W108" s="1241"/>
      <c r="X108" s="1241"/>
      <c r="Y108" s="1241"/>
      <c r="Z108" s="1241"/>
      <c r="AA108" s="1242"/>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37"/>
      <c r="B109" s="1237"/>
      <c r="C109" s="1237"/>
      <c r="D109" s="1237"/>
      <c r="E109" s="1237"/>
      <c r="F109" s="1237"/>
      <c r="G109" s="1237">
        <v>1</v>
      </c>
      <c r="H109" s="1081"/>
      <c r="I109" s="1259"/>
      <c r="J109" s="1260"/>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47"/>
      <c r="X109" s="1233" t="s">
        <v>84</v>
      </c>
      <c r="Y109" s="1247"/>
      <c r="Z109" s="1233"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7"/>
      <c r="B110" s="1237"/>
      <c r="C110" s="1237"/>
      <c r="D110" s="1237"/>
      <c r="E110" s="1237"/>
      <c r="F110" s="1237"/>
      <c r="G110" s="1237"/>
      <c r="H110" s="1081">
        <v>1</v>
      </c>
      <c r="I110" s="1259"/>
      <c r="J110" s="1260"/>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7"/>
      <c r="X110" s="1233"/>
      <c r="Y110" s="1247"/>
      <c r="Z110" s="1233"/>
      <c r="AA110" s="672"/>
      <c r="AB110" s="1207"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37"/>
      <c r="B111" s="1237"/>
      <c r="C111" s="1237"/>
      <c r="D111" s="1237"/>
      <c r="E111" s="1237"/>
      <c r="F111" s="1237"/>
      <c r="G111" s="1237"/>
      <c r="H111" s="1081"/>
      <c r="I111" s="1259"/>
      <c r="J111" s="1260"/>
      <c r="K111" s="1070"/>
      <c r="L111" s="602"/>
      <c r="M111" s="648"/>
      <c r="N111" s="648"/>
      <c r="O111" s="564"/>
      <c r="P111" s="495"/>
      <c r="Q111" s="495"/>
      <c r="R111" s="495"/>
      <c r="S111" s="495"/>
      <c r="T111" s="495"/>
      <c r="U111" s="561"/>
      <c r="V111" s="586"/>
      <c r="W111" s="1232"/>
      <c r="X111" s="1233"/>
      <c r="Y111" s="1232"/>
      <c r="Z111" s="1233"/>
      <c r="AA111" s="539"/>
      <c r="AB111" s="1207"/>
      <c r="AC111" s="587"/>
      <c r="AD111" s="587"/>
      <c r="AE111" s="587"/>
      <c r="AF111" s="591">
        <f ca="1">OFFSET(AF111,-1,0)</f>
        <v>0</v>
      </c>
      <c r="AG111" s="587"/>
      <c r="AH111" s="587"/>
      <c r="AI111" s="587"/>
      <c r="AJ111" s="587"/>
      <c r="AK111" s="587"/>
      <c r="AL111" s="587"/>
      <c r="AM111" s="587"/>
      <c r="AN111" s="587"/>
    </row>
    <row r="112" spans="1:40" s="524" customFormat="1" ht="15" customHeight="1">
      <c r="A112" s="1237"/>
      <c r="B112" s="1237"/>
      <c r="C112" s="1237"/>
      <c r="D112" s="1237"/>
      <c r="E112" s="1237"/>
      <c r="F112" s="1237"/>
      <c r="G112" s="1237"/>
      <c r="H112" s="1081"/>
      <c r="I112" s="1259"/>
      <c r="J112" s="1260"/>
      <c r="K112" s="1072"/>
      <c r="L112" s="540"/>
      <c r="M112" s="559" t="s">
        <v>41</v>
      </c>
      <c r="N112" s="553"/>
      <c r="O112" s="547"/>
      <c r="P112" s="547"/>
      <c r="Q112" s="547"/>
      <c r="R112" s="547"/>
      <c r="S112" s="547"/>
      <c r="T112" s="547"/>
      <c r="U112" s="547"/>
      <c r="V112" s="547"/>
      <c r="W112" s="565"/>
      <c r="X112" s="566"/>
      <c r="Y112" s="565"/>
      <c r="Z112" s="553"/>
      <c r="AA112" s="562"/>
      <c r="AB112" s="1207"/>
      <c r="AC112" s="589"/>
      <c r="AD112" s="589"/>
      <c r="AE112" s="589"/>
      <c r="AF112" s="589"/>
      <c r="AG112" s="589"/>
      <c r="AH112" s="589"/>
      <c r="AI112" s="589"/>
      <c r="AJ112" s="589"/>
      <c r="AK112" s="589"/>
      <c r="AL112" s="589"/>
      <c r="AM112" s="589"/>
      <c r="AN112" s="589"/>
    </row>
    <row r="113" spans="1:40" s="524" customFormat="1" ht="15" customHeight="1">
      <c r="A113" s="1237"/>
      <c r="B113" s="1237"/>
      <c r="C113" s="1237"/>
      <c r="D113" s="1237"/>
      <c r="E113" s="1237"/>
      <c r="F113" s="1237"/>
      <c r="G113" s="1081"/>
      <c r="H113" s="1081"/>
      <c r="I113" s="1259"/>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7"/>
      <c r="B114" s="1237"/>
      <c r="C114" s="1237"/>
      <c r="D114" s="1237"/>
      <c r="E114" s="1237"/>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7"/>
      <c r="B115" s="1237"/>
      <c r="C115" s="1237"/>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7"/>
      <c r="B116" s="1237"/>
      <c r="C116" s="1237"/>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7"/>
      <c r="B117" s="1237"/>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7"/>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7">
        <v>1</v>
      </c>
      <c r="B125" s="942"/>
      <c r="C125" s="942"/>
      <c r="D125" s="942"/>
      <c r="E125" s="943"/>
      <c r="F125" s="944"/>
      <c r="G125" s="944"/>
      <c r="H125" s="944"/>
      <c r="I125" s="945"/>
      <c r="J125" s="940"/>
      <c r="K125" s="947"/>
      <c r="L125" s="595">
        <f>mergeValue(A125)</f>
        <v>1</v>
      </c>
      <c r="M125" s="643" t="s">
        <v>20</v>
      </c>
      <c r="N125" s="582"/>
      <c r="O125" s="1249"/>
      <c r="P125" s="1249"/>
      <c r="Q125" s="1249"/>
      <c r="R125" s="1249"/>
      <c r="S125" s="1249"/>
      <c r="T125" s="1249"/>
      <c r="U125" s="1249"/>
      <c r="V125" s="1249"/>
      <c r="W125" s="632" t="s">
        <v>659</v>
      </c>
      <c r="X125" s="587"/>
      <c r="Y125" s="587"/>
      <c r="Z125" s="587"/>
      <c r="AA125" s="587"/>
      <c r="AB125" s="587"/>
      <c r="AC125" s="587"/>
      <c r="AD125" s="587"/>
      <c r="AE125" s="587"/>
      <c r="AF125" s="587"/>
      <c r="AG125" s="587"/>
      <c r="AH125" s="587"/>
    </row>
    <row r="126" spans="1:40" s="525" customFormat="1" ht="22.5">
      <c r="A126" s="1237"/>
      <c r="B126" s="1237">
        <v>1</v>
      </c>
      <c r="C126" s="942"/>
      <c r="D126" s="942"/>
      <c r="E126" s="944"/>
      <c r="F126" s="944"/>
      <c r="G126" s="944"/>
      <c r="H126" s="944"/>
      <c r="I126" s="939"/>
      <c r="J126" s="938"/>
      <c r="K126" s="941"/>
      <c r="L126" s="595" t="str">
        <f>mergeValue(A126) &amp;"."&amp; mergeValue(B126)</f>
        <v>1.1</v>
      </c>
      <c r="M126" s="548" t="s">
        <v>16</v>
      </c>
      <c r="N126" s="582"/>
      <c r="O126" s="1249"/>
      <c r="P126" s="1249"/>
      <c r="Q126" s="1249"/>
      <c r="R126" s="1249"/>
      <c r="S126" s="1249"/>
      <c r="T126" s="1249"/>
      <c r="U126" s="1249"/>
      <c r="V126" s="1249"/>
      <c r="W126" s="632" t="s">
        <v>477</v>
      </c>
      <c r="X126" s="587"/>
      <c r="Y126" s="587"/>
      <c r="Z126" s="587"/>
      <c r="AA126" s="587"/>
      <c r="AB126" s="587"/>
      <c r="AC126" s="587"/>
      <c r="AD126" s="587"/>
      <c r="AE126" s="587"/>
      <c r="AF126" s="587"/>
      <c r="AG126" s="587"/>
      <c r="AH126" s="587"/>
    </row>
    <row r="127" spans="1:40" s="525" customFormat="1" ht="22.5">
      <c r="A127" s="1237"/>
      <c r="B127" s="1237"/>
      <c r="C127" s="1237">
        <v>1</v>
      </c>
      <c r="D127" s="942"/>
      <c r="E127" s="944"/>
      <c r="F127" s="944"/>
      <c r="G127" s="944"/>
      <c r="H127" s="944"/>
      <c r="I127" s="946"/>
      <c r="J127" s="938"/>
      <c r="K127" s="941"/>
      <c r="L127" s="595" t="str">
        <f>mergeValue(A127) &amp;"."&amp; mergeValue(B127)&amp;"."&amp; mergeValue(C127)</f>
        <v>1.1.1</v>
      </c>
      <c r="M127" s="549" t="s">
        <v>7</v>
      </c>
      <c r="N127" s="582"/>
      <c r="O127" s="1249"/>
      <c r="P127" s="1249"/>
      <c r="Q127" s="1249"/>
      <c r="R127" s="1249"/>
      <c r="S127" s="1249"/>
      <c r="T127" s="1249"/>
      <c r="U127" s="1249"/>
      <c r="V127" s="1249"/>
      <c r="W127" s="632" t="s">
        <v>634</v>
      </c>
      <c r="X127" s="587"/>
      <c r="Y127" s="587"/>
      <c r="Z127" s="587"/>
      <c r="AA127" s="587"/>
      <c r="AB127" s="587"/>
      <c r="AC127" s="587"/>
      <c r="AD127" s="587"/>
      <c r="AE127" s="587"/>
      <c r="AF127" s="587"/>
      <c r="AG127" s="587"/>
      <c r="AH127" s="587"/>
    </row>
    <row r="128" spans="1:40" s="525" customFormat="1" ht="22.5">
      <c r="A128" s="1237"/>
      <c r="B128" s="1237"/>
      <c r="C128" s="1237"/>
      <c r="D128" s="1237">
        <v>1</v>
      </c>
      <c r="E128" s="944"/>
      <c r="F128" s="944"/>
      <c r="G128" s="944"/>
      <c r="H128" s="944"/>
      <c r="I128" s="946"/>
      <c r="J128" s="938"/>
      <c r="K128" s="941"/>
      <c r="L128" s="595" t="str">
        <f>mergeValue(A128) &amp;"."&amp; mergeValue(B128)&amp;"."&amp; mergeValue(C128)&amp;"."&amp; mergeValue(D128)</f>
        <v>1.1.1.1</v>
      </c>
      <c r="M128" s="550" t="s">
        <v>22</v>
      </c>
      <c r="N128" s="582"/>
      <c r="O128" s="1249"/>
      <c r="P128" s="1249"/>
      <c r="Q128" s="1249"/>
      <c r="R128" s="1249"/>
      <c r="S128" s="1249"/>
      <c r="T128" s="1249"/>
      <c r="U128" s="1249"/>
      <c r="V128" s="1249"/>
      <c r="W128" s="632" t="s">
        <v>635</v>
      </c>
      <c r="X128" s="587"/>
      <c r="Y128" s="587"/>
      <c r="Z128" s="587"/>
      <c r="AA128" s="587"/>
      <c r="AB128" s="587"/>
      <c r="AC128" s="587"/>
      <c r="AD128" s="587"/>
      <c r="AE128" s="587"/>
      <c r="AF128" s="587"/>
      <c r="AG128" s="587"/>
      <c r="AH128" s="587"/>
    </row>
    <row r="129" spans="1:34" s="525" customFormat="1" ht="11.25" hidden="1" customHeight="1">
      <c r="A129" s="1237"/>
      <c r="B129" s="1237"/>
      <c r="C129" s="1237"/>
      <c r="D129" s="1237"/>
      <c r="E129" s="1237">
        <v>1</v>
      </c>
      <c r="F129" s="944"/>
      <c r="G129" s="944"/>
      <c r="H129" s="942">
        <v>1</v>
      </c>
      <c r="I129" s="1237">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7"/>
      <c r="B130" s="1237"/>
      <c r="C130" s="1237"/>
      <c r="D130" s="1237"/>
      <c r="E130" s="1237"/>
      <c r="F130" s="1237">
        <v>1</v>
      </c>
      <c r="G130" s="942"/>
      <c r="H130" s="942"/>
      <c r="I130" s="1237"/>
      <c r="J130" s="1237">
        <v>1</v>
      </c>
      <c r="K130" s="950"/>
      <c r="L130" s="595" t="str">
        <f>mergeValue(A130) &amp;"."&amp; mergeValue(B130)&amp;"."&amp; mergeValue(C130)&amp;"."&amp; mergeValue(D130)&amp;"."&amp;  mergeValue(F130)</f>
        <v>1.1.1.1.1</v>
      </c>
      <c r="M130" s="557" t="s">
        <v>10</v>
      </c>
      <c r="N130" s="583"/>
      <c r="O130" s="1239"/>
      <c r="P130" s="1239"/>
      <c r="Q130" s="1239"/>
      <c r="R130" s="1239"/>
      <c r="S130" s="1239"/>
      <c r="T130" s="1239"/>
      <c r="U130" s="1239"/>
      <c r="V130" s="1239"/>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37"/>
      <c r="B131" s="1237"/>
      <c r="C131" s="1237"/>
      <c r="D131" s="1237"/>
      <c r="E131" s="1237"/>
      <c r="F131" s="1237"/>
      <c r="G131" s="942">
        <v>1</v>
      </c>
      <c r="H131" s="942"/>
      <c r="I131" s="1237"/>
      <c r="J131" s="1237"/>
      <c r="K131" s="950">
        <v>1</v>
      </c>
      <c r="L131" s="595" t="str">
        <f>mergeValue(A131) &amp;"."&amp; mergeValue(B131)&amp;"."&amp; mergeValue(C131)&amp;"."&amp; mergeValue(D131)&amp;"."&amp; mergeValue(F131)&amp;"."&amp; mergeValue(G131)</f>
        <v>1.1.1.1.1.1</v>
      </c>
      <c r="M131" s="1071"/>
      <c r="N131" s="588"/>
      <c r="O131" s="564"/>
      <c r="P131" s="564"/>
      <c r="Q131" s="1096"/>
      <c r="R131" s="1247"/>
      <c r="S131" s="1233" t="s">
        <v>84</v>
      </c>
      <c r="T131" s="1247"/>
      <c r="U131" s="1233" t="s">
        <v>85</v>
      </c>
      <c r="V131" s="580"/>
      <c r="W131" s="1207"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7"/>
      <c r="B132" s="1237"/>
      <c r="C132" s="1237"/>
      <c r="D132" s="1237"/>
      <c r="E132" s="1237"/>
      <c r="F132" s="1237"/>
      <c r="G132" s="942"/>
      <c r="H132" s="942"/>
      <c r="I132" s="1237"/>
      <c r="J132" s="1237"/>
      <c r="K132" s="950"/>
      <c r="L132" s="602"/>
      <c r="M132" s="648"/>
      <c r="N132" s="588"/>
      <c r="O132" s="564"/>
      <c r="P132" s="564"/>
      <c r="Q132" s="586" t="str">
        <f>R131 &amp; "-" &amp; T131</f>
        <v>-</v>
      </c>
      <c r="R132" s="1232"/>
      <c r="S132" s="1233"/>
      <c r="T132" s="1232"/>
      <c r="U132" s="1233"/>
      <c r="V132" s="580"/>
      <c r="W132" s="1207"/>
      <c r="X132" s="587"/>
      <c r="Y132" s="587"/>
      <c r="Z132" s="587"/>
      <c r="AA132" s="587"/>
      <c r="AB132" s="587"/>
      <c r="AC132" s="587"/>
      <c r="AD132" s="587"/>
      <c r="AE132" s="587"/>
      <c r="AF132" s="587"/>
      <c r="AG132" s="587"/>
      <c r="AH132" s="587"/>
    </row>
    <row r="133" spans="1:34" s="524" customFormat="1" ht="15" customHeight="1">
      <c r="A133" s="1237"/>
      <c r="B133" s="1237"/>
      <c r="C133" s="1237"/>
      <c r="D133" s="1237"/>
      <c r="E133" s="1237"/>
      <c r="F133" s="1237"/>
      <c r="G133" s="944"/>
      <c r="H133" s="942"/>
      <c r="I133" s="1237"/>
      <c r="J133" s="1237"/>
      <c r="K133" s="949"/>
      <c r="L133" s="540"/>
      <c r="M133" s="558" t="s">
        <v>25</v>
      </c>
      <c r="N133" s="553"/>
      <c r="O133" s="547"/>
      <c r="P133" s="547"/>
      <c r="Q133" s="547"/>
      <c r="R133" s="575"/>
      <c r="S133" s="566"/>
      <c r="T133" s="565"/>
      <c r="U133" s="553"/>
      <c r="V133" s="562"/>
      <c r="W133" s="1207"/>
      <c r="X133" s="589"/>
      <c r="Y133" s="589"/>
      <c r="Z133" s="589"/>
      <c r="AA133" s="589"/>
      <c r="AB133" s="589"/>
      <c r="AC133" s="589"/>
      <c r="AD133" s="589"/>
      <c r="AE133" s="589"/>
      <c r="AF133" s="589"/>
      <c r="AG133" s="589"/>
      <c r="AH133" s="589"/>
    </row>
    <row r="134" spans="1:34" s="524" customFormat="1" ht="15" customHeight="1">
      <c r="A134" s="1237"/>
      <c r="B134" s="1237"/>
      <c r="C134" s="1237"/>
      <c r="D134" s="1237"/>
      <c r="E134" s="1237"/>
      <c r="F134" s="944"/>
      <c r="G134" s="944"/>
      <c r="H134" s="942"/>
      <c r="I134" s="1237"/>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7"/>
      <c r="B135" s="1237"/>
      <c r="C135" s="1237"/>
      <c r="D135" s="1237"/>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7"/>
      <c r="B136" s="1237"/>
      <c r="C136" s="1237"/>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7"/>
      <c r="B137" s="1237"/>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7"/>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7">
        <v>1</v>
      </c>
      <c r="B143" s="960"/>
      <c r="C143" s="960"/>
      <c r="D143" s="960"/>
      <c r="E143" s="961"/>
      <c r="F143" s="962"/>
      <c r="G143" s="962"/>
      <c r="H143" s="962"/>
      <c r="I143" s="963"/>
      <c r="J143" s="958"/>
      <c r="K143" s="965"/>
      <c r="L143" s="595">
        <f>mergeValue(A143)</f>
        <v>1</v>
      </c>
      <c r="M143" s="643" t="s">
        <v>20</v>
      </c>
      <c r="N143" s="582"/>
      <c r="O143" s="1249"/>
      <c r="P143" s="1249"/>
      <c r="Q143" s="1249"/>
      <c r="R143" s="1249"/>
      <c r="S143" s="1249"/>
      <c r="T143" s="1249"/>
      <c r="U143" s="1249"/>
      <c r="V143" s="1249"/>
      <c r="W143" s="632" t="s">
        <v>659</v>
      </c>
      <c r="X143" s="587"/>
      <c r="Y143" s="587"/>
      <c r="Z143" s="587"/>
      <c r="AA143" s="587"/>
      <c r="AB143" s="587"/>
      <c r="AC143" s="587"/>
      <c r="AD143" s="587"/>
      <c r="AE143" s="587"/>
      <c r="AF143" s="587"/>
      <c r="AG143" s="587"/>
      <c r="AH143" s="587"/>
    </row>
    <row r="144" spans="1:34" s="525" customFormat="1" ht="22.5">
      <c r="A144" s="1237"/>
      <c r="B144" s="1237">
        <v>1</v>
      </c>
      <c r="C144" s="960"/>
      <c r="D144" s="960"/>
      <c r="E144" s="962"/>
      <c r="F144" s="962"/>
      <c r="G144" s="962"/>
      <c r="H144" s="962"/>
      <c r="I144" s="957"/>
      <c r="J144" s="956"/>
      <c r="K144" s="959"/>
      <c r="L144" s="595" t="str">
        <f>mergeValue(A144) &amp;"."&amp; mergeValue(B144)</f>
        <v>1.1</v>
      </c>
      <c r="M144" s="548" t="s">
        <v>16</v>
      </c>
      <c r="N144" s="582"/>
      <c r="O144" s="1249"/>
      <c r="P144" s="1249"/>
      <c r="Q144" s="1249"/>
      <c r="R144" s="1249"/>
      <c r="S144" s="1249"/>
      <c r="T144" s="1249"/>
      <c r="U144" s="1249"/>
      <c r="V144" s="1249"/>
      <c r="W144" s="632" t="s">
        <v>477</v>
      </c>
      <c r="X144" s="587"/>
      <c r="Y144" s="587"/>
      <c r="Z144" s="587"/>
      <c r="AA144" s="587"/>
      <c r="AB144" s="587"/>
      <c r="AC144" s="587"/>
      <c r="AD144" s="587"/>
      <c r="AE144" s="587"/>
      <c r="AF144" s="587"/>
      <c r="AG144" s="587"/>
      <c r="AH144" s="587"/>
    </row>
    <row r="145" spans="1:35" s="525" customFormat="1" ht="22.5">
      <c r="A145" s="1237"/>
      <c r="B145" s="1237"/>
      <c r="C145" s="1237">
        <v>1</v>
      </c>
      <c r="D145" s="960"/>
      <c r="E145" s="962"/>
      <c r="F145" s="962"/>
      <c r="G145" s="962"/>
      <c r="H145" s="962"/>
      <c r="I145" s="964"/>
      <c r="J145" s="956"/>
      <c r="K145" s="959"/>
      <c r="L145" s="595" t="str">
        <f>mergeValue(A145) &amp;"."&amp; mergeValue(B145)&amp;"."&amp; mergeValue(C145)</f>
        <v>1.1.1</v>
      </c>
      <c r="M145" s="549" t="s">
        <v>7</v>
      </c>
      <c r="N145" s="582"/>
      <c r="O145" s="1249"/>
      <c r="P145" s="1249"/>
      <c r="Q145" s="1249"/>
      <c r="R145" s="1249"/>
      <c r="S145" s="1249"/>
      <c r="T145" s="1249"/>
      <c r="U145" s="1249"/>
      <c r="V145" s="1249"/>
      <c r="W145" s="632" t="s">
        <v>634</v>
      </c>
      <c r="X145" s="587"/>
      <c r="Y145" s="587"/>
      <c r="Z145" s="587"/>
      <c r="AA145" s="587"/>
      <c r="AB145" s="587"/>
      <c r="AC145" s="587"/>
      <c r="AD145" s="587"/>
      <c r="AE145" s="587"/>
      <c r="AF145" s="587"/>
      <c r="AG145" s="587"/>
      <c r="AH145" s="587"/>
    </row>
    <row r="146" spans="1:35" s="525" customFormat="1" ht="22.5">
      <c r="A146" s="1237"/>
      <c r="B146" s="1237"/>
      <c r="C146" s="1237"/>
      <c r="D146" s="1237">
        <v>1</v>
      </c>
      <c r="E146" s="962"/>
      <c r="F146" s="962"/>
      <c r="G146" s="962"/>
      <c r="H146" s="962"/>
      <c r="I146" s="964"/>
      <c r="J146" s="956"/>
      <c r="K146" s="959"/>
      <c r="L146" s="595" t="str">
        <f>mergeValue(A146) &amp;"."&amp; mergeValue(B146)&amp;"."&amp; mergeValue(C146)&amp;"."&amp; mergeValue(D146)</f>
        <v>1.1.1.1</v>
      </c>
      <c r="M146" s="550" t="s">
        <v>22</v>
      </c>
      <c r="N146" s="582"/>
      <c r="O146" s="1249"/>
      <c r="P146" s="1249"/>
      <c r="Q146" s="1249"/>
      <c r="R146" s="1249"/>
      <c r="S146" s="1249"/>
      <c r="T146" s="1249"/>
      <c r="U146" s="1249"/>
      <c r="V146" s="1249"/>
      <c r="W146" s="632" t="s">
        <v>635</v>
      </c>
      <c r="X146" s="587"/>
      <c r="Y146" s="587"/>
      <c r="Z146" s="587"/>
      <c r="AA146" s="587"/>
      <c r="AB146" s="587"/>
      <c r="AC146" s="587"/>
      <c r="AD146" s="587"/>
      <c r="AE146" s="587"/>
      <c r="AF146" s="587"/>
      <c r="AG146" s="587"/>
      <c r="AH146" s="587"/>
    </row>
    <row r="147" spans="1:35" s="525" customFormat="1" ht="11.25" hidden="1" customHeight="1">
      <c r="A147" s="1237"/>
      <c r="B147" s="1237"/>
      <c r="C147" s="1237"/>
      <c r="D147" s="1237"/>
      <c r="E147" s="1237">
        <v>1</v>
      </c>
      <c r="F147" s="962"/>
      <c r="G147" s="962"/>
      <c r="H147" s="960">
        <v>1</v>
      </c>
      <c r="I147" s="1237">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7"/>
      <c r="B148" s="1237"/>
      <c r="C148" s="1237"/>
      <c r="D148" s="1237"/>
      <c r="E148" s="1237"/>
      <c r="F148" s="1237">
        <v>1</v>
      </c>
      <c r="G148" s="960"/>
      <c r="H148" s="960"/>
      <c r="I148" s="1237"/>
      <c r="J148" s="1237">
        <v>1</v>
      </c>
      <c r="K148" s="968"/>
      <c r="L148" s="595" t="str">
        <f>mergeValue(A148) &amp;"."&amp; mergeValue(B148)&amp;"."&amp; mergeValue(C148)&amp;"."&amp; mergeValue(D148)&amp;"."&amp;  mergeValue(F148)</f>
        <v>1.1.1.1.1</v>
      </c>
      <c r="M148" s="557" t="s">
        <v>10</v>
      </c>
      <c r="N148" s="583"/>
      <c r="O148" s="1239"/>
      <c r="P148" s="1239"/>
      <c r="Q148" s="1239"/>
      <c r="R148" s="1239"/>
      <c r="S148" s="1239"/>
      <c r="T148" s="1239"/>
      <c r="U148" s="1239"/>
      <c r="V148" s="1239"/>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37"/>
      <c r="B149" s="1237"/>
      <c r="C149" s="1237"/>
      <c r="D149" s="1237"/>
      <c r="E149" s="1237"/>
      <c r="F149" s="1237"/>
      <c r="G149" s="960">
        <v>1</v>
      </c>
      <c r="H149" s="960"/>
      <c r="I149" s="1237"/>
      <c r="J149" s="1237"/>
      <c r="K149" s="968">
        <v>1</v>
      </c>
      <c r="L149" s="595" t="str">
        <f>mergeValue(A149) &amp;"."&amp; mergeValue(B149)&amp;"."&amp; mergeValue(C149)&amp;"."&amp; mergeValue(D149)&amp;"."&amp; mergeValue(F149)&amp;"."&amp; mergeValue(G149)</f>
        <v>1.1.1.1.1.1</v>
      </c>
      <c r="M149" s="1071"/>
      <c r="N149" s="588"/>
      <c r="O149" s="564"/>
      <c r="P149" s="564"/>
      <c r="Q149" s="1096"/>
      <c r="R149" s="1247"/>
      <c r="S149" s="1233" t="s">
        <v>84</v>
      </c>
      <c r="T149" s="1247"/>
      <c r="U149" s="1233" t="s">
        <v>85</v>
      </c>
      <c r="V149" s="580"/>
      <c r="W149" s="1207"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7"/>
      <c r="B150" s="1237"/>
      <c r="C150" s="1237"/>
      <c r="D150" s="1237"/>
      <c r="E150" s="1237"/>
      <c r="F150" s="1237"/>
      <c r="G150" s="960"/>
      <c r="H150" s="960"/>
      <c r="I150" s="1237"/>
      <c r="J150" s="1237"/>
      <c r="K150" s="968"/>
      <c r="L150" s="602"/>
      <c r="M150" s="648"/>
      <c r="N150" s="588"/>
      <c r="O150" s="564"/>
      <c r="P150" s="564"/>
      <c r="Q150" s="586" t="str">
        <f>R149 &amp; "-" &amp; T149</f>
        <v>-</v>
      </c>
      <c r="R150" s="1232"/>
      <c r="S150" s="1233"/>
      <c r="T150" s="1232"/>
      <c r="U150" s="1233"/>
      <c r="V150" s="580"/>
      <c r="W150" s="1207"/>
      <c r="X150" s="587"/>
      <c r="Y150" s="587"/>
      <c r="Z150" s="587"/>
      <c r="AA150" s="587"/>
      <c r="AB150" s="587"/>
      <c r="AC150" s="587"/>
      <c r="AD150" s="587"/>
      <c r="AE150" s="587"/>
      <c r="AF150" s="587"/>
      <c r="AG150" s="587"/>
      <c r="AH150" s="587"/>
    </row>
    <row r="151" spans="1:35" s="524" customFormat="1" ht="15" customHeight="1">
      <c r="A151" s="1237"/>
      <c r="B151" s="1237"/>
      <c r="C151" s="1237"/>
      <c r="D151" s="1237"/>
      <c r="E151" s="1237"/>
      <c r="F151" s="1237"/>
      <c r="G151" s="962"/>
      <c r="H151" s="960"/>
      <c r="I151" s="1237"/>
      <c r="J151" s="1237"/>
      <c r="K151" s="967"/>
      <c r="L151" s="540"/>
      <c r="M151" s="558" t="s">
        <v>25</v>
      </c>
      <c r="N151" s="553"/>
      <c r="O151" s="547"/>
      <c r="P151" s="547"/>
      <c r="Q151" s="547"/>
      <c r="R151" s="575"/>
      <c r="S151" s="566"/>
      <c r="T151" s="565"/>
      <c r="U151" s="553"/>
      <c r="V151" s="562"/>
      <c r="W151" s="1207"/>
      <c r="X151" s="589"/>
      <c r="Y151" s="589"/>
      <c r="Z151" s="589"/>
      <c r="AA151" s="589"/>
      <c r="AB151" s="589"/>
      <c r="AC151" s="589"/>
      <c r="AD151" s="589"/>
      <c r="AE151" s="589"/>
      <c r="AF151" s="589"/>
      <c r="AG151" s="589"/>
      <c r="AH151" s="589"/>
    </row>
    <row r="152" spans="1:35" s="524" customFormat="1" ht="15" customHeight="1">
      <c r="A152" s="1237"/>
      <c r="B152" s="1237"/>
      <c r="C152" s="1237"/>
      <c r="D152" s="1237"/>
      <c r="E152" s="1237"/>
      <c r="F152" s="962"/>
      <c r="G152" s="962"/>
      <c r="H152" s="960"/>
      <c r="I152" s="1237"/>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7"/>
      <c r="B153" s="1237"/>
      <c r="C153" s="1237"/>
      <c r="D153" s="1237"/>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7"/>
      <c r="B154" s="1237"/>
      <c r="C154" s="1237"/>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7"/>
      <c r="B155" s="1237"/>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7"/>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7">
        <v>1</v>
      </c>
      <c r="B161" s="903"/>
      <c r="C161" s="903"/>
      <c r="D161" s="903"/>
      <c r="E161" s="904"/>
      <c r="F161" s="905"/>
      <c r="G161" s="905"/>
      <c r="H161" s="905"/>
      <c r="I161" s="906"/>
      <c r="J161" s="901"/>
      <c r="K161" s="908"/>
      <c r="L161" s="595">
        <f>mergeValue(A161)</f>
        <v>1</v>
      </c>
      <c r="M161" s="643" t="s">
        <v>20</v>
      </c>
      <c r="N161" s="582"/>
      <c r="O161" s="1290"/>
      <c r="P161" s="1291"/>
      <c r="Q161" s="1291"/>
      <c r="R161" s="1291"/>
      <c r="S161" s="1291"/>
      <c r="T161" s="1291"/>
      <c r="U161" s="1291"/>
      <c r="V161" s="1292"/>
      <c r="W161" s="632" t="s">
        <v>476</v>
      </c>
      <c r="X161" s="587"/>
      <c r="Y161" s="587"/>
      <c r="Z161" s="587"/>
      <c r="AA161" s="587"/>
      <c r="AB161" s="587"/>
      <c r="AC161" s="587"/>
      <c r="AD161" s="587"/>
      <c r="AE161" s="587"/>
      <c r="AF161" s="587"/>
      <c r="AG161" s="587"/>
    </row>
    <row r="162" spans="1:33" s="525" customFormat="1" ht="22.5">
      <c r="A162" s="1237"/>
      <c r="B162" s="1237">
        <v>1</v>
      </c>
      <c r="C162" s="903"/>
      <c r="D162" s="903"/>
      <c r="E162" s="905"/>
      <c r="F162" s="905"/>
      <c r="G162" s="905"/>
      <c r="H162" s="905"/>
      <c r="I162" s="900"/>
      <c r="J162" s="899"/>
      <c r="K162" s="902"/>
      <c r="L162" s="595" t="str">
        <f>mergeValue(A162) &amp;"."&amp; mergeValue(B162)</f>
        <v>1.1</v>
      </c>
      <c r="M162" s="548" t="s">
        <v>16</v>
      </c>
      <c r="N162" s="582"/>
      <c r="O162" s="1290"/>
      <c r="P162" s="1291"/>
      <c r="Q162" s="1291"/>
      <c r="R162" s="1291"/>
      <c r="S162" s="1291"/>
      <c r="T162" s="1291"/>
      <c r="U162" s="1291"/>
      <c r="V162" s="1292"/>
      <c r="W162" s="632" t="s">
        <v>477</v>
      </c>
      <c r="X162" s="587"/>
      <c r="Y162" s="587"/>
      <c r="Z162" s="587"/>
      <c r="AA162" s="587"/>
      <c r="AB162" s="587"/>
      <c r="AC162" s="587"/>
      <c r="AD162" s="587"/>
      <c r="AE162" s="587"/>
      <c r="AF162" s="587"/>
      <c r="AG162" s="587"/>
    </row>
    <row r="163" spans="1:33" s="525" customFormat="1" ht="22.5">
      <c r="A163" s="1237"/>
      <c r="B163" s="1237"/>
      <c r="C163" s="1237">
        <v>1</v>
      </c>
      <c r="D163" s="903"/>
      <c r="E163" s="905"/>
      <c r="F163" s="905"/>
      <c r="G163" s="905"/>
      <c r="H163" s="905"/>
      <c r="I163" s="907"/>
      <c r="J163" s="899"/>
      <c r="K163" s="902"/>
      <c r="L163" s="595" t="str">
        <f>mergeValue(A163) &amp;"."&amp; mergeValue(B163)&amp;"."&amp; mergeValue(C163)</f>
        <v>1.1.1</v>
      </c>
      <c r="M163" s="549" t="s">
        <v>7</v>
      </c>
      <c r="N163" s="582"/>
      <c r="O163" s="1290"/>
      <c r="P163" s="1291"/>
      <c r="Q163" s="1291"/>
      <c r="R163" s="1291"/>
      <c r="S163" s="1291"/>
      <c r="T163" s="1291"/>
      <c r="U163" s="1291"/>
      <c r="V163" s="1292"/>
      <c r="W163" s="632" t="s">
        <v>634</v>
      </c>
      <c r="X163" s="587"/>
      <c r="Y163" s="587"/>
      <c r="Z163" s="587"/>
      <c r="AA163" s="587"/>
      <c r="AB163" s="587"/>
      <c r="AC163" s="587"/>
      <c r="AD163" s="587"/>
      <c r="AE163" s="587"/>
      <c r="AF163" s="587"/>
      <c r="AG163" s="587"/>
    </row>
    <row r="164" spans="1:33" s="525" customFormat="1" ht="22.5">
      <c r="A164" s="1237"/>
      <c r="B164" s="1237"/>
      <c r="C164" s="1237"/>
      <c r="D164" s="1237">
        <v>1</v>
      </c>
      <c r="E164" s="905"/>
      <c r="F164" s="905"/>
      <c r="G164" s="905"/>
      <c r="H164" s="905"/>
      <c r="I164" s="907"/>
      <c r="J164" s="899"/>
      <c r="K164" s="902"/>
      <c r="L164" s="595" t="str">
        <f>mergeValue(A164) &amp;"."&amp; mergeValue(B164)&amp;"."&amp; mergeValue(C164)&amp;"."&amp; mergeValue(D164)</f>
        <v>1.1.1.1</v>
      </c>
      <c r="M164" s="550" t="s">
        <v>22</v>
      </c>
      <c r="N164" s="582"/>
      <c r="O164" s="1290"/>
      <c r="P164" s="1291"/>
      <c r="Q164" s="1291"/>
      <c r="R164" s="1291"/>
      <c r="S164" s="1291"/>
      <c r="T164" s="1291"/>
      <c r="U164" s="1291"/>
      <c r="V164" s="1292"/>
      <c r="W164" s="632" t="s">
        <v>635</v>
      </c>
      <c r="X164" s="587"/>
      <c r="Y164" s="587"/>
      <c r="Z164" s="587"/>
      <c r="AA164" s="587"/>
      <c r="AB164" s="587"/>
      <c r="AC164" s="587"/>
      <c r="AD164" s="587"/>
      <c r="AE164" s="587"/>
      <c r="AF164" s="587"/>
      <c r="AG164" s="587"/>
    </row>
    <row r="165" spans="1:33" s="525" customFormat="1" ht="101.25">
      <c r="A165" s="1237"/>
      <c r="B165" s="1237"/>
      <c r="C165" s="1237"/>
      <c r="D165" s="1237"/>
      <c r="E165" s="1237">
        <v>1</v>
      </c>
      <c r="F165" s="905"/>
      <c r="G165" s="905"/>
      <c r="H165" s="903">
        <v>1</v>
      </c>
      <c r="I165" s="1237">
        <v>1</v>
      </c>
      <c r="J165" s="905"/>
      <c r="K165" s="910"/>
      <c r="L165" s="595" t="str">
        <f>mergeValue(A165) &amp;"."&amp; mergeValue(B165)&amp;"."&amp; mergeValue(C165)&amp;"."&amp; mergeValue(D165)&amp;"."&amp; mergeValue(E165)</f>
        <v>1.1.1.1.1</v>
      </c>
      <c r="M165" s="556" t="s">
        <v>9</v>
      </c>
      <c r="N165" s="583"/>
      <c r="O165" s="1240"/>
      <c r="P165" s="1241"/>
      <c r="Q165" s="1241"/>
      <c r="R165" s="1241"/>
      <c r="S165" s="1241"/>
      <c r="T165" s="1241"/>
      <c r="U165" s="1241"/>
      <c r="V165" s="1242"/>
      <c r="W165" s="632" t="s">
        <v>639</v>
      </c>
      <c r="X165" s="587"/>
      <c r="Y165" s="587"/>
      <c r="Z165" s="587"/>
      <c r="AA165" s="587"/>
      <c r="AB165" s="587"/>
      <c r="AC165" s="587"/>
      <c r="AD165" s="587"/>
      <c r="AE165" s="587"/>
      <c r="AF165" s="587"/>
      <c r="AG165" s="587"/>
    </row>
    <row r="166" spans="1:33" s="525" customFormat="1" ht="90">
      <c r="A166" s="1237"/>
      <c r="B166" s="1237"/>
      <c r="C166" s="1237"/>
      <c r="D166" s="1237"/>
      <c r="E166" s="1237"/>
      <c r="F166" s="1237">
        <v>1</v>
      </c>
      <c r="G166" s="903"/>
      <c r="H166" s="903"/>
      <c r="I166" s="1237"/>
      <c r="J166" s="1237">
        <v>1</v>
      </c>
      <c r="K166" s="911"/>
      <c r="L166" s="595" t="str">
        <f>mergeValue(A166) &amp;"."&amp; mergeValue(B166)&amp;"."&amp; mergeValue(C166)&amp;"."&amp; mergeValue(D166)&amp;"."&amp; mergeValue(E166)&amp;"."&amp; mergeValue(F166)</f>
        <v>1.1.1.1.1.1</v>
      </c>
      <c r="M166" s="557" t="s">
        <v>10</v>
      </c>
      <c r="N166" s="583"/>
      <c r="O166" s="1240"/>
      <c r="P166" s="1241"/>
      <c r="Q166" s="1241"/>
      <c r="R166" s="1241"/>
      <c r="S166" s="1241"/>
      <c r="T166" s="1241"/>
      <c r="U166" s="1241"/>
      <c r="V166" s="1242"/>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37"/>
      <c r="B167" s="1237"/>
      <c r="C167" s="1237"/>
      <c r="D167" s="1237"/>
      <c r="E167" s="1237"/>
      <c r="F167" s="1237"/>
      <c r="G167" s="903">
        <v>1</v>
      </c>
      <c r="H167" s="903"/>
      <c r="I167" s="1237"/>
      <c r="J167" s="1237"/>
      <c r="K167" s="911">
        <v>1</v>
      </c>
      <c r="L167" s="595" t="str">
        <f>mergeValue(A167) &amp;"."&amp; mergeValue(B167)&amp;"."&amp; mergeValue(C167)&amp;"."&amp; mergeValue(D167)&amp;"."&amp; mergeValue(E167)&amp;"."&amp; mergeValue(F167)&amp;"."&amp; mergeValue(G167)</f>
        <v>1.1.1.1.1.1.1</v>
      </c>
      <c r="M167" s="1071"/>
      <c r="N167" s="588"/>
      <c r="O167" s="1080"/>
      <c r="P167" s="564"/>
      <c r="Q167" s="564"/>
      <c r="R167" s="1247"/>
      <c r="S167" s="1233" t="s">
        <v>84</v>
      </c>
      <c r="T167" s="1247"/>
      <c r="U167" s="1233" t="s">
        <v>84</v>
      </c>
      <c r="V167" s="580"/>
      <c r="W167" s="1207"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37"/>
      <c r="B168" s="1237"/>
      <c r="C168" s="1237"/>
      <c r="D168" s="1237"/>
      <c r="E168" s="1237"/>
      <c r="F168" s="1237"/>
      <c r="G168" s="903"/>
      <c r="H168" s="903"/>
      <c r="I168" s="1237"/>
      <c r="J168" s="1237"/>
      <c r="K168" s="911"/>
      <c r="L168" s="602"/>
      <c r="M168" s="648"/>
      <c r="N168" s="588"/>
      <c r="O168" s="586"/>
      <c r="P168" s="564"/>
      <c r="Q168" s="586" t="str">
        <f>R167 &amp; "-" &amp; T167</f>
        <v>-</v>
      </c>
      <c r="R168" s="1232"/>
      <c r="S168" s="1233"/>
      <c r="T168" s="1232"/>
      <c r="U168" s="1233"/>
      <c r="V168" s="580"/>
      <c r="W168" s="1207"/>
      <c r="X168" s="587"/>
      <c r="Y168" s="587"/>
      <c r="Z168" s="587"/>
      <c r="AA168" s="587"/>
      <c r="AB168" s="587"/>
      <c r="AC168" s="587"/>
      <c r="AD168" s="587"/>
      <c r="AE168" s="587"/>
      <c r="AF168" s="587"/>
      <c r="AG168" s="587"/>
    </row>
    <row r="169" spans="1:33" s="524" customFormat="1" ht="15" customHeight="1">
      <c r="A169" s="1237"/>
      <c r="B169" s="1237"/>
      <c r="C169" s="1237"/>
      <c r="D169" s="1237"/>
      <c r="E169" s="1237"/>
      <c r="F169" s="1237"/>
      <c r="G169" s="905"/>
      <c r="H169" s="903"/>
      <c r="I169" s="1237"/>
      <c r="J169" s="1237"/>
      <c r="K169" s="910"/>
      <c r="L169" s="540"/>
      <c r="M169" s="559" t="s">
        <v>25</v>
      </c>
      <c r="N169" s="553"/>
      <c r="O169" s="547"/>
      <c r="P169" s="547"/>
      <c r="Q169" s="547"/>
      <c r="R169" s="575"/>
      <c r="S169" s="566"/>
      <c r="T169" s="565"/>
      <c r="U169" s="553"/>
      <c r="V169" s="562"/>
      <c r="W169" s="1207"/>
      <c r="X169" s="589"/>
      <c r="Y169" s="589"/>
      <c r="Z169" s="589"/>
      <c r="AA169" s="589"/>
      <c r="AB169" s="589"/>
      <c r="AC169" s="589"/>
      <c r="AD169" s="589"/>
      <c r="AE169" s="589"/>
      <c r="AF169" s="589"/>
      <c r="AG169" s="589"/>
    </row>
    <row r="170" spans="1:33" s="524" customFormat="1" ht="15" customHeight="1">
      <c r="A170" s="1237"/>
      <c r="B170" s="1237"/>
      <c r="C170" s="1237"/>
      <c r="D170" s="1237"/>
      <c r="E170" s="1237"/>
      <c r="F170" s="905"/>
      <c r="G170" s="905"/>
      <c r="H170" s="903"/>
      <c r="I170" s="1237"/>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7"/>
      <c r="B171" s="1237"/>
      <c r="C171" s="1237"/>
      <c r="D171" s="1237"/>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7"/>
      <c r="B172" s="1237"/>
      <c r="C172" s="1237"/>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7"/>
      <c r="B173" s="1237"/>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7"/>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7">
        <v>1</v>
      </c>
      <c r="B179" s="982"/>
      <c r="C179" s="982"/>
      <c r="D179" s="982"/>
      <c r="E179" s="982"/>
      <c r="F179" s="982"/>
      <c r="G179" s="983"/>
      <c r="H179" s="983"/>
      <c r="I179" s="985"/>
      <c r="J179" s="977"/>
      <c r="K179" s="977"/>
      <c r="L179" s="726">
        <f>mergeValue(A179)</f>
        <v>1</v>
      </c>
      <c r="M179" s="643" t="s">
        <v>20</v>
      </c>
      <c r="N179" s="718"/>
      <c r="O179" s="1290"/>
      <c r="P179" s="1291"/>
      <c r="Q179" s="1291"/>
      <c r="R179" s="1291"/>
      <c r="S179" s="1291"/>
      <c r="T179" s="1291"/>
      <c r="U179" s="1291"/>
      <c r="V179" s="1291"/>
      <c r="W179" s="1292"/>
      <c r="X179" s="719" t="s">
        <v>476</v>
      </c>
      <c r="Y179" s="721"/>
      <c r="Z179" s="721"/>
      <c r="AA179" s="721"/>
      <c r="AB179" s="721"/>
      <c r="AC179" s="721"/>
      <c r="AD179" s="721"/>
      <c r="AE179" s="721"/>
      <c r="AF179" s="721"/>
      <c r="AG179" s="721"/>
    </row>
    <row r="180" spans="1:47" s="687" customFormat="1" ht="22.5">
      <c r="A180" s="1237"/>
      <c r="B180" s="1237">
        <v>1</v>
      </c>
      <c r="C180" s="982"/>
      <c r="D180" s="982"/>
      <c r="E180" s="982"/>
      <c r="F180" s="982"/>
      <c r="G180" s="987"/>
      <c r="H180" s="984"/>
      <c r="I180" s="989"/>
      <c r="J180" s="974"/>
      <c r="K180" s="973"/>
      <c r="L180" s="726" t="str">
        <f>mergeValue(A180) &amp;"."&amp; mergeValue(B180)</f>
        <v>1.1</v>
      </c>
      <c r="M180" s="694" t="s">
        <v>16</v>
      </c>
      <c r="N180" s="718"/>
      <c r="O180" s="1290"/>
      <c r="P180" s="1291"/>
      <c r="Q180" s="1291"/>
      <c r="R180" s="1291"/>
      <c r="S180" s="1291"/>
      <c r="T180" s="1291"/>
      <c r="U180" s="1291"/>
      <c r="V180" s="1291"/>
      <c r="W180" s="1292"/>
      <c r="X180" s="719" t="s">
        <v>477</v>
      </c>
      <c r="Y180" s="721"/>
      <c r="Z180" s="721"/>
      <c r="AA180" s="721"/>
      <c r="AB180" s="721"/>
      <c r="AC180" s="721"/>
      <c r="AD180" s="721"/>
      <c r="AE180" s="721"/>
      <c r="AF180" s="721"/>
      <c r="AG180" s="721"/>
    </row>
    <row r="181" spans="1:47" s="687" customFormat="1" ht="22.5">
      <c r="A181" s="1237"/>
      <c r="B181" s="1237"/>
      <c r="C181" s="1237">
        <v>1</v>
      </c>
      <c r="D181" s="982"/>
      <c r="E181" s="982"/>
      <c r="F181" s="982"/>
      <c r="G181" s="987"/>
      <c r="H181" s="984"/>
      <c r="I181" s="990"/>
      <c r="J181" s="974"/>
      <c r="K181" s="973"/>
      <c r="L181" s="726" t="str">
        <f>mergeValue(A181) &amp;"."&amp; mergeValue(B181)&amp;"."&amp; mergeValue(C181)</f>
        <v>1.1.1</v>
      </c>
      <c r="M181" s="695" t="s">
        <v>7</v>
      </c>
      <c r="N181" s="718"/>
      <c r="O181" s="1290"/>
      <c r="P181" s="1291"/>
      <c r="Q181" s="1291"/>
      <c r="R181" s="1291"/>
      <c r="S181" s="1291"/>
      <c r="T181" s="1291"/>
      <c r="U181" s="1291"/>
      <c r="V181" s="1291"/>
      <c r="W181" s="1292"/>
      <c r="X181" s="719" t="s">
        <v>634</v>
      </c>
      <c r="Y181" s="721"/>
      <c r="Z181" s="721"/>
      <c r="AA181" s="721"/>
      <c r="AB181" s="721"/>
      <c r="AC181" s="721"/>
      <c r="AD181" s="721"/>
      <c r="AE181" s="721"/>
      <c r="AF181" s="721"/>
      <c r="AG181" s="721"/>
    </row>
    <row r="182" spans="1:47" s="687" customFormat="1" ht="22.5">
      <c r="A182" s="1237"/>
      <c r="B182" s="1237"/>
      <c r="C182" s="1237"/>
      <c r="D182" s="1237">
        <v>1</v>
      </c>
      <c r="E182" s="982"/>
      <c r="F182" s="982"/>
      <c r="G182" s="987"/>
      <c r="H182" s="984"/>
      <c r="I182" s="990"/>
      <c r="J182" s="988"/>
      <c r="K182" s="973"/>
      <c r="L182" s="726" t="str">
        <f>mergeValue(A182) &amp;"."&amp; mergeValue(B182)&amp;"."&amp; mergeValue(C182)&amp;"."&amp; mergeValue(D182)</f>
        <v>1.1.1.1</v>
      </c>
      <c r="M182" s="696" t="s">
        <v>22</v>
      </c>
      <c r="N182" s="718"/>
      <c r="O182" s="1290"/>
      <c r="P182" s="1291"/>
      <c r="Q182" s="1291"/>
      <c r="R182" s="1291"/>
      <c r="S182" s="1291"/>
      <c r="T182" s="1291"/>
      <c r="U182" s="1291"/>
      <c r="V182" s="1291"/>
      <c r="W182" s="1292"/>
      <c r="X182" s="719" t="s">
        <v>688</v>
      </c>
      <c r="Y182" s="721"/>
      <c r="Z182" s="721"/>
      <c r="AA182" s="721"/>
      <c r="AB182" s="721"/>
      <c r="AC182" s="721"/>
      <c r="AD182" s="721"/>
      <c r="AE182" s="721"/>
      <c r="AF182" s="721"/>
      <c r="AG182" s="721"/>
    </row>
    <row r="183" spans="1:47" s="687" customFormat="1" ht="56.25" customHeight="1">
      <c r="A183" s="1237"/>
      <c r="B183" s="1237"/>
      <c r="C183" s="1237"/>
      <c r="D183" s="1237"/>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37"/>
      <c r="B184" s="1237"/>
      <c r="C184" s="1237"/>
      <c r="D184" s="1237"/>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7"/>
      <c r="B185" s="1237"/>
      <c r="C185" s="1237"/>
      <c r="D185" s="1237"/>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7"/>
      <c r="B186" s="1237"/>
      <c r="C186" s="1237"/>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7"/>
      <c r="B187" s="1237"/>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7"/>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7">
        <v>1</v>
      </c>
      <c r="B193" s="1017"/>
      <c r="C193" s="1017"/>
      <c r="D193" s="1017"/>
      <c r="E193" s="1017"/>
      <c r="F193" s="1010"/>
      <c r="G193" s="1016"/>
      <c r="H193" s="1016"/>
      <c r="I193" s="998"/>
      <c r="J193" s="997"/>
      <c r="K193" s="997"/>
      <c r="L193" s="726">
        <f>mergeValue(A193)</f>
        <v>1</v>
      </c>
      <c r="M193" s="643" t="s">
        <v>20</v>
      </c>
      <c r="N193" s="1318"/>
      <c r="O193" s="1319"/>
      <c r="P193" s="1319"/>
      <c r="Q193" s="1319"/>
      <c r="R193" s="1319"/>
      <c r="S193" s="1319"/>
      <c r="T193" s="1319"/>
      <c r="U193" s="1319"/>
      <c r="V193" s="1319"/>
      <c r="W193" s="1319"/>
      <c r="X193" s="1319"/>
      <c r="Y193" s="1319"/>
      <c r="Z193" s="1319"/>
      <c r="AA193" s="1319"/>
      <c r="AB193" s="1319"/>
      <c r="AC193" s="1319"/>
      <c r="AD193" s="1319"/>
      <c r="AE193" s="1319"/>
      <c r="AF193" s="1320"/>
      <c r="AG193" s="719" t="s">
        <v>476</v>
      </c>
      <c r="AH193" s="721"/>
      <c r="AI193" s="721"/>
      <c r="AJ193" s="721"/>
      <c r="AK193" s="721"/>
      <c r="AL193" s="721"/>
      <c r="AM193" s="721"/>
      <c r="AN193" s="721"/>
      <c r="AO193" s="721"/>
      <c r="AP193" s="721"/>
      <c r="AQ193" s="721"/>
      <c r="AR193" s="721"/>
    </row>
    <row r="194" spans="1:46" s="687" customFormat="1" ht="22.5">
      <c r="A194" s="1237"/>
      <c r="B194" s="1237">
        <v>1</v>
      </c>
      <c r="C194" s="1017"/>
      <c r="D194" s="1017"/>
      <c r="E194" s="1017"/>
      <c r="F194" s="1010"/>
      <c r="G194" s="1019"/>
      <c r="H194" s="1020"/>
      <c r="I194" s="999"/>
      <c r="J194" s="994"/>
      <c r="K194" s="992"/>
      <c r="L194" s="726" t="str">
        <f>mergeValue(A194) &amp;"."&amp; mergeValue(B194)</f>
        <v>1.1</v>
      </c>
      <c r="M194" s="694" t="s">
        <v>16</v>
      </c>
      <c r="N194" s="1315"/>
      <c r="O194" s="1316"/>
      <c r="P194" s="1316"/>
      <c r="Q194" s="1316"/>
      <c r="R194" s="1316"/>
      <c r="S194" s="1316"/>
      <c r="T194" s="1316"/>
      <c r="U194" s="1316"/>
      <c r="V194" s="1316"/>
      <c r="W194" s="1316"/>
      <c r="X194" s="1316"/>
      <c r="Y194" s="1316"/>
      <c r="Z194" s="1316"/>
      <c r="AA194" s="1316"/>
      <c r="AB194" s="1316"/>
      <c r="AC194" s="1316"/>
      <c r="AD194" s="1316"/>
      <c r="AE194" s="1316"/>
      <c r="AF194" s="1317"/>
      <c r="AG194" s="719" t="s">
        <v>477</v>
      </c>
      <c r="AH194" s="721"/>
      <c r="AI194" s="721"/>
      <c r="AJ194" s="721"/>
      <c r="AK194" s="721"/>
      <c r="AL194" s="721"/>
      <c r="AM194" s="721"/>
      <c r="AN194" s="721"/>
      <c r="AO194" s="721"/>
      <c r="AP194" s="721"/>
      <c r="AQ194" s="721"/>
      <c r="AR194" s="721"/>
    </row>
    <row r="195" spans="1:46" s="687" customFormat="1" ht="22.5">
      <c r="A195" s="1237"/>
      <c r="B195" s="1237"/>
      <c r="C195" s="1237">
        <v>1</v>
      </c>
      <c r="D195" s="1017"/>
      <c r="E195" s="1017"/>
      <c r="F195" s="1010"/>
      <c r="G195" s="1019"/>
      <c r="H195" s="1020"/>
      <c r="I195" s="999"/>
      <c r="J195" s="994"/>
      <c r="K195" s="992"/>
      <c r="L195" s="726" t="str">
        <f>mergeValue(A195) &amp;"."&amp; mergeValue(B195)&amp;"."&amp; mergeValue(C195)</f>
        <v>1.1.1</v>
      </c>
      <c r="M195" s="695" t="s">
        <v>7</v>
      </c>
      <c r="N195" s="1315"/>
      <c r="O195" s="1316"/>
      <c r="P195" s="1316"/>
      <c r="Q195" s="1316"/>
      <c r="R195" s="1316"/>
      <c r="S195" s="1316"/>
      <c r="T195" s="1316"/>
      <c r="U195" s="1316"/>
      <c r="V195" s="1316"/>
      <c r="W195" s="1316"/>
      <c r="X195" s="1316"/>
      <c r="Y195" s="1316"/>
      <c r="Z195" s="1316"/>
      <c r="AA195" s="1316"/>
      <c r="AB195" s="1316"/>
      <c r="AC195" s="1316"/>
      <c r="AD195" s="1316"/>
      <c r="AE195" s="1316"/>
      <c r="AF195" s="1317"/>
      <c r="AG195" s="719" t="s">
        <v>634</v>
      </c>
      <c r="AH195" s="721"/>
      <c r="AI195" s="721"/>
      <c r="AJ195" s="721"/>
      <c r="AK195" s="721"/>
      <c r="AL195" s="721"/>
      <c r="AM195" s="721"/>
      <c r="AN195" s="721"/>
      <c r="AO195" s="721"/>
      <c r="AP195" s="721"/>
      <c r="AQ195" s="721"/>
      <c r="AR195" s="721"/>
    </row>
    <row r="196" spans="1:46" s="687" customFormat="1" ht="15" customHeight="1">
      <c r="A196" s="1237"/>
      <c r="B196" s="1237"/>
      <c r="C196" s="1237"/>
      <c r="D196" s="1237">
        <v>1</v>
      </c>
      <c r="E196" s="1017"/>
      <c r="F196" s="1010"/>
      <c r="G196" s="1019"/>
      <c r="H196" s="1020"/>
      <c r="I196" s="999"/>
      <c r="J196" s="994"/>
      <c r="K196" s="992"/>
      <c r="L196" s="726" t="str">
        <f>mergeValue(A196) &amp;"."&amp; mergeValue(B196)&amp;"."&amp; mergeValue(C196)&amp;"."&amp; mergeValue(D196)</f>
        <v>1.1.1.1</v>
      </c>
      <c r="M196" s="696" t="s">
        <v>22</v>
      </c>
      <c r="N196" s="1315"/>
      <c r="O196" s="1316"/>
      <c r="P196" s="1316"/>
      <c r="Q196" s="1316"/>
      <c r="R196" s="1316"/>
      <c r="S196" s="1316"/>
      <c r="T196" s="1316"/>
      <c r="U196" s="1316"/>
      <c r="V196" s="1316"/>
      <c r="W196" s="1316"/>
      <c r="X196" s="1316"/>
      <c r="Y196" s="1316"/>
      <c r="Z196" s="1316"/>
      <c r="AA196" s="1316"/>
      <c r="AB196" s="1316"/>
      <c r="AC196" s="1316"/>
      <c r="AD196" s="1316"/>
      <c r="AE196" s="1316"/>
      <c r="AF196" s="1317"/>
      <c r="AG196" s="719" t="s">
        <v>681</v>
      </c>
      <c r="AH196" s="721"/>
      <c r="AI196" s="721"/>
      <c r="AJ196" s="721"/>
      <c r="AK196" s="721"/>
      <c r="AL196" s="721"/>
      <c r="AM196" s="721"/>
      <c r="AN196" s="721"/>
      <c r="AO196" s="721"/>
      <c r="AP196" s="721"/>
      <c r="AQ196" s="721"/>
      <c r="AR196" s="721"/>
    </row>
    <row r="197" spans="1:46" s="687" customFormat="1" ht="17.100000000000001" customHeight="1">
      <c r="A197" s="1237"/>
      <c r="B197" s="1237"/>
      <c r="C197" s="1237"/>
      <c r="D197" s="1237"/>
      <c r="E197" s="1237">
        <v>1</v>
      </c>
      <c r="F197" s="1010"/>
      <c r="G197" s="1019"/>
      <c r="H197" s="1020"/>
      <c r="I197" s="1021"/>
      <c r="J197" s="1011"/>
      <c r="K197" s="1153"/>
      <c r="L197" s="1276" t="str">
        <f>mergeValue(A197) &amp;"."&amp; mergeValue(B197)&amp;"."&amp; mergeValue(C197)&amp;"."&amp; mergeValue(D197)&amp;"."&amp; mergeValue(E197)</f>
        <v>1.1.1.1.1</v>
      </c>
      <c r="M197" s="1277"/>
      <c r="N197" s="1233" t="s">
        <v>85</v>
      </c>
      <c r="O197" s="1271"/>
      <c r="P197" s="1267">
        <v>1</v>
      </c>
      <c r="Q197" s="1296"/>
      <c r="R197" s="1233" t="s">
        <v>85</v>
      </c>
      <c r="S197" s="1271"/>
      <c r="T197" s="1267">
        <v>1</v>
      </c>
      <c r="U197" s="1296"/>
      <c r="V197" s="1233" t="s">
        <v>85</v>
      </c>
      <c r="W197" s="703"/>
      <c r="X197" s="691">
        <v>1</v>
      </c>
      <c r="Y197" s="1098"/>
      <c r="Z197" s="673"/>
      <c r="AA197" s="673"/>
      <c r="AB197" s="1247"/>
      <c r="AC197" s="1233" t="s">
        <v>84</v>
      </c>
      <c r="AD197" s="1247"/>
      <c r="AE197" s="1233" t="s">
        <v>84</v>
      </c>
      <c r="AF197" s="717"/>
      <c r="AG197" s="1264"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7"/>
      <c r="B198" s="1237"/>
      <c r="C198" s="1237"/>
      <c r="D198" s="1237"/>
      <c r="E198" s="1237"/>
      <c r="F198" s="1010"/>
      <c r="G198" s="1019"/>
      <c r="H198" s="1020"/>
      <c r="I198" s="1021"/>
      <c r="J198" s="1011"/>
      <c r="K198" s="1153"/>
      <c r="L198" s="1276"/>
      <c r="M198" s="1277"/>
      <c r="N198" s="1233"/>
      <c r="O198" s="1271"/>
      <c r="P198" s="1267"/>
      <c r="Q198" s="1296"/>
      <c r="R198" s="1233"/>
      <c r="S198" s="1271"/>
      <c r="T198" s="1267"/>
      <c r="U198" s="1296"/>
      <c r="V198" s="1233"/>
      <c r="W198" s="728"/>
      <c r="X198" s="707"/>
      <c r="Y198" s="707"/>
      <c r="Z198" s="709"/>
      <c r="AA198" s="605" t="str">
        <f>AB197 &amp; "-" &amp; AD197</f>
        <v>-</v>
      </c>
      <c r="AB198" s="1232"/>
      <c r="AC198" s="1233"/>
      <c r="AD198" s="1232"/>
      <c r="AE198" s="1233"/>
      <c r="AF198" s="675"/>
      <c r="AG198" s="1265"/>
      <c r="AH198" s="721"/>
      <c r="AI198" s="724"/>
      <c r="AJ198" s="724"/>
      <c r="AK198" s="724"/>
      <c r="AL198" s="724"/>
      <c r="AM198" s="724"/>
      <c r="AN198" s="724"/>
      <c r="AO198" s="721"/>
      <c r="AP198" s="721"/>
      <c r="AQ198" s="721"/>
      <c r="AR198" s="721"/>
    </row>
    <row r="199" spans="1:46" s="687" customFormat="1" ht="17.100000000000001" customHeight="1">
      <c r="A199" s="1237"/>
      <c r="B199" s="1237"/>
      <c r="C199" s="1237"/>
      <c r="D199" s="1237"/>
      <c r="E199" s="1237"/>
      <c r="F199" s="1010"/>
      <c r="G199" s="1019"/>
      <c r="H199" s="1020"/>
      <c r="I199" s="1021"/>
      <c r="J199" s="1011"/>
      <c r="K199" s="1153"/>
      <c r="L199" s="1276"/>
      <c r="M199" s="1277"/>
      <c r="N199" s="1233"/>
      <c r="O199" s="1271"/>
      <c r="P199" s="1267"/>
      <c r="Q199" s="1296"/>
      <c r="R199" s="1233"/>
      <c r="S199" s="604"/>
      <c r="T199" s="700"/>
      <c r="U199" s="707"/>
      <c r="V199" s="708"/>
      <c r="W199" s="708"/>
      <c r="X199" s="708"/>
      <c r="Y199" s="708"/>
      <c r="Z199" s="709"/>
      <c r="AA199" s="709"/>
      <c r="AB199" s="710"/>
      <c r="AC199" s="706"/>
      <c r="AD199" s="706"/>
      <c r="AE199" s="710"/>
      <c r="AF199" s="706"/>
      <c r="AG199" s="1265"/>
      <c r="AH199" s="721"/>
      <c r="AI199" s="724"/>
      <c r="AJ199" s="724"/>
      <c r="AK199" s="724"/>
      <c r="AL199" s="724"/>
      <c r="AM199" s="724"/>
      <c r="AN199" s="724"/>
      <c r="AO199" s="721"/>
      <c r="AP199" s="721"/>
      <c r="AQ199" s="721"/>
      <c r="AR199" s="721"/>
    </row>
    <row r="200" spans="1:46" s="687" customFormat="1" ht="17.100000000000001" customHeight="1">
      <c r="A200" s="1237"/>
      <c r="B200" s="1237"/>
      <c r="C200" s="1237"/>
      <c r="D200" s="1237"/>
      <c r="E200" s="1237"/>
      <c r="F200" s="1010"/>
      <c r="G200" s="1019"/>
      <c r="H200" s="1020"/>
      <c r="I200" s="1021"/>
      <c r="J200" s="1011"/>
      <c r="K200" s="1153"/>
      <c r="L200" s="1276"/>
      <c r="M200" s="1277"/>
      <c r="N200" s="1233"/>
      <c r="O200" s="711"/>
      <c r="P200" s="713"/>
      <c r="Q200" s="712"/>
      <c r="R200" s="708"/>
      <c r="S200" s="708"/>
      <c r="T200" s="708"/>
      <c r="U200" s="708"/>
      <c r="V200" s="708"/>
      <c r="W200" s="708"/>
      <c r="X200" s="708"/>
      <c r="Y200" s="708"/>
      <c r="Z200" s="709"/>
      <c r="AA200" s="709"/>
      <c r="AB200" s="710"/>
      <c r="AC200" s="706"/>
      <c r="AD200" s="706"/>
      <c r="AE200" s="710"/>
      <c r="AF200" s="706"/>
      <c r="AG200" s="1265"/>
      <c r="AH200" s="721"/>
      <c r="AI200" s="724"/>
      <c r="AJ200" s="724"/>
      <c r="AK200" s="724"/>
      <c r="AL200" s="724"/>
      <c r="AM200" s="724"/>
      <c r="AN200" s="724"/>
      <c r="AO200" s="721"/>
      <c r="AP200" s="721"/>
      <c r="AQ200" s="721"/>
      <c r="AR200" s="721"/>
    </row>
    <row r="201" spans="1:46" s="686" customFormat="1" ht="15" customHeight="1">
      <c r="A201" s="1237"/>
      <c r="B201" s="1237"/>
      <c r="C201" s="1237"/>
      <c r="D201" s="1237"/>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6"/>
      <c r="AH201" s="723"/>
      <c r="AI201" s="723"/>
      <c r="AJ201" s="725"/>
      <c r="AK201" s="725"/>
      <c r="AL201" s="725"/>
      <c r="AM201" s="725"/>
      <c r="AN201" s="725"/>
      <c r="AO201" s="723"/>
      <c r="AP201" s="723"/>
      <c r="AQ201" s="723"/>
      <c r="AR201" s="723"/>
    </row>
    <row r="202" spans="1:46" s="686" customFormat="1" ht="15" customHeight="1">
      <c r="A202" s="1237"/>
      <c r="B202" s="1237"/>
      <c r="C202" s="1237"/>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7"/>
      <c r="B203" s="1237"/>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7"/>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9"/>
      <c r="R207" s="157"/>
      <c r="S207" s="157"/>
      <c r="T207" s="157"/>
      <c r="U207" s="1239"/>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9"/>
      <c r="R208" s="157"/>
      <c r="S208" s="157"/>
      <c r="T208" s="157"/>
      <c r="U208" s="1239"/>
      <c r="V208" s="157"/>
      <c r="W208" s="157"/>
      <c r="X208" s="157"/>
      <c r="Y208" s="157"/>
      <c r="Z208" s="157"/>
      <c r="AA208" s="157"/>
      <c r="AB208" s="157"/>
      <c r="AC208" s="157"/>
    </row>
    <row r="209" spans="1:83" ht="15" customHeight="1">
      <c r="G209" s="156"/>
      <c r="H209" s="157"/>
      <c r="I209" s="157"/>
      <c r="J209" s="85"/>
      <c r="K209" s="157"/>
      <c r="L209" s="157"/>
      <c r="M209" s="157"/>
      <c r="N209" s="157"/>
      <c r="O209" s="157"/>
      <c r="Q209" s="1239"/>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1" t="s">
        <v>85</v>
      </c>
      <c r="O211" s="1271"/>
      <c r="P211" s="1267">
        <v>1</v>
      </c>
      <c r="Q211" s="1293"/>
      <c r="R211" s="1233" t="s">
        <v>84</v>
      </c>
      <c r="S211" s="1322"/>
      <c r="T211" s="1313">
        <v>1</v>
      </c>
      <c r="U211" s="1240"/>
      <c r="V211" s="1233"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1"/>
      <c r="O212" s="1271"/>
      <c r="P212" s="1267"/>
      <c r="Q212" s="1293"/>
      <c r="R212" s="1233"/>
      <c r="S212" s="1323"/>
      <c r="T212" s="1314"/>
      <c r="U212" s="1240"/>
      <c r="V212" s="1233"/>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1"/>
      <c r="O213" s="1271"/>
      <c r="P213" s="1267"/>
      <c r="Q213" s="1293"/>
      <c r="R213" s="1233"/>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3"/>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7">
        <v>1</v>
      </c>
      <c r="B220" s="885"/>
      <c r="C220" s="885"/>
      <c r="D220" s="885"/>
      <c r="E220" s="886"/>
      <c r="F220" s="887"/>
      <c r="G220" s="887"/>
      <c r="H220" s="887"/>
      <c r="I220" s="888"/>
      <c r="J220" s="883"/>
      <c r="K220" s="890"/>
      <c r="L220" s="783">
        <f>mergeValue(A220)</f>
        <v>1</v>
      </c>
      <c r="M220" s="643" t="s">
        <v>20</v>
      </c>
      <c r="N220" s="648"/>
      <c r="O220" s="1287"/>
      <c r="P220" s="1288"/>
      <c r="Q220" s="1288"/>
      <c r="R220" s="1288"/>
      <c r="S220" s="1288"/>
      <c r="T220" s="1288"/>
      <c r="U220" s="1288"/>
      <c r="V220" s="1289"/>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7"/>
      <c r="B221" s="1237">
        <v>1</v>
      </c>
      <c r="C221" s="885"/>
      <c r="D221" s="885"/>
      <c r="E221" s="887"/>
      <c r="F221" s="887"/>
      <c r="G221" s="887"/>
      <c r="H221" s="887"/>
      <c r="I221" s="882"/>
      <c r="J221" s="881"/>
      <c r="K221" s="884"/>
      <c r="L221" s="783" t="str">
        <f>mergeValue(A221) &amp;"."&amp; mergeValue(B221)</f>
        <v>1.1</v>
      </c>
      <c r="M221" s="694" t="s">
        <v>16</v>
      </c>
      <c r="N221" s="648"/>
      <c r="O221" s="1287"/>
      <c r="P221" s="1288"/>
      <c r="Q221" s="1288"/>
      <c r="R221" s="1288"/>
      <c r="S221" s="1288"/>
      <c r="T221" s="1288"/>
      <c r="U221" s="1288"/>
      <c r="V221" s="1289"/>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7"/>
      <c r="B222" s="1237"/>
      <c r="C222" s="1237">
        <v>1</v>
      </c>
      <c r="D222" s="885"/>
      <c r="E222" s="887"/>
      <c r="F222" s="887"/>
      <c r="G222" s="887"/>
      <c r="H222" s="887"/>
      <c r="I222" s="889"/>
      <c r="J222" s="881"/>
      <c r="K222" s="884"/>
      <c r="L222" s="783" t="str">
        <f>mergeValue(A222) &amp;"."&amp; mergeValue(B222)&amp;"."&amp; mergeValue(C222)</f>
        <v>1.1.1</v>
      </c>
      <c r="M222" s="695" t="s">
        <v>7</v>
      </c>
      <c r="N222" s="648"/>
      <c r="O222" s="1287"/>
      <c r="P222" s="1288"/>
      <c r="Q222" s="1288"/>
      <c r="R222" s="1288"/>
      <c r="S222" s="1288"/>
      <c r="T222" s="1288"/>
      <c r="U222" s="1288"/>
      <c r="V222" s="1289"/>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7"/>
      <c r="B223" s="1237"/>
      <c r="C223" s="1237"/>
      <c r="D223" s="1237">
        <v>1</v>
      </c>
      <c r="E223" s="887"/>
      <c r="F223" s="887"/>
      <c r="G223" s="887"/>
      <c r="H223" s="887"/>
      <c r="I223" s="889"/>
      <c r="J223" s="881"/>
      <c r="K223" s="884"/>
      <c r="L223" s="783" t="str">
        <f>mergeValue(A223) &amp;"."&amp; mergeValue(B223)&amp;"."&amp; mergeValue(C223)&amp;"."&amp; mergeValue(D223)</f>
        <v>1.1.1.1</v>
      </c>
      <c r="M223" s="696" t="s">
        <v>22</v>
      </c>
      <c r="N223" s="648"/>
      <c r="O223" s="1287"/>
      <c r="P223" s="1288"/>
      <c r="Q223" s="1288"/>
      <c r="R223" s="1288"/>
      <c r="S223" s="1288"/>
      <c r="T223" s="1288"/>
      <c r="U223" s="1288"/>
      <c r="V223" s="1289"/>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7"/>
      <c r="B224" s="1237"/>
      <c r="C224" s="1237"/>
      <c r="D224" s="1237"/>
      <c r="E224" s="1237">
        <v>1</v>
      </c>
      <c r="F224" s="887"/>
      <c r="G224" s="887"/>
      <c r="H224" s="885">
        <v>1</v>
      </c>
      <c r="I224" s="1237">
        <v>1</v>
      </c>
      <c r="J224" s="887"/>
      <c r="K224" s="892"/>
      <c r="L224" s="783" t="str">
        <f>mergeValue(A224) &amp;"."&amp; mergeValue(B224)&amp;"."&amp; mergeValue(C224)&amp;"."&amp; mergeValue(D224)&amp;"."&amp; mergeValue(E224)</f>
        <v>1.1.1.1.1</v>
      </c>
      <c r="M224" s="556" t="s">
        <v>9</v>
      </c>
      <c r="N224" s="648"/>
      <c r="O224" s="1240"/>
      <c r="P224" s="1241"/>
      <c r="Q224" s="1241"/>
      <c r="R224" s="1241"/>
      <c r="S224" s="1241"/>
      <c r="T224" s="1241"/>
      <c r="U224" s="1241"/>
      <c r="V224" s="1242"/>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37"/>
      <c r="B225" s="1237"/>
      <c r="C225" s="1237"/>
      <c r="D225" s="1237"/>
      <c r="E225" s="1237"/>
      <c r="F225" s="1237">
        <v>1</v>
      </c>
      <c r="G225" s="885"/>
      <c r="H225" s="885"/>
      <c r="I225" s="1237"/>
      <c r="J225" s="1237">
        <v>1</v>
      </c>
      <c r="K225" s="893"/>
      <c r="L225" s="783" t="str">
        <f>mergeValue(A225) &amp;"."&amp; mergeValue(B225)&amp;"."&amp; mergeValue(C225)&amp;"."&amp; mergeValue(D225)&amp;"."&amp; mergeValue(E225)&amp;"."&amp; mergeValue(F225)</f>
        <v>1.1.1.1.1.1</v>
      </c>
      <c r="M225" s="557" t="s">
        <v>10</v>
      </c>
      <c r="N225" s="648"/>
      <c r="O225" s="1240"/>
      <c r="P225" s="1241"/>
      <c r="Q225" s="1241"/>
      <c r="R225" s="1241"/>
      <c r="S225" s="1241"/>
      <c r="T225" s="1241"/>
      <c r="U225" s="1241"/>
      <c r="V225" s="1242"/>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37"/>
      <c r="B226" s="1237"/>
      <c r="C226" s="1237"/>
      <c r="D226" s="1237"/>
      <c r="E226" s="1237"/>
      <c r="F226" s="1237"/>
      <c r="G226" s="885">
        <v>1</v>
      </c>
      <c r="H226" s="885"/>
      <c r="I226" s="1237"/>
      <c r="J226" s="1237"/>
      <c r="K226" s="893">
        <v>1</v>
      </c>
      <c r="L226" s="783" t="str">
        <f>mergeValue(A226) &amp;"."&amp; mergeValue(B226)&amp;"."&amp; mergeValue(C226)&amp;"."&amp; mergeValue(D226)&amp;"."&amp; mergeValue(E226)&amp;"."&amp; mergeValue(F226)&amp;"."&amp; mergeValue(G226)</f>
        <v>1.1.1.1.1.1.1</v>
      </c>
      <c r="M226" s="1071"/>
      <c r="N226" s="648"/>
      <c r="O226" s="765"/>
      <c r="P226" s="765"/>
      <c r="Q226" s="765"/>
      <c r="R226" s="1232"/>
      <c r="S226" s="1233" t="s">
        <v>84</v>
      </c>
      <c r="T226" s="1232"/>
      <c r="U226" s="1233" t="s">
        <v>84</v>
      </c>
      <c r="V226" s="765"/>
      <c r="W226" s="1207" t="s">
        <v>656</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37"/>
      <c r="B227" s="1237"/>
      <c r="C227" s="1237"/>
      <c r="D227" s="1237"/>
      <c r="E227" s="1237"/>
      <c r="F227" s="1237"/>
      <c r="G227" s="885"/>
      <c r="H227" s="885"/>
      <c r="I227" s="1237"/>
      <c r="J227" s="1237"/>
      <c r="K227" s="893"/>
      <c r="L227" s="802"/>
      <c r="M227" s="648"/>
      <c r="N227" s="648"/>
      <c r="O227" s="765"/>
      <c r="P227" s="765"/>
      <c r="Q227" s="771" t="str">
        <f>R226 &amp; "-" &amp; T226</f>
        <v>-</v>
      </c>
      <c r="R227" s="1232"/>
      <c r="S227" s="1233"/>
      <c r="T227" s="1232"/>
      <c r="U227" s="1233"/>
      <c r="V227" s="765"/>
      <c r="W227" s="1207"/>
      <c r="X227" s="810"/>
      <c r="Y227" s="831"/>
      <c r="Z227" s="831" t="str">
        <f t="shared" si="3"/>
        <v/>
      </c>
      <c r="AA227" s="831"/>
      <c r="AB227" s="831"/>
      <c r="AC227" s="831"/>
      <c r="AD227" s="810"/>
      <c r="AE227" s="810"/>
      <c r="AF227" s="810"/>
      <c r="AG227" s="810"/>
      <c r="AH227" s="810"/>
      <c r="AI227" s="810"/>
      <c r="AJ227" s="810"/>
    </row>
    <row r="228" spans="1:43" s="801" customFormat="1" ht="15" customHeight="1">
      <c r="A228" s="1237"/>
      <c r="B228" s="1237"/>
      <c r="C228" s="1237"/>
      <c r="D228" s="1237"/>
      <c r="E228" s="1237"/>
      <c r="F228" s="1237"/>
      <c r="G228" s="887"/>
      <c r="H228" s="885"/>
      <c r="I228" s="1237"/>
      <c r="J228" s="1237"/>
      <c r="K228" s="892"/>
      <c r="L228" s="690"/>
      <c r="M228" s="559" t="s">
        <v>25</v>
      </c>
      <c r="N228" s="767"/>
      <c r="O228" s="767"/>
      <c r="P228" s="767"/>
      <c r="Q228" s="767"/>
      <c r="R228" s="767"/>
      <c r="S228" s="767"/>
      <c r="T228" s="767"/>
      <c r="U228" s="767"/>
      <c r="V228" s="764"/>
      <c r="W228" s="1207"/>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37"/>
      <c r="B229" s="1237"/>
      <c r="C229" s="1237"/>
      <c r="D229" s="1237"/>
      <c r="E229" s="1237"/>
      <c r="F229" s="887"/>
      <c r="G229" s="887"/>
      <c r="H229" s="885"/>
      <c r="I229" s="1237"/>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37"/>
      <c r="B230" s="1237"/>
      <c r="C230" s="1237"/>
      <c r="D230" s="1237"/>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37"/>
      <c r="B231" s="1237"/>
      <c r="C231" s="1237"/>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37"/>
      <c r="B232" s="1237"/>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37"/>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37">
        <v>1</v>
      </c>
      <c r="B238" s="1017"/>
      <c r="C238" s="1017"/>
      <c r="D238" s="1017"/>
      <c r="E238" s="983"/>
      <c r="F238" s="1028"/>
      <c r="G238" s="1028"/>
      <c r="H238" s="1028"/>
      <c r="I238" s="985"/>
      <c r="J238" s="981"/>
      <c r="K238" s="965"/>
      <c r="L238" s="1032">
        <f>mergeValue(A238)</f>
        <v>1</v>
      </c>
      <c r="M238" s="643" t="s">
        <v>20</v>
      </c>
      <c r="N238" s="648"/>
      <c r="O238" s="1287"/>
      <c r="P238" s="1288"/>
      <c r="Q238" s="1288"/>
      <c r="R238" s="1288"/>
      <c r="S238" s="1288"/>
      <c r="T238" s="1288"/>
      <c r="U238" s="1288"/>
      <c r="V238" s="1288"/>
      <c r="W238" s="1288"/>
      <c r="X238" s="1288"/>
      <c r="Y238" s="1288"/>
      <c r="Z238" s="1288"/>
      <c r="AA238" s="1288"/>
      <c r="AB238" s="1288"/>
      <c r="AC238" s="1289"/>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37"/>
      <c r="B239" s="1237">
        <v>1</v>
      </c>
      <c r="C239" s="1017"/>
      <c r="D239" s="1017"/>
      <c r="E239" s="1028"/>
      <c r="F239" s="1028"/>
      <c r="G239" s="1028"/>
      <c r="H239" s="1028"/>
      <c r="I239" s="1023"/>
      <c r="J239" s="956"/>
      <c r="K239" s="959"/>
      <c r="L239" s="1032" t="str">
        <f>mergeValue(A239) &amp;"."&amp; mergeValue(B239)</f>
        <v>1.1</v>
      </c>
      <c r="M239" s="694" t="s">
        <v>16</v>
      </c>
      <c r="N239" s="648"/>
      <c r="O239" s="1287"/>
      <c r="P239" s="1288"/>
      <c r="Q239" s="1288"/>
      <c r="R239" s="1288"/>
      <c r="S239" s="1288"/>
      <c r="T239" s="1288"/>
      <c r="U239" s="1288"/>
      <c r="V239" s="1288"/>
      <c r="W239" s="1288"/>
      <c r="X239" s="1288"/>
      <c r="Y239" s="1288"/>
      <c r="Z239" s="1288"/>
      <c r="AA239" s="1288"/>
      <c r="AB239" s="1288"/>
      <c r="AC239" s="1289"/>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37"/>
      <c r="B240" s="1237"/>
      <c r="C240" s="1237">
        <v>1</v>
      </c>
      <c r="D240" s="1017"/>
      <c r="E240" s="1028"/>
      <c r="F240" s="1028"/>
      <c r="G240" s="1028"/>
      <c r="H240" s="1028"/>
      <c r="I240" s="964"/>
      <c r="J240" s="956"/>
      <c r="K240" s="959"/>
      <c r="L240" s="1032" t="str">
        <f>mergeValue(A240) &amp;"."&amp; mergeValue(B240)&amp;"."&amp; mergeValue(C240)</f>
        <v>1.1.1</v>
      </c>
      <c r="M240" s="695" t="s">
        <v>7</v>
      </c>
      <c r="N240" s="648"/>
      <c r="O240" s="1287"/>
      <c r="P240" s="1288"/>
      <c r="Q240" s="1288"/>
      <c r="R240" s="1288"/>
      <c r="S240" s="1288"/>
      <c r="T240" s="1288"/>
      <c r="U240" s="1288"/>
      <c r="V240" s="1288"/>
      <c r="W240" s="1288"/>
      <c r="X240" s="1288"/>
      <c r="Y240" s="1288"/>
      <c r="Z240" s="1288"/>
      <c r="AA240" s="1288"/>
      <c r="AB240" s="1288"/>
      <c r="AC240" s="1289"/>
      <c r="AD240" s="632" t="s">
        <v>634</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37"/>
      <c r="B241" s="1237"/>
      <c r="C241" s="1237"/>
      <c r="D241" s="1237">
        <v>1</v>
      </c>
      <c r="E241" s="1028"/>
      <c r="F241" s="1028"/>
      <c r="G241" s="1028"/>
      <c r="H241" s="1028"/>
      <c r="I241" s="964"/>
      <c r="J241" s="956"/>
      <c r="K241" s="959"/>
      <c r="L241" s="1032" t="str">
        <f>mergeValue(A241) &amp;"."&amp; mergeValue(B241)&amp;"."&amp; mergeValue(C241)&amp;"."&amp; mergeValue(D241)</f>
        <v>1.1.1.1</v>
      </c>
      <c r="M241" s="696" t="s">
        <v>22</v>
      </c>
      <c r="N241" s="648"/>
      <c r="O241" s="1287"/>
      <c r="P241" s="1288"/>
      <c r="Q241" s="1288"/>
      <c r="R241" s="1288"/>
      <c r="S241" s="1288"/>
      <c r="T241" s="1288"/>
      <c r="U241" s="1288"/>
      <c r="V241" s="1288"/>
      <c r="W241" s="1288"/>
      <c r="X241" s="1288"/>
      <c r="Y241" s="1288"/>
      <c r="Z241" s="1288"/>
      <c r="AA241" s="1288"/>
      <c r="AB241" s="1288"/>
      <c r="AC241" s="1289"/>
      <c r="AD241" s="632" t="s">
        <v>635</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37"/>
      <c r="B242" s="1237"/>
      <c r="C242" s="1237"/>
      <c r="D242" s="1237"/>
      <c r="E242" s="1237">
        <v>1</v>
      </c>
      <c r="F242" s="1028"/>
      <c r="G242" s="1028"/>
      <c r="H242" s="1017">
        <v>1</v>
      </c>
      <c r="I242" s="1237">
        <v>1</v>
      </c>
      <c r="J242" s="1028"/>
      <c r="K242" s="967"/>
      <c r="L242" s="1032" t="str">
        <f>mergeValue(A242) &amp;"."&amp; mergeValue(B242)&amp;"."&amp; mergeValue(C242)&amp;"."&amp; mergeValue(D242)&amp;"."&amp; mergeValue(E242)</f>
        <v>1.1.1.1.1</v>
      </c>
      <c r="M242" s="556" t="s">
        <v>9</v>
      </c>
      <c r="N242" s="648"/>
      <c r="O242" s="1240"/>
      <c r="P242" s="1241"/>
      <c r="Q242" s="1241"/>
      <c r="R242" s="1241"/>
      <c r="S242" s="1241"/>
      <c r="T242" s="1241"/>
      <c r="U242" s="1241"/>
      <c r="V242" s="1241"/>
      <c r="W242" s="1241"/>
      <c r="X242" s="1241"/>
      <c r="Y242" s="1241"/>
      <c r="Z242" s="1241"/>
      <c r="AA242" s="1241"/>
      <c r="AB242" s="1241"/>
      <c r="AC242" s="1242"/>
      <c r="AD242" s="632" t="s">
        <v>639</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37"/>
      <c r="B243" s="1237"/>
      <c r="C243" s="1237"/>
      <c r="D243" s="1237"/>
      <c r="E243" s="1237"/>
      <c r="F243" s="1237">
        <v>1</v>
      </c>
      <c r="G243" s="1017"/>
      <c r="H243" s="1017"/>
      <c r="I243" s="1237"/>
      <c r="J243" s="1237">
        <v>1</v>
      </c>
      <c r="K243" s="968"/>
      <c r="L243" s="1032" t="str">
        <f>mergeValue(A243) &amp;"."&amp; mergeValue(B243)&amp;"."&amp; mergeValue(C243)&amp;"."&amp; mergeValue(D243)&amp;"."&amp; mergeValue(E243)&amp;"."&amp; mergeValue(F243)</f>
        <v>1.1.1.1.1.1</v>
      </c>
      <c r="M243" s="557" t="s">
        <v>10</v>
      </c>
      <c r="N243" s="648"/>
      <c r="O243" s="1240"/>
      <c r="P243" s="1241"/>
      <c r="Q243" s="1241"/>
      <c r="R243" s="1241"/>
      <c r="S243" s="1241"/>
      <c r="T243" s="1241"/>
      <c r="U243" s="1241"/>
      <c r="V243" s="1241"/>
      <c r="W243" s="1241"/>
      <c r="X243" s="1241"/>
      <c r="Y243" s="1241"/>
      <c r="Z243" s="1241"/>
      <c r="AA243" s="1241"/>
      <c r="AB243" s="1241"/>
      <c r="AC243" s="1242"/>
      <c r="AD243" s="632" t="s">
        <v>637</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37"/>
      <c r="B244" s="1237"/>
      <c r="C244" s="1237"/>
      <c r="D244" s="1237"/>
      <c r="E244" s="1237"/>
      <c r="F244" s="1237"/>
      <c r="G244" s="1017">
        <v>1</v>
      </c>
      <c r="H244" s="1017"/>
      <c r="I244" s="1237"/>
      <c r="J244" s="1237"/>
      <c r="K244" s="968">
        <v>1</v>
      </c>
      <c r="L244" s="1032" t="str">
        <f>mergeValue(A244) &amp;"."&amp; mergeValue(B244)&amp;"."&amp; mergeValue(C244)&amp;"."&amp; mergeValue(D244)&amp;"."&amp; mergeValue(E244)&amp;"."&amp; mergeValue(F244)&amp;"."&amp; mergeValue(G244)</f>
        <v>1.1.1.1.1.1.1</v>
      </c>
      <c r="M244" s="1071"/>
      <c r="N244" s="648"/>
      <c r="O244" s="685"/>
      <c r="P244" s="765"/>
      <c r="Q244" s="1096"/>
      <c r="R244" s="1232"/>
      <c r="S244" s="1233" t="s">
        <v>84</v>
      </c>
      <c r="T244" s="1232"/>
      <c r="U244" s="1233" t="s">
        <v>84</v>
      </c>
      <c r="V244" s="685"/>
      <c r="W244" s="765"/>
      <c r="X244" s="1096"/>
      <c r="Y244" s="1232"/>
      <c r="Z244" s="1233" t="s">
        <v>84</v>
      </c>
      <c r="AA244" s="1232"/>
      <c r="AB244" s="1233" t="s">
        <v>85</v>
      </c>
      <c r="AC244" s="765"/>
      <c r="AD244" s="1208" t="s">
        <v>656</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37"/>
      <c r="B245" s="1237"/>
      <c r="C245" s="1237"/>
      <c r="D245" s="1237"/>
      <c r="E245" s="1237"/>
      <c r="F245" s="1237"/>
      <c r="G245" s="1017"/>
      <c r="H245" s="1017"/>
      <c r="I245" s="1237"/>
      <c r="J245" s="1237"/>
      <c r="K245" s="968"/>
      <c r="L245" s="802"/>
      <c r="M245" s="648"/>
      <c r="N245" s="648"/>
      <c r="O245" s="765"/>
      <c r="P245" s="765"/>
      <c r="Q245" s="771" t="str">
        <f>R244 &amp; "-" &amp; T244</f>
        <v>-</v>
      </c>
      <c r="R245" s="1232"/>
      <c r="S245" s="1233"/>
      <c r="T245" s="1232"/>
      <c r="U245" s="1233"/>
      <c r="V245" s="765"/>
      <c r="W245" s="765"/>
      <c r="X245" s="771" t="str">
        <f>Y244 &amp; "-" &amp; AA244</f>
        <v>-</v>
      </c>
      <c r="Y245" s="1232"/>
      <c r="Z245" s="1233"/>
      <c r="AA245" s="1232"/>
      <c r="AB245" s="1233"/>
      <c r="AC245" s="765"/>
      <c r="AD245" s="1209"/>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37"/>
      <c r="B246" s="1237"/>
      <c r="C246" s="1237"/>
      <c r="D246" s="1237"/>
      <c r="E246" s="1237"/>
      <c r="F246" s="1237"/>
      <c r="G246" s="1028"/>
      <c r="H246" s="1017"/>
      <c r="I246" s="1237"/>
      <c r="J246" s="1237"/>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10"/>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37"/>
      <c r="B247" s="1237"/>
      <c r="C247" s="1237"/>
      <c r="D247" s="1237"/>
      <c r="E247" s="1237"/>
      <c r="F247" s="1028"/>
      <c r="G247" s="1028"/>
      <c r="H247" s="1017"/>
      <c r="I247" s="1237"/>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37"/>
      <c r="B248" s="1237"/>
      <c r="C248" s="1237"/>
      <c r="D248" s="1237"/>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37"/>
      <c r="B249" s="1237"/>
      <c r="C249" s="1237"/>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37"/>
      <c r="B250" s="1237"/>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37"/>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5"/>
      <c r="D297" s="1154">
        <v>1</v>
      </c>
      <c r="E297" s="1239"/>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5"/>
      <c r="D298" s="1154"/>
      <c r="E298" s="123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6"/>
      <c r="D302" s="249"/>
      <c r="E302" s="456"/>
      <c r="F302" s="1327"/>
      <c r="G302" s="1154">
        <v>0</v>
      </c>
      <c r="H302" s="1324"/>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6"/>
      <c r="D303" s="249"/>
      <c r="E303" s="456"/>
      <c r="F303" s="1327"/>
      <c r="G303" s="1154"/>
      <c r="H303" s="1324"/>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6">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0">
      <c r="A338" s="1206"/>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45">
      <c r="A339" s="1206"/>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6"/>
      <c r="B340" s="1206">
        <v>1</v>
      </c>
      <c r="C340" s="342"/>
      <c r="D340" s="342"/>
      <c r="F340" s="335" t="str">
        <f>"4."&amp;mergeValue(A340) &amp;"."&amp;mergeValue(B340)</f>
        <v>4.1.1</v>
      </c>
      <c r="G340" s="324" t="s">
        <v>593</v>
      </c>
      <c r="H340" s="317" t="str">
        <f>IF(region_name="","",region_name)</f>
        <v>Тюменская область</v>
      </c>
      <c r="I340" s="196" t="s">
        <v>499</v>
      </c>
      <c r="J340" s="334"/>
      <c r="K340" s="214"/>
      <c r="L340" s="214"/>
      <c r="M340" s="214"/>
      <c r="N340" s="214"/>
      <c r="O340" s="214"/>
      <c r="P340" s="214"/>
      <c r="Q340" s="214"/>
      <c r="R340" s="214"/>
      <c r="S340" s="214"/>
      <c r="T340" s="214"/>
    </row>
    <row r="341" spans="1:20" s="190" customFormat="1" ht="191.25">
      <c r="A341" s="1206"/>
      <c r="B341" s="1206"/>
      <c r="C341" s="1206">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6"/>
      <c r="B342" s="1206"/>
      <c r="C342" s="1206"/>
      <c r="D342" s="342">
        <v>1</v>
      </c>
      <c r="F342" s="335" t="str">
        <f>"4."&amp;mergeValue(A342) &amp;"."&amp;mergeValue(B342)&amp;"."&amp;mergeValue(C342)&amp;"."&amp;mergeValue(D342)</f>
        <v>4.1.1.1.1</v>
      </c>
      <c r="G342" s="420" t="s">
        <v>498</v>
      </c>
      <c r="H342" s="317"/>
      <c r="I342" s="1207" t="s">
        <v>592</v>
      </c>
      <c r="J342" s="334"/>
      <c r="K342" s="214"/>
      <c r="L342" s="214"/>
      <c r="M342" s="214"/>
      <c r="N342" s="214"/>
      <c r="O342" s="214"/>
      <c r="P342" s="214"/>
      <c r="Q342" s="214"/>
      <c r="R342" s="214"/>
      <c r="S342" s="214"/>
      <c r="T342" s="214"/>
    </row>
    <row r="343" spans="1:20" s="190" customFormat="1" ht="18.75">
      <c r="A343" s="1206"/>
      <c r="B343" s="1206"/>
      <c r="C343" s="1206"/>
      <c r="D343" s="342"/>
      <c r="F343" s="424"/>
      <c r="G343" s="425" t="s">
        <v>4</v>
      </c>
      <c r="H343" s="426"/>
      <c r="I343" s="1207"/>
      <c r="J343" s="334"/>
      <c r="K343" s="214"/>
      <c r="L343" s="214"/>
      <c r="M343" s="214"/>
      <c r="N343" s="214"/>
      <c r="O343" s="214"/>
      <c r="P343" s="214"/>
      <c r="Q343" s="214"/>
      <c r="R343" s="214"/>
      <c r="S343" s="214"/>
      <c r="T343" s="214"/>
    </row>
    <row r="344" spans="1:20" s="190" customFormat="1" ht="18.75">
      <c r="A344" s="1206"/>
      <c r="B344" s="1206"/>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6"/>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eftLabels="1"/>
  <mergeCells count="289">
    <mergeCell ref="A49:A62"/>
    <mergeCell ref="B50:B61"/>
    <mergeCell ref="C51:C60"/>
    <mergeCell ref="D52:D59"/>
    <mergeCell ref="B68:B79"/>
    <mergeCell ref="C69:C78"/>
    <mergeCell ref="E53:E58"/>
    <mergeCell ref="A67:A80"/>
    <mergeCell ref="O49:V49"/>
    <mergeCell ref="O50:V50"/>
    <mergeCell ref="O51:V51"/>
    <mergeCell ref="O52:V52"/>
    <mergeCell ref="O53:V53"/>
    <mergeCell ref="O54:V54"/>
    <mergeCell ref="O70:V70"/>
    <mergeCell ref="O71:V71"/>
    <mergeCell ref="O72:V72"/>
    <mergeCell ref="O67:V67"/>
    <mergeCell ref="O68:V68"/>
    <mergeCell ref="O69:V69"/>
    <mergeCell ref="F225:F228"/>
    <mergeCell ref="R226:R227"/>
    <mergeCell ref="S226:S227"/>
    <mergeCell ref="K197:K200"/>
    <mergeCell ref="D70:D77"/>
    <mergeCell ref="E71:E76"/>
    <mergeCell ref="A85:A98"/>
    <mergeCell ref="B86:B97"/>
    <mergeCell ref="C87:C96"/>
    <mergeCell ref="D88:D95"/>
    <mergeCell ref="E89:E94"/>
    <mergeCell ref="D196:D201"/>
    <mergeCell ref="E197:E200"/>
    <mergeCell ref="D297:D298"/>
    <mergeCell ref="E297:E298"/>
    <mergeCell ref="A220:A233"/>
    <mergeCell ref="B221:B232"/>
    <mergeCell ref="C222:C231"/>
    <mergeCell ref="D223:D230"/>
    <mergeCell ref="E224:E229"/>
    <mergeCell ref="A337:A345"/>
    <mergeCell ref="C341:C343"/>
    <mergeCell ref="I342:I343"/>
    <mergeCell ref="H302:H303"/>
    <mergeCell ref="B340:B344"/>
    <mergeCell ref="C297:C298"/>
    <mergeCell ref="C302:C303"/>
    <mergeCell ref="F302:F303"/>
    <mergeCell ref="G302:G303"/>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U131:U132"/>
    <mergeCell ref="S131:S132"/>
    <mergeCell ref="W131:W133"/>
    <mergeCell ref="O144:V144"/>
    <mergeCell ref="O126:V126"/>
    <mergeCell ref="Y109:Y111"/>
    <mergeCell ref="O125:V125"/>
    <mergeCell ref="T211:T212"/>
    <mergeCell ref="R167:R168"/>
    <mergeCell ref="T167:T168"/>
    <mergeCell ref="U167:U168"/>
    <mergeCell ref="S149:S150"/>
    <mergeCell ref="O161:V161"/>
    <mergeCell ref="O162:V162"/>
    <mergeCell ref="F166:F169"/>
    <mergeCell ref="I165:I170"/>
    <mergeCell ref="J166:J169"/>
    <mergeCell ref="F148:F151"/>
    <mergeCell ref="I147:I152"/>
    <mergeCell ref="J148:J15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N9:N11"/>
    <mergeCell ref="K9:K12"/>
    <mergeCell ref="J9:J12"/>
    <mergeCell ref="F9:F13"/>
    <mergeCell ref="E15:E19"/>
    <mergeCell ref="I15:I18"/>
    <mergeCell ref="E35:E40"/>
    <mergeCell ref="W27:W29"/>
    <mergeCell ref="R37:R38"/>
    <mergeCell ref="T37:T38"/>
    <mergeCell ref="P28:Q28"/>
    <mergeCell ref="W37:W39"/>
    <mergeCell ref="O28:O29"/>
    <mergeCell ref="O30:U30"/>
    <mergeCell ref="U27:U29"/>
    <mergeCell ref="J36:J39"/>
    <mergeCell ref="U37:U38"/>
    <mergeCell ref="I35:I40"/>
    <mergeCell ref="Z109:Z111"/>
    <mergeCell ref="W55:W57"/>
    <mergeCell ref="W73:W75"/>
    <mergeCell ref="O106:AA106"/>
    <mergeCell ref="O107:AA107"/>
    <mergeCell ref="O108:AA108"/>
    <mergeCell ref="U73:U74"/>
    <mergeCell ref="X109:X111"/>
    <mergeCell ref="T55:T56"/>
    <mergeCell ref="U55:U56"/>
    <mergeCell ref="R55:R56"/>
    <mergeCell ref="S55:S56"/>
    <mergeCell ref="R91:R92"/>
    <mergeCell ref="S91:S92"/>
    <mergeCell ref="T91:T92"/>
    <mergeCell ref="U91:U92"/>
    <mergeCell ref="W91:W93"/>
    <mergeCell ref="J109:J112"/>
    <mergeCell ref="J90:J93"/>
    <mergeCell ref="O103:AA103"/>
    <mergeCell ref="O104:AA104"/>
    <mergeCell ref="O105:AA105"/>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P15:P16"/>
    <mergeCell ref="M9:M11"/>
    <mergeCell ref="F15:F19"/>
    <mergeCell ref="G9:G13"/>
    <mergeCell ref="H9:H12"/>
    <mergeCell ref="G15:G19"/>
    <mergeCell ref="F36:F3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27:V127"/>
    <mergeCell ref="O145:V145"/>
    <mergeCell ref="O143:V143"/>
    <mergeCell ref="O182:W182"/>
    <mergeCell ref="O163:V163"/>
    <mergeCell ref="F54:F57"/>
    <mergeCell ref="I53:I58"/>
    <mergeCell ref="J54:J57"/>
    <mergeCell ref="F72:F75"/>
    <mergeCell ref="J72:J75"/>
    <mergeCell ref="I71:I76"/>
    <mergeCell ref="F130:F133"/>
    <mergeCell ref="J130:J133"/>
    <mergeCell ref="I129:I134"/>
    <mergeCell ref="I88:I95"/>
    <mergeCell ref="G109:G112"/>
    <mergeCell ref="F108:F113"/>
    <mergeCell ref="I108:I113"/>
    <mergeCell ref="F90:F9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A161:A174"/>
    <mergeCell ref="B162:B173"/>
    <mergeCell ref="C163:C172"/>
    <mergeCell ref="D164:D171"/>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W149:W151"/>
    <mergeCell ref="O221:V221"/>
    <mergeCell ref="O222:V222"/>
    <mergeCell ref="O223:V223"/>
    <mergeCell ref="AB110:AB112"/>
    <mergeCell ref="W109:W111"/>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R131:R132"/>
    <mergeCell ref="O164:V164"/>
    <mergeCell ref="O165:V165"/>
    <mergeCell ref="O166:V16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8" t="s">
        <v>582</v>
      </c>
      <c r="BA1" s="1328"/>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27" t="s">
        <v>613</v>
      </c>
      <c r="AQ2" s="1035" t="s">
        <v>771</v>
      </c>
      <c r="AS2" s="44" t="s">
        <v>374</v>
      </c>
      <c r="AU2" s="45" t="s">
        <v>377</v>
      </c>
      <c r="AW2" s="410" t="s">
        <v>550</v>
      </c>
      <c r="AX2" s="411" t="s">
        <v>550</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27" t="s">
        <v>772</v>
      </c>
      <c r="AQ3" s="1035" t="s">
        <v>614</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783</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27" t="s">
        <v>771</v>
      </c>
      <c r="AQ4" s="1035" t="s">
        <v>615</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27" t="s">
        <v>614</v>
      </c>
      <c r="AQ5" s="1035" t="s">
        <v>762</v>
      </c>
      <c r="AU5" s="45" t="s">
        <v>380</v>
      </c>
      <c r="AW5" s="410" t="s">
        <v>553</v>
      </c>
      <c r="AX5" s="411" t="s">
        <v>553</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27" t="s">
        <v>615</v>
      </c>
      <c r="AQ6" s="1035" t="s">
        <v>616</v>
      </c>
      <c r="AU6" s="220" t="s">
        <v>381</v>
      </c>
      <c r="AW6" s="410" t="s">
        <v>554</v>
      </c>
      <c r="AX6" s="411" t="s">
        <v>554</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27" t="s">
        <v>762</v>
      </c>
      <c r="AQ7" s="1035" t="s">
        <v>617</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27" t="s">
        <v>616</v>
      </c>
      <c r="AQ8" s="1035" t="s">
        <v>620</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27" t="s">
        <v>617</v>
      </c>
      <c r="AQ9" s="1035" t="s">
        <v>619</v>
      </c>
      <c r="AW9" s="410" t="s">
        <v>557</v>
      </c>
      <c r="AX9" s="411" t="s">
        <v>557</v>
      </c>
      <c r="AZ9" s="146" t="s">
        <v>769</v>
      </c>
      <c r="BA9" s="179" t="s">
        <v>603</v>
      </c>
    </row>
    <row r="10" spans="1:55" ht="45">
      <c r="A10" s="6" t="s">
        <v>109</v>
      </c>
      <c r="B10" s="44">
        <v>2008</v>
      </c>
      <c r="E10" s="143" t="s">
        <v>194</v>
      </c>
      <c r="F10" s="147"/>
      <c r="I10" s="143" t="s">
        <v>208</v>
      </c>
      <c r="O10" s="545" t="s">
        <v>651</v>
      </c>
      <c r="V10" s="1041" t="s">
        <v>208</v>
      </c>
      <c r="W10" s="1038"/>
      <c r="X10" s="1036" t="s">
        <v>619</v>
      </c>
      <c r="Y10" s="1037" t="s">
        <v>686</v>
      </c>
      <c r="Z10" s="208"/>
      <c r="AP10" s="1127" t="s">
        <v>620</v>
      </c>
      <c r="AQ10" s="1035" t="s">
        <v>618</v>
      </c>
      <c r="AW10" s="410" t="s">
        <v>558</v>
      </c>
      <c r="AX10" s="411" t="s">
        <v>558</v>
      </c>
    </row>
    <row r="11" spans="1:55" ht="112.5">
      <c r="A11" s="6" t="s">
        <v>110</v>
      </c>
      <c r="B11" s="44">
        <v>2009</v>
      </c>
      <c r="E11" s="143" t="s">
        <v>195</v>
      </c>
      <c r="F11" s="147"/>
      <c r="I11" s="143" t="s">
        <v>209</v>
      </c>
      <c r="O11" s="528" t="s">
        <v>652</v>
      </c>
      <c r="V11" s="1040" t="s">
        <v>209</v>
      </c>
      <c r="W11" s="462"/>
      <c r="X11" s="461" t="s">
        <v>620</v>
      </c>
      <c r="Y11" s="753" t="s">
        <v>674</v>
      </c>
      <c r="Z11" s="208"/>
      <c r="AP11" s="1127" t="s">
        <v>619</v>
      </c>
      <c r="AQ11" s="742" t="s">
        <v>613</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27"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01.01.2020</v>
      </c>
      <c r="F29" s="274" t="str">
        <f>IF(periodEnd = "","", periodEnd)</f>
        <v>31.12.2020</v>
      </c>
      <c r="H29" s="275" t="s">
        <v>1865</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4.2.1 | Т-ТЭ | потр'!$O$24="",1,0)</f>
        <v>0</v>
      </c>
    </row>
    <row r="116" spans="1:1">
      <c r="A116" s="1102">
        <f>IF('Форма 4.2.1 | Т-ТЭ | потр'!$M$25="",1,0)</f>
        <v>0</v>
      </c>
    </row>
    <row r="117" spans="1:1">
      <c r="A117" s="1102">
        <f>IF('Форма 4.2.1 | Т-ТЭ | потр'!$O$25="",1,0)</f>
        <v>0</v>
      </c>
    </row>
    <row r="118" spans="1:1">
      <c r="A118" s="1102">
        <f>IF('Форма 4.2.1 | Т-ТЭ | потр'!$M$26="",1,0)</f>
        <v>0</v>
      </c>
    </row>
    <row r="119" spans="1:1">
      <c r="A119" s="1102">
        <f>IF('Форма 4.2.1 | Т-ТЭ | потр'!$O$26="",1,0)</f>
        <v>0</v>
      </c>
    </row>
    <row r="120" spans="1:1">
      <c r="A120" s="1102">
        <f>IF('Форма 4.2.1 | Т-ТЭ | потр'!$M$27="",1,0)</f>
        <v>0</v>
      </c>
    </row>
    <row r="121" spans="1:1">
      <c r="A121" s="1102">
        <f>IF('Форма 4.2.1 | Т-ТЭ | потр'!$O$27="",1,0)</f>
        <v>0</v>
      </c>
    </row>
    <row r="122" spans="1:1">
      <c r="A122" s="1102">
        <f>IF('Форма 4.2.1 | Т-ТЭ | потр'!$Y$24="",1,0)</f>
        <v>0</v>
      </c>
    </row>
    <row r="123" spans="1:1">
      <c r="A123" s="1102">
        <f>IF('Форма 4.2.1 | Т-ТЭ | потр'!$AA$24="",1,0)</f>
        <v>0</v>
      </c>
    </row>
    <row r="124" spans="1:1">
      <c r="A124" s="1102">
        <f>IF('Форма 4.2.1 | Т-ТЭ | потр'!$V$25="",1,0)</f>
        <v>0</v>
      </c>
    </row>
    <row r="125" spans="1:1">
      <c r="A125" s="1102">
        <f>IF('Форма 4.2.1 | Т-ТЭ | потр'!$V$26="",1,0)</f>
        <v>0</v>
      </c>
    </row>
    <row r="126" spans="1:1">
      <c r="A126" s="1102">
        <f>IF('Форма 4.2.1 | Т-ТЭ | потр'!$V$27="",1,0)</f>
        <v>0</v>
      </c>
    </row>
    <row r="127" spans="1:1">
      <c r="A127" s="1102">
        <f>IF('Форма 4.2.1 | Т-ТЭ | потр'!$V$24="",1,0)</f>
        <v>0</v>
      </c>
    </row>
    <row r="128" spans="1:1">
      <c r="A128" s="1102">
        <f>IF('Форма 4.2.1 | Т-ТЭ | потр'!$Z$24="",1,0)</f>
        <v>0</v>
      </c>
    </row>
    <row r="129" spans="1:1">
      <c r="A129" s="1102">
        <f>IF('Форма 4.2.1 | Т-ТЭ | потр'!$AB$24="",1,0)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7"/>
  </cols>
  <sheetData>
    <row r="1" spans="1:3">
      <c r="A1" s="1127" t="s">
        <v>512</v>
      </c>
      <c r="B1" s="1127" t="s">
        <v>513</v>
      </c>
      <c r="C1" s="1127" t="s">
        <v>67</v>
      </c>
    </row>
    <row r="2" spans="1:3">
      <c r="A2" s="1127">
        <v>4189678</v>
      </c>
      <c r="B2" s="1127" t="s">
        <v>1387</v>
      </c>
      <c r="C2" s="1127" t="s">
        <v>1388</v>
      </c>
    </row>
    <row r="3" spans="1:3">
      <c r="A3" s="1127">
        <v>4190415</v>
      </c>
      <c r="B3" s="1127" t="s">
        <v>1389</v>
      </c>
      <c r="C3" s="1127" t="s">
        <v>1388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ht="22.5">
      <c r="B3" s="354" t="s">
        <v>1836</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331</v>
      </c>
    </row>
    <row r="2" spans="1:2">
      <c r="A2" s="1127">
        <v>4213775</v>
      </c>
      <c r="B2" s="1127" t="s">
        <v>613</v>
      </c>
    </row>
    <row r="3" spans="1:2">
      <c r="A3" s="1127">
        <v>4213784</v>
      </c>
      <c r="B3" s="1127" t="s">
        <v>772</v>
      </c>
    </row>
    <row r="4" spans="1:2">
      <c r="A4" s="1127">
        <v>4213781</v>
      </c>
      <c r="B4" s="1127" t="s">
        <v>771</v>
      </c>
    </row>
    <row r="5" spans="1:2">
      <c r="A5" s="1127">
        <v>4213776</v>
      </c>
      <c r="B5" s="1127" t="s">
        <v>614</v>
      </c>
    </row>
    <row r="6" spans="1:2">
      <c r="A6" s="1127">
        <v>4213777</v>
      </c>
      <c r="B6" s="1127" t="s">
        <v>615</v>
      </c>
    </row>
    <row r="7" spans="1:2">
      <c r="A7" s="1127">
        <v>4238670</v>
      </c>
      <c r="B7" s="1127" t="s">
        <v>762</v>
      </c>
    </row>
    <row r="8" spans="1:2">
      <c r="A8" s="1127">
        <v>4213778</v>
      </c>
      <c r="B8" s="1127" t="s">
        <v>616</v>
      </c>
    </row>
    <row r="9" spans="1:2">
      <c r="A9" s="1127">
        <v>4213780</v>
      </c>
      <c r="B9" s="1127" t="s">
        <v>617</v>
      </c>
    </row>
    <row r="10" spans="1:2">
      <c r="A10" s="1127">
        <v>4213779</v>
      </c>
      <c r="B10" s="1127" t="s">
        <v>620</v>
      </c>
    </row>
    <row r="11" spans="1:2">
      <c r="A11" s="1127">
        <v>4213783</v>
      </c>
      <c r="B11" s="1127" t="s">
        <v>619</v>
      </c>
    </row>
    <row r="12" spans="1:2">
      <c r="A12" s="1127">
        <v>4213782</v>
      </c>
      <c r="B12" s="1127"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N31" sqref="N3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26381312</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8" t="s">
        <v>770</v>
      </c>
      <c r="F5" s="1149"/>
      <c r="G5" s="435"/>
      <c r="J5" s="309"/>
    </row>
    <row r="6" spans="1:12" s="372" customFormat="1" ht="6">
      <c r="A6" s="366"/>
      <c r="B6" s="367"/>
      <c r="C6" s="368"/>
      <c r="D6" s="369"/>
      <c r="E6" s="374"/>
      <c r="F6" s="375"/>
      <c r="G6" s="376"/>
      <c r="I6" s="373"/>
    </row>
    <row r="7" spans="1:12" ht="27">
      <c r="D7" s="24"/>
      <c r="E7" s="25" t="s">
        <v>52</v>
      </c>
      <c r="F7" s="328" t="s">
        <v>165</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9" t="s">
        <v>1390</v>
      </c>
      <c r="G11" s="381"/>
    </row>
    <row r="12" spans="1:12" ht="27">
      <c r="D12" s="24"/>
      <c r="E12" s="81" t="s">
        <v>473</v>
      </c>
      <c r="F12" s="1119" t="s">
        <v>1391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785</v>
      </c>
      <c r="G15" s="383"/>
    </row>
    <row r="16" spans="1:12" ht="27" hidden="1">
      <c r="D16" s="24"/>
      <c r="E16" s="81" t="s">
        <v>600</v>
      </c>
      <c r="F16" s="331"/>
      <c r="G16" s="383"/>
    </row>
    <row r="17" spans="1:9" ht="19.5">
      <c r="D17" s="24"/>
      <c r="E17" s="25"/>
      <c r="F17" s="445" t="s">
        <v>608</v>
      </c>
      <c r="G17" s="21"/>
    </row>
    <row r="18" spans="1:9" ht="27">
      <c r="D18" s="24"/>
      <c r="E18" s="81" t="s">
        <v>502</v>
      </c>
      <c r="F18" s="329" t="s">
        <v>1825</v>
      </c>
      <c r="G18" s="383"/>
    </row>
    <row r="19" spans="1:9" ht="27">
      <c r="D19" s="24"/>
      <c r="E19" s="81" t="s">
        <v>597</v>
      </c>
      <c r="F19" s="330" t="s">
        <v>1826</v>
      </c>
      <c r="G19" s="383"/>
    </row>
    <row r="20" spans="1:9" ht="27">
      <c r="D20" s="24"/>
      <c r="E20" s="81" t="s">
        <v>596</v>
      </c>
      <c r="F20" s="329" t="s">
        <v>1827</v>
      </c>
      <c r="G20" s="383"/>
    </row>
    <row r="21" spans="1:9" ht="27">
      <c r="D21" s="24"/>
      <c r="E21" s="81" t="s">
        <v>501</v>
      </c>
      <c r="F21" s="329" t="s">
        <v>1828</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1722</v>
      </c>
      <c r="G29" s="382"/>
    </row>
    <row r="30" spans="1:9" ht="27" hidden="1">
      <c r="C30" s="28"/>
      <c r="D30" s="29"/>
      <c r="E30" s="52" t="s">
        <v>203</v>
      </c>
      <c r="F30" s="333"/>
      <c r="G30" s="382"/>
    </row>
    <row r="31" spans="1:9" ht="27">
      <c r="C31" s="28"/>
      <c r="D31" s="29"/>
      <c r="E31" s="30" t="s">
        <v>53</v>
      </c>
      <c r="F31" s="332" t="s">
        <v>1723</v>
      </c>
      <c r="G31" s="382"/>
    </row>
    <row r="32" spans="1:9" ht="27">
      <c r="C32" s="28"/>
      <c r="D32" s="29"/>
      <c r="E32" s="30" t="s">
        <v>54</v>
      </c>
      <c r="F32" s="332" t="s">
        <v>1404</v>
      </c>
      <c r="G32" s="382"/>
      <c r="H32" s="31"/>
    </row>
    <row r="33" spans="1:9" s="372" customFormat="1" ht="6">
      <c r="A33" s="377"/>
      <c r="B33" s="367"/>
      <c r="C33" s="368"/>
      <c r="D33" s="378"/>
      <c r="E33" s="374"/>
      <c r="F33" s="379"/>
      <c r="G33" s="380"/>
      <c r="I33" s="373"/>
    </row>
    <row r="34" spans="1:9" ht="27">
      <c r="A34" s="199"/>
      <c r="D34" s="26"/>
      <c r="E34" s="799" t="s">
        <v>724</v>
      </c>
      <c r="F34" s="1120"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27">
      <c r="A40" s="201"/>
      <c r="B40" s="92"/>
      <c r="D40" s="33"/>
      <c r="E40" s="32" t="s">
        <v>546</v>
      </c>
      <c r="F40" s="329" t="s">
        <v>1829</v>
      </c>
      <c r="G40" s="381"/>
    </row>
    <row r="41" spans="1:9" ht="27">
      <c r="A41" s="201"/>
      <c r="B41" s="92"/>
      <c r="D41" s="33"/>
      <c r="E41" s="41" t="s">
        <v>547</v>
      </c>
      <c r="F41" s="329" t="s">
        <v>1830</v>
      </c>
      <c r="G41" s="381"/>
    </row>
    <row r="42" spans="1:9" ht="19.5">
      <c r="D42" s="24"/>
      <c r="E42" s="25"/>
      <c r="F42" s="445" t="s">
        <v>579</v>
      </c>
      <c r="G42" s="21"/>
    </row>
    <row r="43" spans="1:9" ht="27">
      <c r="A43" s="201"/>
      <c r="D43" s="21"/>
      <c r="E43" s="443" t="s">
        <v>87</v>
      </c>
      <c r="F43" s="449" t="s">
        <v>1831</v>
      </c>
      <c r="G43" s="381"/>
    </row>
    <row r="44" spans="1:9" ht="27">
      <c r="A44" s="201"/>
      <c r="B44" s="92"/>
      <c r="D44" s="33"/>
      <c r="E44" s="443" t="s">
        <v>88</v>
      </c>
      <c r="F44" s="449" t="s">
        <v>1832</v>
      </c>
      <c r="G44" s="381"/>
    </row>
    <row r="45" spans="1:9" ht="27">
      <c r="A45" s="201"/>
      <c r="B45" s="92"/>
      <c r="D45" s="33"/>
      <c r="E45" s="443" t="s">
        <v>580</v>
      </c>
      <c r="F45" s="449" t="s">
        <v>1833</v>
      </c>
      <c r="G45" s="381"/>
    </row>
    <row r="46" spans="1:9" ht="27">
      <c r="D46" s="24"/>
      <c r="E46" s="444" t="s">
        <v>581</v>
      </c>
      <c r="F46" s="449" t="s">
        <v>1834</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7"/>
    <col min="2" max="2" width="65.28515625" style="1127" customWidth="1"/>
    <col min="3" max="3" width="41" style="1127" customWidth="1"/>
    <col min="4" max="16384" width="9.140625" style="1127"/>
  </cols>
  <sheetData>
    <row r="1" spans="1:2">
      <c r="A1" s="1127" t="s">
        <v>330</v>
      </c>
      <c r="B1" s="1127" t="s">
        <v>332</v>
      </c>
    </row>
    <row r="2" spans="1:2">
      <c r="A2" s="1127">
        <v>4190064</v>
      </c>
      <c r="B2" s="1127" t="s">
        <v>1377</v>
      </c>
    </row>
    <row r="3" spans="1:2">
      <c r="A3" s="1127">
        <v>4190065</v>
      </c>
      <c r="B3" s="1127" t="s">
        <v>1378</v>
      </c>
    </row>
    <row r="4" spans="1:2">
      <c r="A4" s="1127">
        <v>4190066</v>
      </c>
      <c r="B4" s="1127" t="s">
        <v>1379</v>
      </c>
    </row>
    <row r="5" spans="1:2">
      <c r="A5" s="1127">
        <v>4190067</v>
      </c>
      <c r="B5" s="1127" t="s">
        <v>1380</v>
      </c>
    </row>
    <row r="6" spans="1:2">
      <c r="A6" s="1127">
        <v>4190068</v>
      </c>
      <c r="B6" s="1127" t="s">
        <v>1381</v>
      </c>
    </row>
    <row r="7" spans="1:2">
      <c r="A7" s="1127">
        <v>4190069</v>
      </c>
      <c r="B7" s="1127" t="s">
        <v>1382</v>
      </c>
    </row>
    <row r="8" spans="1:2">
      <c r="A8" s="1127">
        <v>4190070</v>
      </c>
      <c r="B8" s="1127" t="s">
        <v>1383</v>
      </c>
    </row>
    <row r="9" spans="1:2">
      <c r="A9" s="1127">
        <v>4190071</v>
      </c>
      <c r="B9" s="1127" t="s">
        <v>1384</v>
      </c>
    </row>
    <row r="10" spans="1:2">
      <c r="A10" s="1127">
        <v>4190072</v>
      </c>
      <c r="B10" s="1127" t="s">
        <v>1385</v>
      </c>
    </row>
    <row r="11" spans="1:2">
      <c r="A11" s="1127">
        <v>4190073</v>
      </c>
      <c r="B11" s="1127" t="s">
        <v>1386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3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1376</v>
      </c>
      <c r="B1" s="5" t="s">
        <v>1392</v>
      </c>
      <c r="C1" s="5" t="s">
        <v>1393</v>
      </c>
      <c r="D1" s="5" t="s">
        <v>1394</v>
      </c>
      <c r="E1" s="5" t="s">
        <v>1395</v>
      </c>
      <c r="F1" s="5" t="s">
        <v>1396</v>
      </c>
      <c r="G1" s="5" t="s">
        <v>1397</v>
      </c>
      <c r="H1" s="5" t="s">
        <v>1398</v>
      </c>
      <c r="I1" s="5" t="s">
        <v>1399</v>
      </c>
    </row>
    <row r="2" spans="1:10">
      <c r="A2" s="5">
        <v>1</v>
      </c>
      <c r="B2" s="5" t="s">
        <v>1400</v>
      </c>
      <c r="C2" s="5" t="s">
        <v>165</v>
      </c>
      <c r="D2" s="5" t="s">
        <v>1401</v>
      </c>
      <c r="E2" s="5" t="s">
        <v>1402</v>
      </c>
      <c r="F2" s="5" t="s">
        <v>1403</v>
      </c>
      <c r="G2" s="5" t="s">
        <v>1404</v>
      </c>
      <c r="J2" s="5" t="s">
        <v>1824</v>
      </c>
    </row>
    <row r="3" spans="1:10">
      <c r="A3" s="5">
        <v>2</v>
      </c>
      <c r="B3" s="5" t="s">
        <v>1400</v>
      </c>
      <c r="C3" s="5" t="s">
        <v>165</v>
      </c>
      <c r="D3" s="5" t="s">
        <v>1405</v>
      </c>
      <c r="E3" s="5" t="s">
        <v>1406</v>
      </c>
      <c r="F3" s="5" t="s">
        <v>1407</v>
      </c>
      <c r="G3" s="5" t="s">
        <v>1408</v>
      </c>
      <c r="H3" s="5" t="s">
        <v>1409</v>
      </c>
      <c r="J3" s="5" t="s">
        <v>1824</v>
      </c>
    </row>
    <row r="4" spans="1:10">
      <c r="A4" s="5">
        <v>3</v>
      </c>
      <c r="B4" s="5" t="s">
        <v>1400</v>
      </c>
      <c r="C4" s="5" t="s">
        <v>165</v>
      </c>
      <c r="D4" s="5" t="s">
        <v>1410</v>
      </c>
      <c r="E4" s="5" t="s">
        <v>1411</v>
      </c>
      <c r="F4" s="5" t="s">
        <v>1412</v>
      </c>
      <c r="G4" s="5" t="s">
        <v>1413</v>
      </c>
      <c r="J4" s="5" t="s">
        <v>1824</v>
      </c>
    </row>
    <row r="5" spans="1:10">
      <c r="A5" s="5">
        <v>4</v>
      </c>
      <c r="B5" s="5" t="s">
        <v>1400</v>
      </c>
      <c r="C5" s="5" t="s">
        <v>165</v>
      </c>
      <c r="D5" s="5" t="s">
        <v>1809</v>
      </c>
      <c r="E5" s="5" t="s">
        <v>1844</v>
      </c>
      <c r="F5" s="5" t="s">
        <v>1810</v>
      </c>
      <c r="G5" s="5" t="s">
        <v>1811</v>
      </c>
      <c r="J5" s="5" t="s">
        <v>1824</v>
      </c>
    </row>
    <row r="6" spans="1:10">
      <c r="A6" s="5">
        <v>5</v>
      </c>
      <c r="B6" s="5" t="s">
        <v>1400</v>
      </c>
      <c r="C6" s="5" t="s">
        <v>165</v>
      </c>
      <c r="D6" s="5" t="s">
        <v>1414</v>
      </c>
      <c r="E6" s="5" t="s">
        <v>1415</v>
      </c>
      <c r="F6" s="5" t="s">
        <v>1416</v>
      </c>
      <c r="G6" s="5" t="s">
        <v>1404</v>
      </c>
      <c r="J6" s="5" t="s">
        <v>1824</v>
      </c>
    </row>
    <row r="7" spans="1:10">
      <c r="A7" s="5">
        <v>6</v>
      </c>
      <c r="B7" s="5" t="s">
        <v>1400</v>
      </c>
      <c r="C7" s="5" t="s">
        <v>165</v>
      </c>
      <c r="D7" s="5" t="s">
        <v>1417</v>
      </c>
      <c r="E7" s="5" t="s">
        <v>1418</v>
      </c>
      <c r="F7" s="5" t="s">
        <v>1419</v>
      </c>
      <c r="G7" s="5" t="s">
        <v>1413</v>
      </c>
      <c r="J7" s="5" t="s">
        <v>1824</v>
      </c>
    </row>
    <row r="8" spans="1:10">
      <c r="A8" s="5">
        <v>7</v>
      </c>
      <c r="B8" s="5" t="s">
        <v>1400</v>
      </c>
      <c r="C8" s="5" t="s">
        <v>165</v>
      </c>
      <c r="D8" s="5" t="s">
        <v>1420</v>
      </c>
      <c r="E8" s="5" t="s">
        <v>1421</v>
      </c>
      <c r="F8" s="5" t="s">
        <v>1422</v>
      </c>
      <c r="G8" s="5" t="s">
        <v>1404</v>
      </c>
      <c r="J8" s="5" t="s">
        <v>1824</v>
      </c>
    </row>
    <row r="9" spans="1:10">
      <c r="A9" s="5">
        <v>8</v>
      </c>
      <c r="B9" s="5" t="s">
        <v>1400</v>
      </c>
      <c r="C9" s="5" t="s">
        <v>165</v>
      </c>
      <c r="D9" s="5" t="s">
        <v>1423</v>
      </c>
      <c r="E9" s="5" t="s">
        <v>1424</v>
      </c>
      <c r="F9" s="5" t="s">
        <v>1425</v>
      </c>
      <c r="G9" s="5" t="s">
        <v>1404</v>
      </c>
      <c r="J9" s="5" t="s">
        <v>1824</v>
      </c>
    </row>
    <row r="10" spans="1:10">
      <c r="A10" s="5">
        <v>9</v>
      </c>
      <c r="B10" s="5" t="s">
        <v>1400</v>
      </c>
      <c r="C10" s="5" t="s">
        <v>165</v>
      </c>
      <c r="D10" s="5" t="s">
        <v>1426</v>
      </c>
      <c r="E10" s="5" t="s">
        <v>1427</v>
      </c>
      <c r="F10" s="5" t="s">
        <v>1428</v>
      </c>
      <c r="G10" s="5" t="s">
        <v>1404</v>
      </c>
      <c r="H10" s="5" t="s">
        <v>1429</v>
      </c>
      <c r="J10" s="5" t="s">
        <v>1824</v>
      </c>
    </row>
    <row r="11" spans="1:10">
      <c r="A11" s="5">
        <v>10</v>
      </c>
      <c r="B11" s="5" t="s">
        <v>1400</v>
      </c>
      <c r="C11" s="5" t="s">
        <v>165</v>
      </c>
      <c r="D11" s="5" t="s">
        <v>1430</v>
      </c>
      <c r="E11" s="5" t="s">
        <v>1431</v>
      </c>
      <c r="F11" s="5" t="s">
        <v>1432</v>
      </c>
      <c r="G11" s="5" t="s">
        <v>1404</v>
      </c>
      <c r="J11" s="5" t="s">
        <v>1824</v>
      </c>
    </row>
    <row r="12" spans="1:10">
      <c r="A12" s="5">
        <v>11</v>
      </c>
      <c r="B12" s="5" t="s">
        <v>1400</v>
      </c>
      <c r="C12" s="5" t="s">
        <v>165</v>
      </c>
      <c r="D12" s="5" t="s">
        <v>1433</v>
      </c>
      <c r="E12" s="5" t="s">
        <v>1434</v>
      </c>
      <c r="F12" s="5" t="s">
        <v>1435</v>
      </c>
      <c r="G12" s="5" t="s">
        <v>1404</v>
      </c>
      <c r="J12" s="5" t="s">
        <v>1824</v>
      </c>
    </row>
    <row r="13" spans="1:10">
      <c r="A13" s="5">
        <v>12</v>
      </c>
      <c r="B13" s="5" t="s">
        <v>1400</v>
      </c>
      <c r="C13" s="5" t="s">
        <v>165</v>
      </c>
      <c r="D13" s="5" t="s">
        <v>1436</v>
      </c>
      <c r="E13" s="5" t="s">
        <v>1437</v>
      </c>
      <c r="F13" s="5" t="s">
        <v>1438</v>
      </c>
      <c r="G13" s="5" t="s">
        <v>1439</v>
      </c>
      <c r="H13" s="5" t="s">
        <v>1440</v>
      </c>
      <c r="J13" s="5" t="s">
        <v>1824</v>
      </c>
    </row>
    <row r="14" spans="1:10">
      <c r="A14" s="5">
        <v>13</v>
      </c>
      <c r="B14" s="5" t="s">
        <v>1400</v>
      </c>
      <c r="C14" s="5" t="s">
        <v>165</v>
      </c>
      <c r="D14" s="5" t="s">
        <v>1441</v>
      </c>
      <c r="E14" s="5" t="s">
        <v>1442</v>
      </c>
      <c r="F14" s="5" t="s">
        <v>1443</v>
      </c>
      <c r="G14" s="5" t="s">
        <v>1444</v>
      </c>
      <c r="J14" s="5" t="s">
        <v>1824</v>
      </c>
    </row>
    <row r="15" spans="1:10">
      <c r="A15" s="5">
        <v>14</v>
      </c>
      <c r="B15" s="5" t="s">
        <v>1400</v>
      </c>
      <c r="C15" s="5" t="s">
        <v>165</v>
      </c>
      <c r="D15" s="5" t="s">
        <v>1445</v>
      </c>
      <c r="E15" s="5" t="s">
        <v>1446</v>
      </c>
      <c r="F15" s="5" t="s">
        <v>1447</v>
      </c>
      <c r="G15" s="5" t="s">
        <v>1413</v>
      </c>
      <c r="H15" s="5" t="s">
        <v>1448</v>
      </c>
      <c r="J15" s="5" t="s">
        <v>1824</v>
      </c>
    </row>
    <row r="16" spans="1:10">
      <c r="A16" s="5">
        <v>15</v>
      </c>
      <c r="B16" s="5" t="s">
        <v>1400</v>
      </c>
      <c r="C16" s="5" t="s">
        <v>165</v>
      </c>
      <c r="D16" s="5" t="s">
        <v>1449</v>
      </c>
      <c r="E16" s="5" t="s">
        <v>1450</v>
      </c>
      <c r="F16" s="5" t="s">
        <v>1451</v>
      </c>
      <c r="G16" s="5" t="s">
        <v>1452</v>
      </c>
      <c r="J16" s="5" t="s">
        <v>1824</v>
      </c>
    </row>
    <row r="17" spans="1:10">
      <c r="A17" s="5">
        <v>16</v>
      </c>
      <c r="B17" s="5" t="s">
        <v>1400</v>
      </c>
      <c r="C17" s="5" t="s">
        <v>165</v>
      </c>
      <c r="D17" s="5" t="s">
        <v>1453</v>
      </c>
      <c r="E17" s="5" t="s">
        <v>1454</v>
      </c>
      <c r="F17" s="5" t="s">
        <v>1455</v>
      </c>
      <c r="G17" s="5" t="s">
        <v>1456</v>
      </c>
      <c r="J17" s="5" t="s">
        <v>1824</v>
      </c>
    </row>
    <row r="18" spans="1:10">
      <c r="A18" s="5">
        <v>17</v>
      </c>
      <c r="B18" s="5" t="s">
        <v>1400</v>
      </c>
      <c r="C18" s="5" t="s">
        <v>165</v>
      </c>
      <c r="D18" s="5" t="s">
        <v>1457</v>
      </c>
      <c r="E18" s="5" t="s">
        <v>1458</v>
      </c>
      <c r="F18" s="5" t="s">
        <v>1459</v>
      </c>
      <c r="G18" s="5" t="s">
        <v>1413</v>
      </c>
      <c r="H18" s="5" t="s">
        <v>1460</v>
      </c>
      <c r="J18" s="5" t="s">
        <v>1824</v>
      </c>
    </row>
    <row r="19" spans="1:10">
      <c r="A19" s="5">
        <v>18</v>
      </c>
      <c r="B19" s="5" t="s">
        <v>1400</v>
      </c>
      <c r="C19" s="5" t="s">
        <v>165</v>
      </c>
      <c r="D19" s="5" t="s">
        <v>1818</v>
      </c>
      <c r="E19" s="5" t="s">
        <v>1845</v>
      </c>
      <c r="F19" s="5" t="s">
        <v>1819</v>
      </c>
      <c r="G19" s="5" t="s">
        <v>1408</v>
      </c>
      <c r="J19" s="5" t="s">
        <v>1824</v>
      </c>
    </row>
    <row r="20" spans="1:10">
      <c r="A20" s="5">
        <v>19</v>
      </c>
      <c r="B20" s="5" t="s">
        <v>1400</v>
      </c>
      <c r="C20" s="5" t="s">
        <v>165</v>
      </c>
      <c r="D20" s="5" t="s">
        <v>1461</v>
      </c>
      <c r="E20" s="5" t="s">
        <v>1462</v>
      </c>
      <c r="F20" s="5" t="s">
        <v>1463</v>
      </c>
      <c r="G20" s="5" t="s">
        <v>1464</v>
      </c>
      <c r="J20" s="5" t="s">
        <v>1824</v>
      </c>
    </row>
    <row r="21" spans="1:10">
      <c r="A21" s="5">
        <v>20</v>
      </c>
      <c r="B21" s="5" t="s">
        <v>1400</v>
      </c>
      <c r="C21" s="5" t="s">
        <v>165</v>
      </c>
      <c r="D21" s="5" t="s">
        <v>1465</v>
      </c>
      <c r="E21" s="5" t="s">
        <v>1466</v>
      </c>
      <c r="F21" s="5" t="s">
        <v>1467</v>
      </c>
      <c r="G21" s="5" t="s">
        <v>1456</v>
      </c>
      <c r="J21" s="5" t="s">
        <v>1824</v>
      </c>
    </row>
    <row r="22" spans="1:10">
      <c r="A22" s="5">
        <v>21</v>
      </c>
      <c r="B22" s="5" t="s">
        <v>1400</v>
      </c>
      <c r="C22" s="5" t="s">
        <v>165</v>
      </c>
      <c r="D22" s="5" t="s">
        <v>1468</v>
      </c>
      <c r="E22" s="5" t="s">
        <v>1469</v>
      </c>
      <c r="F22" s="5" t="s">
        <v>1470</v>
      </c>
      <c r="G22" s="5" t="s">
        <v>1404</v>
      </c>
      <c r="J22" s="5" t="s">
        <v>1824</v>
      </c>
    </row>
    <row r="23" spans="1:10">
      <c r="A23" s="5">
        <v>22</v>
      </c>
      <c r="B23" s="5" t="s">
        <v>1400</v>
      </c>
      <c r="C23" s="5" t="s">
        <v>165</v>
      </c>
      <c r="D23" s="5" t="s">
        <v>1471</v>
      </c>
      <c r="E23" s="5" t="s">
        <v>1472</v>
      </c>
      <c r="F23" s="5" t="s">
        <v>1473</v>
      </c>
      <c r="G23" s="5" t="s">
        <v>1404</v>
      </c>
      <c r="J23" s="5" t="s">
        <v>1824</v>
      </c>
    </row>
    <row r="24" spans="1:10">
      <c r="A24" s="5">
        <v>23</v>
      </c>
      <c r="B24" s="5" t="s">
        <v>1400</v>
      </c>
      <c r="C24" s="5" t="s">
        <v>165</v>
      </c>
      <c r="D24" s="5" t="s">
        <v>1475</v>
      </c>
      <c r="E24" s="5" t="s">
        <v>1476</v>
      </c>
      <c r="F24" s="5" t="s">
        <v>1477</v>
      </c>
      <c r="G24" s="5" t="s">
        <v>1404</v>
      </c>
      <c r="H24" s="5" t="s">
        <v>1478</v>
      </c>
      <c r="J24" s="5" t="s">
        <v>1824</v>
      </c>
    </row>
    <row r="25" spans="1:10">
      <c r="A25" s="5">
        <v>24</v>
      </c>
      <c r="B25" s="5" t="s">
        <v>1400</v>
      </c>
      <c r="C25" s="5" t="s">
        <v>165</v>
      </c>
      <c r="D25" s="5" t="s">
        <v>1479</v>
      </c>
      <c r="E25" s="5" t="s">
        <v>1480</v>
      </c>
      <c r="F25" s="5" t="s">
        <v>1481</v>
      </c>
      <c r="G25" s="5" t="s">
        <v>1482</v>
      </c>
      <c r="J25" s="5" t="s">
        <v>1824</v>
      </c>
    </row>
    <row r="26" spans="1:10">
      <c r="A26" s="5">
        <v>25</v>
      </c>
      <c r="B26" s="5" t="s">
        <v>1400</v>
      </c>
      <c r="C26" s="5" t="s">
        <v>165</v>
      </c>
      <c r="D26" s="5" t="s">
        <v>1483</v>
      </c>
      <c r="E26" s="5" t="s">
        <v>1484</v>
      </c>
      <c r="F26" s="5" t="s">
        <v>1485</v>
      </c>
      <c r="G26" s="5" t="s">
        <v>1482</v>
      </c>
      <c r="J26" s="5" t="s">
        <v>1824</v>
      </c>
    </row>
    <row r="27" spans="1:10">
      <c r="A27" s="5">
        <v>26</v>
      </c>
      <c r="B27" s="5" t="s">
        <v>1400</v>
      </c>
      <c r="C27" s="5" t="s">
        <v>165</v>
      </c>
      <c r="D27" s="5" t="s">
        <v>1486</v>
      </c>
      <c r="E27" s="5" t="s">
        <v>1487</v>
      </c>
      <c r="F27" s="5" t="s">
        <v>1488</v>
      </c>
      <c r="G27" s="5" t="s">
        <v>1489</v>
      </c>
      <c r="J27" s="5" t="s">
        <v>1824</v>
      </c>
    </row>
    <row r="28" spans="1:10">
      <c r="A28" s="5">
        <v>27</v>
      </c>
      <c r="B28" s="5" t="s">
        <v>1400</v>
      </c>
      <c r="C28" s="5" t="s">
        <v>165</v>
      </c>
      <c r="D28" s="5" t="s">
        <v>1490</v>
      </c>
      <c r="E28" s="5" t="s">
        <v>1491</v>
      </c>
      <c r="F28" s="5" t="s">
        <v>1492</v>
      </c>
      <c r="G28" s="5" t="s">
        <v>1413</v>
      </c>
      <c r="J28" s="5" t="s">
        <v>1824</v>
      </c>
    </row>
    <row r="29" spans="1:10">
      <c r="A29" s="5">
        <v>28</v>
      </c>
      <c r="B29" s="5" t="s">
        <v>1400</v>
      </c>
      <c r="C29" s="5" t="s">
        <v>165</v>
      </c>
      <c r="D29" s="5" t="s">
        <v>1493</v>
      </c>
      <c r="E29" s="5" t="s">
        <v>1494</v>
      </c>
      <c r="F29" s="5" t="s">
        <v>1495</v>
      </c>
      <c r="G29" s="5" t="s">
        <v>1496</v>
      </c>
      <c r="J29" s="5" t="s">
        <v>1824</v>
      </c>
    </row>
    <row r="30" spans="1:10">
      <c r="A30" s="5">
        <v>29</v>
      </c>
      <c r="B30" s="5" t="s">
        <v>1400</v>
      </c>
      <c r="C30" s="5" t="s">
        <v>165</v>
      </c>
      <c r="D30" s="5" t="s">
        <v>1497</v>
      </c>
      <c r="E30" s="5" t="s">
        <v>1498</v>
      </c>
      <c r="F30" s="5" t="s">
        <v>1499</v>
      </c>
      <c r="G30" s="5" t="s">
        <v>1496</v>
      </c>
      <c r="J30" s="5" t="s">
        <v>1824</v>
      </c>
    </row>
    <row r="31" spans="1:10">
      <c r="A31" s="5">
        <v>30</v>
      </c>
      <c r="B31" s="5" t="s">
        <v>1400</v>
      </c>
      <c r="C31" s="5" t="s">
        <v>165</v>
      </c>
      <c r="D31" s="5" t="s">
        <v>1500</v>
      </c>
      <c r="E31" s="5" t="s">
        <v>1501</v>
      </c>
      <c r="F31" s="5" t="s">
        <v>1502</v>
      </c>
      <c r="G31" s="5" t="s">
        <v>1496</v>
      </c>
      <c r="J31" s="5" t="s">
        <v>1824</v>
      </c>
    </row>
    <row r="32" spans="1:10">
      <c r="A32" s="5">
        <v>31</v>
      </c>
      <c r="B32" s="5" t="s">
        <v>1400</v>
      </c>
      <c r="C32" s="5" t="s">
        <v>165</v>
      </c>
      <c r="D32" s="5" t="s">
        <v>1503</v>
      </c>
      <c r="E32" s="5" t="s">
        <v>1504</v>
      </c>
      <c r="F32" s="5" t="s">
        <v>1505</v>
      </c>
      <c r="G32" s="5" t="s">
        <v>1496</v>
      </c>
      <c r="J32" s="5" t="s">
        <v>1824</v>
      </c>
    </row>
    <row r="33" spans="1:10">
      <c r="A33" s="5">
        <v>32</v>
      </c>
      <c r="B33" s="5" t="s">
        <v>1400</v>
      </c>
      <c r="C33" s="5" t="s">
        <v>165</v>
      </c>
      <c r="D33" s="5" t="s">
        <v>1507</v>
      </c>
      <c r="E33" s="5" t="s">
        <v>1508</v>
      </c>
      <c r="F33" s="5" t="s">
        <v>1509</v>
      </c>
      <c r="G33" s="5" t="s">
        <v>1456</v>
      </c>
      <c r="J33" s="5" t="s">
        <v>1824</v>
      </c>
    </row>
    <row r="34" spans="1:10">
      <c r="A34" s="5">
        <v>33</v>
      </c>
      <c r="B34" s="5" t="s">
        <v>1400</v>
      </c>
      <c r="C34" s="5" t="s">
        <v>165</v>
      </c>
      <c r="D34" s="5" t="s">
        <v>1511</v>
      </c>
      <c r="E34" s="5" t="s">
        <v>1512</v>
      </c>
      <c r="F34" s="5" t="s">
        <v>1513</v>
      </c>
      <c r="G34" s="5" t="s">
        <v>1506</v>
      </c>
      <c r="J34" s="5" t="s">
        <v>1824</v>
      </c>
    </row>
    <row r="35" spans="1:10">
      <c r="A35" s="5">
        <v>34</v>
      </c>
      <c r="B35" s="5" t="s">
        <v>1400</v>
      </c>
      <c r="C35" s="5" t="s">
        <v>165</v>
      </c>
      <c r="D35" s="5" t="s">
        <v>1514</v>
      </c>
      <c r="E35" s="5" t="s">
        <v>1515</v>
      </c>
      <c r="F35" s="5" t="s">
        <v>1516</v>
      </c>
      <c r="G35" s="5" t="s">
        <v>1456</v>
      </c>
      <c r="J35" s="5" t="s">
        <v>1824</v>
      </c>
    </row>
    <row r="36" spans="1:10">
      <c r="A36" s="5">
        <v>35</v>
      </c>
      <c r="B36" s="5" t="s">
        <v>1400</v>
      </c>
      <c r="C36" s="5" t="s">
        <v>165</v>
      </c>
      <c r="D36" s="5" t="s">
        <v>1517</v>
      </c>
      <c r="E36" s="5" t="s">
        <v>1518</v>
      </c>
      <c r="F36" s="5" t="s">
        <v>1519</v>
      </c>
      <c r="G36" s="5" t="s">
        <v>1413</v>
      </c>
      <c r="J36" s="5" t="s">
        <v>1824</v>
      </c>
    </row>
    <row r="37" spans="1:10">
      <c r="A37" s="5">
        <v>36</v>
      </c>
      <c r="B37" s="5" t="s">
        <v>1400</v>
      </c>
      <c r="C37" s="5" t="s">
        <v>165</v>
      </c>
      <c r="D37" s="5" t="s">
        <v>1520</v>
      </c>
      <c r="E37" s="5" t="s">
        <v>1521</v>
      </c>
      <c r="F37" s="5" t="s">
        <v>1522</v>
      </c>
      <c r="G37" s="5" t="s">
        <v>1413</v>
      </c>
      <c r="J37" s="5" t="s">
        <v>1824</v>
      </c>
    </row>
    <row r="38" spans="1:10">
      <c r="A38" s="5">
        <v>37</v>
      </c>
      <c r="B38" s="5" t="s">
        <v>1400</v>
      </c>
      <c r="C38" s="5" t="s">
        <v>165</v>
      </c>
      <c r="D38" s="5" t="s">
        <v>1523</v>
      </c>
      <c r="E38" s="5" t="s">
        <v>1524</v>
      </c>
      <c r="F38" s="5" t="s">
        <v>1525</v>
      </c>
      <c r="G38" s="5" t="s">
        <v>1496</v>
      </c>
      <c r="J38" s="5" t="s">
        <v>1824</v>
      </c>
    </row>
    <row r="39" spans="1:10">
      <c r="A39" s="5">
        <v>38</v>
      </c>
      <c r="B39" s="5" t="s">
        <v>1400</v>
      </c>
      <c r="C39" s="5" t="s">
        <v>165</v>
      </c>
      <c r="D39" s="5" t="s">
        <v>1526</v>
      </c>
      <c r="E39" s="5" t="s">
        <v>1527</v>
      </c>
      <c r="F39" s="5" t="s">
        <v>1528</v>
      </c>
      <c r="G39" s="5" t="s">
        <v>1413</v>
      </c>
      <c r="H39" s="5" t="s">
        <v>1529</v>
      </c>
      <c r="J39" s="5" t="s">
        <v>1824</v>
      </c>
    </row>
    <row r="40" spans="1:10">
      <c r="A40" s="5">
        <v>39</v>
      </c>
      <c r="B40" s="5" t="s">
        <v>1400</v>
      </c>
      <c r="C40" s="5" t="s">
        <v>165</v>
      </c>
      <c r="D40" s="5" t="s">
        <v>1530</v>
      </c>
      <c r="E40" s="5" t="s">
        <v>1531</v>
      </c>
      <c r="F40" s="5" t="s">
        <v>1532</v>
      </c>
      <c r="G40" s="5" t="s">
        <v>1464</v>
      </c>
      <c r="J40" s="5" t="s">
        <v>1824</v>
      </c>
    </row>
    <row r="41" spans="1:10">
      <c r="A41" s="5">
        <v>40</v>
      </c>
      <c r="B41" s="5" t="s">
        <v>1400</v>
      </c>
      <c r="C41" s="5" t="s">
        <v>165</v>
      </c>
      <c r="D41" s="5" t="s">
        <v>1533</v>
      </c>
      <c r="E41" s="5" t="s">
        <v>1534</v>
      </c>
      <c r="F41" s="5" t="s">
        <v>1535</v>
      </c>
      <c r="G41" s="5" t="s">
        <v>1452</v>
      </c>
      <c r="J41" s="5" t="s">
        <v>1824</v>
      </c>
    </row>
    <row r="42" spans="1:10">
      <c r="A42" s="5">
        <v>41</v>
      </c>
      <c r="B42" s="5" t="s">
        <v>1400</v>
      </c>
      <c r="C42" s="5" t="s">
        <v>165</v>
      </c>
      <c r="D42" s="5" t="s">
        <v>1536</v>
      </c>
      <c r="E42" s="5" t="s">
        <v>1537</v>
      </c>
      <c r="F42" s="5" t="s">
        <v>1538</v>
      </c>
      <c r="G42" s="5" t="s">
        <v>1413</v>
      </c>
      <c r="J42" s="5" t="s">
        <v>1824</v>
      </c>
    </row>
    <row r="43" spans="1:10">
      <c r="A43" s="5">
        <v>42</v>
      </c>
      <c r="B43" s="5" t="s">
        <v>1400</v>
      </c>
      <c r="C43" s="5" t="s">
        <v>165</v>
      </c>
      <c r="D43" s="5" t="s">
        <v>1539</v>
      </c>
      <c r="E43" s="5" t="s">
        <v>1540</v>
      </c>
      <c r="F43" s="5" t="s">
        <v>1541</v>
      </c>
      <c r="G43" s="5" t="s">
        <v>1456</v>
      </c>
      <c r="J43" s="5" t="s">
        <v>1824</v>
      </c>
    </row>
    <row r="44" spans="1:10">
      <c r="A44" s="5">
        <v>43</v>
      </c>
      <c r="B44" s="5" t="s">
        <v>1400</v>
      </c>
      <c r="C44" s="5" t="s">
        <v>165</v>
      </c>
      <c r="D44" s="5" t="s">
        <v>1542</v>
      </c>
      <c r="E44" s="5" t="s">
        <v>1543</v>
      </c>
      <c r="F44" s="5" t="s">
        <v>1544</v>
      </c>
      <c r="G44" s="5" t="s">
        <v>1496</v>
      </c>
      <c r="J44" s="5" t="s">
        <v>1824</v>
      </c>
    </row>
    <row r="45" spans="1:10">
      <c r="A45" s="5">
        <v>44</v>
      </c>
      <c r="B45" s="5" t="s">
        <v>1400</v>
      </c>
      <c r="C45" s="5" t="s">
        <v>165</v>
      </c>
      <c r="D45" s="5" t="s">
        <v>1545</v>
      </c>
      <c r="E45" s="5" t="s">
        <v>1546</v>
      </c>
      <c r="F45" s="5" t="s">
        <v>1547</v>
      </c>
      <c r="G45" s="5" t="s">
        <v>1464</v>
      </c>
      <c r="J45" s="5" t="s">
        <v>1824</v>
      </c>
    </row>
    <row r="46" spans="1:10">
      <c r="A46" s="5">
        <v>45</v>
      </c>
      <c r="B46" s="5" t="s">
        <v>1400</v>
      </c>
      <c r="C46" s="5" t="s">
        <v>165</v>
      </c>
      <c r="D46" s="5" t="s">
        <v>1548</v>
      </c>
      <c r="E46" s="5" t="s">
        <v>1549</v>
      </c>
      <c r="F46" s="5" t="s">
        <v>1550</v>
      </c>
      <c r="G46" s="5" t="s">
        <v>1551</v>
      </c>
      <c r="J46" s="5" t="s">
        <v>1824</v>
      </c>
    </row>
    <row r="47" spans="1:10">
      <c r="A47" s="5">
        <v>46</v>
      </c>
      <c r="B47" s="5" t="s">
        <v>1400</v>
      </c>
      <c r="C47" s="5" t="s">
        <v>165</v>
      </c>
      <c r="D47" s="5" t="s">
        <v>1552</v>
      </c>
      <c r="E47" s="5" t="s">
        <v>1553</v>
      </c>
      <c r="F47" s="5" t="s">
        <v>1554</v>
      </c>
      <c r="G47" s="5" t="s">
        <v>1496</v>
      </c>
      <c r="J47" s="5" t="s">
        <v>1824</v>
      </c>
    </row>
    <row r="48" spans="1:10">
      <c r="A48" s="5">
        <v>47</v>
      </c>
      <c r="B48" s="5" t="s">
        <v>1400</v>
      </c>
      <c r="C48" s="5" t="s">
        <v>165</v>
      </c>
      <c r="D48" s="5" t="s">
        <v>1555</v>
      </c>
      <c r="E48" s="5" t="s">
        <v>1556</v>
      </c>
      <c r="F48" s="5" t="s">
        <v>1557</v>
      </c>
      <c r="G48" s="5" t="s">
        <v>1456</v>
      </c>
      <c r="J48" s="5" t="s">
        <v>1824</v>
      </c>
    </row>
    <row r="49" spans="1:10">
      <c r="A49" s="5">
        <v>48</v>
      </c>
      <c r="B49" s="5" t="s">
        <v>1400</v>
      </c>
      <c r="C49" s="5" t="s">
        <v>165</v>
      </c>
      <c r="D49" s="5" t="s">
        <v>1558</v>
      </c>
      <c r="E49" s="5" t="s">
        <v>1559</v>
      </c>
      <c r="F49" s="5" t="s">
        <v>1560</v>
      </c>
      <c r="G49" s="5" t="s">
        <v>1413</v>
      </c>
      <c r="J49" s="5" t="s">
        <v>1824</v>
      </c>
    </row>
    <row r="50" spans="1:10">
      <c r="A50" s="5">
        <v>49</v>
      </c>
      <c r="B50" s="5" t="s">
        <v>1400</v>
      </c>
      <c r="C50" s="5" t="s">
        <v>165</v>
      </c>
      <c r="D50" s="5" t="s">
        <v>1561</v>
      </c>
      <c r="E50" s="5" t="s">
        <v>1562</v>
      </c>
      <c r="F50" s="5" t="s">
        <v>1563</v>
      </c>
      <c r="G50" s="5" t="s">
        <v>1413</v>
      </c>
      <c r="J50" s="5" t="s">
        <v>1824</v>
      </c>
    </row>
    <row r="51" spans="1:10">
      <c r="A51" s="5">
        <v>50</v>
      </c>
      <c r="B51" s="5" t="s">
        <v>1400</v>
      </c>
      <c r="C51" s="5" t="s">
        <v>165</v>
      </c>
      <c r="D51" s="5" t="s">
        <v>1564</v>
      </c>
      <c r="E51" s="5" t="s">
        <v>1565</v>
      </c>
      <c r="F51" s="5" t="s">
        <v>1566</v>
      </c>
      <c r="G51" s="5" t="s">
        <v>1452</v>
      </c>
      <c r="J51" s="5" t="s">
        <v>1824</v>
      </c>
    </row>
    <row r="52" spans="1:10">
      <c r="A52" s="5">
        <v>51</v>
      </c>
      <c r="B52" s="5" t="s">
        <v>1400</v>
      </c>
      <c r="C52" s="5" t="s">
        <v>165</v>
      </c>
      <c r="D52" s="5" t="s">
        <v>1567</v>
      </c>
      <c r="E52" s="5" t="s">
        <v>1568</v>
      </c>
      <c r="F52" s="5" t="s">
        <v>1569</v>
      </c>
      <c r="G52" s="5" t="s">
        <v>1496</v>
      </c>
      <c r="J52" s="5" t="s">
        <v>1824</v>
      </c>
    </row>
    <row r="53" spans="1:10">
      <c r="A53" s="5">
        <v>52</v>
      </c>
      <c r="B53" s="5" t="s">
        <v>1400</v>
      </c>
      <c r="C53" s="5" t="s">
        <v>165</v>
      </c>
      <c r="D53" s="5" t="s">
        <v>1570</v>
      </c>
      <c r="E53" s="5" t="s">
        <v>1571</v>
      </c>
      <c r="F53" s="5" t="s">
        <v>1572</v>
      </c>
      <c r="G53" s="5" t="s">
        <v>1413</v>
      </c>
      <c r="J53" s="5" t="s">
        <v>1824</v>
      </c>
    </row>
    <row r="54" spans="1:10">
      <c r="A54" s="5">
        <v>53</v>
      </c>
      <c r="B54" s="5" t="s">
        <v>1400</v>
      </c>
      <c r="C54" s="5" t="s">
        <v>165</v>
      </c>
      <c r="D54" s="5" t="s">
        <v>1573</v>
      </c>
      <c r="E54" s="5" t="s">
        <v>1574</v>
      </c>
      <c r="F54" s="5" t="s">
        <v>1575</v>
      </c>
      <c r="G54" s="5" t="s">
        <v>1496</v>
      </c>
      <c r="J54" s="5" t="s">
        <v>1824</v>
      </c>
    </row>
    <row r="55" spans="1:10">
      <c r="A55" s="5">
        <v>54</v>
      </c>
      <c r="B55" s="5" t="s">
        <v>1400</v>
      </c>
      <c r="C55" s="5" t="s">
        <v>165</v>
      </c>
      <c r="D55" s="5" t="s">
        <v>1576</v>
      </c>
      <c r="E55" s="5" t="s">
        <v>1577</v>
      </c>
      <c r="F55" s="5" t="s">
        <v>1578</v>
      </c>
      <c r="G55" s="5" t="s">
        <v>1404</v>
      </c>
      <c r="J55" s="5" t="s">
        <v>1824</v>
      </c>
    </row>
    <row r="56" spans="1:10">
      <c r="A56" s="5">
        <v>55</v>
      </c>
      <c r="B56" s="5" t="s">
        <v>1400</v>
      </c>
      <c r="C56" s="5" t="s">
        <v>165</v>
      </c>
      <c r="D56" s="5" t="s">
        <v>1579</v>
      </c>
      <c r="E56" s="5" t="s">
        <v>1580</v>
      </c>
      <c r="F56" s="5" t="s">
        <v>1581</v>
      </c>
      <c r="G56" s="5" t="s">
        <v>1582</v>
      </c>
      <c r="J56" s="5" t="s">
        <v>1824</v>
      </c>
    </row>
    <row r="57" spans="1:10">
      <c r="A57" s="5">
        <v>56</v>
      </c>
      <c r="B57" s="5" t="s">
        <v>1400</v>
      </c>
      <c r="C57" s="5" t="s">
        <v>165</v>
      </c>
      <c r="D57" s="5" t="s">
        <v>1583</v>
      </c>
      <c r="E57" s="5" t="s">
        <v>1584</v>
      </c>
      <c r="F57" s="5" t="s">
        <v>1585</v>
      </c>
      <c r="G57" s="5" t="s">
        <v>1404</v>
      </c>
      <c r="J57" s="5" t="s">
        <v>1824</v>
      </c>
    </row>
    <row r="58" spans="1:10">
      <c r="A58" s="5">
        <v>57</v>
      </c>
      <c r="B58" s="5" t="s">
        <v>1400</v>
      </c>
      <c r="C58" s="5" t="s">
        <v>165</v>
      </c>
      <c r="D58" s="5" t="s">
        <v>1586</v>
      </c>
      <c r="E58" s="5" t="s">
        <v>1587</v>
      </c>
      <c r="F58" s="5" t="s">
        <v>1588</v>
      </c>
      <c r="G58" s="5" t="s">
        <v>1404</v>
      </c>
      <c r="J58" s="5" t="s">
        <v>1824</v>
      </c>
    </row>
    <row r="59" spans="1:10">
      <c r="A59" s="5">
        <v>58</v>
      </c>
      <c r="B59" s="5" t="s">
        <v>1400</v>
      </c>
      <c r="C59" s="5" t="s">
        <v>165</v>
      </c>
      <c r="D59" s="5" t="s">
        <v>1589</v>
      </c>
      <c r="E59" s="5" t="s">
        <v>1590</v>
      </c>
      <c r="F59" s="5" t="s">
        <v>1591</v>
      </c>
      <c r="G59" s="5" t="s">
        <v>1404</v>
      </c>
      <c r="J59" s="5" t="s">
        <v>1824</v>
      </c>
    </row>
    <row r="60" spans="1:10">
      <c r="A60" s="5">
        <v>59</v>
      </c>
      <c r="B60" s="5" t="s">
        <v>1400</v>
      </c>
      <c r="C60" s="5" t="s">
        <v>165</v>
      </c>
      <c r="D60" s="5" t="s">
        <v>1592</v>
      </c>
      <c r="E60" s="5" t="s">
        <v>1593</v>
      </c>
      <c r="F60" s="5" t="s">
        <v>1594</v>
      </c>
      <c r="G60" s="5" t="s">
        <v>1452</v>
      </c>
      <c r="J60" s="5" t="s">
        <v>1824</v>
      </c>
    </row>
    <row r="61" spans="1:10">
      <c r="A61" s="5">
        <v>60</v>
      </c>
      <c r="B61" s="5" t="s">
        <v>1400</v>
      </c>
      <c r="C61" s="5" t="s">
        <v>165</v>
      </c>
      <c r="D61" s="5" t="s">
        <v>1595</v>
      </c>
      <c r="E61" s="5" t="s">
        <v>1596</v>
      </c>
      <c r="F61" s="5" t="s">
        <v>1597</v>
      </c>
      <c r="G61" s="5" t="s">
        <v>1464</v>
      </c>
      <c r="J61" s="5" t="s">
        <v>1824</v>
      </c>
    </row>
    <row r="62" spans="1:10">
      <c r="A62" s="5">
        <v>61</v>
      </c>
      <c r="B62" s="5" t="s">
        <v>1400</v>
      </c>
      <c r="C62" s="5" t="s">
        <v>165</v>
      </c>
      <c r="D62" s="5" t="s">
        <v>1598</v>
      </c>
      <c r="E62" s="5" t="s">
        <v>1599</v>
      </c>
      <c r="F62" s="5" t="s">
        <v>1600</v>
      </c>
      <c r="G62" s="5" t="s">
        <v>1404</v>
      </c>
      <c r="J62" s="5" t="s">
        <v>1824</v>
      </c>
    </row>
    <row r="63" spans="1:10">
      <c r="A63" s="5">
        <v>62</v>
      </c>
      <c r="B63" s="5" t="s">
        <v>1400</v>
      </c>
      <c r="C63" s="5" t="s">
        <v>165</v>
      </c>
      <c r="D63" s="5" t="s">
        <v>1601</v>
      </c>
      <c r="E63" s="5" t="s">
        <v>1602</v>
      </c>
      <c r="F63" s="5" t="s">
        <v>1603</v>
      </c>
      <c r="G63" s="5" t="s">
        <v>1456</v>
      </c>
      <c r="J63" s="5" t="s">
        <v>1824</v>
      </c>
    </row>
    <row r="64" spans="1:10">
      <c r="A64" s="5">
        <v>63</v>
      </c>
      <c r="B64" s="5" t="s">
        <v>1400</v>
      </c>
      <c r="C64" s="5" t="s">
        <v>165</v>
      </c>
      <c r="D64" s="5" t="s">
        <v>1604</v>
      </c>
      <c r="E64" s="5" t="s">
        <v>1605</v>
      </c>
      <c r="F64" s="5" t="s">
        <v>1606</v>
      </c>
      <c r="G64" s="5" t="s">
        <v>1607</v>
      </c>
      <c r="J64" s="5" t="s">
        <v>1824</v>
      </c>
    </row>
    <row r="65" spans="1:10">
      <c r="A65" s="5">
        <v>64</v>
      </c>
      <c r="B65" s="5" t="s">
        <v>1400</v>
      </c>
      <c r="C65" s="5" t="s">
        <v>165</v>
      </c>
      <c r="D65" s="5" t="s">
        <v>1608</v>
      </c>
      <c r="E65" s="5" t="s">
        <v>1609</v>
      </c>
      <c r="F65" s="5" t="s">
        <v>1610</v>
      </c>
      <c r="G65" s="5" t="s">
        <v>1510</v>
      </c>
      <c r="J65" s="5" t="s">
        <v>1824</v>
      </c>
    </row>
    <row r="66" spans="1:10">
      <c r="A66" s="5">
        <v>65</v>
      </c>
      <c r="B66" s="5" t="s">
        <v>1400</v>
      </c>
      <c r="C66" s="5" t="s">
        <v>165</v>
      </c>
      <c r="D66" s="5" t="s">
        <v>1611</v>
      </c>
      <c r="E66" s="5" t="s">
        <v>1612</v>
      </c>
      <c r="F66" s="5" t="s">
        <v>1613</v>
      </c>
      <c r="G66" s="5" t="s">
        <v>1464</v>
      </c>
      <c r="J66" s="5" t="s">
        <v>1824</v>
      </c>
    </row>
    <row r="67" spans="1:10">
      <c r="A67" s="5">
        <v>66</v>
      </c>
      <c r="B67" s="5" t="s">
        <v>1400</v>
      </c>
      <c r="C67" s="5" t="s">
        <v>165</v>
      </c>
      <c r="D67" s="5" t="s">
        <v>1614</v>
      </c>
      <c r="E67" s="5" t="s">
        <v>1615</v>
      </c>
      <c r="F67" s="5" t="s">
        <v>1616</v>
      </c>
      <c r="G67" s="5" t="s">
        <v>1456</v>
      </c>
      <c r="J67" s="5" t="s">
        <v>1824</v>
      </c>
    </row>
    <row r="68" spans="1:10">
      <c r="A68" s="5">
        <v>67</v>
      </c>
      <c r="B68" s="5" t="s">
        <v>1400</v>
      </c>
      <c r="C68" s="5" t="s">
        <v>165</v>
      </c>
      <c r="D68" s="5" t="s">
        <v>1846</v>
      </c>
      <c r="E68" s="5" t="s">
        <v>1847</v>
      </c>
      <c r="F68" s="5" t="s">
        <v>1848</v>
      </c>
      <c r="G68" s="5" t="s">
        <v>1496</v>
      </c>
      <c r="J68" s="5" t="s">
        <v>1824</v>
      </c>
    </row>
    <row r="69" spans="1:10">
      <c r="A69" s="5">
        <v>68</v>
      </c>
      <c r="B69" s="5" t="s">
        <v>1400</v>
      </c>
      <c r="C69" s="5" t="s">
        <v>165</v>
      </c>
      <c r="D69" s="5" t="s">
        <v>1617</v>
      </c>
      <c r="E69" s="5" t="s">
        <v>1618</v>
      </c>
      <c r="F69" s="5" t="s">
        <v>1619</v>
      </c>
      <c r="G69" s="5" t="s">
        <v>1413</v>
      </c>
      <c r="J69" s="5" t="s">
        <v>1824</v>
      </c>
    </row>
    <row r="70" spans="1:10">
      <c r="A70" s="5">
        <v>69</v>
      </c>
      <c r="B70" s="5" t="s">
        <v>1400</v>
      </c>
      <c r="C70" s="5" t="s">
        <v>165</v>
      </c>
      <c r="D70" s="5" t="s">
        <v>1620</v>
      </c>
      <c r="E70" s="5" t="s">
        <v>1621</v>
      </c>
      <c r="F70" s="5" t="s">
        <v>1622</v>
      </c>
      <c r="G70" s="5" t="s">
        <v>1623</v>
      </c>
      <c r="J70" s="5" t="s">
        <v>1824</v>
      </c>
    </row>
    <row r="71" spans="1:10">
      <c r="A71" s="5">
        <v>70</v>
      </c>
      <c r="B71" s="5" t="s">
        <v>1400</v>
      </c>
      <c r="C71" s="5" t="s">
        <v>165</v>
      </c>
      <c r="D71" s="5" t="s">
        <v>1849</v>
      </c>
      <c r="E71" s="5" t="s">
        <v>1850</v>
      </c>
      <c r="F71" s="5" t="s">
        <v>1851</v>
      </c>
      <c r="G71" s="5" t="s">
        <v>1852</v>
      </c>
      <c r="H71" s="5" t="s">
        <v>1429</v>
      </c>
      <c r="J71" s="5" t="s">
        <v>1824</v>
      </c>
    </row>
    <row r="72" spans="1:10">
      <c r="A72" s="5">
        <v>71</v>
      </c>
      <c r="B72" s="5" t="s">
        <v>1400</v>
      </c>
      <c r="C72" s="5" t="s">
        <v>165</v>
      </c>
      <c r="D72" s="5" t="s">
        <v>1624</v>
      </c>
      <c r="E72" s="5" t="s">
        <v>1625</v>
      </c>
      <c r="F72" s="5" t="s">
        <v>1626</v>
      </c>
      <c r="G72" s="5" t="s">
        <v>1413</v>
      </c>
      <c r="H72" s="5" t="s">
        <v>1627</v>
      </c>
      <c r="J72" s="5" t="s">
        <v>1824</v>
      </c>
    </row>
    <row r="73" spans="1:10">
      <c r="A73" s="5">
        <v>72</v>
      </c>
      <c r="B73" s="5" t="s">
        <v>1400</v>
      </c>
      <c r="C73" s="5" t="s">
        <v>165</v>
      </c>
      <c r="D73" s="5" t="s">
        <v>1628</v>
      </c>
      <c r="E73" s="5" t="s">
        <v>1629</v>
      </c>
      <c r="F73" s="5" t="s">
        <v>1630</v>
      </c>
      <c r="G73" s="5" t="s">
        <v>1464</v>
      </c>
      <c r="J73" s="5" t="s">
        <v>1824</v>
      </c>
    </row>
    <row r="74" spans="1:10">
      <c r="A74" s="5">
        <v>73</v>
      </c>
      <c r="B74" s="5" t="s">
        <v>1400</v>
      </c>
      <c r="C74" s="5" t="s">
        <v>165</v>
      </c>
      <c r="D74" s="5" t="s">
        <v>1631</v>
      </c>
      <c r="E74" s="5" t="s">
        <v>1632</v>
      </c>
      <c r="F74" s="5" t="s">
        <v>1633</v>
      </c>
      <c r="G74" s="5" t="s">
        <v>1413</v>
      </c>
      <c r="J74" s="5" t="s">
        <v>1824</v>
      </c>
    </row>
    <row r="75" spans="1:10">
      <c r="A75" s="5">
        <v>74</v>
      </c>
      <c r="B75" s="5" t="s">
        <v>1400</v>
      </c>
      <c r="C75" s="5" t="s">
        <v>165</v>
      </c>
      <c r="D75" s="5" t="s">
        <v>1634</v>
      </c>
      <c r="E75" s="5" t="s">
        <v>1635</v>
      </c>
      <c r="F75" s="5" t="s">
        <v>1636</v>
      </c>
      <c r="G75" s="5" t="s">
        <v>1413</v>
      </c>
      <c r="J75" s="5" t="s">
        <v>1824</v>
      </c>
    </row>
    <row r="76" spans="1:10">
      <c r="A76" s="5">
        <v>75</v>
      </c>
      <c r="B76" s="5" t="s">
        <v>1400</v>
      </c>
      <c r="C76" s="5" t="s">
        <v>165</v>
      </c>
      <c r="D76" s="5" t="s">
        <v>1637</v>
      </c>
      <c r="E76" s="5" t="s">
        <v>1638</v>
      </c>
      <c r="F76" s="5" t="s">
        <v>1639</v>
      </c>
      <c r="G76" s="5" t="s">
        <v>1474</v>
      </c>
      <c r="J76" s="5" t="s">
        <v>1824</v>
      </c>
    </row>
    <row r="77" spans="1:10">
      <c r="A77" s="5">
        <v>76</v>
      </c>
      <c r="B77" s="5" t="s">
        <v>1400</v>
      </c>
      <c r="C77" s="5" t="s">
        <v>165</v>
      </c>
      <c r="D77" s="5" t="s">
        <v>1640</v>
      </c>
      <c r="E77" s="5" t="s">
        <v>1641</v>
      </c>
      <c r="F77" s="5" t="s">
        <v>1642</v>
      </c>
      <c r="G77" s="5" t="s">
        <v>1439</v>
      </c>
      <c r="H77" s="5" t="s">
        <v>1643</v>
      </c>
      <c r="J77" s="5" t="s">
        <v>1824</v>
      </c>
    </row>
    <row r="78" spans="1:10">
      <c r="A78" s="5">
        <v>77</v>
      </c>
      <c r="B78" s="5" t="s">
        <v>1400</v>
      </c>
      <c r="C78" s="5" t="s">
        <v>165</v>
      </c>
      <c r="D78" s="5" t="s">
        <v>1644</v>
      </c>
      <c r="E78" s="5" t="s">
        <v>1645</v>
      </c>
      <c r="F78" s="5" t="s">
        <v>1646</v>
      </c>
      <c r="G78" s="5" t="s">
        <v>1404</v>
      </c>
      <c r="H78" s="5" t="s">
        <v>1647</v>
      </c>
      <c r="J78" s="5" t="s">
        <v>1824</v>
      </c>
    </row>
    <row r="79" spans="1:10">
      <c r="A79" s="5">
        <v>78</v>
      </c>
      <c r="B79" s="5" t="s">
        <v>1400</v>
      </c>
      <c r="C79" s="5" t="s">
        <v>165</v>
      </c>
      <c r="D79" s="5" t="s">
        <v>1648</v>
      </c>
      <c r="E79" s="5" t="s">
        <v>1649</v>
      </c>
      <c r="F79" s="5" t="s">
        <v>1650</v>
      </c>
      <c r="G79" s="5" t="s">
        <v>1464</v>
      </c>
      <c r="J79" s="5" t="s">
        <v>1824</v>
      </c>
    </row>
    <row r="80" spans="1:10">
      <c r="A80" s="5">
        <v>79</v>
      </c>
      <c r="B80" s="5" t="s">
        <v>1400</v>
      </c>
      <c r="C80" s="5" t="s">
        <v>165</v>
      </c>
      <c r="D80" s="5" t="s">
        <v>1651</v>
      </c>
      <c r="E80" s="5" t="s">
        <v>1649</v>
      </c>
      <c r="F80" s="5" t="s">
        <v>1652</v>
      </c>
      <c r="G80" s="5" t="s">
        <v>1404</v>
      </c>
      <c r="J80" s="5" t="s">
        <v>1824</v>
      </c>
    </row>
    <row r="81" spans="1:10">
      <c r="A81" s="5">
        <v>80</v>
      </c>
      <c r="B81" s="5" t="s">
        <v>1400</v>
      </c>
      <c r="C81" s="5" t="s">
        <v>165</v>
      </c>
      <c r="D81" s="5" t="s">
        <v>1653</v>
      </c>
      <c r="E81" s="5" t="s">
        <v>1654</v>
      </c>
      <c r="F81" s="5" t="s">
        <v>1655</v>
      </c>
      <c r="G81" s="5" t="s">
        <v>1496</v>
      </c>
      <c r="J81" s="5" t="s">
        <v>1824</v>
      </c>
    </row>
    <row r="82" spans="1:10">
      <c r="A82" s="5">
        <v>81</v>
      </c>
      <c r="B82" s="5" t="s">
        <v>1400</v>
      </c>
      <c r="C82" s="5" t="s">
        <v>165</v>
      </c>
      <c r="D82" s="5" t="s">
        <v>1656</v>
      </c>
      <c r="E82" s="5" t="s">
        <v>1657</v>
      </c>
      <c r="F82" s="5" t="s">
        <v>1658</v>
      </c>
      <c r="G82" s="5" t="s">
        <v>1404</v>
      </c>
      <c r="J82" s="5" t="s">
        <v>1824</v>
      </c>
    </row>
    <row r="83" spans="1:10">
      <c r="A83" s="5">
        <v>82</v>
      </c>
      <c r="B83" s="5" t="s">
        <v>1400</v>
      </c>
      <c r="C83" s="5" t="s">
        <v>165</v>
      </c>
      <c r="D83" s="5" t="s">
        <v>1659</v>
      </c>
      <c r="E83" s="5" t="s">
        <v>1660</v>
      </c>
      <c r="F83" s="5" t="s">
        <v>1661</v>
      </c>
      <c r="G83" s="5" t="s">
        <v>1413</v>
      </c>
      <c r="J83" s="5" t="s">
        <v>1824</v>
      </c>
    </row>
    <row r="84" spans="1:10">
      <c r="A84" s="5">
        <v>83</v>
      </c>
      <c r="B84" s="5" t="s">
        <v>1400</v>
      </c>
      <c r="C84" s="5" t="s">
        <v>165</v>
      </c>
      <c r="D84" s="5" t="s">
        <v>1662</v>
      </c>
      <c r="E84" s="5" t="s">
        <v>1663</v>
      </c>
      <c r="F84" s="5" t="s">
        <v>1664</v>
      </c>
      <c r="G84" s="5" t="s">
        <v>1464</v>
      </c>
      <c r="J84" s="5" t="s">
        <v>1824</v>
      </c>
    </row>
    <row r="85" spans="1:10">
      <c r="A85" s="5">
        <v>84</v>
      </c>
      <c r="B85" s="5" t="s">
        <v>1400</v>
      </c>
      <c r="C85" s="5" t="s">
        <v>165</v>
      </c>
      <c r="D85" s="5" t="s">
        <v>1665</v>
      </c>
      <c r="E85" s="5" t="s">
        <v>1666</v>
      </c>
      <c r="F85" s="5" t="s">
        <v>1667</v>
      </c>
      <c r="G85" s="5" t="s">
        <v>1452</v>
      </c>
      <c r="J85" s="5" t="s">
        <v>1824</v>
      </c>
    </row>
    <row r="86" spans="1:10">
      <c r="A86" s="5">
        <v>85</v>
      </c>
      <c r="B86" s="5" t="s">
        <v>1400</v>
      </c>
      <c r="C86" s="5" t="s">
        <v>165</v>
      </c>
      <c r="D86" s="5" t="s">
        <v>1668</v>
      </c>
      <c r="E86" s="5" t="s">
        <v>1669</v>
      </c>
      <c r="F86" s="5" t="s">
        <v>1670</v>
      </c>
      <c r="G86" s="5" t="s">
        <v>1404</v>
      </c>
      <c r="H86" s="5" t="s">
        <v>1671</v>
      </c>
      <c r="J86" s="5" t="s">
        <v>1824</v>
      </c>
    </row>
    <row r="87" spans="1:10">
      <c r="A87" s="5">
        <v>86</v>
      </c>
      <c r="B87" s="5" t="s">
        <v>1400</v>
      </c>
      <c r="C87" s="5" t="s">
        <v>165</v>
      </c>
      <c r="D87" s="5" t="s">
        <v>1672</v>
      </c>
      <c r="E87" s="5" t="s">
        <v>1673</v>
      </c>
      <c r="F87" s="5" t="s">
        <v>1674</v>
      </c>
      <c r="G87" s="5" t="s">
        <v>1452</v>
      </c>
      <c r="J87" s="5" t="s">
        <v>1824</v>
      </c>
    </row>
    <row r="88" spans="1:10">
      <c r="A88" s="5">
        <v>87</v>
      </c>
      <c r="B88" s="5" t="s">
        <v>1400</v>
      </c>
      <c r="C88" s="5" t="s">
        <v>165</v>
      </c>
      <c r="D88" s="5" t="s">
        <v>1675</v>
      </c>
      <c r="E88" s="5" t="s">
        <v>1676</v>
      </c>
      <c r="F88" s="5" t="s">
        <v>1677</v>
      </c>
      <c r="G88" s="5" t="s">
        <v>1464</v>
      </c>
      <c r="J88" s="5" t="s">
        <v>1824</v>
      </c>
    </row>
    <row r="89" spans="1:10">
      <c r="A89" s="5">
        <v>88</v>
      </c>
      <c r="B89" s="5" t="s">
        <v>1400</v>
      </c>
      <c r="C89" s="5" t="s">
        <v>165</v>
      </c>
      <c r="D89" s="5" t="s">
        <v>1678</v>
      </c>
      <c r="E89" s="5" t="s">
        <v>1679</v>
      </c>
      <c r="F89" s="5" t="s">
        <v>1680</v>
      </c>
      <c r="G89" s="5" t="s">
        <v>1404</v>
      </c>
      <c r="J89" s="5" t="s">
        <v>1824</v>
      </c>
    </row>
    <row r="90" spans="1:10">
      <c r="A90" s="5">
        <v>89</v>
      </c>
      <c r="B90" s="5" t="s">
        <v>1400</v>
      </c>
      <c r="C90" s="5" t="s">
        <v>165</v>
      </c>
      <c r="D90" s="5" t="s">
        <v>1681</v>
      </c>
      <c r="E90" s="5" t="s">
        <v>1682</v>
      </c>
      <c r="F90" s="5" t="s">
        <v>1683</v>
      </c>
      <c r="G90" s="5" t="s">
        <v>1404</v>
      </c>
      <c r="J90" s="5" t="s">
        <v>1824</v>
      </c>
    </row>
    <row r="91" spans="1:10">
      <c r="A91" s="5">
        <v>90</v>
      </c>
      <c r="B91" s="5" t="s">
        <v>1400</v>
      </c>
      <c r="C91" s="5" t="s">
        <v>165</v>
      </c>
      <c r="D91" s="5" t="s">
        <v>1684</v>
      </c>
      <c r="E91" s="5" t="s">
        <v>1685</v>
      </c>
      <c r="F91" s="5" t="s">
        <v>1686</v>
      </c>
      <c r="G91" s="5" t="s">
        <v>1404</v>
      </c>
      <c r="J91" s="5" t="s">
        <v>1824</v>
      </c>
    </row>
    <row r="92" spans="1:10">
      <c r="A92" s="5">
        <v>91</v>
      </c>
      <c r="B92" s="5" t="s">
        <v>1400</v>
      </c>
      <c r="C92" s="5" t="s">
        <v>165</v>
      </c>
      <c r="D92" s="5" t="s">
        <v>1853</v>
      </c>
      <c r="E92" s="5" t="s">
        <v>1854</v>
      </c>
      <c r="F92" s="5" t="s">
        <v>1855</v>
      </c>
      <c r="G92" s="5" t="s">
        <v>1404</v>
      </c>
      <c r="H92" s="5" t="s">
        <v>1856</v>
      </c>
      <c r="J92" s="5" t="s">
        <v>1824</v>
      </c>
    </row>
    <row r="93" spans="1:10">
      <c r="A93" s="5">
        <v>92</v>
      </c>
      <c r="B93" s="5" t="s">
        <v>1400</v>
      </c>
      <c r="C93" s="5" t="s">
        <v>165</v>
      </c>
      <c r="D93" s="5" t="s">
        <v>1857</v>
      </c>
      <c r="E93" s="5" t="s">
        <v>1858</v>
      </c>
      <c r="F93" s="5" t="s">
        <v>1859</v>
      </c>
      <c r="G93" s="5" t="s">
        <v>1404</v>
      </c>
      <c r="H93" s="5" t="s">
        <v>1860</v>
      </c>
      <c r="J93" s="5" t="s">
        <v>1824</v>
      </c>
    </row>
    <row r="94" spans="1:10">
      <c r="A94" s="5">
        <v>93</v>
      </c>
      <c r="B94" s="5" t="s">
        <v>1400</v>
      </c>
      <c r="C94" s="5" t="s">
        <v>165</v>
      </c>
      <c r="D94" s="5" t="s">
        <v>1687</v>
      </c>
      <c r="E94" s="5" t="s">
        <v>1688</v>
      </c>
      <c r="F94" s="5" t="s">
        <v>1689</v>
      </c>
      <c r="G94" s="5" t="s">
        <v>1404</v>
      </c>
      <c r="J94" s="5" t="s">
        <v>1824</v>
      </c>
    </row>
    <row r="95" spans="1:10">
      <c r="A95" s="5">
        <v>94</v>
      </c>
      <c r="B95" s="5" t="s">
        <v>1400</v>
      </c>
      <c r="C95" s="5" t="s">
        <v>165</v>
      </c>
      <c r="D95" s="5" t="s">
        <v>1690</v>
      </c>
      <c r="E95" s="5" t="s">
        <v>1691</v>
      </c>
      <c r="F95" s="5" t="s">
        <v>1692</v>
      </c>
      <c r="G95" s="5" t="s">
        <v>1413</v>
      </c>
      <c r="H95" s="5" t="s">
        <v>1693</v>
      </c>
      <c r="J95" s="5" t="s">
        <v>1824</v>
      </c>
    </row>
    <row r="96" spans="1:10">
      <c r="A96" s="5">
        <v>95</v>
      </c>
      <c r="B96" s="5" t="s">
        <v>1400</v>
      </c>
      <c r="C96" s="5" t="s">
        <v>165</v>
      </c>
      <c r="D96" s="5" t="s">
        <v>1694</v>
      </c>
      <c r="E96" s="5" t="s">
        <v>1695</v>
      </c>
      <c r="F96" s="5" t="s">
        <v>1696</v>
      </c>
      <c r="G96" s="5" t="s">
        <v>1456</v>
      </c>
      <c r="J96" s="5" t="s">
        <v>1824</v>
      </c>
    </row>
    <row r="97" spans="1:10">
      <c r="A97" s="5">
        <v>96</v>
      </c>
      <c r="B97" s="5" t="s">
        <v>1400</v>
      </c>
      <c r="C97" s="5" t="s">
        <v>165</v>
      </c>
      <c r="D97" s="5" t="s">
        <v>1697</v>
      </c>
      <c r="E97" s="5" t="s">
        <v>1698</v>
      </c>
      <c r="F97" s="5" t="s">
        <v>1699</v>
      </c>
      <c r="G97" s="5" t="s">
        <v>1623</v>
      </c>
      <c r="J97" s="5" t="s">
        <v>1824</v>
      </c>
    </row>
    <row r="98" spans="1:10">
      <c r="A98" s="5">
        <v>97</v>
      </c>
      <c r="B98" s="5" t="s">
        <v>1400</v>
      </c>
      <c r="C98" s="5" t="s">
        <v>165</v>
      </c>
      <c r="D98" s="5" t="s">
        <v>1700</v>
      </c>
      <c r="E98" s="5" t="s">
        <v>1701</v>
      </c>
      <c r="F98" s="5" t="s">
        <v>1702</v>
      </c>
      <c r="G98" s="5" t="s">
        <v>1496</v>
      </c>
      <c r="J98" s="5" t="s">
        <v>1824</v>
      </c>
    </row>
    <row r="99" spans="1:10">
      <c r="A99" s="5">
        <v>98</v>
      </c>
      <c r="B99" s="5" t="s">
        <v>1400</v>
      </c>
      <c r="C99" s="5" t="s">
        <v>165</v>
      </c>
      <c r="D99" s="5" t="s">
        <v>1703</v>
      </c>
      <c r="E99" s="5" t="s">
        <v>1704</v>
      </c>
      <c r="F99" s="5" t="s">
        <v>1705</v>
      </c>
      <c r="G99" s="5" t="s">
        <v>1452</v>
      </c>
      <c r="J99" s="5" t="s">
        <v>1824</v>
      </c>
    </row>
    <row r="100" spans="1:10">
      <c r="A100" s="5">
        <v>99</v>
      </c>
      <c r="B100" s="5" t="s">
        <v>1400</v>
      </c>
      <c r="C100" s="5" t="s">
        <v>165</v>
      </c>
      <c r="D100" s="5" t="s">
        <v>1706</v>
      </c>
      <c r="E100" s="5" t="s">
        <v>1707</v>
      </c>
      <c r="F100" s="5" t="s">
        <v>1708</v>
      </c>
      <c r="G100" s="5" t="s">
        <v>1404</v>
      </c>
      <c r="J100" s="5" t="s">
        <v>1824</v>
      </c>
    </row>
    <row r="101" spans="1:10">
      <c r="A101" s="5">
        <v>100</v>
      </c>
      <c r="B101" s="5" t="s">
        <v>1400</v>
      </c>
      <c r="C101" s="5" t="s">
        <v>165</v>
      </c>
      <c r="D101" s="5" t="s">
        <v>1709</v>
      </c>
      <c r="E101" s="5" t="s">
        <v>1710</v>
      </c>
      <c r="F101" s="5" t="s">
        <v>1711</v>
      </c>
      <c r="G101" s="5" t="s">
        <v>1404</v>
      </c>
      <c r="J101" s="5" t="s">
        <v>1824</v>
      </c>
    </row>
    <row r="102" spans="1:10">
      <c r="A102" s="5">
        <v>101</v>
      </c>
      <c r="B102" s="5" t="s">
        <v>1400</v>
      </c>
      <c r="C102" s="5" t="s">
        <v>165</v>
      </c>
      <c r="D102" s="5" t="s">
        <v>1712</v>
      </c>
      <c r="E102" s="5" t="s">
        <v>1713</v>
      </c>
      <c r="F102" s="5" t="s">
        <v>1714</v>
      </c>
      <c r="G102" s="5" t="s">
        <v>1404</v>
      </c>
      <c r="J102" s="5" t="s">
        <v>1824</v>
      </c>
    </row>
    <row r="103" spans="1:10">
      <c r="A103" s="5">
        <v>102</v>
      </c>
      <c r="B103" s="5" t="s">
        <v>1400</v>
      </c>
      <c r="C103" s="5" t="s">
        <v>165</v>
      </c>
      <c r="D103" s="5" t="s">
        <v>1715</v>
      </c>
      <c r="E103" s="5" t="s">
        <v>1716</v>
      </c>
      <c r="F103" s="5" t="s">
        <v>1717</v>
      </c>
      <c r="G103" s="5" t="s">
        <v>1404</v>
      </c>
      <c r="J103" s="5" t="s">
        <v>1824</v>
      </c>
    </row>
    <row r="104" spans="1:10">
      <c r="A104" s="5">
        <v>103</v>
      </c>
      <c r="B104" s="5" t="s">
        <v>1400</v>
      </c>
      <c r="C104" s="5" t="s">
        <v>165</v>
      </c>
      <c r="D104" s="5" t="s">
        <v>1718</v>
      </c>
      <c r="E104" s="5" t="s">
        <v>1719</v>
      </c>
      <c r="F104" s="5" t="s">
        <v>1720</v>
      </c>
      <c r="G104" s="5" t="s">
        <v>1496</v>
      </c>
      <c r="J104" s="5" t="s">
        <v>1824</v>
      </c>
    </row>
    <row r="105" spans="1:10">
      <c r="A105" s="5">
        <v>104</v>
      </c>
      <c r="B105" s="5" t="s">
        <v>1400</v>
      </c>
      <c r="C105" s="5" t="s">
        <v>165</v>
      </c>
      <c r="D105" s="5" t="s">
        <v>1721</v>
      </c>
      <c r="E105" s="5" t="s">
        <v>1722</v>
      </c>
      <c r="F105" s="5" t="s">
        <v>1723</v>
      </c>
      <c r="G105" s="5" t="s">
        <v>1404</v>
      </c>
      <c r="J105" s="5" t="s">
        <v>1824</v>
      </c>
    </row>
    <row r="106" spans="1:10">
      <c r="A106" s="5">
        <v>105</v>
      </c>
      <c r="B106" s="5" t="s">
        <v>1400</v>
      </c>
      <c r="C106" s="5" t="s">
        <v>165</v>
      </c>
      <c r="D106" s="5" t="s">
        <v>1724</v>
      </c>
      <c r="E106" s="5" t="s">
        <v>1725</v>
      </c>
      <c r="F106" s="5" t="s">
        <v>1726</v>
      </c>
      <c r="G106" s="5" t="s">
        <v>1464</v>
      </c>
      <c r="J106" s="5" t="s">
        <v>1824</v>
      </c>
    </row>
    <row r="107" spans="1:10">
      <c r="A107" s="5">
        <v>106</v>
      </c>
      <c r="B107" s="5" t="s">
        <v>1400</v>
      </c>
      <c r="C107" s="5" t="s">
        <v>165</v>
      </c>
      <c r="D107" s="5" t="s">
        <v>1727</v>
      </c>
      <c r="E107" s="5" t="s">
        <v>1728</v>
      </c>
      <c r="F107" s="5" t="s">
        <v>1729</v>
      </c>
      <c r="G107" s="5" t="s">
        <v>1404</v>
      </c>
      <c r="J107" s="5" t="s">
        <v>1824</v>
      </c>
    </row>
    <row r="108" spans="1:10">
      <c r="A108" s="5">
        <v>107</v>
      </c>
      <c r="B108" s="5" t="s">
        <v>1400</v>
      </c>
      <c r="C108" s="5" t="s">
        <v>165</v>
      </c>
      <c r="D108" s="5" t="s">
        <v>1730</v>
      </c>
      <c r="E108" s="5" t="s">
        <v>1731</v>
      </c>
      <c r="F108" s="5" t="s">
        <v>1732</v>
      </c>
      <c r="G108" s="5" t="s">
        <v>1404</v>
      </c>
      <c r="J108" s="5" t="s">
        <v>1824</v>
      </c>
    </row>
    <row r="109" spans="1:10">
      <c r="A109" s="5">
        <v>108</v>
      </c>
      <c r="B109" s="5" t="s">
        <v>1400</v>
      </c>
      <c r="C109" s="5" t="s">
        <v>165</v>
      </c>
      <c r="D109" s="5" t="s">
        <v>1733</v>
      </c>
      <c r="E109" s="5" t="s">
        <v>1734</v>
      </c>
      <c r="F109" s="5" t="s">
        <v>1735</v>
      </c>
      <c r="G109" s="5" t="s">
        <v>1404</v>
      </c>
      <c r="J109" s="5" t="s">
        <v>1824</v>
      </c>
    </row>
    <row r="110" spans="1:10">
      <c r="A110" s="5">
        <v>109</v>
      </c>
      <c r="B110" s="5" t="s">
        <v>1400</v>
      </c>
      <c r="C110" s="5" t="s">
        <v>165</v>
      </c>
      <c r="D110" s="5" t="s">
        <v>1736</v>
      </c>
      <c r="E110" s="5" t="s">
        <v>1737</v>
      </c>
      <c r="F110" s="5" t="s">
        <v>1738</v>
      </c>
      <c r="G110" s="5" t="s">
        <v>1404</v>
      </c>
      <c r="H110" s="5" t="s">
        <v>1739</v>
      </c>
      <c r="J110" s="5" t="s">
        <v>1824</v>
      </c>
    </row>
    <row r="111" spans="1:10">
      <c r="A111" s="5">
        <v>110</v>
      </c>
      <c r="B111" s="5" t="s">
        <v>1400</v>
      </c>
      <c r="C111" s="5" t="s">
        <v>165</v>
      </c>
      <c r="D111" s="5" t="s">
        <v>1740</v>
      </c>
      <c r="E111" s="5" t="s">
        <v>1741</v>
      </c>
      <c r="F111" s="5" t="s">
        <v>1742</v>
      </c>
      <c r="G111" s="5" t="s">
        <v>1404</v>
      </c>
      <c r="J111" s="5" t="s">
        <v>1824</v>
      </c>
    </row>
    <row r="112" spans="1:10">
      <c r="A112" s="5">
        <v>111</v>
      </c>
      <c r="B112" s="5" t="s">
        <v>1400</v>
      </c>
      <c r="C112" s="5" t="s">
        <v>165</v>
      </c>
      <c r="D112" s="5" t="s">
        <v>1743</v>
      </c>
      <c r="E112" s="5" t="s">
        <v>1744</v>
      </c>
      <c r="F112" s="5" t="s">
        <v>1745</v>
      </c>
      <c r="G112" s="5" t="s">
        <v>1413</v>
      </c>
      <c r="J112" s="5" t="s">
        <v>1824</v>
      </c>
    </row>
    <row r="113" spans="1:10">
      <c r="A113" s="5">
        <v>112</v>
      </c>
      <c r="B113" s="5" t="s">
        <v>1400</v>
      </c>
      <c r="C113" s="5" t="s">
        <v>165</v>
      </c>
      <c r="D113" s="5" t="s">
        <v>1746</v>
      </c>
      <c r="E113" s="5" t="s">
        <v>1747</v>
      </c>
      <c r="F113" s="5" t="s">
        <v>1748</v>
      </c>
      <c r="G113" s="5" t="s">
        <v>1749</v>
      </c>
      <c r="H113" s="5" t="s">
        <v>1750</v>
      </c>
      <c r="J113" s="5" t="s">
        <v>1824</v>
      </c>
    </row>
    <row r="114" spans="1:10">
      <c r="A114" s="5">
        <v>113</v>
      </c>
      <c r="B114" s="5" t="s">
        <v>1400</v>
      </c>
      <c r="C114" s="5" t="s">
        <v>165</v>
      </c>
      <c r="D114" s="5" t="s">
        <v>1861</v>
      </c>
      <c r="E114" s="5" t="s">
        <v>1862</v>
      </c>
      <c r="F114" s="5" t="s">
        <v>1863</v>
      </c>
      <c r="G114" s="5" t="s">
        <v>1404</v>
      </c>
      <c r="J114" s="5" t="s">
        <v>1824</v>
      </c>
    </row>
    <row r="115" spans="1:10">
      <c r="A115" s="5">
        <v>114</v>
      </c>
      <c r="B115" s="5" t="s">
        <v>1400</v>
      </c>
      <c r="C115" s="5" t="s">
        <v>165</v>
      </c>
      <c r="D115" s="5" t="s">
        <v>1751</v>
      </c>
      <c r="E115" s="5" t="s">
        <v>1752</v>
      </c>
      <c r="F115" s="5" t="s">
        <v>1753</v>
      </c>
      <c r="G115" s="5" t="s">
        <v>1452</v>
      </c>
      <c r="J115" s="5" t="s">
        <v>1824</v>
      </c>
    </row>
    <row r="116" spans="1:10">
      <c r="A116" s="5">
        <v>115</v>
      </c>
      <c r="B116" s="5" t="s">
        <v>1400</v>
      </c>
      <c r="C116" s="5" t="s">
        <v>165</v>
      </c>
      <c r="D116" s="5" t="s">
        <v>1754</v>
      </c>
      <c r="E116" s="5" t="s">
        <v>1755</v>
      </c>
      <c r="F116" s="5" t="s">
        <v>1756</v>
      </c>
      <c r="G116" s="5" t="s">
        <v>1456</v>
      </c>
      <c r="J116" s="5" t="s">
        <v>1824</v>
      </c>
    </row>
    <row r="117" spans="1:10">
      <c r="A117" s="5">
        <v>116</v>
      </c>
      <c r="B117" s="5" t="s">
        <v>1400</v>
      </c>
      <c r="C117" s="5" t="s">
        <v>165</v>
      </c>
      <c r="D117" s="5" t="s">
        <v>1757</v>
      </c>
      <c r="E117" s="5" t="s">
        <v>1758</v>
      </c>
      <c r="F117" s="5" t="s">
        <v>1759</v>
      </c>
      <c r="G117" s="5" t="s">
        <v>1408</v>
      </c>
      <c r="H117" s="5" t="s">
        <v>1760</v>
      </c>
      <c r="J117" s="5" t="s">
        <v>1824</v>
      </c>
    </row>
    <row r="118" spans="1:10">
      <c r="A118" s="5">
        <v>117</v>
      </c>
      <c r="B118" s="5" t="s">
        <v>1400</v>
      </c>
      <c r="C118" s="5" t="s">
        <v>165</v>
      </c>
      <c r="D118" s="5" t="s">
        <v>1761</v>
      </c>
      <c r="E118" s="5" t="s">
        <v>1762</v>
      </c>
      <c r="F118" s="5" t="s">
        <v>1763</v>
      </c>
      <c r="G118" s="5" t="s">
        <v>1404</v>
      </c>
      <c r="J118" s="5" t="s">
        <v>1824</v>
      </c>
    </row>
    <row r="119" spans="1:10">
      <c r="A119" s="5">
        <v>118</v>
      </c>
      <c r="B119" s="5" t="s">
        <v>1400</v>
      </c>
      <c r="C119" s="5" t="s">
        <v>165</v>
      </c>
      <c r="D119" s="5" t="s">
        <v>1764</v>
      </c>
      <c r="E119" s="5" t="s">
        <v>1765</v>
      </c>
      <c r="F119" s="5" t="s">
        <v>1766</v>
      </c>
      <c r="G119" s="5" t="s">
        <v>1413</v>
      </c>
      <c r="J119" s="5" t="s">
        <v>1824</v>
      </c>
    </row>
    <row r="120" spans="1:10">
      <c r="A120" s="5">
        <v>119</v>
      </c>
      <c r="B120" s="5" t="s">
        <v>1400</v>
      </c>
      <c r="C120" s="5" t="s">
        <v>165</v>
      </c>
      <c r="D120" s="5" t="s">
        <v>1767</v>
      </c>
      <c r="E120" s="5" t="s">
        <v>1768</v>
      </c>
      <c r="F120" s="5" t="s">
        <v>1769</v>
      </c>
      <c r="G120" s="5" t="s">
        <v>1770</v>
      </c>
      <c r="H120" s="5" t="s">
        <v>1771</v>
      </c>
      <c r="J120" s="5" t="s">
        <v>1824</v>
      </c>
    </row>
    <row r="121" spans="1:10">
      <c r="A121" s="5">
        <v>120</v>
      </c>
      <c r="B121" s="5" t="s">
        <v>1400</v>
      </c>
      <c r="C121" s="5" t="s">
        <v>165</v>
      </c>
      <c r="D121" s="5" t="s">
        <v>1772</v>
      </c>
      <c r="E121" s="5" t="s">
        <v>1773</v>
      </c>
      <c r="F121" s="5" t="s">
        <v>1774</v>
      </c>
      <c r="G121" s="5" t="s">
        <v>1404</v>
      </c>
      <c r="J121" s="5" t="s">
        <v>1824</v>
      </c>
    </row>
    <row r="122" spans="1:10">
      <c r="A122" s="5">
        <v>121</v>
      </c>
      <c r="B122" s="5" t="s">
        <v>1400</v>
      </c>
      <c r="C122" s="5" t="s">
        <v>165</v>
      </c>
      <c r="D122" s="5" t="s">
        <v>1775</v>
      </c>
      <c r="E122" s="5" t="s">
        <v>1776</v>
      </c>
      <c r="F122" s="5" t="s">
        <v>1777</v>
      </c>
      <c r="G122" s="5" t="s">
        <v>1404</v>
      </c>
      <c r="J122" s="5" t="s">
        <v>1824</v>
      </c>
    </row>
    <row r="123" spans="1:10">
      <c r="A123" s="5">
        <v>122</v>
      </c>
      <c r="B123" s="5" t="s">
        <v>1400</v>
      </c>
      <c r="C123" s="5" t="s">
        <v>165</v>
      </c>
      <c r="D123" s="5" t="s">
        <v>1778</v>
      </c>
      <c r="E123" s="5" t="s">
        <v>1779</v>
      </c>
      <c r="F123" s="5" t="s">
        <v>1780</v>
      </c>
      <c r="G123" s="5" t="s">
        <v>1404</v>
      </c>
      <c r="J123" s="5" t="s">
        <v>1824</v>
      </c>
    </row>
    <row r="124" spans="1:10">
      <c r="A124" s="5">
        <v>123</v>
      </c>
      <c r="B124" s="5" t="s">
        <v>1400</v>
      </c>
      <c r="C124" s="5" t="s">
        <v>165</v>
      </c>
      <c r="D124" s="5" t="s">
        <v>1781</v>
      </c>
      <c r="E124" s="5" t="s">
        <v>1782</v>
      </c>
      <c r="F124" s="5" t="s">
        <v>1783</v>
      </c>
      <c r="G124" s="5" t="s">
        <v>1784</v>
      </c>
      <c r="J124" s="5" t="s">
        <v>1824</v>
      </c>
    </row>
    <row r="125" spans="1:10">
      <c r="A125" s="5">
        <v>124</v>
      </c>
      <c r="B125" s="5" t="s">
        <v>1400</v>
      </c>
      <c r="C125" s="5" t="s">
        <v>165</v>
      </c>
      <c r="D125" s="5" t="s">
        <v>1785</v>
      </c>
      <c r="E125" s="5" t="s">
        <v>1786</v>
      </c>
      <c r="F125" s="5" t="s">
        <v>1787</v>
      </c>
      <c r="G125" s="5" t="s">
        <v>1452</v>
      </c>
      <c r="J125" s="5" t="s">
        <v>1824</v>
      </c>
    </row>
    <row r="126" spans="1:10">
      <c r="A126" s="5">
        <v>125</v>
      </c>
      <c r="B126" s="5" t="s">
        <v>1400</v>
      </c>
      <c r="C126" s="5" t="s">
        <v>165</v>
      </c>
      <c r="D126" s="5" t="s">
        <v>1788</v>
      </c>
      <c r="E126" s="5" t="s">
        <v>1789</v>
      </c>
      <c r="F126" s="5" t="s">
        <v>1790</v>
      </c>
      <c r="G126" s="5" t="s">
        <v>1404</v>
      </c>
      <c r="H126" s="5" t="s">
        <v>1791</v>
      </c>
      <c r="J126" s="5" t="s">
        <v>1824</v>
      </c>
    </row>
    <row r="127" spans="1:10">
      <c r="A127" s="5">
        <v>126</v>
      </c>
      <c r="B127" s="5" t="s">
        <v>1400</v>
      </c>
      <c r="C127" s="5" t="s">
        <v>165</v>
      </c>
      <c r="D127" s="5" t="s">
        <v>1792</v>
      </c>
      <c r="E127" s="5" t="s">
        <v>1793</v>
      </c>
      <c r="F127" s="5" t="s">
        <v>1794</v>
      </c>
      <c r="G127" s="5" t="s">
        <v>1795</v>
      </c>
      <c r="J127" s="5" t="s">
        <v>1824</v>
      </c>
    </row>
    <row r="128" spans="1:10">
      <c r="A128" s="5">
        <v>127</v>
      </c>
      <c r="B128" s="5" t="s">
        <v>1400</v>
      </c>
      <c r="C128" s="5" t="s">
        <v>165</v>
      </c>
      <c r="D128" s="5" t="s">
        <v>1796</v>
      </c>
      <c r="E128" s="5" t="s">
        <v>1797</v>
      </c>
      <c r="F128" s="5" t="s">
        <v>1794</v>
      </c>
      <c r="G128" s="5" t="s">
        <v>1798</v>
      </c>
      <c r="J128" s="5" t="s">
        <v>1824</v>
      </c>
    </row>
    <row r="129" spans="1:10">
      <c r="A129" s="5">
        <v>128</v>
      </c>
      <c r="B129" s="5" t="s">
        <v>1400</v>
      </c>
      <c r="C129" s="5" t="s">
        <v>165</v>
      </c>
      <c r="D129" s="5" t="s">
        <v>1799</v>
      </c>
      <c r="E129" s="5" t="s">
        <v>1800</v>
      </c>
      <c r="F129" s="5" t="s">
        <v>1801</v>
      </c>
      <c r="G129" s="5" t="s">
        <v>1404</v>
      </c>
      <c r="J129" s="5" t="s">
        <v>1824</v>
      </c>
    </row>
    <row r="130" spans="1:10">
      <c r="A130" s="5">
        <v>129</v>
      </c>
      <c r="B130" s="5" t="s">
        <v>1400</v>
      </c>
      <c r="C130" s="5" t="s">
        <v>165</v>
      </c>
      <c r="D130" s="5" t="s">
        <v>1802</v>
      </c>
      <c r="E130" s="5" t="s">
        <v>1803</v>
      </c>
      <c r="F130" s="5" t="s">
        <v>1804</v>
      </c>
      <c r="G130" s="5" t="s">
        <v>1805</v>
      </c>
      <c r="J130" s="5" t="s">
        <v>1824</v>
      </c>
    </row>
    <row r="131" spans="1:10">
      <c r="A131" s="5">
        <v>130</v>
      </c>
      <c r="B131" s="5" t="s">
        <v>1400</v>
      </c>
      <c r="C131" s="5" t="s">
        <v>165</v>
      </c>
      <c r="D131" s="5" t="s">
        <v>1806</v>
      </c>
      <c r="E131" s="5" t="s">
        <v>1807</v>
      </c>
      <c r="F131" s="5" t="s">
        <v>1808</v>
      </c>
      <c r="G131" s="5" t="s">
        <v>1456</v>
      </c>
      <c r="J131" s="5" t="s">
        <v>1824</v>
      </c>
    </row>
    <row r="132" spans="1:10">
      <c r="A132" s="5">
        <v>131</v>
      </c>
      <c r="B132" s="5" t="s">
        <v>1400</v>
      </c>
      <c r="C132" s="5" t="s">
        <v>165</v>
      </c>
      <c r="D132" s="5" t="s">
        <v>1812</v>
      </c>
      <c r="E132" s="5" t="s">
        <v>1813</v>
      </c>
      <c r="F132" s="5" t="s">
        <v>1804</v>
      </c>
      <c r="G132" s="5" t="s">
        <v>1814</v>
      </c>
      <c r="J132" s="5" t="s">
        <v>1824</v>
      </c>
    </row>
    <row r="133" spans="1:10">
      <c r="A133" s="5">
        <v>132</v>
      </c>
      <c r="B133" s="5" t="s">
        <v>1400</v>
      </c>
      <c r="C133" s="5" t="s">
        <v>165</v>
      </c>
      <c r="D133" s="5" t="s">
        <v>1815</v>
      </c>
      <c r="E133" s="5" t="s">
        <v>1816</v>
      </c>
      <c r="F133" s="5" t="s">
        <v>1817</v>
      </c>
      <c r="G133" s="5" t="s">
        <v>1464</v>
      </c>
      <c r="J133" s="5" t="s">
        <v>1824</v>
      </c>
    </row>
    <row r="134" spans="1:10">
      <c r="A134" s="5">
        <v>133</v>
      </c>
      <c r="B134" s="5" t="s">
        <v>1400</v>
      </c>
      <c r="C134" s="5" t="s">
        <v>165</v>
      </c>
      <c r="D134" s="5" t="s">
        <v>1820</v>
      </c>
      <c r="E134" s="5" t="s">
        <v>1821</v>
      </c>
      <c r="F134" s="5" t="s">
        <v>1822</v>
      </c>
      <c r="G134" s="5" t="s">
        <v>1749</v>
      </c>
      <c r="H134" s="5" t="s">
        <v>1823</v>
      </c>
      <c r="J134" s="5" t="s">
        <v>1824</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3" t="s">
        <v>397</v>
      </c>
      <c r="E4" s="1164"/>
      <c r="F4" s="1164"/>
      <c r="G4" s="1164"/>
      <c r="H4" s="116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6"/>
      <c r="E6" s="1166"/>
      <c r="F6" s="1167" t="s">
        <v>84</v>
      </c>
      <c r="G6" s="116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4" t="s">
        <v>16</v>
      </c>
      <c r="E8" s="1154"/>
      <c r="F8" s="1154" t="s">
        <v>398</v>
      </c>
      <c r="G8" s="1154"/>
      <c r="H8" s="1154"/>
      <c r="I8" s="1168" t="s">
        <v>399</v>
      </c>
      <c r="J8" s="1168"/>
      <c r="K8" s="1168"/>
      <c r="L8" s="1168"/>
      <c r="M8" s="212"/>
      <c r="N8" s="212"/>
      <c r="O8" s="212"/>
      <c r="P8" s="212"/>
      <c r="Q8" s="360"/>
      <c r="R8" s="212"/>
      <c r="S8" s="357"/>
      <c r="T8" s="357"/>
      <c r="U8" s="357"/>
      <c r="V8" s="357"/>
    </row>
    <row r="9" spans="1:256" s="126" customFormat="1" ht="20.25" customHeight="1">
      <c r="A9" s="125"/>
      <c r="B9" s="36"/>
      <c r="C9" s="230"/>
      <c r="D9" s="240" t="s">
        <v>92</v>
      </c>
      <c r="E9" s="240" t="s">
        <v>400</v>
      </c>
      <c r="F9" s="1159" t="s">
        <v>92</v>
      </c>
      <c r="G9" s="1160"/>
      <c r="H9" s="241" t="s">
        <v>400</v>
      </c>
      <c r="I9" s="1161" t="s">
        <v>92</v>
      </c>
      <c r="J9" s="1161"/>
      <c r="K9" s="241" t="s">
        <v>400</v>
      </c>
      <c r="L9" s="241" t="s">
        <v>401</v>
      </c>
      <c r="M9" s="212"/>
      <c r="N9" s="212"/>
      <c r="O9" s="212"/>
      <c r="P9" s="212"/>
      <c r="Q9" s="360"/>
      <c r="R9" s="212"/>
      <c r="S9" s="357"/>
      <c r="T9" s="357"/>
      <c r="U9" s="357"/>
      <c r="V9" s="357"/>
    </row>
    <row r="10" spans="1:256" ht="12" customHeight="1">
      <c r="C10" s="249"/>
      <c r="D10" s="355" t="s">
        <v>93</v>
      </c>
      <c r="E10" s="355" t="s">
        <v>49</v>
      </c>
      <c r="F10" s="1162" t="s">
        <v>50</v>
      </c>
      <c r="G10" s="1162"/>
      <c r="H10" s="355" t="s">
        <v>51</v>
      </c>
      <c r="I10" s="1162" t="s">
        <v>68</v>
      </c>
      <c r="J10" s="1162"/>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0.95" customHeight="1">
      <c r="A12" s="89"/>
      <c r="B12" s="186" t="s">
        <v>405</v>
      </c>
      <c r="C12" s="1153"/>
      <c r="D12" s="1154">
        <v>1</v>
      </c>
      <c r="E12" s="1155" t="s">
        <v>1836</v>
      </c>
      <c r="F12" s="1117"/>
      <c r="G12" s="1104">
        <v>0</v>
      </c>
      <c r="H12" s="358"/>
      <c r="I12" s="250"/>
      <c r="J12" s="395" t="s">
        <v>519</v>
      </c>
      <c r="K12" s="735"/>
      <c r="L12" s="266"/>
      <c r="M12" s="831">
        <f>mergeValue(H12)</f>
        <v>0</v>
      </c>
      <c r="N12" s="1010"/>
      <c r="O12" s="1010"/>
      <c r="P12" s="831" t="str">
        <f>IF(ISERROR(MATCH(Q12,MODesc,0)),"n","y")</f>
        <v>n</v>
      </c>
      <c r="Q12" s="1010" t="s">
        <v>1836</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3"/>
      <c r="D13" s="1154"/>
      <c r="E13" s="1156"/>
      <c r="F13" s="1157"/>
      <c r="G13" s="1154">
        <v>1</v>
      </c>
      <c r="H13" s="1151" t="s">
        <v>1055</v>
      </c>
      <c r="I13" s="250"/>
      <c r="J13" s="395" t="s">
        <v>519</v>
      </c>
      <c r="K13" s="735"/>
      <c r="L13" s="266"/>
      <c r="M13" s="831" t="str">
        <f>mergeValue(H13)</f>
        <v>Нижнетавдинский муниципальный район</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3"/>
      <c r="D14" s="1154"/>
      <c r="E14" s="1156"/>
      <c r="F14" s="1158"/>
      <c r="G14" s="1154"/>
      <c r="H14" s="1152"/>
      <c r="I14" s="1123"/>
      <c r="J14" s="1104">
        <v>1</v>
      </c>
      <c r="K14" s="1116" t="s">
        <v>1055</v>
      </c>
      <c r="L14" s="247" t="s">
        <v>1056</v>
      </c>
      <c r="M14" s="831" t="str">
        <f>mergeValue(H14)</f>
        <v>Нижнетавдинский муниципальный район</v>
      </c>
      <c r="N14" s="1010"/>
      <c r="O14" s="1010"/>
      <c r="P14" s="1010"/>
      <c r="Q14" s="1010"/>
      <c r="R14" s="831" t="str">
        <f>K14&amp;" ("&amp;L14&amp;")"</f>
        <v>Нижнетавдинский муниципальный район (71632000)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01"/>
  <sheetViews>
    <sheetView showGridLines="0" zoomScaleNormal="100" workbookViewId="0"/>
  </sheetViews>
  <sheetFormatPr defaultRowHeight="11.25"/>
  <cols>
    <col min="1" max="1" width="9.140625" style="1062"/>
  </cols>
  <sheetData>
    <row r="1" spans="1:4">
      <c r="A1" s="1062" t="s">
        <v>1376</v>
      </c>
      <c r="B1" t="s">
        <v>514</v>
      </c>
      <c r="C1" t="s">
        <v>515</v>
      </c>
      <c r="D1" t="s">
        <v>1375</v>
      </c>
    </row>
    <row r="2" spans="1:4">
      <c r="A2" s="1062">
        <v>1</v>
      </c>
      <c r="B2" t="s">
        <v>786</v>
      </c>
      <c r="C2" t="s">
        <v>786</v>
      </c>
      <c r="D2" t="s">
        <v>787</v>
      </c>
    </row>
    <row r="3" spans="1:4">
      <c r="A3" s="1062">
        <v>2</v>
      </c>
      <c r="B3" t="s">
        <v>786</v>
      </c>
      <c r="C3" t="s">
        <v>788</v>
      </c>
      <c r="D3" t="s">
        <v>789</v>
      </c>
    </row>
    <row r="4" spans="1:4">
      <c r="A4" s="1062">
        <v>3</v>
      </c>
      <c r="B4" t="s">
        <v>786</v>
      </c>
      <c r="C4" t="s">
        <v>790</v>
      </c>
      <c r="D4" t="s">
        <v>791</v>
      </c>
    </row>
    <row r="5" spans="1:4">
      <c r="A5" s="1062">
        <v>4</v>
      </c>
      <c r="B5" t="s">
        <v>786</v>
      </c>
      <c r="C5" t="s">
        <v>792</v>
      </c>
      <c r="D5" t="s">
        <v>793</v>
      </c>
    </row>
    <row r="6" spans="1:4">
      <c r="A6" s="1062">
        <v>5</v>
      </c>
      <c r="B6" t="s">
        <v>786</v>
      </c>
      <c r="C6" t="s">
        <v>794</v>
      </c>
      <c r="D6" t="s">
        <v>795</v>
      </c>
    </row>
    <row r="7" spans="1:4">
      <c r="A7" s="1062">
        <v>6</v>
      </c>
      <c r="B7" t="s">
        <v>786</v>
      </c>
      <c r="C7" t="s">
        <v>796</v>
      </c>
      <c r="D7" t="s">
        <v>797</v>
      </c>
    </row>
    <row r="8" spans="1:4">
      <c r="A8" s="1062">
        <v>7</v>
      </c>
      <c r="B8" t="s">
        <v>786</v>
      </c>
      <c r="C8" t="s">
        <v>798</v>
      </c>
      <c r="D8" t="s">
        <v>799</v>
      </c>
    </row>
    <row r="9" spans="1:4">
      <c r="A9" s="1062">
        <v>8</v>
      </c>
      <c r="B9" t="s">
        <v>786</v>
      </c>
      <c r="C9" t="s">
        <v>800</v>
      </c>
      <c r="D9" t="s">
        <v>801</v>
      </c>
    </row>
    <row r="10" spans="1:4">
      <c r="A10" s="1062">
        <v>9</v>
      </c>
      <c r="B10" t="s">
        <v>786</v>
      </c>
      <c r="C10" t="s">
        <v>802</v>
      </c>
      <c r="D10" t="s">
        <v>803</v>
      </c>
    </row>
    <row r="11" spans="1:4">
      <c r="A11" s="1062">
        <v>10</v>
      </c>
      <c r="B11" t="s">
        <v>786</v>
      </c>
      <c r="C11" t="s">
        <v>804</v>
      </c>
      <c r="D11" t="s">
        <v>805</v>
      </c>
    </row>
    <row r="12" spans="1:4">
      <c r="A12" s="1062">
        <v>11</v>
      </c>
      <c r="B12" t="s">
        <v>786</v>
      </c>
      <c r="C12" t="s">
        <v>806</v>
      </c>
      <c r="D12" t="s">
        <v>807</v>
      </c>
    </row>
    <row r="13" spans="1:4">
      <c r="A13" s="1062">
        <v>12</v>
      </c>
      <c r="B13" t="s">
        <v>786</v>
      </c>
      <c r="C13" t="s">
        <v>808</v>
      </c>
      <c r="D13" t="s">
        <v>809</v>
      </c>
    </row>
    <row r="14" spans="1:4">
      <c r="A14" s="1062">
        <v>13</v>
      </c>
      <c r="B14" t="s">
        <v>810</v>
      </c>
      <c r="C14" t="s">
        <v>810</v>
      </c>
      <c r="D14" t="s">
        <v>811</v>
      </c>
    </row>
    <row r="15" spans="1:4">
      <c r="A15" s="1062">
        <v>14</v>
      </c>
      <c r="B15" t="s">
        <v>810</v>
      </c>
      <c r="C15" t="s">
        <v>812</v>
      </c>
      <c r="D15" t="s">
        <v>813</v>
      </c>
    </row>
    <row r="16" spans="1:4">
      <c r="A16" s="1062">
        <v>15</v>
      </c>
      <c r="B16" t="s">
        <v>810</v>
      </c>
      <c r="C16" t="s">
        <v>814</v>
      </c>
      <c r="D16" t="s">
        <v>815</v>
      </c>
    </row>
    <row r="17" spans="1:4">
      <c r="A17" s="1062">
        <v>16</v>
      </c>
      <c r="B17" t="s">
        <v>810</v>
      </c>
      <c r="C17" t="s">
        <v>816</v>
      </c>
      <c r="D17" t="s">
        <v>817</v>
      </c>
    </row>
    <row r="18" spans="1:4">
      <c r="A18" s="1062">
        <v>17</v>
      </c>
      <c r="B18" t="s">
        <v>810</v>
      </c>
      <c r="C18" t="s">
        <v>818</v>
      </c>
      <c r="D18" t="s">
        <v>819</v>
      </c>
    </row>
    <row r="19" spans="1:4">
      <c r="A19" s="1062">
        <v>18</v>
      </c>
      <c r="B19" t="s">
        <v>810</v>
      </c>
      <c r="C19" t="s">
        <v>820</v>
      </c>
      <c r="D19" t="s">
        <v>821</v>
      </c>
    </row>
    <row r="20" spans="1:4">
      <c r="A20" s="1062">
        <v>19</v>
      </c>
      <c r="B20" t="s">
        <v>810</v>
      </c>
      <c r="C20" t="s">
        <v>822</v>
      </c>
      <c r="D20" t="s">
        <v>823</v>
      </c>
    </row>
    <row r="21" spans="1:4">
      <c r="A21" s="1062">
        <v>20</v>
      </c>
      <c r="B21" t="s">
        <v>810</v>
      </c>
      <c r="C21" t="s">
        <v>824</v>
      </c>
      <c r="D21" t="s">
        <v>825</v>
      </c>
    </row>
    <row r="22" spans="1:4">
      <c r="A22" s="1062">
        <v>21</v>
      </c>
      <c r="B22" t="s">
        <v>810</v>
      </c>
      <c r="C22" t="s">
        <v>826</v>
      </c>
      <c r="D22" t="s">
        <v>827</v>
      </c>
    </row>
    <row r="23" spans="1:4">
      <c r="A23" s="1062">
        <v>22</v>
      </c>
      <c r="B23" t="s">
        <v>810</v>
      </c>
      <c r="C23" t="s">
        <v>828</v>
      </c>
      <c r="D23" t="s">
        <v>829</v>
      </c>
    </row>
    <row r="24" spans="1:4">
      <c r="A24" s="1062">
        <v>23</v>
      </c>
      <c r="B24" t="s">
        <v>830</v>
      </c>
      <c r="C24" t="s">
        <v>830</v>
      </c>
      <c r="D24" t="s">
        <v>831</v>
      </c>
    </row>
    <row r="25" spans="1:4">
      <c r="A25" s="1062">
        <v>24</v>
      </c>
      <c r="B25" t="s">
        <v>830</v>
      </c>
      <c r="C25" t="s">
        <v>832</v>
      </c>
      <c r="D25" t="s">
        <v>833</v>
      </c>
    </row>
    <row r="26" spans="1:4">
      <c r="A26" s="1062">
        <v>25</v>
      </c>
      <c r="B26" t="s">
        <v>830</v>
      </c>
      <c r="C26" t="s">
        <v>834</v>
      </c>
      <c r="D26" t="s">
        <v>835</v>
      </c>
    </row>
    <row r="27" spans="1:4">
      <c r="A27" s="1062">
        <v>26</v>
      </c>
      <c r="B27" t="s">
        <v>830</v>
      </c>
      <c r="C27" t="s">
        <v>836</v>
      </c>
      <c r="D27" t="s">
        <v>837</v>
      </c>
    </row>
    <row r="28" spans="1:4">
      <c r="A28" s="1062">
        <v>27</v>
      </c>
      <c r="B28" t="s">
        <v>830</v>
      </c>
      <c r="C28" t="s">
        <v>838</v>
      </c>
      <c r="D28" t="s">
        <v>839</v>
      </c>
    </row>
    <row r="29" spans="1:4">
      <c r="A29" s="1062">
        <v>28</v>
      </c>
      <c r="B29" t="s">
        <v>830</v>
      </c>
      <c r="C29" t="s">
        <v>840</v>
      </c>
      <c r="D29" t="s">
        <v>841</v>
      </c>
    </row>
    <row r="30" spans="1:4">
      <c r="A30" s="1062">
        <v>29</v>
      </c>
      <c r="B30" t="s">
        <v>830</v>
      </c>
      <c r="C30" t="s">
        <v>842</v>
      </c>
      <c r="D30" t="s">
        <v>843</v>
      </c>
    </row>
    <row r="31" spans="1:4">
      <c r="A31" s="1062">
        <v>30</v>
      </c>
      <c r="B31" t="s">
        <v>830</v>
      </c>
      <c r="C31" t="s">
        <v>844</v>
      </c>
      <c r="D31" t="s">
        <v>845</v>
      </c>
    </row>
    <row r="32" spans="1:4">
      <c r="A32" s="1062">
        <v>31</v>
      </c>
      <c r="B32" t="s">
        <v>830</v>
      </c>
      <c r="C32" t="s">
        <v>846</v>
      </c>
      <c r="D32" t="s">
        <v>847</v>
      </c>
    </row>
    <row r="33" spans="1:4">
      <c r="A33" s="1062">
        <v>32</v>
      </c>
      <c r="B33" t="s">
        <v>830</v>
      </c>
      <c r="C33" t="s">
        <v>848</v>
      </c>
      <c r="D33" t="s">
        <v>849</v>
      </c>
    </row>
    <row r="34" spans="1:4">
      <c r="A34" s="1062">
        <v>33</v>
      </c>
      <c r="B34" t="s">
        <v>830</v>
      </c>
      <c r="C34" t="s">
        <v>850</v>
      </c>
      <c r="D34" t="s">
        <v>851</v>
      </c>
    </row>
    <row r="35" spans="1:4">
      <c r="A35" s="1062">
        <v>34</v>
      </c>
      <c r="B35" t="s">
        <v>830</v>
      </c>
      <c r="C35" t="s">
        <v>852</v>
      </c>
      <c r="D35" t="s">
        <v>853</v>
      </c>
    </row>
    <row r="36" spans="1:4">
      <c r="A36" s="1062">
        <v>35</v>
      </c>
      <c r="B36" t="s">
        <v>854</v>
      </c>
      <c r="C36" t="s">
        <v>854</v>
      </c>
      <c r="D36" t="s">
        <v>855</v>
      </c>
    </row>
    <row r="37" spans="1:4">
      <c r="A37" s="1062">
        <v>36</v>
      </c>
      <c r="B37" t="s">
        <v>854</v>
      </c>
      <c r="C37" t="s">
        <v>856</v>
      </c>
      <c r="D37" t="s">
        <v>857</v>
      </c>
    </row>
    <row r="38" spans="1:4">
      <c r="A38" s="1062">
        <v>37</v>
      </c>
      <c r="B38" t="s">
        <v>854</v>
      </c>
      <c r="C38" t="s">
        <v>858</v>
      </c>
      <c r="D38" t="s">
        <v>859</v>
      </c>
    </row>
    <row r="39" spans="1:4">
      <c r="A39" s="1062">
        <v>38</v>
      </c>
      <c r="B39" t="s">
        <v>854</v>
      </c>
      <c r="C39" t="s">
        <v>860</v>
      </c>
      <c r="D39" t="s">
        <v>861</v>
      </c>
    </row>
    <row r="40" spans="1:4">
      <c r="A40" s="1062">
        <v>39</v>
      </c>
      <c r="B40" t="s">
        <v>854</v>
      </c>
      <c r="C40" t="s">
        <v>862</v>
      </c>
      <c r="D40" t="s">
        <v>863</v>
      </c>
    </row>
    <row r="41" spans="1:4">
      <c r="A41" s="1062">
        <v>40</v>
      </c>
      <c r="B41" t="s">
        <v>854</v>
      </c>
      <c r="C41" t="s">
        <v>864</v>
      </c>
      <c r="D41" t="s">
        <v>865</v>
      </c>
    </row>
    <row r="42" spans="1:4">
      <c r="A42" s="1062">
        <v>41</v>
      </c>
      <c r="B42" t="s">
        <v>854</v>
      </c>
      <c r="C42" t="s">
        <v>866</v>
      </c>
      <c r="D42" t="s">
        <v>867</v>
      </c>
    </row>
    <row r="43" spans="1:4">
      <c r="A43" s="1062">
        <v>42</v>
      </c>
      <c r="B43" t="s">
        <v>854</v>
      </c>
      <c r="C43" t="s">
        <v>868</v>
      </c>
      <c r="D43" t="s">
        <v>869</v>
      </c>
    </row>
    <row r="44" spans="1:4">
      <c r="A44" s="1062">
        <v>43</v>
      </c>
      <c r="B44" t="s">
        <v>854</v>
      </c>
      <c r="C44" t="s">
        <v>870</v>
      </c>
      <c r="D44" t="s">
        <v>871</v>
      </c>
    </row>
    <row r="45" spans="1:4">
      <c r="A45" s="1062">
        <v>44</v>
      </c>
      <c r="B45" t="s">
        <v>854</v>
      </c>
      <c r="C45" t="s">
        <v>872</v>
      </c>
      <c r="D45" t="s">
        <v>873</v>
      </c>
    </row>
    <row r="46" spans="1:4">
      <c r="A46" s="1062">
        <v>45</v>
      </c>
      <c r="B46" t="s">
        <v>874</v>
      </c>
      <c r="C46" t="s">
        <v>876</v>
      </c>
      <c r="D46" t="s">
        <v>877</v>
      </c>
    </row>
    <row r="47" spans="1:4">
      <c r="A47" s="1062">
        <v>46</v>
      </c>
      <c r="B47" t="s">
        <v>874</v>
      </c>
      <c r="C47" t="s">
        <v>878</v>
      </c>
      <c r="D47" t="s">
        <v>879</v>
      </c>
    </row>
    <row r="48" spans="1:4">
      <c r="A48" s="1062">
        <v>47</v>
      </c>
      <c r="B48" t="s">
        <v>874</v>
      </c>
      <c r="C48" t="s">
        <v>874</v>
      </c>
      <c r="D48" t="s">
        <v>875</v>
      </c>
    </row>
    <row r="49" spans="1:4">
      <c r="A49" s="1062">
        <v>48</v>
      </c>
      <c r="B49" t="s">
        <v>874</v>
      </c>
      <c r="C49" t="s">
        <v>880</v>
      </c>
      <c r="D49" t="s">
        <v>881</v>
      </c>
    </row>
    <row r="50" spans="1:4">
      <c r="A50" s="1062">
        <v>49</v>
      </c>
      <c r="B50" t="s">
        <v>874</v>
      </c>
      <c r="C50" t="s">
        <v>882</v>
      </c>
      <c r="D50" t="s">
        <v>883</v>
      </c>
    </row>
    <row r="51" spans="1:4">
      <c r="A51" s="1062">
        <v>50</v>
      </c>
      <c r="B51" t="s">
        <v>874</v>
      </c>
      <c r="C51" t="s">
        <v>884</v>
      </c>
      <c r="D51" t="s">
        <v>885</v>
      </c>
    </row>
    <row r="52" spans="1:4">
      <c r="A52" s="1062">
        <v>51</v>
      </c>
      <c r="B52" t="s">
        <v>874</v>
      </c>
      <c r="C52" t="s">
        <v>886</v>
      </c>
      <c r="D52" t="s">
        <v>887</v>
      </c>
    </row>
    <row r="53" spans="1:4">
      <c r="A53" s="1062">
        <v>52</v>
      </c>
      <c r="B53" t="s">
        <v>874</v>
      </c>
      <c r="C53" t="s">
        <v>888</v>
      </c>
      <c r="D53" t="s">
        <v>889</v>
      </c>
    </row>
    <row r="54" spans="1:4">
      <c r="A54" s="1062">
        <v>53</v>
      </c>
      <c r="B54" t="s">
        <v>874</v>
      </c>
      <c r="C54" t="s">
        <v>890</v>
      </c>
      <c r="D54" t="s">
        <v>891</v>
      </c>
    </row>
    <row r="55" spans="1:4">
      <c r="A55" s="1062">
        <v>54</v>
      </c>
      <c r="B55" t="s">
        <v>874</v>
      </c>
      <c r="C55" t="s">
        <v>892</v>
      </c>
      <c r="D55" t="s">
        <v>893</v>
      </c>
    </row>
    <row r="56" spans="1:4">
      <c r="A56" s="1062">
        <v>55</v>
      </c>
      <c r="B56" t="s">
        <v>874</v>
      </c>
      <c r="C56" t="s">
        <v>894</v>
      </c>
      <c r="D56" t="s">
        <v>895</v>
      </c>
    </row>
    <row r="57" spans="1:4">
      <c r="A57" s="1062">
        <v>56</v>
      </c>
      <c r="B57" t="s">
        <v>874</v>
      </c>
      <c r="C57" t="s">
        <v>896</v>
      </c>
      <c r="D57" t="s">
        <v>897</v>
      </c>
    </row>
    <row r="58" spans="1:4">
      <c r="A58" s="1062">
        <v>57</v>
      </c>
      <c r="B58" t="s">
        <v>874</v>
      </c>
      <c r="C58" t="s">
        <v>898</v>
      </c>
      <c r="D58" t="s">
        <v>899</v>
      </c>
    </row>
    <row r="59" spans="1:4">
      <c r="A59" s="1062">
        <v>58</v>
      </c>
      <c r="B59" t="s">
        <v>874</v>
      </c>
      <c r="C59" t="s">
        <v>900</v>
      </c>
      <c r="D59" t="s">
        <v>901</v>
      </c>
    </row>
    <row r="60" spans="1:4">
      <c r="A60" s="1062">
        <v>59</v>
      </c>
      <c r="B60" t="s">
        <v>874</v>
      </c>
      <c r="C60" t="s">
        <v>902</v>
      </c>
      <c r="D60" t="s">
        <v>903</v>
      </c>
    </row>
    <row r="61" spans="1:4">
      <c r="A61" s="1062">
        <v>60</v>
      </c>
      <c r="B61" t="s">
        <v>874</v>
      </c>
      <c r="C61" t="s">
        <v>904</v>
      </c>
      <c r="D61" t="s">
        <v>905</v>
      </c>
    </row>
    <row r="62" spans="1:4">
      <c r="A62" s="1062">
        <v>61</v>
      </c>
      <c r="B62" t="s">
        <v>874</v>
      </c>
      <c r="C62" t="s">
        <v>906</v>
      </c>
      <c r="D62" t="s">
        <v>907</v>
      </c>
    </row>
    <row r="63" spans="1:4">
      <c r="A63" s="1062">
        <v>62</v>
      </c>
      <c r="B63" t="s">
        <v>874</v>
      </c>
      <c r="C63" t="s">
        <v>908</v>
      </c>
      <c r="D63" t="s">
        <v>909</v>
      </c>
    </row>
    <row r="64" spans="1:4">
      <c r="A64" s="1062">
        <v>63</v>
      </c>
      <c r="B64" t="s">
        <v>874</v>
      </c>
      <c r="C64" t="s">
        <v>910</v>
      </c>
      <c r="D64" t="s">
        <v>911</v>
      </c>
    </row>
    <row r="65" spans="1:4">
      <c r="A65" s="1062">
        <v>64</v>
      </c>
      <c r="B65" t="s">
        <v>874</v>
      </c>
      <c r="C65" t="s">
        <v>912</v>
      </c>
      <c r="D65" t="s">
        <v>913</v>
      </c>
    </row>
    <row r="66" spans="1:4">
      <c r="A66" s="1062">
        <v>65</v>
      </c>
      <c r="B66" t="s">
        <v>914</v>
      </c>
      <c r="C66" t="s">
        <v>916</v>
      </c>
      <c r="D66" t="s">
        <v>917</v>
      </c>
    </row>
    <row r="67" spans="1:4">
      <c r="A67" s="1062">
        <v>66</v>
      </c>
      <c r="B67" t="s">
        <v>914</v>
      </c>
      <c r="C67" t="s">
        <v>918</v>
      </c>
      <c r="D67" t="s">
        <v>919</v>
      </c>
    </row>
    <row r="68" spans="1:4">
      <c r="A68" s="1062">
        <v>67</v>
      </c>
      <c r="B68" t="s">
        <v>914</v>
      </c>
      <c r="C68" t="s">
        <v>914</v>
      </c>
      <c r="D68" t="s">
        <v>915</v>
      </c>
    </row>
    <row r="69" spans="1:4">
      <c r="A69" s="1062">
        <v>68</v>
      </c>
      <c r="B69" t="s">
        <v>914</v>
      </c>
      <c r="C69" t="s">
        <v>920</v>
      </c>
      <c r="D69" t="s">
        <v>921</v>
      </c>
    </row>
    <row r="70" spans="1:4">
      <c r="A70" s="1062">
        <v>69</v>
      </c>
      <c r="B70" t="s">
        <v>914</v>
      </c>
      <c r="C70" t="s">
        <v>922</v>
      </c>
      <c r="D70" t="s">
        <v>923</v>
      </c>
    </row>
    <row r="71" spans="1:4">
      <c r="A71" s="1062">
        <v>70</v>
      </c>
      <c r="B71" t="s">
        <v>914</v>
      </c>
      <c r="C71" t="s">
        <v>924</v>
      </c>
      <c r="D71" t="s">
        <v>925</v>
      </c>
    </row>
    <row r="72" spans="1:4">
      <c r="A72" s="1062">
        <v>71</v>
      </c>
      <c r="B72" t="s">
        <v>914</v>
      </c>
      <c r="C72" t="s">
        <v>926</v>
      </c>
      <c r="D72" t="s">
        <v>927</v>
      </c>
    </row>
    <row r="73" spans="1:4">
      <c r="A73" s="1062">
        <v>72</v>
      </c>
      <c r="B73" t="s">
        <v>914</v>
      </c>
      <c r="C73" t="s">
        <v>928</v>
      </c>
      <c r="D73" t="s">
        <v>929</v>
      </c>
    </row>
    <row r="74" spans="1:4">
      <c r="A74" s="1062">
        <v>73</v>
      </c>
      <c r="B74" t="s">
        <v>914</v>
      </c>
      <c r="C74" t="s">
        <v>930</v>
      </c>
      <c r="D74" t="s">
        <v>931</v>
      </c>
    </row>
    <row r="75" spans="1:4">
      <c r="A75" s="1062">
        <v>74</v>
      </c>
      <c r="B75" t="s">
        <v>914</v>
      </c>
      <c r="C75" t="s">
        <v>932</v>
      </c>
      <c r="D75" t="s">
        <v>933</v>
      </c>
    </row>
    <row r="76" spans="1:4">
      <c r="A76" s="1062">
        <v>75</v>
      </c>
      <c r="B76" t="s">
        <v>914</v>
      </c>
      <c r="C76" t="s">
        <v>934</v>
      </c>
      <c r="D76" t="s">
        <v>935</v>
      </c>
    </row>
    <row r="77" spans="1:4">
      <c r="A77" s="1062">
        <v>76</v>
      </c>
      <c r="B77" t="s">
        <v>914</v>
      </c>
      <c r="C77" t="s">
        <v>936</v>
      </c>
      <c r="D77" t="s">
        <v>937</v>
      </c>
    </row>
    <row r="78" spans="1:4">
      <c r="A78" s="1062">
        <v>77</v>
      </c>
      <c r="B78" t="s">
        <v>914</v>
      </c>
      <c r="C78" t="s">
        <v>938</v>
      </c>
      <c r="D78" t="s">
        <v>939</v>
      </c>
    </row>
    <row r="79" spans="1:4">
      <c r="A79" s="1062">
        <v>78</v>
      </c>
      <c r="B79" t="s">
        <v>914</v>
      </c>
      <c r="C79" t="s">
        <v>940</v>
      </c>
      <c r="D79" t="s">
        <v>941</v>
      </c>
    </row>
    <row r="80" spans="1:4">
      <c r="A80" s="1062">
        <v>79</v>
      </c>
      <c r="B80" t="s">
        <v>914</v>
      </c>
      <c r="C80" t="s">
        <v>942</v>
      </c>
      <c r="D80" t="s">
        <v>943</v>
      </c>
    </row>
    <row r="81" spans="1:4">
      <c r="A81" s="1062">
        <v>80</v>
      </c>
      <c r="B81" t="s">
        <v>944</v>
      </c>
      <c r="C81" t="s">
        <v>944</v>
      </c>
      <c r="D81" t="s">
        <v>945</v>
      </c>
    </row>
    <row r="82" spans="1:4">
      <c r="A82" s="1062">
        <v>81</v>
      </c>
      <c r="B82" t="s">
        <v>946</v>
      </c>
      <c r="C82" t="s">
        <v>946</v>
      </c>
      <c r="D82" t="s">
        <v>947</v>
      </c>
    </row>
    <row r="83" spans="1:4">
      <c r="A83" s="1062">
        <v>82</v>
      </c>
      <c r="B83" t="s">
        <v>948</v>
      </c>
      <c r="C83" t="s">
        <v>950</v>
      </c>
      <c r="D83" t="s">
        <v>951</v>
      </c>
    </row>
    <row r="84" spans="1:4">
      <c r="A84" s="1062">
        <v>83</v>
      </c>
      <c r="B84" t="s">
        <v>948</v>
      </c>
      <c r="C84" t="s">
        <v>952</v>
      </c>
      <c r="D84" t="s">
        <v>953</v>
      </c>
    </row>
    <row r="85" spans="1:4">
      <c r="A85" s="1062">
        <v>84</v>
      </c>
      <c r="B85" t="s">
        <v>948</v>
      </c>
      <c r="C85" t="s">
        <v>954</v>
      </c>
      <c r="D85" t="s">
        <v>955</v>
      </c>
    </row>
    <row r="86" spans="1:4">
      <c r="A86" s="1062">
        <v>85</v>
      </c>
      <c r="B86" t="s">
        <v>948</v>
      </c>
      <c r="C86" t="s">
        <v>956</v>
      </c>
      <c r="D86" t="s">
        <v>957</v>
      </c>
    </row>
    <row r="87" spans="1:4">
      <c r="A87" s="1062">
        <v>86</v>
      </c>
      <c r="B87" t="s">
        <v>948</v>
      </c>
      <c r="C87" t="s">
        <v>958</v>
      </c>
      <c r="D87" t="s">
        <v>959</v>
      </c>
    </row>
    <row r="88" spans="1:4">
      <c r="A88" s="1062">
        <v>87</v>
      </c>
      <c r="B88" t="s">
        <v>948</v>
      </c>
      <c r="C88" t="s">
        <v>960</v>
      </c>
      <c r="D88" t="s">
        <v>961</v>
      </c>
    </row>
    <row r="89" spans="1:4">
      <c r="A89" s="1062">
        <v>88</v>
      </c>
      <c r="B89" t="s">
        <v>948</v>
      </c>
      <c r="C89" t="s">
        <v>948</v>
      </c>
      <c r="D89" t="s">
        <v>949</v>
      </c>
    </row>
    <row r="90" spans="1:4">
      <c r="A90" s="1062">
        <v>89</v>
      </c>
      <c r="B90" t="s">
        <v>948</v>
      </c>
      <c r="C90" t="s">
        <v>962</v>
      </c>
      <c r="D90" t="s">
        <v>963</v>
      </c>
    </row>
    <row r="91" spans="1:4">
      <c r="A91" s="1062">
        <v>90</v>
      </c>
      <c r="B91" t="s">
        <v>948</v>
      </c>
      <c r="C91" t="s">
        <v>964</v>
      </c>
      <c r="D91" t="s">
        <v>965</v>
      </c>
    </row>
    <row r="92" spans="1:4">
      <c r="A92" s="1062">
        <v>91</v>
      </c>
      <c r="B92" t="s">
        <v>948</v>
      </c>
      <c r="C92" t="s">
        <v>966</v>
      </c>
      <c r="D92" t="s">
        <v>967</v>
      </c>
    </row>
    <row r="93" spans="1:4">
      <c r="A93" s="1062">
        <v>92</v>
      </c>
      <c r="B93" t="s">
        <v>948</v>
      </c>
      <c r="C93" t="s">
        <v>968</v>
      </c>
      <c r="D93" t="s">
        <v>969</v>
      </c>
    </row>
    <row r="94" spans="1:4">
      <c r="A94" s="1062">
        <v>93</v>
      </c>
      <c r="B94" t="s">
        <v>948</v>
      </c>
      <c r="C94" t="s">
        <v>970</v>
      </c>
      <c r="D94" t="s">
        <v>971</v>
      </c>
    </row>
    <row r="95" spans="1:4">
      <c r="A95" s="1062">
        <v>94</v>
      </c>
      <c r="B95" t="s">
        <v>948</v>
      </c>
      <c r="C95" t="s">
        <v>972</v>
      </c>
      <c r="D95" t="s">
        <v>973</v>
      </c>
    </row>
    <row r="96" spans="1:4">
      <c r="A96" s="1062">
        <v>95</v>
      </c>
      <c r="B96" t="s">
        <v>948</v>
      </c>
      <c r="C96" t="s">
        <v>974</v>
      </c>
      <c r="D96" t="s">
        <v>975</v>
      </c>
    </row>
    <row r="97" spans="1:4">
      <c r="A97" s="1062">
        <v>96</v>
      </c>
      <c r="B97" t="s">
        <v>948</v>
      </c>
      <c r="C97" t="s">
        <v>976</v>
      </c>
      <c r="D97" t="s">
        <v>977</v>
      </c>
    </row>
    <row r="98" spans="1:4">
      <c r="A98" s="1062">
        <v>97</v>
      </c>
      <c r="B98" t="s">
        <v>948</v>
      </c>
      <c r="C98" t="s">
        <v>978</v>
      </c>
      <c r="D98" t="s">
        <v>979</v>
      </c>
    </row>
    <row r="99" spans="1:4">
      <c r="A99" s="1062">
        <v>98</v>
      </c>
      <c r="B99" t="s">
        <v>948</v>
      </c>
      <c r="C99" t="s">
        <v>980</v>
      </c>
      <c r="D99" t="s">
        <v>981</v>
      </c>
    </row>
    <row r="100" spans="1:4">
      <c r="A100" s="1062">
        <v>99</v>
      </c>
      <c r="B100" t="s">
        <v>982</v>
      </c>
      <c r="C100" t="s">
        <v>984</v>
      </c>
      <c r="D100" t="s">
        <v>985</v>
      </c>
    </row>
    <row r="101" spans="1:4">
      <c r="A101" s="1062">
        <v>100</v>
      </c>
      <c r="B101" t="s">
        <v>982</v>
      </c>
      <c r="C101" t="s">
        <v>986</v>
      </c>
      <c r="D101" t="s">
        <v>987</v>
      </c>
    </row>
    <row r="102" spans="1:4">
      <c r="A102" s="1062">
        <v>101</v>
      </c>
      <c r="B102" t="s">
        <v>982</v>
      </c>
      <c r="C102" t="s">
        <v>988</v>
      </c>
      <c r="D102" t="s">
        <v>989</v>
      </c>
    </row>
    <row r="103" spans="1:4">
      <c r="A103" s="1062">
        <v>102</v>
      </c>
      <c r="B103" t="s">
        <v>982</v>
      </c>
      <c r="C103" t="s">
        <v>990</v>
      </c>
      <c r="D103" t="s">
        <v>991</v>
      </c>
    </row>
    <row r="104" spans="1:4">
      <c r="A104" s="1062">
        <v>103</v>
      </c>
      <c r="B104" t="s">
        <v>982</v>
      </c>
      <c r="C104" t="s">
        <v>992</v>
      </c>
      <c r="D104" t="s">
        <v>993</v>
      </c>
    </row>
    <row r="105" spans="1:4">
      <c r="A105" s="1062">
        <v>104</v>
      </c>
      <c r="B105" t="s">
        <v>982</v>
      </c>
      <c r="C105" t="s">
        <v>994</v>
      </c>
      <c r="D105" t="s">
        <v>995</v>
      </c>
    </row>
    <row r="106" spans="1:4">
      <c r="A106" s="1062">
        <v>105</v>
      </c>
      <c r="B106" t="s">
        <v>982</v>
      </c>
      <c r="C106" t="s">
        <v>982</v>
      </c>
      <c r="D106" t="s">
        <v>983</v>
      </c>
    </row>
    <row r="107" spans="1:4">
      <c r="A107" s="1062">
        <v>106</v>
      </c>
      <c r="B107" t="s">
        <v>982</v>
      </c>
      <c r="C107" t="s">
        <v>996</v>
      </c>
      <c r="D107" t="s">
        <v>997</v>
      </c>
    </row>
    <row r="108" spans="1:4">
      <c r="A108" s="1062">
        <v>107</v>
      </c>
      <c r="B108" t="s">
        <v>982</v>
      </c>
      <c r="C108" t="s">
        <v>998</v>
      </c>
      <c r="D108" t="s">
        <v>999</v>
      </c>
    </row>
    <row r="109" spans="1:4">
      <c r="A109" s="1062">
        <v>108</v>
      </c>
      <c r="B109" t="s">
        <v>982</v>
      </c>
      <c r="C109" t="s">
        <v>1000</v>
      </c>
      <c r="D109" t="s">
        <v>1001</v>
      </c>
    </row>
    <row r="110" spans="1:4">
      <c r="A110" s="1062">
        <v>109</v>
      </c>
      <c r="B110" t="s">
        <v>982</v>
      </c>
      <c r="C110" t="s">
        <v>1002</v>
      </c>
      <c r="D110" t="s">
        <v>1003</v>
      </c>
    </row>
    <row r="111" spans="1:4">
      <c r="A111" s="1062">
        <v>110</v>
      </c>
      <c r="B111" t="s">
        <v>982</v>
      </c>
      <c r="C111" t="s">
        <v>1004</v>
      </c>
      <c r="D111" t="s">
        <v>1005</v>
      </c>
    </row>
    <row r="112" spans="1:4">
      <c r="A112" s="1062">
        <v>111</v>
      </c>
      <c r="B112" t="s">
        <v>982</v>
      </c>
      <c r="C112" t="s">
        <v>1006</v>
      </c>
      <c r="D112" t="s">
        <v>1007</v>
      </c>
    </row>
    <row r="113" spans="1:4">
      <c r="A113" s="1062">
        <v>112</v>
      </c>
      <c r="B113" t="s">
        <v>982</v>
      </c>
      <c r="C113" t="s">
        <v>1008</v>
      </c>
      <c r="D113" t="s">
        <v>1009</v>
      </c>
    </row>
    <row r="114" spans="1:4">
      <c r="A114" s="1062">
        <v>113</v>
      </c>
      <c r="B114" t="s">
        <v>982</v>
      </c>
      <c r="C114" t="s">
        <v>1010</v>
      </c>
      <c r="D114" t="s">
        <v>1011</v>
      </c>
    </row>
    <row r="115" spans="1:4">
      <c r="A115" s="1062">
        <v>114</v>
      </c>
      <c r="B115" t="s">
        <v>982</v>
      </c>
      <c r="C115" t="s">
        <v>1012</v>
      </c>
      <c r="D115" t="s">
        <v>1013</v>
      </c>
    </row>
    <row r="116" spans="1:4">
      <c r="A116" s="1062">
        <v>115</v>
      </c>
      <c r="B116" t="s">
        <v>982</v>
      </c>
      <c r="C116" t="s">
        <v>1014</v>
      </c>
      <c r="D116" t="s">
        <v>1015</v>
      </c>
    </row>
    <row r="117" spans="1:4">
      <c r="A117" s="1062">
        <v>116</v>
      </c>
      <c r="B117" t="s">
        <v>982</v>
      </c>
      <c r="C117" t="s">
        <v>1016</v>
      </c>
      <c r="D117" t="s">
        <v>1017</v>
      </c>
    </row>
    <row r="118" spans="1:4">
      <c r="A118" s="1062">
        <v>117</v>
      </c>
      <c r="B118" t="s">
        <v>982</v>
      </c>
      <c r="C118" t="s">
        <v>1018</v>
      </c>
      <c r="D118" t="s">
        <v>1019</v>
      </c>
    </row>
    <row r="119" spans="1:4">
      <c r="A119" s="1062">
        <v>118</v>
      </c>
      <c r="B119" t="s">
        <v>982</v>
      </c>
      <c r="C119" t="s">
        <v>1020</v>
      </c>
      <c r="D119" t="s">
        <v>1021</v>
      </c>
    </row>
    <row r="120" spans="1:4">
      <c r="A120" s="1062">
        <v>119</v>
      </c>
      <c r="B120" t="s">
        <v>982</v>
      </c>
      <c r="C120" t="s">
        <v>1022</v>
      </c>
      <c r="D120" t="s">
        <v>1023</v>
      </c>
    </row>
    <row r="121" spans="1:4">
      <c r="A121" s="1062">
        <v>120</v>
      </c>
      <c r="B121" t="s">
        <v>982</v>
      </c>
      <c r="C121" t="s">
        <v>1024</v>
      </c>
      <c r="D121" t="s">
        <v>1025</v>
      </c>
    </row>
    <row r="122" spans="1:4">
      <c r="A122" s="1062">
        <v>121</v>
      </c>
      <c r="B122" t="s">
        <v>982</v>
      </c>
      <c r="C122" t="s">
        <v>1026</v>
      </c>
      <c r="D122" t="s">
        <v>1027</v>
      </c>
    </row>
    <row r="123" spans="1:4">
      <c r="A123" s="1062">
        <v>122</v>
      </c>
      <c r="B123" t="s">
        <v>1028</v>
      </c>
      <c r="C123" t="s">
        <v>1030</v>
      </c>
      <c r="D123" t="s">
        <v>1031</v>
      </c>
    </row>
    <row r="124" spans="1:4">
      <c r="A124" s="1062">
        <v>123</v>
      </c>
      <c r="B124" t="s">
        <v>1028</v>
      </c>
      <c r="C124" t="s">
        <v>1032</v>
      </c>
      <c r="D124" t="s">
        <v>1033</v>
      </c>
    </row>
    <row r="125" spans="1:4">
      <c r="A125" s="1062">
        <v>124</v>
      </c>
      <c r="B125" t="s">
        <v>1028</v>
      </c>
      <c r="C125" t="s">
        <v>1034</v>
      </c>
      <c r="D125" t="s">
        <v>1035</v>
      </c>
    </row>
    <row r="126" spans="1:4">
      <c r="A126" s="1062">
        <v>125</v>
      </c>
      <c r="B126" t="s">
        <v>1028</v>
      </c>
      <c r="C126" t="s">
        <v>1036</v>
      </c>
      <c r="D126" t="s">
        <v>1037</v>
      </c>
    </row>
    <row r="127" spans="1:4">
      <c r="A127" s="1062">
        <v>126</v>
      </c>
      <c r="B127" t="s">
        <v>1028</v>
      </c>
      <c r="C127" t="s">
        <v>1038</v>
      </c>
      <c r="D127" t="s">
        <v>1039</v>
      </c>
    </row>
    <row r="128" spans="1:4">
      <c r="A128" s="1062">
        <v>127</v>
      </c>
      <c r="B128" t="s">
        <v>1028</v>
      </c>
      <c r="C128" t="s">
        <v>1040</v>
      </c>
      <c r="D128" t="s">
        <v>1041</v>
      </c>
    </row>
    <row r="129" spans="1:4">
      <c r="A129" s="1062">
        <v>128</v>
      </c>
      <c r="B129" t="s">
        <v>1028</v>
      </c>
      <c r="C129" t="s">
        <v>1028</v>
      </c>
      <c r="D129" t="s">
        <v>1029</v>
      </c>
    </row>
    <row r="130" spans="1:4">
      <c r="A130" s="1062">
        <v>129</v>
      </c>
      <c r="B130" t="s">
        <v>1028</v>
      </c>
      <c r="C130" t="s">
        <v>886</v>
      </c>
      <c r="D130" t="s">
        <v>1042</v>
      </c>
    </row>
    <row r="131" spans="1:4">
      <c r="A131" s="1062">
        <v>130</v>
      </c>
      <c r="B131" t="s">
        <v>1028</v>
      </c>
      <c r="C131" t="s">
        <v>1043</v>
      </c>
      <c r="D131" t="s">
        <v>1044</v>
      </c>
    </row>
    <row r="132" spans="1:4">
      <c r="A132" s="1062">
        <v>131</v>
      </c>
      <c r="B132" t="s">
        <v>1028</v>
      </c>
      <c r="C132" t="s">
        <v>1045</v>
      </c>
      <c r="D132" t="s">
        <v>1046</v>
      </c>
    </row>
    <row r="133" spans="1:4">
      <c r="A133" s="1062">
        <v>132</v>
      </c>
      <c r="B133" t="s">
        <v>1028</v>
      </c>
      <c r="C133" t="s">
        <v>1047</v>
      </c>
      <c r="D133" t="s">
        <v>1048</v>
      </c>
    </row>
    <row r="134" spans="1:4">
      <c r="A134" s="1062">
        <v>133</v>
      </c>
      <c r="B134" t="s">
        <v>1028</v>
      </c>
      <c r="C134" t="s">
        <v>1049</v>
      </c>
      <c r="D134" t="s">
        <v>1050</v>
      </c>
    </row>
    <row r="135" spans="1:4">
      <c r="A135" s="1062">
        <v>134</v>
      </c>
      <c r="B135" t="s">
        <v>1028</v>
      </c>
      <c r="C135" t="s">
        <v>1051</v>
      </c>
      <c r="D135" t="s">
        <v>1052</v>
      </c>
    </row>
    <row r="136" spans="1:4">
      <c r="A136" s="1062">
        <v>135</v>
      </c>
      <c r="B136" t="s">
        <v>1028</v>
      </c>
      <c r="C136" t="s">
        <v>1053</v>
      </c>
      <c r="D136" t="s">
        <v>1054</v>
      </c>
    </row>
    <row r="137" spans="1:4">
      <c r="A137" s="1062">
        <v>136</v>
      </c>
      <c r="B137" t="s">
        <v>1055</v>
      </c>
      <c r="C137" t="s">
        <v>1057</v>
      </c>
      <c r="D137" t="s">
        <v>1058</v>
      </c>
    </row>
    <row r="138" spans="1:4">
      <c r="A138" s="1062">
        <v>137</v>
      </c>
      <c r="B138" t="s">
        <v>1055</v>
      </c>
      <c r="C138" t="s">
        <v>1059</v>
      </c>
      <c r="D138" t="s">
        <v>1060</v>
      </c>
    </row>
    <row r="139" spans="1:4">
      <c r="A139" s="1062">
        <v>138</v>
      </c>
      <c r="B139" t="s">
        <v>1055</v>
      </c>
      <c r="C139" t="s">
        <v>1061</v>
      </c>
      <c r="D139" t="s">
        <v>1062</v>
      </c>
    </row>
    <row r="140" spans="1:4">
      <c r="A140" s="1062">
        <v>139</v>
      </c>
      <c r="B140" t="s">
        <v>1055</v>
      </c>
      <c r="C140" t="s">
        <v>1063</v>
      </c>
      <c r="D140" t="s">
        <v>1064</v>
      </c>
    </row>
    <row r="141" spans="1:4">
      <c r="A141" s="1062">
        <v>140</v>
      </c>
      <c r="B141" t="s">
        <v>1055</v>
      </c>
      <c r="C141" t="s">
        <v>1065</v>
      </c>
      <c r="D141" t="s">
        <v>1066</v>
      </c>
    </row>
    <row r="142" spans="1:4">
      <c r="A142" s="1062">
        <v>141</v>
      </c>
      <c r="B142" t="s">
        <v>1055</v>
      </c>
      <c r="C142" t="s">
        <v>1067</v>
      </c>
      <c r="D142" t="s">
        <v>1068</v>
      </c>
    </row>
    <row r="143" spans="1:4">
      <c r="A143" s="1062">
        <v>142</v>
      </c>
      <c r="B143" t="s">
        <v>1055</v>
      </c>
      <c r="C143" t="s">
        <v>1069</v>
      </c>
      <c r="D143" t="s">
        <v>1070</v>
      </c>
    </row>
    <row r="144" spans="1:4">
      <c r="A144" s="1062">
        <v>143</v>
      </c>
      <c r="B144" t="s">
        <v>1055</v>
      </c>
      <c r="C144" t="s">
        <v>1071</v>
      </c>
      <c r="D144" t="s">
        <v>1072</v>
      </c>
    </row>
    <row r="145" spans="1:4">
      <c r="A145" s="1062">
        <v>144</v>
      </c>
      <c r="B145" t="s">
        <v>1055</v>
      </c>
      <c r="C145" t="s">
        <v>1073</v>
      </c>
      <c r="D145" t="s">
        <v>1074</v>
      </c>
    </row>
    <row r="146" spans="1:4">
      <c r="A146" s="1062">
        <v>145</v>
      </c>
      <c r="B146" t="s">
        <v>1055</v>
      </c>
      <c r="C146" t="s">
        <v>1055</v>
      </c>
      <c r="D146" t="s">
        <v>1056</v>
      </c>
    </row>
    <row r="147" spans="1:4">
      <c r="A147" s="1062">
        <v>146</v>
      </c>
      <c r="B147" t="s">
        <v>1055</v>
      </c>
      <c r="C147" t="s">
        <v>1075</v>
      </c>
      <c r="D147" t="s">
        <v>1076</v>
      </c>
    </row>
    <row r="148" spans="1:4">
      <c r="A148" s="1062">
        <v>147</v>
      </c>
      <c r="B148" t="s">
        <v>1055</v>
      </c>
      <c r="C148" t="s">
        <v>1077</v>
      </c>
      <c r="D148" t="s">
        <v>1078</v>
      </c>
    </row>
    <row r="149" spans="1:4">
      <c r="A149" s="1062">
        <v>148</v>
      </c>
      <c r="B149" t="s">
        <v>1055</v>
      </c>
      <c r="C149" t="s">
        <v>1079</v>
      </c>
      <c r="D149" t="s">
        <v>1080</v>
      </c>
    </row>
    <row r="150" spans="1:4">
      <c r="A150" s="1062">
        <v>149</v>
      </c>
      <c r="B150" t="s">
        <v>1055</v>
      </c>
      <c r="C150" t="s">
        <v>1081</v>
      </c>
      <c r="D150" t="s">
        <v>1082</v>
      </c>
    </row>
    <row r="151" spans="1:4">
      <c r="A151" s="1062">
        <v>150</v>
      </c>
      <c r="B151" t="s">
        <v>1055</v>
      </c>
      <c r="C151" t="s">
        <v>1083</v>
      </c>
      <c r="D151" t="s">
        <v>1084</v>
      </c>
    </row>
    <row r="152" spans="1:4">
      <c r="A152" s="1062">
        <v>151</v>
      </c>
      <c r="B152" t="s">
        <v>1055</v>
      </c>
      <c r="C152" t="s">
        <v>1085</v>
      </c>
      <c r="D152" t="s">
        <v>1086</v>
      </c>
    </row>
    <row r="153" spans="1:4">
      <c r="A153" s="1062">
        <v>152</v>
      </c>
      <c r="B153" t="s">
        <v>1055</v>
      </c>
      <c r="C153" t="s">
        <v>1087</v>
      </c>
      <c r="D153" t="s">
        <v>1088</v>
      </c>
    </row>
    <row r="154" spans="1:4">
      <c r="A154" s="1062">
        <v>153</v>
      </c>
      <c r="B154" t="s">
        <v>1055</v>
      </c>
      <c r="C154" t="s">
        <v>1089</v>
      </c>
      <c r="D154" t="s">
        <v>1090</v>
      </c>
    </row>
    <row r="155" spans="1:4">
      <c r="A155" s="1062">
        <v>154</v>
      </c>
      <c r="B155" t="s">
        <v>1091</v>
      </c>
      <c r="C155" t="s">
        <v>1093</v>
      </c>
      <c r="D155" t="s">
        <v>1094</v>
      </c>
    </row>
    <row r="156" spans="1:4">
      <c r="A156" s="1062">
        <v>155</v>
      </c>
      <c r="B156" t="s">
        <v>1091</v>
      </c>
      <c r="C156" t="s">
        <v>1095</v>
      </c>
      <c r="D156" t="s">
        <v>1096</v>
      </c>
    </row>
    <row r="157" spans="1:4">
      <c r="A157" s="1062">
        <v>156</v>
      </c>
      <c r="B157" t="s">
        <v>1091</v>
      </c>
      <c r="C157" t="s">
        <v>1097</v>
      </c>
      <c r="D157" t="s">
        <v>1098</v>
      </c>
    </row>
    <row r="158" spans="1:4">
      <c r="A158" s="1062">
        <v>157</v>
      </c>
      <c r="B158" t="s">
        <v>1091</v>
      </c>
      <c r="C158" t="s">
        <v>864</v>
      </c>
      <c r="D158" t="s">
        <v>1099</v>
      </c>
    </row>
    <row r="159" spans="1:4">
      <c r="A159" s="1062">
        <v>158</v>
      </c>
      <c r="B159" t="s">
        <v>1091</v>
      </c>
      <c r="C159" t="s">
        <v>1091</v>
      </c>
      <c r="D159" t="s">
        <v>1092</v>
      </c>
    </row>
    <row r="160" spans="1:4">
      <c r="A160" s="1062">
        <v>159</v>
      </c>
      <c r="B160" t="s">
        <v>1091</v>
      </c>
      <c r="C160" t="s">
        <v>1100</v>
      </c>
      <c r="D160" t="s">
        <v>1101</v>
      </c>
    </row>
    <row r="161" spans="1:4">
      <c r="A161" s="1062">
        <v>160</v>
      </c>
      <c r="B161" t="s">
        <v>1091</v>
      </c>
      <c r="C161" t="s">
        <v>1102</v>
      </c>
      <c r="D161" t="s">
        <v>1103</v>
      </c>
    </row>
    <row r="162" spans="1:4">
      <c r="A162" s="1062">
        <v>161</v>
      </c>
      <c r="B162" t="s">
        <v>1091</v>
      </c>
      <c r="C162" t="s">
        <v>1104</v>
      </c>
      <c r="D162" t="s">
        <v>1105</v>
      </c>
    </row>
    <row r="163" spans="1:4">
      <c r="A163" s="1062">
        <v>162</v>
      </c>
      <c r="B163" t="s">
        <v>1091</v>
      </c>
      <c r="C163" t="s">
        <v>1106</v>
      </c>
      <c r="D163" t="s">
        <v>1107</v>
      </c>
    </row>
    <row r="164" spans="1:4">
      <c r="A164" s="1062">
        <v>163</v>
      </c>
      <c r="B164" t="s">
        <v>1108</v>
      </c>
      <c r="C164" t="s">
        <v>1110</v>
      </c>
      <c r="D164" t="s">
        <v>1111</v>
      </c>
    </row>
    <row r="165" spans="1:4">
      <c r="A165" s="1062">
        <v>164</v>
      </c>
      <c r="B165" t="s">
        <v>1108</v>
      </c>
      <c r="C165" t="s">
        <v>1112</v>
      </c>
      <c r="D165" t="s">
        <v>1113</v>
      </c>
    </row>
    <row r="166" spans="1:4">
      <c r="A166" s="1062">
        <v>165</v>
      </c>
      <c r="B166" t="s">
        <v>1108</v>
      </c>
      <c r="C166" t="s">
        <v>798</v>
      </c>
      <c r="D166" t="s">
        <v>1114</v>
      </c>
    </row>
    <row r="167" spans="1:4">
      <c r="A167" s="1062">
        <v>166</v>
      </c>
      <c r="B167" t="s">
        <v>1108</v>
      </c>
      <c r="C167" t="s">
        <v>1115</v>
      </c>
      <c r="D167" t="s">
        <v>1116</v>
      </c>
    </row>
    <row r="168" spans="1:4">
      <c r="A168" s="1062">
        <v>167</v>
      </c>
      <c r="B168" t="s">
        <v>1108</v>
      </c>
      <c r="C168" t="s">
        <v>1117</v>
      </c>
      <c r="D168" t="s">
        <v>1118</v>
      </c>
    </row>
    <row r="169" spans="1:4">
      <c r="A169" s="1062">
        <v>168</v>
      </c>
      <c r="B169" t="s">
        <v>1108</v>
      </c>
      <c r="C169" t="s">
        <v>1119</v>
      </c>
      <c r="D169" t="s">
        <v>1120</v>
      </c>
    </row>
    <row r="170" spans="1:4">
      <c r="A170" s="1062">
        <v>169</v>
      </c>
      <c r="B170" t="s">
        <v>1108</v>
      </c>
      <c r="C170" t="s">
        <v>1121</v>
      </c>
      <c r="D170" t="s">
        <v>1122</v>
      </c>
    </row>
    <row r="171" spans="1:4">
      <c r="A171" s="1062">
        <v>170</v>
      </c>
      <c r="B171" t="s">
        <v>1108</v>
      </c>
      <c r="C171" t="s">
        <v>1108</v>
      </c>
      <c r="D171" t="s">
        <v>1109</v>
      </c>
    </row>
    <row r="172" spans="1:4">
      <c r="A172" s="1062">
        <v>171</v>
      </c>
      <c r="B172" t="s">
        <v>1108</v>
      </c>
      <c r="C172" t="s">
        <v>1123</v>
      </c>
      <c r="D172" t="s">
        <v>1124</v>
      </c>
    </row>
    <row r="173" spans="1:4">
      <c r="A173" s="1062">
        <v>172</v>
      </c>
      <c r="B173" t="s">
        <v>1108</v>
      </c>
      <c r="C173" t="s">
        <v>1125</v>
      </c>
      <c r="D173" t="s">
        <v>1126</v>
      </c>
    </row>
    <row r="174" spans="1:4">
      <c r="A174" s="1062">
        <v>173</v>
      </c>
      <c r="B174" t="s">
        <v>1108</v>
      </c>
      <c r="C174" t="s">
        <v>1127</v>
      </c>
      <c r="D174" t="s">
        <v>1128</v>
      </c>
    </row>
    <row r="175" spans="1:4">
      <c r="A175" s="1062">
        <v>174</v>
      </c>
      <c r="B175" t="s">
        <v>1129</v>
      </c>
      <c r="C175" t="s">
        <v>1110</v>
      </c>
      <c r="D175" t="s">
        <v>1131</v>
      </c>
    </row>
    <row r="176" spans="1:4">
      <c r="A176" s="1062">
        <v>175</v>
      </c>
      <c r="B176" t="s">
        <v>1129</v>
      </c>
      <c r="C176" t="s">
        <v>1132</v>
      </c>
      <c r="D176" t="s">
        <v>1133</v>
      </c>
    </row>
    <row r="177" spans="1:4">
      <c r="A177" s="1062">
        <v>176</v>
      </c>
      <c r="B177" t="s">
        <v>1129</v>
      </c>
      <c r="C177" t="s">
        <v>1134</v>
      </c>
      <c r="D177" t="s">
        <v>1135</v>
      </c>
    </row>
    <row r="178" spans="1:4">
      <c r="A178" s="1062">
        <v>177</v>
      </c>
      <c r="B178" t="s">
        <v>1129</v>
      </c>
      <c r="C178" t="s">
        <v>1136</v>
      </c>
      <c r="D178" t="s">
        <v>1137</v>
      </c>
    </row>
    <row r="179" spans="1:4">
      <c r="A179" s="1062">
        <v>178</v>
      </c>
      <c r="B179" t="s">
        <v>1129</v>
      </c>
      <c r="C179" t="s">
        <v>1138</v>
      </c>
      <c r="D179" t="s">
        <v>1139</v>
      </c>
    </row>
    <row r="180" spans="1:4">
      <c r="A180" s="1062">
        <v>179</v>
      </c>
      <c r="B180" t="s">
        <v>1129</v>
      </c>
      <c r="C180" t="s">
        <v>1140</v>
      </c>
      <c r="D180" t="s">
        <v>1141</v>
      </c>
    </row>
    <row r="181" spans="1:4">
      <c r="A181" s="1062">
        <v>180</v>
      </c>
      <c r="B181" t="s">
        <v>1129</v>
      </c>
      <c r="C181" t="s">
        <v>1129</v>
      </c>
      <c r="D181" t="s">
        <v>1130</v>
      </c>
    </row>
    <row r="182" spans="1:4">
      <c r="A182" s="1062">
        <v>181</v>
      </c>
      <c r="B182" t="s">
        <v>1129</v>
      </c>
      <c r="C182" t="s">
        <v>1142</v>
      </c>
      <c r="D182" t="s">
        <v>1143</v>
      </c>
    </row>
    <row r="183" spans="1:4">
      <c r="A183" s="1062">
        <v>182</v>
      </c>
      <c r="B183" t="s">
        <v>1144</v>
      </c>
      <c r="C183" t="s">
        <v>1146</v>
      </c>
      <c r="D183" t="s">
        <v>1147</v>
      </c>
    </row>
    <row r="184" spans="1:4">
      <c r="A184" s="1062">
        <v>183</v>
      </c>
      <c r="B184" t="s">
        <v>1144</v>
      </c>
      <c r="C184" t="s">
        <v>1148</v>
      </c>
      <c r="D184" t="s">
        <v>1149</v>
      </c>
    </row>
    <row r="185" spans="1:4">
      <c r="A185" s="1062">
        <v>184</v>
      </c>
      <c r="B185" t="s">
        <v>1144</v>
      </c>
      <c r="C185" t="s">
        <v>1150</v>
      </c>
      <c r="D185" t="s">
        <v>1151</v>
      </c>
    </row>
    <row r="186" spans="1:4">
      <c r="A186" s="1062">
        <v>185</v>
      </c>
      <c r="B186" t="s">
        <v>1144</v>
      </c>
      <c r="C186" t="s">
        <v>1152</v>
      </c>
      <c r="D186" t="s">
        <v>1153</v>
      </c>
    </row>
    <row r="187" spans="1:4">
      <c r="A187" s="1062">
        <v>186</v>
      </c>
      <c r="B187" t="s">
        <v>1144</v>
      </c>
      <c r="C187" t="s">
        <v>1154</v>
      </c>
      <c r="D187" t="s">
        <v>1155</v>
      </c>
    </row>
    <row r="188" spans="1:4">
      <c r="A188" s="1062">
        <v>187</v>
      </c>
      <c r="B188" t="s">
        <v>1144</v>
      </c>
      <c r="C188" t="s">
        <v>1156</v>
      </c>
      <c r="D188" t="s">
        <v>1157</v>
      </c>
    </row>
    <row r="189" spans="1:4">
      <c r="A189" s="1062">
        <v>188</v>
      </c>
      <c r="B189" t="s">
        <v>1144</v>
      </c>
      <c r="C189" t="s">
        <v>1158</v>
      </c>
      <c r="D189" t="s">
        <v>1159</v>
      </c>
    </row>
    <row r="190" spans="1:4">
      <c r="A190" s="1062">
        <v>189</v>
      </c>
      <c r="B190" t="s">
        <v>1144</v>
      </c>
      <c r="C190" t="s">
        <v>1160</v>
      </c>
      <c r="D190" t="s">
        <v>1161</v>
      </c>
    </row>
    <row r="191" spans="1:4">
      <c r="A191" s="1062">
        <v>190</v>
      </c>
      <c r="B191" t="s">
        <v>1144</v>
      </c>
      <c r="C191" t="s">
        <v>922</v>
      </c>
      <c r="D191" t="s">
        <v>1162</v>
      </c>
    </row>
    <row r="192" spans="1:4">
      <c r="A192" s="1062">
        <v>191</v>
      </c>
      <c r="B192" t="s">
        <v>1144</v>
      </c>
      <c r="C192" t="s">
        <v>1163</v>
      </c>
      <c r="D192" t="s">
        <v>1164</v>
      </c>
    </row>
    <row r="193" spans="1:4">
      <c r="A193" s="1062">
        <v>192</v>
      </c>
      <c r="B193" t="s">
        <v>1144</v>
      </c>
      <c r="C193" t="s">
        <v>1165</v>
      </c>
      <c r="D193" t="s">
        <v>1166</v>
      </c>
    </row>
    <row r="194" spans="1:4">
      <c r="A194" s="1062">
        <v>193</v>
      </c>
      <c r="B194" t="s">
        <v>1144</v>
      </c>
      <c r="C194" t="s">
        <v>1167</v>
      </c>
      <c r="D194" t="s">
        <v>1168</v>
      </c>
    </row>
    <row r="195" spans="1:4">
      <c r="A195" s="1062">
        <v>194</v>
      </c>
      <c r="B195" t="s">
        <v>1144</v>
      </c>
      <c r="C195" t="s">
        <v>1169</v>
      </c>
      <c r="D195" t="s">
        <v>1170</v>
      </c>
    </row>
    <row r="196" spans="1:4">
      <c r="A196" s="1062">
        <v>195</v>
      </c>
      <c r="B196" t="s">
        <v>1144</v>
      </c>
      <c r="C196" t="s">
        <v>1171</v>
      </c>
      <c r="D196" t="s">
        <v>1172</v>
      </c>
    </row>
    <row r="197" spans="1:4">
      <c r="A197" s="1062">
        <v>196</v>
      </c>
      <c r="B197" t="s">
        <v>1144</v>
      </c>
      <c r="C197" t="s">
        <v>1173</v>
      </c>
      <c r="D197" t="s">
        <v>1174</v>
      </c>
    </row>
    <row r="198" spans="1:4">
      <c r="A198" s="1062">
        <v>197</v>
      </c>
      <c r="B198" t="s">
        <v>1144</v>
      </c>
      <c r="C198" t="s">
        <v>1175</v>
      </c>
      <c r="D198" t="s">
        <v>1176</v>
      </c>
    </row>
    <row r="199" spans="1:4">
      <c r="A199" s="1062">
        <v>198</v>
      </c>
      <c r="B199" t="s">
        <v>1144</v>
      </c>
      <c r="C199" t="s">
        <v>1177</v>
      </c>
      <c r="D199" t="s">
        <v>1178</v>
      </c>
    </row>
    <row r="200" spans="1:4">
      <c r="A200" s="1062">
        <v>199</v>
      </c>
      <c r="B200" t="s">
        <v>1144</v>
      </c>
      <c r="C200" t="s">
        <v>1179</v>
      </c>
      <c r="D200" t="s">
        <v>1180</v>
      </c>
    </row>
    <row r="201" spans="1:4">
      <c r="A201" s="1062">
        <v>200</v>
      </c>
      <c r="B201" t="s">
        <v>1144</v>
      </c>
      <c r="C201" t="s">
        <v>1181</v>
      </c>
      <c r="D201" t="s">
        <v>1182</v>
      </c>
    </row>
    <row r="202" spans="1:4">
      <c r="A202" s="1062">
        <v>201</v>
      </c>
      <c r="B202" t="s">
        <v>1144</v>
      </c>
      <c r="C202" t="s">
        <v>1183</v>
      </c>
      <c r="D202" t="s">
        <v>1184</v>
      </c>
    </row>
    <row r="203" spans="1:4">
      <c r="A203" s="1062">
        <v>202</v>
      </c>
      <c r="B203" t="s">
        <v>1144</v>
      </c>
      <c r="C203" t="s">
        <v>1144</v>
      </c>
      <c r="D203" t="s">
        <v>1145</v>
      </c>
    </row>
    <row r="204" spans="1:4">
      <c r="A204" s="1062">
        <v>203</v>
      </c>
      <c r="B204" t="s">
        <v>1144</v>
      </c>
      <c r="C204" t="s">
        <v>1185</v>
      </c>
      <c r="D204" t="s">
        <v>1186</v>
      </c>
    </row>
    <row r="205" spans="1:4">
      <c r="A205" s="1062">
        <v>204</v>
      </c>
      <c r="B205" t="s">
        <v>1144</v>
      </c>
      <c r="C205" t="s">
        <v>1187</v>
      </c>
      <c r="D205" t="s">
        <v>1188</v>
      </c>
    </row>
    <row r="206" spans="1:4">
      <c r="A206" s="1062">
        <v>205</v>
      </c>
      <c r="B206" t="s">
        <v>1189</v>
      </c>
      <c r="C206" t="s">
        <v>1191</v>
      </c>
      <c r="D206" t="s">
        <v>1192</v>
      </c>
    </row>
    <row r="207" spans="1:4">
      <c r="A207" s="1062">
        <v>206</v>
      </c>
      <c r="B207" t="s">
        <v>1189</v>
      </c>
      <c r="C207" t="s">
        <v>1193</v>
      </c>
      <c r="D207" t="s">
        <v>1194</v>
      </c>
    </row>
    <row r="208" spans="1:4">
      <c r="A208" s="1062">
        <v>207</v>
      </c>
      <c r="B208" t="s">
        <v>1189</v>
      </c>
      <c r="C208" t="s">
        <v>1864</v>
      </c>
      <c r="D208" t="s">
        <v>1229</v>
      </c>
    </row>
    <row r="209" spans="1:4">
      <c r="A209" s="1062">
        <v>208</v>
      </c>
      <c r="B209" t="s">
        <v>1189</v>
      </c>
      <c r="C209" t="s">
        <v>1195</v>
      </c>
      <c r="D209" t="s">
        <v>1196</v>
      </c>
    </row>
    <row r="210" spans="1:4">
      <c r="A210" s="1062">
        <v>209</v>
      </c>
      <c r="B210" t="s">
        <v>1189</v>
      </c>
      <c r="C210" t="s">
        <v>1197</v>
      </c>
      <c r="D210" t="s">
        <v>1198</v>
      </c>
    </row>
    <row r="211" spans="1:4">
      <c r="A211" s="1062">
        <v>210</v>
      </c>
      <c r="B211" t="s">
        <v>1189</v>
      </c>
      <c r="C211" t="s">
        <v>1199</v>
      </c>
      <c r="D211" t="s">
        <v>1200</v>
      </c>
    </row>
    <row r="212" spans="1:4">
      <c r="A212" s="1062">
        <v>211</v>
      </c>
      <c r="B212" t="s">
        <v>1189</v>
      </c>
      <c r="C212" t="s">
        <v>1201</v>
      </c>
      <c r="D212" t="s">
        <v>1202</v>
      </c>
    </row>
    <row r="213" spans="1:4">
      <c r="A213" s="1062">
        <v>212</v>
      </c>
      <c r="B213" t="s">
        <v>1189</v>
      </c>
      <c r="C213" t="s">
        <v>1203</v>
      </c>
      <c r="D213" t="s">
        <v>1204</v>
      </c>
    </row>
    <row r="214" spans="1:4">
      <c r="A214" s="1062">
        <v>213</v>
      </c>
      <c r="B214" t="s">
        <v>1189</v>
      </c>
      <c r="C214" t="s">
        <v>1205</v>
      </c>
      <c r="D214" t="s">
        <v>1206</v>
      </c>
    </row>
    <row r="215" spans="1:4">
      <c r="A215" s="1062">
        <v>214</v>
      </c>
      <c r="B215" t="s">
        <v>1189</v>
      </c>
      <c r="C215" t="s">
        <v>1207</v>
      </c>
      <c r="D215" t="s">
        <v>1208</v>
      </c>
    </row>
    <row r="216" spans="1:4">
      <c r="A216" s="1062">
        <v>215</v>
      </c>
      <c r="B216" t="s">
        <v>1189</v>
      </c>
      <c r="C216" t="s">
        <v>1209</v>
      </c>
      <c r="D216" t="s">
        <v>1210</v>
      </c>
    </row>
    <row r="217" spans="1:4">
      <c r="A217" s="1062">
        <v>216</v>
      </c>
      <c r="B217" t="s">
        <v>1189</v>
      </c>
      <c r="C217" t="s">
        <v>1211</v>
      </c>
      <c r="D217" t="s">
        <v>1212</v>
      </c>
    </row>
    <row r="218" spans="1:4">
      <c r="A218" s="1062">
        <v>217</v>
      </c>
      <c r="B218" t="s">
        <v>1189</v>
      </c>
      <c r="C218" t="s">
        <v>1213</v>
      </c>
      <c r="D218" t="s">
        <v>1214</v>
      </c>
    </row>
    <row r="219" spans="1:4">
      <c r="A219" s="1062">
        <v>218</v>
      </c>
      <c r="B219" t="s">
        <v>1189</v>
      </c>
      <c r="C219" t="s">
        <v>1215</v>
      </c>
      <c r="D219" t="s">
        <v>1216</v>
      </c>
    </row>
    <row r="220" spans="1:4">
      <c r="A220" s="1062">
        <v>219</v>
      </c>
      <c r="B220" t="s">
        <v>1189</v>
      </c>
      <c r="C220" t="s">
        <v>1217</v>
      </c>
      <c r="D220" t="s">
        <v>1218</v>
      </c>
    </row>
    <row r="221" spans="1:4">
      <c r="A221" s="1062">
        <v>220</v>
      </c>
      <c r="B221" t="s">
        <v>1189</v>
      </c>
      <c r="C221" t="s">
        <v>1219</v>
      </c>
      <c r="D221" t="s">
        <v>1220</v>
      </c>
    </row>
    <row r="222" spans="1:4">
      <c r="A222" s="1062">
        <v>221</v>
      </c>
      <c r="B222" t="s">
        <v>1189</v>
      </c>
      <c r="C222" t="s">
        <v>1189</v>
      </c>
      <c r="D222" t="s">
        <v>1190</v>
      </c>
    </row>
    <row r="223" spans="1:4">
      <c r="A223" s="1062">
        <v>222</v>
      </c>
      <c r="B223" t="s">
        <v>1189</v>
      </c>
      <c r="C223" t="s">
        <v>1221</v>
      </c>
      <c r="D223" t="s">
        <v>1222</v>
      </c>
    </row>
    <row r="224" spans="1:4">
      <c r="A224" s="1062">
        <v>223</v>
      </c>
      <c r="B224" t="s">
        <v>1189</v>
      </c>
      <c r="C224" t="s">
        <v>1223</v>
      </c>
      <c r="D224" t="s">
        <v>1224</v>
      </c>
    </row>
    <row r="225" spans="1:4">
      <c r="A225" s="1062">
        <v>224</v>
      </c>
      <c r="B225" t="s">
        <v>1189</v>
      </c>
      <c r="C225" t="s">
        <v>1225</v>
      </c>
      <c r="D225" t="s">
        <v>1226</v>
      </c>
    </row>
    <row r="226" spans="1:4">
      <c r="A226" s="1062">
        <v>225</v>
      </c>
      <c r="B226" t="s">
        <v>1189</v>
      </c>
      <c r="C226" t="s">
        <v>1227</v>
      </c>
      <c r="D226" t="s">
        <v>1228</v>
      </c>
    </row>
    <row r="227" spans="1:4">
      <c r="A227" s="1062">
        <v>226</v>
      </c>
      <c r="B227" t="s">
        <v>1230</v>
      </c>
      <c r="C227" t="s">
        <v>1232</v>
      </c>
      <c r="D227" t="s">
        <v>1233</v>
      </c>
    </row>
    <row r="228" spans="1:4">
      <c r="A228" s="1062">
        <v>227</v>
      </c>
      <c r="B228" t="s">
        <v>1230</v>
      </c>
      <c r="C228" t="s">
        <v>1234</v>
      </c>
      <c r="D228" t="s">
        <v>1235</v>
      </c>
    </row>
    <row r="229" spans="1:4">
      <c r="A229" s="1062">
        <v>228</v>
      </c>
      <c r="B229" t="s">
        <v>1230</v>
      </c>
      <c r="C229" t="s">
        <v>1236</v>
      </c>
      <c r="D229" t="s">
        <v>1237</v>
      </c>
    </row>
    <row r="230" spans="1:4">
      <c r="A230" s="1062">
        <v>229</v>
      </c>
      <c r="B230" t="s">
        <v>1230</v>
      </c>
      <c r="C230" t="s">
        <v>814</v>
      </c>
      <c r="D230" t="s">
        <v>1238</v>
      </c>
    </row>
    <row r="231" spans="1:4">
      <c r="A231" s="1062">
        <v>230</v>
      </c>
      <c r="B231" t="s">
        <v>1230</v>
      </c>
      <c r="C231" t="s">
        <v>1239</v>
      </c>
      <c r="D231" t="s">
        <v>1240</v>
      </c>
    </row>
    <row r="232" spans="1:4">
      <c r="A232" s="1062">
        <v>231</v>
      </c>
      <c r="B232" t="s">
        <v>1230</v>
      </c>
      <c r="C232" t="s">
        <v>1241</v>
      </c>
      <c r="D232" t="s">
        <v>1242</v>
      </c>
    </row>
    <row r="233" spans="1:4">
      <c r="A233" s="1062">
        <v>232</v>
      </c>
      <c r="B233" t="s">
        <v>1230</v>
      </c>
      <c r="C233" t="s">
        <v>1243</v>
      </c>
      <c r="D233" t="s">
        <v>1244</v>
      </c>
    </row>
    <row r="234" spans="1:4">
      <c r="A234" s="1062">
        <v>233</v>
      </c>
      <c r="B234" t="s">
        <v>1230</v>
      </c>
      <c r="C234" t="s">
        <v>1245</v>
      </c>
      <c r="D234" t="s">
        <v>1246</v>
      </c>
    </row>
    <row r="235" spans="1:4">
      <c r="A235" s="1062">
        <v>234</v>
      </c>
      <c r="B235" t="s">
        <v>1230</v>
      </c>
      <c r="C235" t="s">
        <v>1247</v>
      </c>
      <c r="D235" t="s">
        <v>1248</v>
      </c>
    </row>
    <row r="236" spans="1:4">
      <c r="A236" s="1062">
        <v>235</v>
      </c>
      <c r="B236" t="s">
        <v>1230</v>
      </c>
      <c r="C236" t="s">
        <v>1249</v>
      </c>
      <c r="D236" t="s">
        <v>1250</v>
      </c>
    </row>
    <row r="237" spans="1:4">
      <c r="A237" s="1062">
        <v>236</v>
      </c>
      <c r="B237" t="s">
        <v>1230</v>
      </c>
      <c r="C237" t="s">
        <v>1230</v>
      </c>
      <c r="D237" t="s">
        <v>1231</v>
      </c>
    </row>
    <row r="238" spans="1:4">
      <c r="A238" s="1062">
        <v>237</v>
      </c>
      <c r="B238" t="s">
        <v>1230</v>
      </c>
      <c r="C238" t="s">
        <v>1251</v>
      </c>
      <c r="D238" t="s">
        <v>1252</v>
      </c>
    </row>
    <row r="239" spans="1:4">
      <c r="A239" s="1062">
        <v>238</v>
      </c>
      <c r="B239" t="s">
        <v>1230</v>
      </c>
      <c r="C239" t="s">
        <v>1253</v>
      </c>
      <c r="D239" t="s">
        <v>1254</v>
      </c>
    </row>
    <row r="240" spans="1:4">
      <c r="A240" s="1062">
        <v>239</v>
      </c>
      <c r="B240" t="s">
        <v>1230</v>
      </c>
      <c r="C240" t="s">
        <v>1255</v>
      </c>
      <c r="D240" t="s">
        <v>1256</v>
      </c>
    </row>
    <row r="241" spans="1:4">
      <c r="A241" s="1062">
        <v>240</v>
      </c>
      <c r="B241" t="s">
        <v>1257</v>
      </c>
      <c r="C241" t="s">
        <v>1259</v>
      </c>
      <c r="D241" t="s">
        <v>1260</v>
      </c>
    </row>
    <row r="242" spans="1:4">
      <c r="A242" s="1062">
        <v>241</v>
      </c>
      <c r="B242" t="s">
        <v>1257</v>
      </c>
      <c r="C242" t="s">
        <v>1261</v>
      </c>
      <c r="D242" t="s">
        <v>1262</v>
      </c>
    </row>
    <row r="243" spans="1:4">
      <c r="A243" s="1062">
        <v>242</v>
      </c>
      <c r="B243" t="s">
        <v>1257</v>
      </c>
      <c r="C243" t="s">
        <v>1263</v>
      </c>
      <c r="D243" t="s">
        <v>1264</v>
      </c>
    </row>
    <row r="244" spans="1:4">
      <c r="A244" s="1062">
        <v>243</v>
      </c>
      <c r="B244" t="s">
        <v>1257</v>
      </c>
      <c r="C244" t="s">
        <v>1265</v>
      </c>
      <c r="D244" t="s">
        <v>1266</v>
      </c>
    </row>
    <row r="245" spans="1:4">
      <c r="A245" s="1062">
        <v>244</v>
      </c>
      <c r="B245" t="s">
        <v>1257</v>
      </c>
      <c r="C245" t="s">
        <v>1267</v>
      </c>
      <c r="D245" t="s">
        <v>1268</v>
      </c>
    </row>
    <row r="246" spans="1:4">
      <c r="A246" s="1062">
        <v>245</v>
      </c>
      <c r="B246" t="s">
        <v>1257</v>
      </c>
      <c r="C246" t="s">
        <v>1269</v>
      </c>
      <c r="D246" t="s">
        <v>1270</v>
      </c>
    </row>
    <row r="247" spans="1:4">
      <c r="A247" s="1062">
        <v>246</v>
      </c>
      <c r="B247" t="s">
        <v>1257</v>
      </c>
      <c r="C247" t="s">
        <v>1271</v>
      </c>
      <c r="D247" t="s">
        <v>1272</v>
      </c>
    </row>
    <row r="248" spans="1:4">
      <c r="A248" s="1062">
        <v>247</v>
      </c>
      <c r="B248" t="s">
        <v>1257</v>
      </c>
      <c r="C248" t="s">
        <v>1273</v>
      </c>
      <c r="D248" t="s">
        <v>1274</v>
      </c>
    </row>
    <row r="249" spans="1:4">
      <c r="A249" s="1062">
        <v>248</v>
      </c>
      <c r="B249" t="s">
        <v>1257</v>
      </c>
      <c r="C249" t="s">
        <v>1275</v>
      </c>
      <c r="D249" t="s">
        <v>1276</v>
      </c>
    </row>
    <row r="250" spans="1:4">
      <c r="A250" s="1062">
        <v>249</v>
      </c>
      <c r="B250" t="s">
        <v>1257</v>
      </c>
      <c r="C250" t="s">
        <v>1277</v>
      </c>
      <c r="D250" t="s">
        <v>1278</v>
      </c>
    </row>
    <row r="251" spans="1:4">
      <c r="A251" s="1062">
        <v>250</v>
      </c>
      <c r="B251" t="s">
        <v>1257</v>
      </c>
      <c r="C251" t="s">
        <v>1279</v>
      </c>
      <c r="D251" t="s">
        <v>1280</v>
      </c>
    </row>
    <row r="252" spans="1:4">
      <c r="A252" s="1062">
        <v>251</v>
      </c>
      <c r="B252" t="s">
        <v>1257</v>
      </c>
      <c r="C252" t="s">
        <v>1281</v>
      </c>
      <c r="D252" t="s">
        <v>1282</v>
      </c>
    </row>
    <row r="253" spans="1:4">
      <c r="A253" s="1062">
        <v>252</v>
      </c>
      <c r="B253" t="s">
        <v>1257</v>
      </c>
      <c r="C253" t="s">
        <v>1257</v>
      </c>
      <c r="D253" t="s">
        <v>1258</v>
      </c>
    </row>
    <row r="254" spans="1:4">
      <c r="A254" s="1062">
        <v>253</v>
      </c>
      <c r="B254" t="s">
        <v>1257</v>
      </c>
      <c r="C254" t="s">
        <v>1283</v>
      </c>
      <c r="D254" t="s">
        <v>1284</v>
      </c>
    </row>
    <row r="255" spans="1:4">
      <c r="A255" s="1062">
        <v>254</v>
      </c>
      <c r="B255" t="s">
        <v>1257</v>
      </c>
      <c r="C255" t="s">
        <v>1285</v>
      </c>
      <c r="D255" t="s">
        <v>1286</v>
      </c>
    </row>
    <row r="256" spans="1:4">
      <c r="A256" s="1062">
        <v>255</v>
      </c>
      <c r="B256" t="s">
        <v>1287</v>
      </c>
      <c r="C256" t="s">
        <v>1289</v>
      </c>
      <c r="D256" t="s">
        <v>1290</v>
      </c>
    </row>
    <row r="257" spans="1:4">
      <c r="A257" s="1062">
        <v>256</v>
      </c>
      <c r="B257" t="s">
        <v>1287</v>
      </c>
      <c r="C257" t="s">
        <v>1291</v>
      </c>
      <c r="D257" t="s">
        <v>1292</v>
      </c>
    </row>
    <row r="258" spans="1:4">
      <c r="A258" s="1062">
        <v>257</v>
      </c>
      <c r="B258" t="s">
        <v>1287</v>
      </c>
      <c r="C258" t="s">
        <v>1293</v>
      </c>
      <c r="D258" t="s">
        <v>1294</v>
      </c>
    </row>
    <row r="259" spans="1:4">
      <c r="A259" s="1062">
        <v>258</v>
      </c>
      <c r="B259" t="s">
        <v>1287</v>
      </c>
      <c r="C259" t="s">
        <v>1295</v>
      </c>
      <c r="D259" t="s">
        <v>1296</v>
      </c>
    </row>
    <row r="260" spans="1:4">
      <c r="A260" s="1062">
        <v>259</v>
      </c>
      <c r="B260" t="s">
        <v>1287</v>
      </c>
      <c r="C260" t="s">
        <v>1297</v>
      </c>
      <c r="D260" t="s">
        <v>1298</v>
      </c>
    </row>
    <row r="261" spans="1:4">
      <c r="A261" s="1062">
        <v>260</v>
      </c>
      <c r="B261" t="s">
        <v>1287</v>
      </c>
      <c r="C261" t="s">
        <v>1299</v>
      </c>
      <c r="D261" t="s">
        <v>1300</v>
      </c>
    </row>
    <row r="262" spans="1:4">
      <c r="A262" s="1062">
        <v>261</v>
      </c>
      <c r="B262" t="s">
        <v>1287</v>
      </c>
      <c r="C262" t="s">
        <v>1301</v>
      </c>
      <c r="D262" t="s">
        <v>1302</v>
      </c>
    </row>
    <row r="263" spans="1:4">
      <c r="A263" s="1062">
        <v>262</v>
      </c>
      <c r="B263" t="s">
        <v>1287</v>
      </c>
      <c r="C263" t="s">
        <v>1303</v>
      </c>
      <c r="D263" t="s">
        <v>1304</v>
      </c>
    </row>
    <row r="264" spans="1:4">
      <c r="A264" s="1062">
        <v>263</v>
      </c>
      <c r="B264" t="s">
        <v>1287</v>
      </c>
      <c r="C264" t="s">
        <v>1305</v>
      </c>
      <c r="D264" t="s">
        <v>1306</v>
      </c>
    </row>
    <row r="265" spans="1:4">
      <c r="A265" s="1062">
        <v>264</v>
      </c>
      <c r="B265" t="s">
        <v>1287</v>
      </c>
      <c r="C265" t="s">
        <v>1287</v>
      </c>
      <c r="D265" t="s">
        <v>1288</v>
      </c>
    </row>
    <row r="266" spans="1:4">
      <c r="A266" s="1062">
        <v>265</v>
      </c>
      <c r="B266" t="s">
        <v>1287</v>
      </c>
      <c r="C266" t="s">
        <v>1307</v>
      </c>
      <c r="D266" t="s">
        <v>1308</v>
      </c>
    </row>
    <row r="267" spans="1:4">
      <c r="A267" s="1062">
        <v>266</v>
      </c>
      <c r="B267" t="s">
        <v>1309</v>
      </c>
      <c r="C267" t="s">
        <v>1311</v>
      </c>
      <c r="D267" t="s">
        <v>1312</v>
      </c>
    </row>
    <row r="268" spans="1:4">
      <c r="A268" s="1062">
        <v>267</v>
      </c>
      <c r="B268" t="s">
        <v>1309</v>
      </c>
      <c r="C268" t="s">
        <v>1313</v>
      </c>
      <c r="D268" t="s">
        <v>1314</v>
      </c>
    </row>
    <row r="269" spans="1:4">
      <c r="A269" s="1062">
        <v>268</v>
      </c>
      <c r="B269" t="s">
        <v>1309</v>
      </c>
      <c r="C269" t="s">
        <v>1315</v>
      </c>
      <c r="D269" t="s">
        <v>1316</v>
      </c>
    </row>
    <row r="270" spans="1:4">
      <c r="A270" s="1062">
        <v>269</v>
      </c>
      <c r="B270" t="s">
        <v>1309</v>
      </c>
      <c r="C270" t="s">
        <v>1317</v>
      </c>
      <c r="D270" t="s">
        <v>1318</v>
      </c>
    </row>
    <row r="271" spans="1:4">
      <c r="A271" s="1062">
        <v>270</v>
      </c>
      <c r="B271" t="s">
        <v>1309</v>
      </c>
      <c r="C271" t="s">
        <v>814</v>
      </c>
      <c r="D271" t="s">
        <v>1319</v>
      </c>
    </row>
    <row r="272" spans="1:4">
      <c r="A272" s="1062">
        <v>271</v>
      </c>
      <c r="B272" t="s">
        <v>1309</v>
      </c>
      <c r="C272" t="s">
        <v>1320</v>
      </c>
      <c r="D272" t="s">
        <v>1321</v>
      </c>
    </row>
    <row r="273" spans="1:4">
      <c r="A273" s="1062">
        <v>272</v>
      </c>
      <c r="B273" t="s">
        <v>1309</v>
      </c>
      <c r="C273" t="s">
        <v>1322</v>
      </c>
      <c r="D273" t="s">
        <v>1323</v>
      </c>
    </row>
    <row r="274" spans="1:4">
      <c r="A274" s="1062">
        <v>273</v>
      </c>
      <c r="B274" t="s">
        <v>1309</v>
      </c>
      <c r="C274" t="s">
        <v>1324</v>
      </c>
      <c r="D274" t="s">
        <v>1325</v>
      </c>
    </row>
    <row r="275" spans="1:4">
      <c r="A275" s="1062">
        <v>274</v>
      </c>
      <c r="B275" t="s">
        <v>1309</v>
      </c>
      <c r="C275" t="s">
        <v>1326</v>
      </c>
      <c r="D275" t="s">
        <v>1327</v>
      </c>
    </row>
    <row r="276" spans="1:4">
      <c r="A276" s="1062">
        <v>275</v>
      </c>
      <c r="B276" t="s">
        <v>1309</v>
      </c>
      <c r="C276" t="s">
        <v>1328</v>
      </c>
      <c r="D276" t="s">
        <v>1329</v>
      </c>
    </row>
    <row r="277" spans="1:4">
      <c r="A277" s="1062">
        <v>276</v>
      </c>
      <c r="B277" t="s">
        <v>1309</v>
      </c>
      <c r="C277" t="s">
        <v>1330</v>
      </c>
      <c r="D277" t="s">
        <v>1331</v>
      </c>
    </row>
    <row r="278" spans="1:4">
      <c r="A278" s="1062">
        <v>277</v>
      </c>
      <c r="B278" t="s">
        <v>1309</v>
      </c>
      <c r="C278" t="s">
        <v>1332</v>
      </c>
      <c r="D278" t="s">
        <v>1333</v>
      </c>
    </row>
    <row r="279" spans="1:4">
      <c r="A279" s="1062">
        <v>278</v>
      </c>
      <c r="B279" t="s">
        <v>1309</v>
      </c>
      <c r="C279" t="s">
        <v>1334</v>
      </c>
      <c r="D279" t="s">
        <v>1335</v>
      </c>
    </row>
    <row r="280" spans="1:4">
      <c r="A280" s="1062">
        <v>279</v>
      </c>
      <c r="B280" t="s">
        <v>1309</v>
      </c>
      <c r="C280" t="s">
        <v>1336</v>
      </c>
      <c r="D280" t="s">
        <v>1337</v>
      </c>
    </row>
    <row r="281" spans="1:4">
      <c r="A281" s="1062">
        <v>280</v>
      </c>
      <c r="B281" t="s">
        <v>1309</v>
      </c>
      <c r="C281" t="s">
        <v>1338</v>
      </c>
      <c r="D281" t="s">
        <v>1339</v>
      </c>
    </row>
    <row r="282" spans="1:4">
      <c r="A282" s="1062">
        <v>281</v>
      </c>
      <c r="B282" t="s">
        <v>1309</v>
      </c>
      <c r="C282" t="s">
        <v>1309</v>
      </c>
      <c r="D282" t="s">
        <v>1310</v>
      </c>
    </row>
    <row r="283" spans="1:4">
      <c r="A283" s="1062">
        <v>282</v>
      </c>
      <c r="B283" t="s">
        <v>1340</v>
      </c>
      <c r="C283" t="s">
        <v>1342</v>
      </c>
      <c r="D283" t="s">
        <v>1343</v>
      </c>
    </row>
    <row r="284" spans="1:4">
      <c r="A284" s="1062">
        <v>283</v>
      </c>
      <c r="B284" t="s">
        <v>1340</v>
      </c>
      <c r="C284" t="s">
        <v>1344</v>
      </c>
      <c r="D284" t="s">
        <v>1345</v>
      </c>
    </row>
    <row r="285" spans="1:4">
      <c r="A285" s="1062">
        <v>284</v>
      </c>
      <c r="B285" t="s">
        <v>1340</v>
      </c>
      <c r="C285" t="s">
        <v>882</v>
      </c>
      <c r="D285" t="s">
        <v>1346</v>
      </c>
    </row>
    <row r="286" spans="1:4">
      <c r="A286" s="1062">
        <v>285</v>
      </c>
      <c r="B286" t="s">
        <v>1340</v>
      </c>
      <c r="C286" t="s">
        <v>1347</v>
      </c>
      <c r="D286" t="s">
        <v>1348</v>
      </c>
    </row>
    <row r="287" spans="1:4">
      <c r="A287" s="1062">
        <v>286</v>
      </c>
      <c r="B287" t="s">
        <v>1340</v>
      </c>
      <c r="C287" t="s">
        <v>1349</v>
      </c>
      <c r="D287" t="s">
        <v>1350</v>
      </c>
    </row>
    <row r="288" spans="1:4">
      <c r="A288" s="1062">
        <v>287</v>
      </c>
      <c r="B288" t="s">
        <v>1340</v>
      </c>
      <c r="C288" t="s">
        <v>1351</v>
      </c>
      <c r="D288" t="s">
        <v>1352</v>
      </c>
    </row>
    <row r="289" spans="1:4">
      <c r="A289" s="1062">
        <v>288</v>
      </c>
      <c r="B289" t="s">
        <v>1340</v>
      </c>
      <c r="C289" t="s">
        <v>1353</v>
      </c>
      <c r="D289" t="s">
        <v>1354</v>
      </c>
    </row>
    <row r="290" spans="1:4">
      <c r="A290" s="1062">
        <v>289</v>
      </c>
      <c r="B290" t="s">
        <v>1340</v>
      </c>
      <c r="C290" t="s">
        <v>1355</v>
      </c>
      <c r="D290" t="s">
        <v>1356</v>
      </c>
    </row>
    <row r="291" spans="1:4">
      <c r="A291" s="1062">
        <v>290</v>
      </c>
      <c r="B291" t="s">
        <v>1340</v>
      </c>
      <c r="C291" t="s">
        <v>1140</v>
      </c>
      <c r="D291" t="s">
        <v>1357</v>
      </c>
    </row>
    <row r="292" spans="1:4">
      <c r="A292" s="1062">
        <v>291</v>
      </c>
      <c r="B292" t="s">
        <v>1340</v>
      </c>
      <c r="C292" t="s">
        <v>1142</v>
      </c>
      <c r="D292" t="s">
        <v>1358</v>
      </c>
    </row>
    <row r="293" spans="1:4">
      <c r="A293" s="1062">
        <v>292</v>
      </c>
      <c r="B293" t="s">
        <v>1340</v>
      </c>
      <c r="C293" t="s">
        <v>1359</v>
      </c>
      <c r="D293" t="s">
        <v>1360</v>
      </c>
    </row>
    <row r="294" spans="1:4">
      <c r="A294" s="1062">
        <v>293</v>
      </c>
      <c r="B294" t="s">
        <v>1340</v>
      </c>
      <c r="C294" t="s">
        <v>1361</v>
      </c>
      <c r="D294" t="s">
        <v>1362</v>
      </c>
    </row>
    <row r="295" spans="1:4">
      <c r="A295" s="1062">
        <v>294</v>
      </c>
      <c r="B295" t="s">
        <v>1340</v>
      </c>
      <c r="C295" t="s">
        <v>1363</v>
      </c>
      <c r="D295" t="s">
        <v>1364</v>
      </c>
    </row>
    <row r="296" spans="1:4">
      <c r="A296" s="1062">
        <v>295</v>
      </c>
      <c r="B296" t="s">
        <v>1340</v>
      </c>
      <c r="C296" t="s">
        <v>1340</v>
      </c>
      <c r="D296" t="s">
        <v>1341</v>
      </c>
    </row>
    <row r="297" spans="1:4">
      <c r="A297" s="1062">
        <v>296</v>
      </c>
      <c r="B297" t="s">
        <v>1340</v>
      </c>
      <c r="C297" t="s">
        <v>1365</v>
      </c>
      <c r="D297" t="s">
        <v>1366</v>
      </c>
    </row>
    <row r="298" spans="1:4">
      <c r="A298" s="1062">
        <v>297</v>
      </c>
      <c r="B298" t="s">
        <v>1367</v>
      </c>
      <c r="C298" t="s">
        <v>1367</v>
      </c>
      <c r="D298" t="s">
        <v>1368</v>
      </c>
    </row>
    <row r="299" spans="1:4">
      <c r="A299" s="1062">
        <v>298</v>
      </c>
      <c r="B299" t="s">
        <v>1369</v>
      </c>
      <c r="C299" t="s">
        <v>1369</v>
      </c>
      <c r="D299" t="s">
        <v>1370</v>
      </c>
    </row>
    <row r="300" spans="1:4">
      <c r="A300" s="1062">
        <v>299</v>
      </c>
      <c r="B300" t="s">
        <v>1371</v>
      </c>
      <c r="C300" t="s">
        <v>1371</v>
      </c>
      <c r="D300" t="s">
        <v>1372</v>
      </c>
    </row>
    <row r="301" spans="1:4">
      <c r="A301" s="1062">
        <v>300</v>
      </c>
      <c r="B301" t="s">
        <v>1373</v>
      </c>
      <c r="C301" t="s">
        <v>1373</v>
      </c>
      <c r="D301" t="s">
        <v>1374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713</v>
      </c>
      <c r="E5" s="1164"/>
      <c r="F5" s="1164"/>
      <c r="G5" s="1164"/>
      <c r="H5" s="1164"/>
      <c r="I5" s="1164"/>
      <c r="J5" s="1165"/>
      <c r="K5" s="437"/>
      <c r="L5" s="176"/>
      <c r="M5" s="176"/>
      <c r="N5" s="176"/>
      <c r="O5" s="176"/>
      <c r="P5" s="176"/>
      <c r="Q5" s="176"/>
      <c r="R5" s="176"/>
      <c r="S5" s="569"/>
      <c r="T5" s="569"/>
      <c r="U5" s="569"/>
      <c r="V5" s="569"/>
      <c r="W5" s="176"/>
    </row>
    <row r="6" spans="1:24" s="470" customFormat="1" ht="3" customHeight="1">
      <c r="A6" s="312"/>
      <c r="B6" s="312"/>
      <c r="D6" s="1195"/>
      <c r="E6" s="1196"/>
      <c r="F6" s="1196"/>
      <c r="G6" s="1196"/>
      <c r="H6" s="1196"/>
      <c r="I6" s="1196"/>
      <c r="J6" s="1197"/>
      <c r="S6" s="647"/>
      <c r="T6" s="647"/>
      <c r="U6" s="647"/>
      <c r="V6" s="647"/>
    </row>
    <row r="7" spans="1:24" s="470" customFormat="1" ht="5.25" hidden="1" customHeight="1">
      <c r="A7" s="312"/>
      <c r="B7" s="312"/>
      <c r="E7" s="1198"/>
      <c r="F7" s="1198"/>
      <c r="G7" s="1187"/>
      <c r="H7" s="1187"/>
      <c r="I7" s="1187"/>
      <c r="J7" s="1187"/>
      <c r="S7" s="647"/>
      <c r="T7" s="647"/>
      <c r="U7" s="647"/>
      <c r="V7" s="647"/>
    </row>
    <row r="8" spans="1:24" s="470" customFormat="1" ht="5.25" hidden="1" customHeight="1">
      <c r="A8" s="312"/>
      <c r="B8" s="312"/>
      <c r="E8" s="1198"/>
      <c r="F8" s="1198"/>
      <c r="G8" s="1187"/>
      <c r="H8" s="1187"/>
      <c r="I8" s="1187"/>
      <c r="J8" s="1187"/>
      <c r="S8" s="647"/>
      <c r="T8" s="647"/>
      <c r="U8" s="647"/>
      <c r="V8" s="647"/>
    </row>
    <row r="9" spans="1:24" s="470" customFormat="1" ht="5.25" hidden="1" customHeight="1">
      <c r="A9" s="312"/>
      <c r="B9" s="312"/>
      <c r="E9" s="1198"/>
      <c r="F9" s="1198"/>
      <c r="G9" s="1187"/>
      <c r="H9" s="1187"/>
      <c r="I9" s="1187"/>
      <c r="J9" s="1187"/>
      <c r="S9" s="647"/>
      <c r="T9" s="647"/>
      <c r="U9" s="647"/>
      <c r="V9" s="647"/>
    </row>
    <row r="10" spans="1:24" s="647" customFormat="1" ht="5.25" hidden="1">
      <c r="A10" s="312"/>
      <c r="B10" s="312"/>
      <c r="E10" s="1199"/>
      <c r="F10" s="1199"/>
      <c r="G10" s="842"/>
      <c r="H10" s="466"/>
      <c r="I10" s="795"/>
      <c r="J10" s="795"/>
    </row>
    <row r="11" spans="1:24" s="159" customFormat="1" ht="18.75" hidden="1" customHeight="1">
      <c r="A11" s="312"/>
      <c r="B11" s="312"/>
      <c r="D11" s="152"/>
      <c r="E11" s="1200" t="s">
        <v>720</v>
      </c>
      <c r="F11" s="1200"/>
      <c r="G11" s="1124"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0" t="s">
        <v>721</v>
      </c>
      <c r="F12" s="1200"/>
      <c r="G12" s="1124"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4"/>
      <c r="F13" s="1194"/>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8" t="s">
        <v>92</v>
      </c>
      <c r="E17" s="1188" t="s">
        <v>297</v>
      </c>
      <c r="F17" s="1188" t="s">
        <v>80</v>
      </c>
      <c r="G17" s="1188" t="s">
        <v>439</v>
      </c>
      <c r="H17" s="1188" t="s">
        <v>92</v>
      </c>
      <c r="I17" s="1188"/>
      <c r="J17" s="1188" t="s">
        <v>20</v>
      </c>
      <c r="K17" s="1190" t="s">
        <v>479</v>
      </c>
      <c r="L17" s="1190"/>
      <c r="M17" s="1190"/>
      <c r="N17" s="1190"/>
      <c r="O17" s="1190" t="s">
        <v>711</v>
      </c>
      <c r="P17" s="1190"/>
      <c r="Q17" s="1190"/>
      <c r="R17" s="1190"/>
      <c r="S17" s="1190" t="s">
        <v>712</v>
      </c>
      <c r="T17" s="1190"/>
      <c r="U17" s="1190"/>
      <c r="V17" s="1190"/>
      <c r="W17" s="1188" t="s">
        <v>244</v>
      </c>
    </row>
    <row r="18" spans="1:24" ht="30.75" customHeight="1">
      <c r="D18" s="1188"/>
      <c r="E18" s="1188"/>
      <c r="F18" s="1188"/>
      <c r="G18" s="1188"/>
      <c r="H18" s="1188"/>
      <c r="I18" s="1188"/>
      <c r="J18" s="1188"/>
      <c r="K18" s="115" t="s">
        <v>300</v>
      </c>
      <c r="L18" s="1188" t="s">
        <v>92</v>
      </c>
      <c r="M18" s="1188"/>
      <c r="N18" s="115" t="s">
        <v>230</v>
      </c>
      <c r="O18" s="115" t="s">
        <v>300</v>
      </c>
      <c r="P18" s="1188" t="s">
        <v>92</v>
      </c>
      <c r="Q18" s="1188"/>
      <c r="R18" s="115" t="s">
        <v>230</v>
      </c>
      <c r="S18" s="542" t="s">
        <v>300</v>
      </c>
      <c r="T18" s="1188" t="s">
        <v>92</v>
      </c>
      <c r="U18" s="1188"/>
      <c r="V18" s="542" t="s">
        <v>400</v>
      </c>
      <c r="W18" s="1188"/>
    </row>
    <row r="19" spans="1:24" s="406" customFormat="1" ht="12" customHeight="1">
      <c r="A19" s="405"/>
      <c r="B19" s="405"/>
      <c r="D19" s="42" t="s">
        <v>93</v>
      </c>
      <c r="E19" s="42" t="s">
        <v>49</v>
      </c>
      <c r="F19" s="42" t="s">
        <v>50</v>
      </c>
      <c r="G19" s="42" t="s">
        <v>51</v>
      </c>
      <c r="H19" s="1189" t="s">
        <v>68</v>
      </c>
      <c r="I19" s="1189"/>
      <c r="J19" s="42" t="s">
        <v>69</v>
      </c>
      <c r="K19" s="42" t="s">
        <v>183</v>
      </c>
      <c r="L19" s="1189" t="s">
        <v>184</v>
      </c>
      <c r="M19" s="1189"/>
      <c r="N19" s="42" t="s">
        <v>208</v>
      </c>
      <c r="O19" s="42" t="s">
        <v>209</v>
      </c>
      <c r="P19" s="1189" t="s">
        <v>210</v>
      </c>
      <c r="Q19" s="1189"/>
      <c r="R19" s="42" t="s">
        <v>211</v>
      </c>
      <c r="S19" s="527" t="s">
        <v>210</v>
      </c>
      <c r="T19" s="1189" t="s">
        <v>211</v>
      </c>
      <c r="U19" s="1189"/>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75">
        <v>1</v>
      </c>
      <c r="E21" s="1176" t="s">
        <v>772</v>
      </c>
      <c r="F21" s="1180" t="s">
        <v>1377</v>
      </c>
      <c r="G21" s="1183" t="s">
        <v>85</v>
      </c>
      <c r="H21" s="1175"/>
      <c r="I21" s="1175">
        <v>1</v>
      </c>
      <c r="J21" s="1191" t="s">
        <v>1837</v>
      </c>
      <c r="K21" s="1171" t="s">
        <v>85</v>
      </c>
      <c r="L21" s="1169"/>
      <c r="M21" s="1169" t="s">
        <v>93</v>
      </c>
      <c r="N21" s="1174"/>
      <c r="O21" s="1171" t="s">
        <v>85</v>
      </c>
      <c r="P21" s="1169"/>
      <c r="Q21" s="1169" t="s">
        <v>93</v>
      </c>
      <c r="R21" s="1170"/>
      <c r="S21" s="1171" t="s">
        <v>85</v>
      </c>
      <c r="T21" s="1089"/>
      <c r="U21" s="1089" t="s">
        <v>93</v>
      </c>
      <c r="V21" s="1125"/>
      <c r="W21" s="308"/>
    </row>
    <row r="22" spans="1:24" s="1103" customFormat="1" ht="17.100000000000001" customHeight="1">
      <c r="A22" s="750"/>
      <c r="C22" s="749"/>
      <c r="D22" s="1175"/>
      <c r="E22" s="1177"/>
      <c r="F22" s="1181"/>
      <c r="G22" s="1183"/>
      <c r="H22" s="1175"/>
      <c r="I22" s="1175"/>
      <c r="J22" s="1192"/>
      <c r="K22" s="1171"/>
      <c r="L22" s="1169"/>
      <c r="M22" s="1169"/>
      <c r="N22" s="1174"/>
      <c r="O22" s="1171"/>
      <c r="P22" s="1169"/>
      <c r="Q22" s="1169"/>
      <c r="R22" s="1170"/>
      <c r="S22" s="1171"/>
      <c r="T22" s="1091"/>
      <c r="U22" s="746"/>
      <c r="V22" s="747"/>
      <c r="W22" s="748"/>
    </row>
    <row r="23" spans="1:24" s="1103" customFormat="1" ht="17.100000000000001" customHeight="1">
      <c r="A23" s="750"/>
      <c r="C23" s="749"/>
      <c r="D23" s="1173"/>
      <c r="E23" s="1178"/>
      <c r="F23" s="1181"/>
      <c r="G23" s="1172"/>
      <c r="H23" s="1173"/>
      <c r="I23" s="1173"/>
      <c r="J23" s="1192"/>
      <c r="K23" s="1172"/>
      <c r="L23" s="1173"/>
      <c r="M23" s="1173"/>
      <c r="N23" s="1170"/>
      <c r="O23" s="1172"/>
      <c r="P23" s="1113"/>
      <c r="Q23" s="746"/>
      <c r="R23" s="747"/>
      <c r="S23" s="743"/>
      <c r="T23" s="743"/>
      <c r="U23" s="743"/>
      <c r="V23" s="743"/>
      <c r="W23" s="748"/>
    </row>
    <row r="24" spans="1:24" s="1103" customFormat="1" ht="15" customHeight="1">
      <c r="A24" s="750"/>
      <c r="C24" s="749"/>
      <c r="D24" s="1173"/>
      <c r="E24" s="1178"/>
      <c r="F24" s="1181"/>
      <c r="G24" s="1172"/>
      <c r="H24" s="1173"/>
      <c r="I24" s="1173"/>
      <c r="J24" s="1193"/>
      <c r="K24" s="1172"/>
      <c r="L24" s="746"/>
      <c r="M24" s="747"/>
      <c r="N24" s="747"/>
      <c r="O24" s="747"/>
      <c r="P24" s="747"/>
      <c r="Q24" s="747"/>
      <c r="R24" s="747"/>
      <c r="S24" s="743"/>
      <c r="T24" s="743"/>
      <c r="U24" s="743"/>
      <c r="V24" s="743"/>
      <c r="W24" s="748"/>
    </row>
    <row r="25" spans="1:24" s="1103" customFormat="1" ht="15" customHeight="1">
      <c r="A25" s="750"/>
      <c r="C25" s="749"/>
      <c r="D25" s="1173"/>
      <c r="E25" s="1179"/>
      <c r="F25" s="1182"/>
      <c r="G25" s="1172"/>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4" t="s">
        <v>737</v>
      </c>
      <c r="F32" s="1184"/>
      <c r="G32" s="1184"/>
      <c r="H32" s="1184"/>
      <c r="I32" s="1184"/>
      <c r="J32" s="1184"/>
      <c r="K32" s="1184"/>
      <c r="L32" s="1184"/>
      <c r="M32" s="1184"/>
      <c r="N32" s="1184"/>
      <c r="O32" s="1184"/>
      <c r="P32" s="1184"/>
      <c r="Q32" s="1184"/>
      <c r="R32" s="1184"/>
      <c r="S32" s="1184"/>
      <c r="T32" s="1184"/>
      <c r="U32" s="1184"/>
      <c r="V32" s="1184"/>
      <c r="W32" s="1184"/>
    </row>
    <row r="33" spans="5:23" ht="36.950000000000003" customHeight="1">
      <c r="E33" s="1185" t="s">
        <v>739</v>
      </c>
      <c r="F33" s="1186"/>
      <c r="G33" s="1186"/>
      <c r="H33" s="1186"/>
      <c r="I33" s="1186"/>
      <c r="J33" s="1186"/>
      <c r="K33" s="1186"/>
      <c r="L33" s="1186"/>
      <c r="M33" s="1186"/>
      <c r="N33" s="1186"/>
      <c r="O33" s="1186"/>
      <c r="P33" s="1186"/>
      <c r="Q33" s="1186"/>
      <c r="R33" s="1186"/>
      <c r="S33" s="1186"/>
      <c r="T33" s="1186"/>
      <c r="U33" s="1186"/>
      <c r="V33" s="1186"/>
      <c r="W33" s="1186"/>
    </row>
    <row r="34" spans="5:23" ht="17.100000000000001" customHeight="1">
      <c r="E34" s="1185" t="s">
        <v>740</v>
      </c>
      <c r="F34" s="1186"/>
      <c r="G34" s="1186"/>
      <c r="H34" s="1186"/>
      <c r="I34" s="1186"/>
      <c r="J34" s="1186"/>
      <c r="K34" s="1186"/>
      <c r="L34" s="1186"/>
      <c r="M34" s="1186"/>
      <c r="N34" s="1186"/>
      <c r="O34" s="1186"/>
      <c r="P34" s="1186"/>
      <c r="Q34" s="1186"/>
      <c r="R34" s="1186"/>
      <c r="S34" s="1186"/>
      <c r="T34" s="1186"/>
      <c r="U34" s="1186"/>
      <c r="V34" s="1186"/>
      <c r="W34" s="1186"/>
    </row>
    <row r="35" spans="5:23" ht="27" customHeight="1">
      <c r="E35" s="1185" t="s">
        <v>741</v>
      </c>
      <c r="F35" s="1186"/>
      <c r="G35" s="1186"/>
      <c r="H35" s="1186"/>
      <c r="I35" s="1186"/>
      <c r="J35" s="1186"/>
      <c r="K35" s="1186"/>
      <c r="L35" s="1186"/>
      <c r="M35" s="1186"/>
      <c r="N35" s="1186"/>
      <c r="O35" s="1186"/>
      <c r="P35" s="1186"/>
      <c r="Q35" s="1186"/>
      <c r="R35" s="1186"/>
      <c r="S35" s="1186"/>
      <c r="T35" s="1186"/>
      <c r="U35" s="1186"/>
      <c r="V35" s="1186"/>
      <c r="W35" s="1186"/>
    </row>
    <row r="36" spans="5:23" ht="17.100000000000001" customHeight="1">
      <c r="E36" s="1185" t="s">
        <v>742</v>
      </c>
      <c r="F36" s="1186"/>
      <c r="G36" s="1186"/>
      <c r="H36" s="1186"/>
      <c r="I36" s="1186"/>
      <c r="J36" s="1186"/>
      <c r="K36" s="1186"/>
      <c r="L36" s="1186"/>
      <c r="M36" s="1186"/>
      <c r="N36" s="1186"/>
      <c r="O36" s="1186"/>
      <c r="P36" s="1186"/>
      <c r="Q36" s="1186"/>
      <c r="R36" s="1186"/>
      <c r="S36" s="1186"/>
      <c r="T36" s="1186"/>
      <c r="U36" s="1186"/>
      <c r="V36" s="1186"/>
      <c r="W36" s="1186"/>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4" t="s">
        <v>738</v>
      </c>
      <c r="F38" s="1184"/>
      <c r="G38" s="1184"/>
      <c r="H38" s="1184"/>
      <c r="I38" s="1184"/>
      <c r="J38" s="1184"/>
      <c r="K38" s="1184"/>
      <c r="L38" s="1184"/>
      <c r="M38" s="1184"/>
      <c r="N38" s="1184"/>
      <c r="O38" s="1184"/>
      <c r="P38" s="1184"/>
      <c r="Q38" s="1184"/>
      <c r="R38" s="1184"/>
      <c r="S38" s="1184"/>
      <c r="T38" s="1184"/>
      <c r="U38" s="1184"/>
      <c r="V38" s="1184"/>
      <c r="W38" s="1184"/>
    </row>
    <row r="39" spans="5:23" ht="17.100000000000001" customHeight="1">
      <c r="E39" s="1185" t="s">
        <v>743</v>
      </c>
      <c r="F39" s="1186"/>
      <c r="G39" s="1186"/>
      <c r="H39" s="1186"/>
      <c r="I39" s="1186"/>
      <c r="J39" s="1186"/>
      <c r="K39" s="1186"/>
      <c r="L39" s="1186"/>
      <c r="M39" s="1186"/>
      <c r="N39" s="1186"/>
      <c r="O39" s="1186"/>
      <c r="P39" s="1186"/>
      <c r="Q39" s="1186"/>
      <c r="R39" s="1186"/>
      <c r="S39" s="1186"/>
      <c r="T39" s="1186"/>
      <c r="U39" s="1186"/>
      <c r="V39" s="1186"/>
      <c r="W39" s="1186"/>
    </row>
    <row r="40" spans="5:23" ht="17.100000000000001" customHeight="1">
      <c r="E40" s="1185" t="s">
        <v>744</v>
      </c>
      <c r="F40" s="1186"/>
      <c r="G40" s="1186"/>
      <c r="H40" s="1186"/>
      <c r="I40" s="1186"/>
      <c r="J40" s="1186"/>
      <c r="K40" s="1186"/>
      <c r="L40" s="1186"/>
      <c r="M40" s="1186"/>
      <c r="N40" s="1186"/>
      <c r="O40" s="1186"/>
      <c r="P40" s="1186"/>
      <c r="Q40" s="1186"/>
      <c r="R40" s="1186"/>
      <c r="S40" s="1186"/>
      <c r="T40" s="1186"/>
      <c r="U40" s="1186"/>
      <c r="V40" s="1186"/>
      <c r="W40" s="1186"/>
    </row>
  </sheetData>
  <sheetProtection password="FA9C" sheet="1" objects="1" scenarios="1" formatColumns="0" formatRows="0"/>
  <dataConsolidate leftLabels="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2" t="s">
        <v>491</v>
      </c>
      <c r="G2" s="1203"/>
      <c r="H2" s="1204"/>
      <c r="I2" s="642"/>
    </row>
    <row r="3" spans="1:14" ht="3" customHeight="1"/>
    <row r="4" spans="1:14" s="572" customFormat="1" ht="11.25">
      <c r="A4" s="592"/>
      <c r="B4" s="592"/>
      <c r="C4" s="592"/>
      <c r="D4" s="592"/>
      <c r="F4" s="1154" t="s">
        <v>454</v>
      </c>
      <c r="G4" s="1154"/>
      <c r="H4" s="1154"/>
      <c r="I4" s="1205" t="s">
        <v>455</v>
      </c>
      <c r="J4" s="592"/>
      <c r="K4" s="592"/>
      <c r="L4" s="592"/>
      <c r="M4" s="592"/>
      <c r="N4" s="592"/>
    </row>
    <row r="5" spans="1:14" s="572" customFormat="1" ht="11.25" customHeight="1">
      <c r="A5" s="592"/>
      <c r="B5" s="592"/>
      <c r="C5" s="592"/>
      <c r="D5" s="592"/>
      <c r="F5" s="608" t="s">
        <v>92</v>
      </c>
      <c r="G5" s="620" t="s">
        <v>457</v>
      </c>
      <c r="H5" s="607" t="s">
        <v>442</v>
      </c>
      <c r="I5" s="1205"/>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23.12.2019</v>
      </c>
      <c r="I7" s="583" t="s">
        <v>493</v>
      </c>
      <c r="J7" s="617"/>
      <c r="K7" s="592"/>
      <c r="L7" s="592"/>
      <c r="M7" s="592"/>
      <c r="N7" s="592"/>
    </row>
    <row r="8" spans="1:14" s="572" customFormat="1" ht="45">
      <c r="A8" s="1206">
        <v>1</v>
      </c>
      <c r="B8" s="592"/>
      <c r="C8" s="592"/>
      <c r="D8" s="592"/>
      <c r="F8" s="618" t="str">
        <f>"2." &amp;mergeValue(A8)</f>
        <v>2.1</v>
      </c>
      <c r="G8" s="634" t="s">
        <v>494</v>
      </c>
      <c r="H8" s="606"/>
      <c r="I8" s="583" t="s">
        <v>591</v>
      </c>
      <c r="J8" s="617"/>
      <c r="K8" s="592"/>
      <c r="L8" s="592"/>
      <c r="M8" s="592"/>
      <c r="N8" s="592"/>
    </row>
    <row r="9" spans="1:14" s="572" customFormat="1" ht="22.5">
      <c r="A9" s="1206"/>
      <c r="B9" s="592"/>
      <c r="C9" s="592"/>
      <c r="D9" s="592"/>
      <c r="F9" s="618" t="str">
        <f>"3." &amp;mergeValue(A9)</f>
        <v>3.1</v>
      </c>
      <c r="G9" s="634" t="s">
        <v>495</v>
      </c>
      <c r="H9" s="606"/>
      <c r="I9" s="583" t="s">
        <v>589</v>
      </c>
      <c r="J9" s="617"/>
      <c r="K9" s="592"/>
      <c r="L9" s="592"/>
      <c r="M9" s="592"/>
      <c r="N9" s="592"/>
    </row>
    <row r="10" spans="1:14" s="572" customFormat="1" ht="22.5">
      <c r="A10" s="1206"/>
      <c r="B10" s="592"/>
      <c r="C10" s="592"/>
      <c r="D10" s="592"/>
      <c r="F10" s="618" t="str">
        <f>"4."&amp;mergeValue(A10)</f>
        <v>4.1</v>
      </c>
      <c r="G10" s="634" t="s">
        <v>496</v>
      </c>
      <c r="H10" s="607" t="s">
        <v>458</v>
      </c>
      <c r="I10" s="583"/>
      <c r="J10" s="617"/>
      <c r="K10" s="592"/>
      <c r="L10" s="592"/>
      <c r="M10" s="592"/>
      <c r="N10" s="592"/>
    </row>
    <row r="11" spans="1:14" s="572" customFormat="1" ht="18.75">
      <c r="A11" s="1206"/>
      <c r="B11" s="1206">
        <v>1</v>
      </c>
      <c r="C11" s="625"/>
      <c r="D11" s="625"/>
      <c r="F11" s="618" t="str">
        <f>"4."&amp;mergeValue(A11) &amp;"."&amp;mergeValue(B11)</f>
        <v>4.1.1</v>
      </c>
      <c r="G11" s="613" t="s">
        <v>593</v>
      </c>
      <c r="H11" s="606" t="str">
        <f>IF(region_name="","",region_name)</f>
        <v>Тюменская область</v>
      </c>
      <c r="I11" s="583" t="s">
        <v>499</v>
      </c>
      <c r="J11" s="617"/>
      <c r="K11" s="592"/>
      <c r="L11" s="592"/>
      <c r="M11" s="592"/>
      <c r="N11" s="592"/>
    </row>
    <row r="12" spans="1:14" s="572" customFormat="1" ht="22.5">
      <c r="A12" s="1206"/>
      <c r="B12" s="1206"/>
      <c r="C12" s="1206">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6"/>
      <c r="B13" s="1206"/>
      <c r="C13" s="1206"/>
      <c r="D13" s="625">
        <v>1</v>
      </c>
      <c r="F13" s="618" t="str">
        <f>"4."&amp;mergeValue(A13) &amp;"."&amp;mergeValue(B13)&amp;"."&amp;mergeValue(C13)&amp;"."&amp;mergeValue(D13)</f>
        <v>4.1.1.1.1</v>
      </c>
      <c r="G13" s="635" t="s">
        <v>498</v>
      </c>
      <c r="H13" s="606"/>
      <c r="I13" s="1207" t="s">
        <v>592</v>
      </c>
      <c r="J13" s="617"/>
      <c r="K13" s="592"/>
      <c r="L13" s="592"/>
      <c r="M13" s="592"/>
      <c r="N13" s="592"/>
    </row>
    <row r="14" spans="1:14" s="572" customFormat="1" ht="18.75">
      <c r="A14" s="1206"/>
      <c r="B14" s="1206"/>
      <c r="C14" s="1206"/>
      <c r="D14" s="625"/>
      <c r="F14" s="621"/>
      <c r="G14" s="552" t="s">
        <v>4</v>
      </c>
      <c r="H14" s="626"/>
      <c r="I14" s="1207"/>
      <c r="J14" s="617"/>
      <c r="K14" s="592"/>
      <c r="L14" s="592"/>
      <c r="M14" s="592"/>
      <c r="N14" s="592"/>
    </row>
    <row r="15" spans="1:14" s="572" customFormat="1" ht="18.75">
      <c r="A15" s="1206"/>
      <c r="B15" s="1206"/>
      <c r="C15" s="625"/>
      <c r="D15" s="625"/>
      <c r="F15" s="636"/>
      <c r="G15" s="579" t="s">
        <v>403</v>
      </c>
      <c r="H15" s="637"/>
      <c r="I15" s="638"/>
      <c r="J15" s="617"/>
      <c r="K15" s="592"/>
      <c r="L15" s="592"/>
      <c r="M15" s="592"/>
      <c r="N15" s="592"/>
    </row>
    <row r="16" spans="1:14" s="572" customFormat="1" ht="18.75">
      <c r="A16" s="1206"/>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1" t="s">
        <v>594</v>
      </c>
      <c r="H19" s="1201"/>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4" t="s">
        <v>632</v>
      </c>
      <c r="M5" s="1234"/>
      <c r="N5" s="1234"/>
      <c r="O5" s="1234"/>
      <c r="P5" s="1234"/>
      <c r="Q5" s="1234"/>
      <c r="R5" s="1234"/>
      <c r="S5" s="1234"/>
      <c r="T5" s="1234"/>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11" t="str">
        <f>IF(NameOrPr_ch="",IF(NameOrPr="","",NameOrPr),NameOrPr_ch)</f>
        <v xml:space="preserve">Департамента тарифной и ценовой политики Тюменской области </v>
      </c>
      <c r="P7" s="1211"/>
      <c r="Q7" s="1211"/>
      <c r="R7" s="1211"/>
      <c r="S7" s="1211"/>
      <c r="T7" s="1211"/>
      <c r="U7" s="584"/>
      <c r="V7" s="584"/>
      <c r="W7" s="521"/>
      <c r="X7" s="592"/>
      <c r="Y7" s="592"/>
      <c r="Z7" s="592"/>
      <c r="AA7" s="592"/>
      <c r="AB7" s="592"/>
    </row>
    <row r="8" spans="1:28" s="572" customFormat="1" ht="18.75">
      <c r="A8" s="592"/>
      <c r="B8" s="592"/>
      <c r="C8" s="592"/>
      <c r="D8" s="592"/>
      <c r="E8" s="592"/>
      <c r="F8" s="592"/>
      <c r="G8" s="592"/>
      <c r="H8" s="592"/>
      <c r="L8" s="501"/>
      <c r="M8" s="619" t="s">
        <v>597</v>
      </c>
      <c r="N8" s="668"/>
      <c r="O8" s="1211" t="str">
        <f>IF(datePr_ch="",IF(datePr="","",datePr),datePr_ch)</f>
        <v>18.12.2019</v>
      </c>
      <c r="P8" s="1211"/>
      <c r="Q8" s="1211"/>
      <c r="R8" s="1211"/>
      <c r="S8" s="1211"/>
      <c r="T8" s="1211"/>
      <c r="U8" s="584"/>
      <c r="V8" s="584"/>
      <c r="W8" s="521"/>
      <c r="X8" s="592"/>
      <c r="Y8" s="592"/>
      <c r="Z8" s="592"/>
      <c r="AA8" s="592"/>
      <c r="AB8" s="592"/>
    </row>
    <row r="9" spans="1:28" s="572" customFormat="1" ht="18.75">
      <c r="A9" s="592"/>
      <c r="B9" s="592"/>
      <c r="C9" s="592"/>
      <c r="D9" s="592"/>
      <c r="E9" s="592"/>
      <c r="F9" s="592"/>
      <c r="G9" s="592"/>
      <c r="H9" s="592"/>
      <c r="L9" s="554"/>
      <c r="M9" s="619" t="s">
        <v>596</v>
      </c>
      <c r="N9" s="668"/>
      <c r="O9" s="1211" t="str">
        <f>IF(numberPr_ch="",IF(numberPr="","",numberPr),numberPr_ch)</f>
        <v>631/01-21</v>
      </c>
      <c r="P9" s="1211"/>
      <c r="Q9" s="1211"/>
      <c r="R9" s="1211"/>
      <c r="S9" s="1211"/>
      <c r="T9" s="1211"/>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11" t="str">
        <f>IF(IstPub_ch="",IF(IstPub="","",IstPub),IstPub_ch)</f>
        <v>Официальный портал органов государственной власти Тюменской области</v>
      </c>
      <c r="P10" s="1211"/>
      <c r="Q10" s="1211"/>
      <c r="R10" s="1211"/>
      <c r="S10" s="1211"/>
      <c r="T10" s="1211"/>
      <c r="U10" s="584"/>
      <c r="V10" s="584"/>
      <c r="W10" s="521"/>
      <c r="X10" s="592"/>
      <c r="Y10" s="592"/>
      <c r="Z10" s="592"/>
      <c r="AA10" s="592"/>
      <c r="AB10" s="592"/>
    </row>
    <row r="11" spans="1:28" s="572" customFormat="1" ht="11.25" hidden="1">
      <c r="A11" s="592"/>
      <c r="B11" s="592"/>
      <c r="C11" s="592"/>
      <c r="D11" s="592"/>
      <c r="E11" s="592"/>
      <c r="F11" s="592"/>
      <c r="G11" s="592"/>
      <c r="H11" s="592"/>
      <c r="L11" s="1235"/>
      <c r="M11" s="1235"/>
      <c r="N11" s="568"/>
      <c r="O11" s="584"/>
      <c r="P11" s="584"/>
      <c r="Q11" s="584"/>
      <c r="R11" s="584"/>
      <c r="S11" s="584"/>
      <c r="T11" s="584"/>
      <c r="U11" s="590" t="s">
        <v>373</v>
      </c>
      <c r="X11" s="592"/>
      <c r="Y11" s="592"/>
      <c r="Z11" s="592"/>
      <c r="AA11" s="592"/>
      <c r="AB11" s="592"/>
    </row>
    <row r="12" spans="1:28">
      <c r="J12" s="531"/>
      <c r="K12" s="531"/>
      <c r="L12" s="526"/>
      <c r="M12" s="526"/>
      <c r="N12" s="504"/>
      <c r="O12" s="1212"/>
      <c r="P12" s="1212"/>
      <c r="Q12" s="1212"/>
      <c r="R12" s="1212"/>
      <c r="S12" s="1212"/>
      <c r="T12" s="1212"/>
      <c r="U12" s="1212"/>
    </row>
    <row r="13" spans="1:28">
      <c r="J13" s="531"/>
      <c r="K13" s="531"/>
      <c r="L13" s="1154" t="s">
        <v>454</v>
      </c>
      <c r="M13" s="1154"/>
      <c r="N13" s="1154"/>
      <c r="O13" s="1154"/>
      <c r="P13" s="1154"/>
      <c r="Q13" s="1154"/>
      <c r="R13" s="1154"/>
      <c r="S13" s="1154"/>
      <c r="T13" s="1154"/>
      <c r="U13" s="1154"/>
      <c r="V13" s="1154"/>
      <c r="W13" s="1154" t="s">
        <v>455</v>
      </c>
    </row>
    <row r="14" spans="1:28" ht="14.25" customHeight="1">
      <c r="J14" s="531"/>
      <c r="K14" s="531"/>
      <c r="L14" s="1218" t="s">
        <v>92</v>
      </c>
      <c r="M14" s="1218" t="s">
        <v>640</v>
      </c>
      <c r="N14" s="663"/>
      <c r="O14" s="1219" t="s">
        <v>642</v>
      </c>
      <c r="P14" s="1220"/>
      <c r="Q14" s="1220"/>
      <c r="R14" s="1220"/>
      <c r="S14" s="1220"/>
      <c r="T14" s="1221"/>
      <c r="U14" s="1229" t="s">
        <v>341</v>
      </c>
      <c r="V14" s="1215" t="s">
        <v>275</v>
      </c>
      <c r="W14" s="1154"/>
    </row>
    <row r="15" spans="1:28" ht="14.25" customHeight="1">
      <c r="J15" s="531"/>
      <c r="K15" s="531"/>
      <c r="L15" s="1218"/>
      <c r="M15" s="1218"/>
      <c r="N15" s="664"/>
      <c r="O15" s="1224" t="s">
        <v>606</v>
      </c>
      <c r="P15" s="1222" t="s">
        <v>271</v>
      </c>
      <c r="Q15" s="1223"/>
      <c r="R15" s="1226" t="s">
        <v>655</v>
      </c>
      <c r="S15" s="1227"/>
      <c r="T15" s="1228"/>
      <c r="U15" s="1230"/>
      <c r="V15" s="1216"/>
      <c r="W15" s="1154"/>
    </row>
    <row r="16" spans="1:28" ht="33.75" customHeight="1">
      <c r="J16" s="531"/>
      <c r="K16" s="531"/>
      <c r="L16" s="1218"/>
      <c r="M16" s="1218"/>
      <c r="N16" s="665"/>
      <c r="O16" s="1225"/>
      <c r="P16" s="537" t="s">
        <v>607</v>
      </c>
      <c r="Q16" s="537" t="s">
        <v>6</v>
      </c>
      <c r="R16" s="538" t="s">
        <v>274</v>
      </c>
      <c r="S16" s="1213" t="s">
        <v>273</v>
      </c>
      <c r="T16" s="1214"/>
      <c r="U16" s="1231"/>
      <c r="V16" s="1217"/>
      <c r="W16" s="1154"/>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6">
        <f ca="1">OFFSET(S17,0,-1)+1</f>
        <v>7</v>
      </c>
      <c r="T17" s="1236"/>
      <c r="U17" s="650">
        <f ca="1">OFFSET(U17,0,-2)+1</f>
        <v>8</v>
      </c>
      <c r="V17" s="651">
        <f ca="1">OFFSET(V17,0,-1)</f>
        <v>8</v>
      </c>
      <c r="W17" s="650">
        <f ca="1">OFFSET(W17,0,-1)+1</f>
        <v>9</v>
      </c>
    </row>
    <row r="18" spans="1:28" ht="22.5">
      <c r="A18" s="1237">
        <v>1</v>
      </c>
      <c r="B18" s="849"/>
      <c r="C18" s="849"/>
      <c r="D18" s="849"/>
      <c r="E18" s="850"/>
      <c r="F18" s="851"/>
      <c r="G18" s="851"/>
      <c r="H18" s="851"/>
      <c r="I18" s="852"/>
      <c r="J18" s="847"/>
      <c r="K18" s="854"/>
      <c r="L18" s="595">
        <f>mergeValue(A18)</f>
        <v>1</v>
      </c>
      <c r="M18" s="643" t="s">
        <v>20</v>
      </c>
      <c r="N18" s="648"/>
      <c r="O18" s="1238"/>
      <c r="P18" s="1238"/>
      <c r="Q18" s="1238"/>
      <c r="R18" s="1238"/>
      <c r="S18" s="1238"/>
      <c r="T18" s="1238"/>
      <c r="U18" s="1238"/>
      <c r="V18" s="1238"/>
      <c r="W18" s="632" t="s">
        <v>476</v>
      </c>
      <c r="Y18" s="591"/>
      <c r="Z18" s="591" t="str">
        <f t="shared" ref="Z18:Z31" si="0">IF(M18="","",M18 )</f>
        <v>Наименование тарифа</v>
      </c>
      <c r="AA18" s="591"/>
      <c r="AB18" s="591"/>
    </row>
    <row r="19" spans="1:28" ht="22.5">
      <c r="A19" s="1237"/>
      <c r="B19" s="1237">
        <v>1</v>
      </c>
      <c r="C19" s="849"/>
      <c r="D19" s="849"/>
      <c r="E19" s="851"/>
      <c r="F19" s="851"/>
      <c r="G19" s="851"/>
      <c r="H19" s="851"/>
      <c r="I19" s="846"/>
      <c r="J19" s="845"/>
      <c r="K19" s="848"/>
      <c r="L19" s="595" t="str">
        <f>mergeValue(A19) &amp;"."&amp; mergeValue(B19)</f>
        <v>1.1</v>
      </c>
      <c r="M19" s="548" t="s">
        <v>16</v>
      </c>
      <c r="N19" s="648"/>
      <c r="O19" s="1238"/>
      <c r="P19" s="1238"/>
      <c r="Q19" s="1238"/>
      <c r="R19" s="1238"/>
      <c r="S19" s="1238"/>
      <c r="T19" s="1238"/>
      <c r="U19" s="1238"/>
      <c r="V19" s="1238"/>
      <c r="W19" s="632" t="s">
        <v>477</v>
      </c>
      <c r="Y19" s="591"/>
      <c r="Z19" s="591" t="str">
        <f t="shared" si="0"/>
        <v>Территория действия тарифа</v>
      </c>
      <c r="AA19" s="591"/>
      <c r="AB19" s="591"/>
    </row>
    <row r="20" spans="1:28" ht="22.5">
      <c r="A20" s="1237"/>
      <c r="B20" s="1237"/>
      <c r="C20" s="1237">
        <v>1</v>
      </c>
      <c r="D20" s="849"/>
      <c r="E20" s="851"/>
      <c r="F20" s="851"/>
      <c r="G20" s="851"/>
      <c r="H20" s="851"/>
      <c r="I20" s="853"/>
      <c r="J20" s="845"/>
      <c r="K20" s="848"/>
      <c r="L20" s="595" t="str">
        <f>mergeValue(A20) &amp;"."&amp; mergeValue(B20)&amp;"."&amp; mergeValue(C20)</f>
        <v>1.1.1</v>
      </c>
      <c r="M20" s="549" t="s">
        <v>7</v>
      </c>
      <c r="N20" s="648"/>
      <c r="O20" s="1238"/>
      <c r="P20" s="1238"/>
      <c r="Q20" s="1238"/>
      <c r="R20" s="1238"/>
      <c r="S20" s="1238"/>
      <c r="T20" s="1238"/>
      <c r="U20" s="1238"/>
      <c r="V20" s="1238"/>
      <c r="W20" s="632" t="s">
        <v>634</v>
      </c>
      <c r="Y20" s="591"/>
      <c r="Z20" s="591" t="str">
        <f t="shared" si="0"/>
        <v xml:space="preserve">Наименование системы теплоснабжения </v>
      </c>
      <c r="AA20" s="591"/>
      <c r="AB20" s="591"/>
    </row>
    <row r="21" spans="1:28" ht="22.5">
      <c r="A21" s="1237"/>
      <c r="B21" s="1237"/>
      <c r="C21" s="1237"/>
      <c r="D21" s="1237">
        <v>1</v>
      </c>
      <c r="E21" s="851"/>
      <c r="F21" s="851"/>
      <c r="G21" s="851"/>
      <c r="H21" s="851"/>
      <c r="I21" s="853"/>
      <c r="J21" s="845"/>
      <c r="K21" s="848"/>
      <c r="L21" s="595" t="str">
        <f>mergeValue(A21) &amp;"."&amp; mergeValue(B21)&amp;"."&amp; mergeValue(C21)&amp;"."&amp; mergeValue(D21)</f>
        <v>1.1.1.1</v>
      </c>
      <c r="M21" s="550" t="s">
        <v>22</v>
      </c>
      <c r="N21" s="648"/>
      <c r="O21" s="1238"/>
      <c r="P21" s="1238"/>
      <c r="Q21" s="1238"/>
      <c r="R21" s="1238"/>
      <c r="S21" s="1238"/>
      <c r="T21" s="1238"/>
      <c r="U21" s="1238"/>
      <c r="V21" s="1238"/>
      <c r="W21" s="632" t="s">
        <v>635</v>
      </c>
      <c r="Y21" s="591"/>
      <c r="Z21" s="591" t="str">
        <f t="shared" si="0"/>
        <v xml:space="preserve">Источник тепловой энергии  </v>
      </c>
      <c r="AA21" s="591"/>
      <c r="AB21" s="591"/>
    </row>
    <row r="22" spans="1:28" ht="101.25">
      <c r="A22" s="1237"/>
      <c r="B22" s="1237"/>
      <c r="C22" s="1237"/>
      <c r="D22" s="1237"/>
      <c r="E22" s="1237">
        <v>1</v>
      </c>
      <c r="F22" s="851"/>
      <c r="G22" s="851"/>
      <c r="H22" s="849">
        <v>1</v>
      </c>
      <c r="I22" s="1237">
        <v>1</v>
      </c>
      <c r="J22" s="851"/>
      <c r="K22" s="856"/>
      <c r="L22" s="595" t="str">
        <f>mergeValue(A22) &amp;"."&amp; mergeValue(B22)&amp;"."&amp; mergeValue(C22)&amp;"."&amp; mergeValue(D22)&amp;"."&amp; mergeValue(E22)</f>
        <v>1.1.1.1.1</v>
      </c>
      <c r="M22" s="556" t="s">
        <v>9</v>
      </c>
      <c r="N22" s="648"/>
      <c r="O22" s="1239"/>
      <c r="P22" s="1239"/>
      <c r="Q22" s="1239"/>
      <c r="R22" s="1239"/>
      <c r="S22" s="1239"/>
      <c r="T22" s="1239"/>
      <c r="U22" s="1239"/>
      <c r="V22" s="1239"/>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37"/>
      <c r="B23" s="1237"/>
      <c r="C23" s="1237"/>
      <c r="D23" s="1237"/>
      <c r="E23" s="1237"/>
      <c r="F23" s="1237">
        <v>1</v>
      </c>
      <c r="G23" s="849"/>
      <c r="H23" s="849"/>
      <c r="I23" s="1237"/>
      <c r="J23" s="1237">
        <v>1</v>
      </c>
      <c r="K23" s="857"/>
      <c r="L23" s="595" t="str">
        <f>mergeValue(A23) &amp;"."&amp; mergeValue(B23)&amp;"."&amp; mergeValue(C23)&amp;"."&amp; mergeValue(D23)&amp;"."&amp; mergeValue(E23)&amp;"."&amp; mergeValue(F23)</f>
        <v>1.1.1.1.1.1</v>
      </c>
      <c r="M23" s="557" t="s">
        <v>10</v>
      </c>
      <c r="N23" s="648"/>
      <c r="O23" s="1240"/>
      <c r="P23" s="1241"/>
      <c r="Q23" s="1241"/>
      <c r="R23" s="1241"/>
      <c r="S23" s="1241"/>
      <c r="T23" s="1241"/>
      <c r="U23" s="1241"/>
      <c r="V23" s="1242"/>
      <c r="W23" s="632" t="s">
        <v>637</v>
      </c>
      <c r="Y23" s="591"/>
      <c r="Z23" s="591" t="str">
        <f t="shared" si="0"/>
        <v>Группа потребителей</v>
      </c>
      <c r="AA23" s="591"/>
      <c r="AB23" s="591"/>
    </row>
    <row r="24" spans="1:28" ht="189" customHeight="1">
      <c r="A24" s="1237"/>
      <c r="B24" s="1237"/>
      <c r="C24" s="1237"/>
      <c r="D24" s="1237"/>
      <c r="E24" s="1237"/>
      <c r="F24" s="1237"/>
      <c r="G24" s="849">
        <v>1</v>
      </c>
      <c r="H24" s="849"/>
      <c r="I24" s="1237"/>
      <c r="J24" s="1237"/>
      <c r="K24" s="857">
        <v>1</v>
      </c>
      <c r="L24" s="595" t="str">
        <f>mergeValue(A24) &amp;"."&amp; mergeValue(B24)&amp;"."&amp; mergeValue(C24)&amp;"."&amp; mergeValue(D24)&amp;"."&amp; mergeValue(E24)&amp;"."&amp; mergeValue(F24)&amp;"."&amp; mergeValue(G24)</f>
        <v>1.1.1.1.1.1.1</v>
      </c>
      <c r="M24" s="1071"/>
      <c r="N24" s="648"/>
      <c r="O24" s="564"/>
      <c r="P24" s="564"/>
      <c r="Q24" s="1096"/>
      <c r="R24" s="1232"/>
      <c r="S24" s="1233" t="s">
        <v>84</v>
      </c>
      <c r="T24" s="1232"/>
      <c r="U24" s="1233" t="s">
        <v>85</v>
      </c>
      <c r="V24" s="564"/>
      <c r="W24" s="1208" t="s">
        <v>656</v>
      </c>
      <c r="X24" s="587" t="str">
        <f>strCheckDate(O25:V25)</f>
        <v/>
      </c>
      <c r="Y24" s="591"/>
      <c r="Z24" s="591" t="str">
        <f t="shared" si="0"/>
        <v/>
      </c>
      <c r="AA24" s="591"/>
      <c r="AB24" s="591"/>
    </row>
    <row r="25" spans="1:28" ht="11.25" hidden="1" customHeight="1">
      <c r="A25" s="1237"/>
      <c r="B25" s="1237"/>
      <c r="C25" s="1237"/>
      <c r="D25" s="1237"/>
      <c r="E25" s="1237"/>
      <c r="F25" s="1237"/>
      <c r="G25" s="849"/>
      <c r="H25" s="849"/>
      <c r="I25" s="1237"/>
      <c r="J25" s="1237"/>
      <c r="K25" s="857"/>
      <c r="L25" s="602"/>
      <c r="M25" s="648"/>
      <c r="N25" s="648"/>
      <c r="O25" s="564"/>
      <c r="P25" s="564"/>
      <c r="Q25" s="586" t="str">
        <f>R24 &amp; "-" &amp; T24</f>
        <v>-</v>
      </c>
      <c r="R25" s="1232"/>
      <c r="S25" s="1233"/>
      <c r="T25" s="1232"/>
      <c r="U25" s="1233"/>
      <c r="V25" s="564"/>
      <c r="W25" s="1209"/>
      <c r="Y25" s="591"/>
      <c r="Z25" s="591" t="str">
        <f t="shared" si="0"/>
        <v/>
      </c>
      <c r="AA25" s="591"/>
      <c r="AB25" s="591"/>
    </row>
    <row r="26" spans="1:28" ht="15" customHeight="1">
      <c r="A26" s="1237"/>
      <c r="B26" s="1237"/>
      <c r="C26" s="1237"/>
      <c r="D26" s="1237"/>
      <c r="E26" s="1237"/>
      <c r="F26" s="1237"/>
      <c r="G26" s="851"/>
      <c r="H26" s="849"/>
      <c r="I26" s="1237"/>
      <c r="J26" s="1237"/>
      <c r="K26" s="856"/>
      <c r="L26" s="540"/>
      <c r="M26" s="559" t="s">
        <v>25</v>
      </c>
      <c r="N26" s="566"/>
      <c r="O26" s="566"/>
      <c r="P26" s="566"/>
      <c r="Q26" s="566"/>
      <c r="R26" s="566"/>
      <c r="S26" s="566"/>
      <c r="T26" s="566"/>
      <c r="U26" s="566"/>
      <c r="V26" s="562"/>
      <c r="W26" s="1210"/>
      <c r="Y26" s="591"/>
      <c r="Z26" s="591" t="str">
        <f t="shared" si="0"/>
        <v>Добавить вид теплоносителя (параметры теплоносителя)</v>
      </c>
      <c r="AA26" s="591"/>
      <c r="AB26" s="591"/>
    </row>
    <row r="27" spans="1:28" ht="15" customHeight="1">
      <c r="A27" s="1237"/>
      <c r="B27" s="1237"/>
      <c r="C27" s="1237"/>
      <c r="D27" s="1237"/>
      <c r="E27" s="1237"/>
      <c r="F27" s="851"/>
      <c r="G27" s="851"/>
      <c r="H27" s="849"/>
      <c r="I27" s="1237"/>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7"/>
      <c r="B28" s="1237"/>
      <c r="C28" s="1237"/>
      <c r="D28" s="1237"/>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7"/>
      <c r="B29" s="1237"/>
      <c r="C29" s="1237"/>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7"/>
      <c r="B30" s="1237"/>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7"/>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1" t="s">
        <v>633</v>
      </c>
      <c r="N34" s="1201"/>
      <c r="O34" s="1201"/>
      <c r="P34" s="1201"/>
      <c r="Q34" s="1201"/>
      <c r="R34" s="1201"/>
      <c r="S34" s="1201"/>
      <c r="T34" s="1201"/>
      <c r="U34" s="1201"/>
      <c r="V34" s="1201"/>
      <c r="W34" s="120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4.2.1 | Т-ТЭ | потр</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Савина Елена Сергеевна</cp:lastModifiedBy>
  <cp:lastPrinted>2019-12-23T10:15:44Z</cp:lastPrinted>
  <dcterms:created xsi:type="dcterms:W3CDTF">2004-05-21T07:18:45Z</dcterms:created>
  <dcterms:modified xsi:type="dcterms:W3CDTF">2020-12-28T08:29:01Z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