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20" windowWidth="13185" windowHeight="11640" tabRatio="923" firstSheet="1" activeTab="12"/>
  </bookViews>
  <sheets>
    <sheet name="modList01" sheetId="1" state="veryHidden" r:id="rId1"/>
    <sheet name="Инструкция" sheetId="2" r:id="rId2"/>
    <sheet name="Лог обновления" sheetId="3" state="veryHidden" r:id="rId3"/>
    <sheet name="Титульный" sheetId="4" r:id="rId4"/>
    <sheet name="Список МО" sheetId="5" r:id="rId5"/>
    <sheet name="Показатели (факт)" sheetId="6" r:id="rId6"/>
    <sheet name="Показатели (2)" sheetId="7" state="veryHidden" r:id="rId7"/>
    <sheet name="Потр. характеристики" sheetId="8" r:id="rId8"/>
    <sheet name="Инвестиции" sheetId="9" r:id="rId9"/>
    <sheet name="Инвестиции исправления" sheetId="10" r:id="rId10"/>
    <sheet name="Ссылки на публикации" sheetId="11" r:id="rId11"/>
    <sheet name="Комментарии" sheetId="12" r:id="rId12"/>
    <sheet name="Проверка" sheetId="13" r:id="rId13"/>
    <sheet name="AllSheetsInThisWorkbook" sheetId="14" state="veryHidden" r:id="rId14"/>
    <sheet name="TEHSHEET" sheetId="15" state="veryHidden" r:id="rId15"/>
    <sheet name="et_union_hor" sheetId="16" state="veryHidden" r:id="rId16"/>
    <sheet name="et_union_vert" sheetId="17" state="veryHidden" r:id="rId17"/>
    <sheet name="modInfo" sheetId="18" state="veryHidden" r:id="rId18"/>
    <sheet name="modRegion" sheetId="19" state="veryHidden" r:id="rId19"/>
    <sheet name="modReestr" sheetId="20" state="veryHidden" r:id="rId20"/>
    <sheet name="modfrmSelectData" sheetId="21" state="veryHidden" r:id="rId21"/>
    <sheet name="modfrmReestr" sheetId="22" state="veryHidden" r:id="rId22"/>
    <sheet name="modUpdTemplMain" sheetId="23" state="veryHidden" r:id="rId23"/>
    <sheet name="REESTR_ORG" sheetId="24" state="veryHidden" r:id="rId24"/>
    <sheet name="modClassifierValidate" sheetId="25" state="veryHidden" r:id="rId25"/>
    <sheet name="modProv" sheetId="26" state="veryHidden" r:id="rId26"/>
    <sheet name="modHyp" sheetId="27" state="veryHidden" r:id="rId27"/>
    <sheet name="modList00" sheetId="28" state="veryHidden" r:id="rId28"/>
    <sheet name="modList02" sheetId="29" state="veryHidden" r:id="rId29"/>
    <sheet name="modList03" sheetId="30" state="veryHidden" r:id="rId30"/>
    <sheet name="modList04" sheetId="31" state="veryHidden" r:id="rId31"/>
    <sheet name="modList05" sheetId="32" state="veryHidden" r:id="rId32"/>
    <sheet name="modList06" sheetId="33" state="veryHidden" r:id="rId33"/>
    <sheet name="modList07" sheetId="34" state="veryHidden" r:id="rId34"/>
    <sheet name="modfrmDateChoose" sheetId="35" state="veryHidden" r:id="rId35"/>
    <sheet name="modComm" sheetId="36" state="veryHidden" r:id="rId36"/>
    <sheet name="modThisWorkbook" sheetId="37" state="veryHidden" r:id="rId37"/>
    <sheet name="REESTR_MO" sheetId="38" state="veryHidden" r:id="rId38"/>
    <sheet name="modfrmReestrMR" sheetId="39" state="veryHidden" r:id="rId39"/>
    <sheet name="modfrmCheckUpdates" sheetId="40" state="veryHidden" r:id="rId40"/>
    <sheet name="CopyList" sheetId="41" state="veryHidden" r:id="rId41"/>
  </sheets>
  <externalReferences>
    <externalReference r:id="rId42"/>
    <externalReference r:id="rId43"/>
    <externalReference r:id="rId44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МО'!$D$13:$H$18</definedName>
    <definedName name="checkCell_List01_1">'Список МО'!$F$8:$H$9</definedName>
    <definedName name="checkCell_List02">'Показатели (факт)'!$D$10:$G$67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характеристики'!$D$10:$F$30</definedName>
    <definedName name="checkCell_List06">Инвестиции!$E$11:$N$104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Инвестиции!$89:$93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TEHSHEET!$J$13:$J$15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ns_ee">'Показатели (факт)'!$F$65:$G$66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Инвестиции!$H$16:$N$17</definedName>
    <definedName name="List06_flag_year">Инвестиции!$N$19:$N$26</definedName>
    <definedName name="List06_main_column">Инвестиции!$H$11:$H$104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МО'!$G$13:$G$18</definedName>
    <definedName name="MONTH">TEHSHEET!$F$2:$F$13</definedName>
    <definedName name="mr_List01">'Список МО'!$E$13:$E$18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Комментарии!$C$12:$C$16</definedName>
    <definedName name="pDel_List01_1">'Список МО'!$C$13:$C$18</definedName>
    <definedName name="pDel_List01_2">'Список МО'!$I$13:$I$18</definedName>
    <definedName name="pDel_List02_1">'Показатели (факт)'!$C$11:$C$13</definedName>
    <definedName name="pDel_List02_5">'Показатели (факт)'!$C$37:$C$52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Инвестиции!$C$19:$C$26</definedName>
    <definedName name="pDel_List06_2">Инвестиции!$D$58:$D$82</definedName>
    <definedName name="pDel_List06_3">Инвестиции!$D$89:$D$104</definedName>
    <definedName name="pDel_List06_4">Инвестиции!$D$19:$D$26</definedName>
    <definedName name="pDel_List07_1">'Инвестиции исправления'!$C$10:$C$11</definedName>
    <definedName name="pIns_Comm">Комментарии!$E$16</definedName>
    <definedName name="pIns_List01_1">'Список МО'!$E$18</definedName>
    <definedName name="pIns_List02_1">'Показатели (факт)'!$E$13</definedName>
    <definedName name="pIns_List02_5">'Показатели (факт)'!$E$52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Инвестиции!$F$26</definedName>
    <definedName name="pIns_List06_2">Инвестиции!$F$82</definedName>
    <definedName name="pIns_List06_3">Инвестиции!$F$104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Инвестиции!$I$8:$N$8</definedName>
    <definedName name="pVIns_List06_1">Инвестиции!$N$9</definedName>
    <definedName name="QUARTER">TEHSHEET!$G$2:$G$5</definedName>
    <definedName name="REESTR_ORG_RANGE">REESTR_ORG!$A$2:$L$152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  <definedName name="Z_206CF4AC_71EC_4469_BF42_5CDC759CCDD5_.wvu.Cols" localSheetId="8" hidden="1">Инвестиции!$A:$B,Инвестиции!$I:$I</definedName>
    <definedName name="Z_206CF4AC_71EC_4469_BF42_5CDC759CCDD5_.wvu.Cols" localSheetId="9" hidden="1">'Инвестиции исправления'!$A:$B</definedName>
    <definedName name="Z_206CF4AC_71EC_4469_BF42_5CDC759CCDD5_.wvu.Cols" localSheetId="11" hidden="1">Комментарии!$A:$B</definedName>
    <definedName name="Z_206CF4AC_71EC_4469_BF42_5CDC759CCDD5_.wvu.Cols" localSheetId="6" hidden="1">'Показатели (2)'!$A:$B</definedName>
    <definedName name="Z_206CF4AC_71EC_4469_BF42_5CDC759CCDD5_.wvu.Cols" localSheetId="5" hidden="1">'Показатели (факт)'!$A:$B</definedName>
    <definedName name="Z_206CF4AC_71EC_4469_BF42_5CDC759CCDD5_.wvu.Cols" localSheetId="7" hidden="1">'Потр. характеристики'!$A:$B</definedName>
    <definedName name="Z_206CF4AC_71EC_4469_BF42_5CDC759CCDD5_.wvu.Cols" localSheetId="4" hidden="1">'Список МО'!$A:$B</definedName>
    <definedName name="Z_206CF4AC_71EC_4469_BF42_5CDC759CCDD5_.wvu.Cols" localSheetId="10" hidden="1">'Ссылки на публикации'!$A:$B,'Ссылки на публикации'!$H:$J</definedName>
    <definedName name="Z_206CF4AC_71EC_4469_BF42_5CDC759CCDD5_.wvu.Cols" localSheetId="3" hidden="1">Титульный!$A:$C</definedName>
    <definedName name="Z_206CF4AC_71EC_4469_BF42_5CDC759CCDD5_.wvu.FilterData" localSheetId="12" hidden="1">Проверка!$B$4:$E$4</definedName>
    <definedName name="Z_206CF4AC_71EC_4469_BF42_5CDC759CCDD5_.wvu.Rows" localSheetId="8" hidden="1">Инвестиции!$1:$3,Инвестиции!$89:$93</definedName>
    <definedName name="Z_206CF4AC_71EC_4469_BF42_5CDC759CCDD5_.wvu.Rows" localSheetId="9" hidden="1">'Инвестиции исправления'!$1:$3,'Инвестиции исправления'!$10:$10</definedName>
    <definedName name="Z_206CF4AC_71EC_4469_BF42_5CDC759CCDD5_.wvu.Rows" localSheetId="1" hidden="1">Инструкция!$20:$112</definedName>
    <definedName name="Z_206CF4AC_71EC_4469_BF42_5CDC759CCDD5_.wvu.Rows" localSheetId="11" hidden="1">Комментарии!$1:$5,Комментарии!$12:$12</definedName>
    <definedName name="Z_206CF4AC_71EC_4469_BF42_5CDC759CCDD5_.wvu.Rows" localSheetId="6" hidden="1">'Показатели (2)'!$1:$3,'Показатели (2)'!$10:$15</definedName>
    <definedName name="Z_206CF4AC_71EC_4469_BF42_5CDC759CCDD5_.wvu.Rows" localSheetId="5" hidden="1">'Показатели (факт)'!$1:$3,'Показатели (факт)'!$11:$11,'Показатели (факт)'!$37:$37,'Показатели (факт)'!$65:$66</definedName>
    <definedName name="Z_206CF4AC_71EC_4469_BF42_5CDC759CCDD5_.wvu.Rows" localSheetId="7" hidden="1">'Потр. характеристики'!$1:$3</definedName>
    <definedName name="Z_206CF4AC_71EC_4469_BF42_5CDC759CCDD5_.wvu.Rows" localSheetId="4" hidden="1">'Список МО'!$1:$2,'Список МО'!$13:$13</definedName>
    <definedName name="Z_206CF4AC_71EC_4469_BF42_5CDC759CCDD5_.wvu.Rows" localSheetId="10" hidden="1">'Ссылки на публикации'!$1:$3,'Ссылки на публикации'!$8:$8,'Ссылки на публикации'!$15:$15</definedName>
    <definedName name="Z_206CF4AC_71EC_4469_BF42_5CDC759CCDD5_.wvu.Rows" localSheetId="3" hidden="1">Титульный!$1:$3</definedName>
    <definedName name="Z_277EC687_3F02_4145_AE49_709C7BC93905_.wvu.Cols" localSheetId="8" hidden="1">Инвестиции!$A:$B,Инвестиции!$I:$I</definedName>
    <definedName name="Z_277EC687_3F02_4145_AE49_709C7BC93905_.wvu.Cols" localSheetId="9" hidden="1">'Инвестиции исправления'!$A:$B</definedName>
    <definedName name="Z_277EC687_3F02_4145_AE49_709C7BC93905_.wvu.Cols" localSheetId="11" hidden="1">Комментарии!$A:$B</definedName>
    <definedName name="Z_277EC687_3F02_4145_AE49_709C7BC93905_.wvu.Cols" localSheetId="6" hidden="1">'Показатели (2)'!$A:$B</definedName>
    <definedName name="Z_277EC687_3F02_4145_AE49_709C7BC93905_.wvu.Cols" localSheetId="5" hidden="1">'Показатели (факт)'!$A:$B</definedName>
    <definedName name="Z_277EC687_3F02_4145_AE49_709C7BC93905_.wvu.Cols" localSheetId="7" hidden="1">'Потр. характеристики'!$A:$B</definedName>
    <definedName name="Z_277EC687_3F02_4145_AE49_709C7BC93905_.wvu.Cols" localSheetId="4" hidden="1">'Список МО'!$A:$B</definedName>
    <definedName name="Z_277EC687_3F02_4145_AE49_709C7BC93905_.wvu.Cols" localSheetId="10" hidden="1">'Ссылки на публикации'!$A:$B,'Ссылки на публикации'!$H:$J</definedName>
    <definedName name="Z_277EC687_3F02_4145_AE49_709C7BC93905_.wvu.Cols" localSheetId="3" hidden="1">Титульный!$A:$C</definedName>
    <definedName name="Z_277EC687_3F02_4145_AE49_709C7BC93905_.wvu.FilterData" localSheetId="12" hidden="1">Проверка!$B$4:$E$4</definedName>
    <definedName name="Z_277EC687_3F02_4145_AE49_709C7BC93905_.wvu.Rows" localSheetId="8" hidden="1">Инвестиции!$1:$3,Инвестиции!$19:$21,Инвестиции!$58:$60,Инвестиции!$89:$93</definedName>
    <definedName name="Z_277EC687_3F02_4145_AE49_709C7BC93905_.wvu.Rows" localSheetId="9" hidden="1">'Инвестиции исправления'!$1:$3,'Инвестиции исправления'!$10:$10</definedName>
    <definedName name="Z_277EC687_3F02_4145_AE49_709C7BC93905_.wvu.Rows" localSheetId="1" hidden="1">Инструкция!$20:$112</definedName>
    <definedName name="Z_277EC687_3F02_4145_AE49_709C7BC93905_.wvu.Rows" localSheetId="11" hidden="1">Комментарии!$1:$5,Комментарии!$12:$12</definedName>
    <definedName name="Z_277EC687_3F02_4145_AE49_709C7BC93905_.wvu.Rows" localSheetId="6" hidden="1">'Показатели (2)'!$1:$3,'Показатели (2)'!$10:$15</definedName>
    <definedName name="Z_277EC687_3F02_4145_AE49_709C7BC93905_.wvu.Rows" localSheetId="5" hidden="1">'Показатели (факт)'!$1:$3,'Показатели (факт)'!$11:$11,'Показатели (факт)'!$37:$37,'Показатели (факт)'!$65:$66</definedName>
    <definedName name="Z_277EC687_3F02_4145_AE49_709C7BC93905_.wvu.Rows" localSheetId="7" hidden="1">'Потр. характеристики'!$1:$3</definedName>
    <definedName name="Z_277EC687_3F02_4145_AE49_709C7BC93905_.wvu.Rows" localSheetId="4" hidden="1">'Список МО'!$1:$2,'Список МО'!$13:$13</definedName>
    <definedName name="Z_277EC687_3F02_4145_AE49_709C7BC93905_.wvu.Rows" localSheetId="10" hidden="1">'Ссылки на публикации'!$1:$3,'Ссылки на публикации'!$8:$8,'Ссылки на публикации'!$15:$15</definedName>
    <definedName name="Z_277EC687_3F02_4145_AE49_709C7BC93905_.wvu.Rows" localSheetId="3" hidden="1">Титульный!$1:$3</definedName>
    <definedName name="Z_2BFC22B2_D0E1_4EE1_8849_A4675BECC890_.wvu.Cols" localSheetId="8" hidden="1">Инвестиции!$A:$B,Инвестиции!$I:$I</definedName>
    <definedName name="Z_2BFC22B2_D0E1_4EE1_8849_A4675BECC890_.wvu.Cols" localSheetId="9" hidden="1">'Инвестиции исправления'!$A:$B</definedName>
    <definedName name="Z_2BFC22B2_D0E1_4EE1_8849_A4675BECC890_.wvu.Cols" localSheetId="11" hidden="1">Комментарии!$A:$B</definedName>
    <definedName name="Z_2BFC22B2_D0E1_4EE1_8849_A4675BECC890_.wvu.Cols" localSheetId="6" hidden="1">'Показатели (2)'!$A:$B</definedName>
    <definedName name="Z_2BFC22B2_D0E1_4EE1_8849_A4675BECC890_.wvu.Cols" localSheetId="5" hidden="1">'Показатели (факт)'!$A:$B</definedName>
    <definedName name="Z_2BFC22B2_D0E1_4EE1_8849_A4675BECC890_.wvu.Cols" localSheetId="7" hidden="1">'Потр. характеристики'!$A:$B</definedName>
    <definedName name="Z_2BFC22B2_D0E1_4EE1_8849_A4675BECC890_.wvu.Cols" localSheetId="4" hidden="1">'Список МО'!$A:$B</definedName>
    <definedName name="Z_2BFC22B2_D0E1_4EE1_8849_A4675BECC890_.wvu.Cols" localSheetId="10" hidden="1">'Ссылки на публикации'!$A:$B,'Ссылки на публикации'!$H:$J</definedName>
    <definedName name="Z_2BFC22B2_D0E1_4EE1_8849_A4675BECC890_.wvu.Cols" localSheetId="3" hidden="1">Титульный!$A:$C</definedName>
    <definedName name="Z_2BFC22B2_D0E1_4EE1_8849_A4675BECC890_.wvu.FilterData" localSheetId="12" hidden="1">Проверка!$B$4:$E$4</definedName>
    <definedName name="Z_2BFC22B2_D0E1_4EE1_8849_A4675BECC890_.wvu.Rows" localSheetId="8" hidden="1">Инвестиции!$1:$3,Инвестиции!$19:$21,Инвестиции!$58:$60,Инвестиции!$89:$93</definedName>
    <definedName name="Z_2BFC22B2_D0E1_4EE1_8849_A4675BECC890_.wvu.Rows" localSheetId="9" hidden="1">'Инвестиции исправления'!$1:$3,'Инвестиции исправления'!$10:$10</definedName>
    <definedName name="Z_2BFC22B2_D0E1_4EE1_8849_A4675BECC890_.wvu.Rows" localSheetId="1" hidden="1">Инструкция!$20:$112</definedName>
    <definedName name="Z_2BFC22B2_D0E1_4EE1_8849_A4675BECC890_.wvu.Rows" localSheetId="11" hidden="1">Комментарии!$1:$5,Комментарии!$12:$12</definedName>
    <definedName name="Z_2BFC22B2_D0E1_4EE1_8849_A4675BECC890_.wvu.Rows" localSheetId="6" hidden="1">'Показатели (2)'!$1:$3,'Показатели (2)'!$10:$15</definedName>
    <definedName name="Z_2BFC22B2_D0E1_4EE1_8849_A4675BECC890_.wvu.Rows" localSheetId="5" hidden="1">'Показатели (факт)'!$1:$3,'Показатели (факт)'!$11:$11,'Показатели (факт)'!$37:$37,'Показатели (факт)'!$65:$66</definedName>
    <definedName name="Z_2BFC22B2_D0E1_4EE1_8849_A4675BECC890_.wvu.Rows" localSheetId="7" hidden="1">'Потр. характеристики'!$1:$3</definedName>
    <definedName name="Z_2BFC22B2_D0E1_4EE1_8849_A4675BECC890_.wvu.Rows" localSheetId="4" hidden="1">'Список МО'!$1:$2,'Список МО'!$13:$13</definedName>
    <definedName name="Z_2BFC22B2_D0E1_4EE1_8849_A4675BECC890_.wvu.Rows" localSheetId="10" hidden="1">'Ссылки на публикации'!$1:$3,'Ссылки на публикации'!$8:$8,'Ссылки на публикации'!$15:$15</definedName>
    <definedName name="Z_2BFC22B2_D0E1_4EE1_8849_A4675BECC890_.wvu.Rows" localSheetId="3" hidden="1">Титульный!$1:$3</definedName>
    <definedName name="Z_3046FDBC_DFDB_496F_9246_3BEE5DF3F61A_.wvu.Cols" localSheetId="8" hidden="1">Инвестиции!$A:$B,Инвестиции!$I:$I</definedName>
    <definedName name="Z_3046FDBC_DFDB_496F_9246_3BEE5DF3F61A_.wvu.Cols" localSheetId="9" hidden="1">'Инвестиции исправления'!$A:$B</definedName>
    <definedName name="Z_3046FDBC_DFDB_496F_9246_3BEE5DF3F61A_.wvu.Cols" localSheetId="11" hidden="1">Комментарии!$A:$B</definedName>
    <definedName name="Z_3046FDBC_DFDB_496F_9246_3BEE5DF3F61A_.wvu.Cols" localSheetId="6" hidden="1">'Показатели (2)'!$A:$B</definedName>
    <definedName name="Z_3046FDBC_DFDB_496F_9246_3BEE5DF3F61A_.wvu.Cols" localSheetId="5" hidden="1">'Показатели (факт)'!$A:$B</definedName>
    <definedName name="Z_3046FDBC_DFDB_496F_9246_3BEE5DF3F61A_.wvu.Cols" localSheetId="7" hidden="1">'Потр. характеристики'!$A:$B</definedName>
    <definedName name="Z_3046FDBC_DFDB_496F_9246_3BEE5DF3F61A_.wvu.Cols" localSheetId="4" hidden="1">'Список МО'!$A:$B</definedName>
    <definedName name="Z_3046FDBC_DFDB_496F_9246_3BEE5DF3F61A_.wvu.Cols" localSheetId="10" hidden="1">'Ссылки на публикации'!$A:$B,'Ссылки на публикации'!$H:$J</definedName>
    <definedName name="Z_3046FDBC_DFDB_496F_9246_3BEE5DF3F61A_.wvu.Cols" localSheetId="3" hidden="1">Титульный!$A:$C</definedName>
    <definedName name="Z_3046FDBC_DFDB_496F_9246_3BEE5DF3F61A_.wvu.FilterData" localSheetId="12" hidden="1">Проверка!$B$4:$E$4</definedName>
    <definedName name="Z_3046FDBC_DFDB_496F_9246_3BEE5DF3F61A_.wvu.Rows" localSheetId="8" hidden="1">Инвестиции!$1:$3,Инвестиции!$19:$21,Инвестиции!$58:$60,Инвестиции!$89:$93</definedName>
    <definedName name="Z_3046FDBC_DFDB_496F_9246_3BEE5DF3F61A_.wvu.Rows" localSheetId="9" hidden="1">'Инвестиции исправления'!$1:$3,'Инвестиции исправления'!$10:$10</definedName>
    <definedName name="Z_3046FDBC_DFDB_496F_9246_3BEE5DF3F61A_.wvu.Rows" localSheetId="1" hidden="1">Инструкция!$20:$112</definedName>
    <definedName name="Z_3046FDBC_DFDB_496F_9246_3BEE5DF3F61A_.wvu.Rows" localSheetId="11" hidden="1">Комментарии!$1:$5,Комментарии!$12:$12</definedName>
    <definedName name="Z_3046FDBC_DFDB_496F_9246_3BEE5DF3F61A_.wvu.Rows" localSheetId="6" hidden="1">'Показатели (2)'!$1:$3,'Показатели (2)'!$10:$15</definedName>
    <definedName name="Z_3046FDBC_DFDB_496F_9246_3BEE5DF3F61A_.wvu.Rows" localSheetId="5" hidden="1">'Показатели (факт)'!$1:$3,'Показатели (факт)'!$11:$11,'Показатели (факт)'!$37:$37,'Показатели (факт)'!$65:$66</definedName>
    <definedName name="Z_3046FDBC_DFDB_496F_9246_3BEE5DF3F61A_.wvu.Rows" localSheetId="7" hidden="1">'Потр. характеристики'!$1:$3</definedName>
    <definedName name="Z_3046FDBC_DFDB_496F_9246_3BEE5DF3F61A_.wvu.Rows" localSheetId="4" hidden="1">'Список МО'!$1:$2,'Список МО'!$13:$13</definedName>
    <definedName name="Z_3046FDBC_DFDB_496F_9246_3BEE5DF3F61A_.wvu.Rows" localSheetId="10" hidden="1">'Ссылки на публикации'!$1:$3,'Ссылки на публикации'!$8:$8,'Ссылки на публикации'!$15:$15</definedName>
    <definedName name="Z_3046FDBC_DFDB_496F_9246_3BEE5DF3F61A_.wvu.Rows" localSheetId="3" hidden="1">Титульный!$1:$3</definedName>
    <definedName name="Z_34B54FDA_CE2C_45AC_BE2B_8E4FF6895BF7_.wvu.Cols" localSheetId="8" hidden="1">Инвестиции!$A:$B,Инвестиции!$I:$I</definedName>
    <definedName name="Z_34B54FDA_CE2C_45AC_BE2B_8E4FF6895BF7_.wvu.Cols" localSheetId="9" hidden="1">'Инвестиции исправления'!$A:$B</definedName>
    <definedName name="Z_34B54FDA_CE2C_45AC_BE2B_8E4FF6895BF7_.wvu.Cols" localSheetId="11" hidden="1">Комментарии!$A:$B</definedName>
    <definedName name="Z_34B54FDA_CE2C_45AC_BE2B_8E4FF6895BF7_.wvu.Cols" localSheetId="6" hidden="1">'Показатели (2)'!$A:$B</definedName>
    <definedName name="Z_34B54FDA_CE2C_45AC_BE2B_8E4FF6895BF7_.wvu.Cols" localSheetId="5" hidden="1">'Показатели (факт)'!$A:$B</definedName>
    <definedName name="Z_34B54FDA_CE2C_45AC_BE2B_8E4FF6895BF7_.wvu.Cols" localSheetId="7" hidden="1">'Потр. характеристики'!$A:$B</definedName>
    <definedName name="Z_34B54FDA_CE2C_45AC_BE2B_8E4FF6895BF7_.wvu.Cols" localSheetId="4" hidden="1">'Список МО'!$A:$B</definedName>
    <definedName name="Z_34B54FDA_CE2C_45AC_BE2B_8E4FF6895BF7_.wvu.Cols" localSheetId="10" hidden="1">'Ссылки на публикации'!$A:$B,'Ссылки на публикации'!$H:$J</definedName>
    <definedName name="Z_34B54FDA_CE2C_45AC_BE2B_8E4FF6895BF7_.wvu.Cols" localSheetId="3" hidden="1">Титульный!$A:$C</definedName>
    <definedName name="Z_34B54FDA_CE2C_45AC_BE2B_8E4FF6895BF7_.wvu.FilterData" localSheetId="12" hidden="1">Проверка!$B$4:$E$4</definedName>
    <definedName name="Z_34B54FDA_CE2C_45AC_BE2B_8E4FF6895BF7_.wvu.Rows" localSheetId="8" hidden="1">Инвестиции!$1:$3,Инвестиции!$89:$93</definedName>
    <definedName name="Z_34B54FDA_CE2C_45AC_BE2B_8E4FF6895BF7_.wvu.Rows" localSheetId="9" hidden="1">'Инвестиции исправления'!$1:$3,'Инвестиции исправления'!$10:$10</definedName>
    <definedName name="Z_34B54FDA_CE2C_45AC_BE2B_8E4FF6895BF7_.wvu.Rows" localSheetId="1" hidden="1">Инструкция!$20:$112</definedName>
    <definedName name="Z_34B54FDA_CE2C_45AC_BE2B_8E4FF6895BF7_.wvu.Rows" localSheetId="11" hidden="1">Комментарии!$1:$5,Комментарии!$12:$12</definedName>
    <definedName name="Z_34B54FDA_CE2C_45AC_BE2B_8E4FF6895BF7_.wvu.Rows" localSheetId="6" hidden="1">'Показатели (2)'!$1:$3,'Показатели (2)'!$10:$15</definedName>
    <definedName name="Z_34B54FDA_CE2C_45AC_BE2B_8E4FF6895BF7_.wvu.Rows" localSheetId="5" hidden="1">'Показатели (факт)'!$1:$3,'Показатели (факт)'!$11:$11,'Показатели (факт)'!$37:$37,'Показатели (факт)'!$65:$66</definedName>
    <definedName name="Z_34B54FDA_CE2C_45AC_BE2B_8E4FF6895BF7_.wvu.Rows" localSheetId="7" hidden="1">'Потр. характеристики'!$1:$3</definedName>
    <definedName name="Z_34B54FDA_CE2C_45AC_BE2B_8E4FF6895BF7_.wvu.Rows" localSheetId="4" hidden="1">'Список МО'!$1:$2,'Список МО'!$13:$13</definedName>
    <definedName name="Z_34B54FDA_CE2C_45AC_BE2B_8E4FF6895BF7_.wvu.Rows" localSheetId="10" hidden="1">'Ссылки на публикации'!$1:$3,'Ссылки на публикации'!$8:$8,'Ссылки на публикации'!$15:$15</definedName>
    <definedName name="Z_34B54FDA_CE2C_45AC_BE2B_8E4FF6895BF7_.wvu.Rows" localSheetId="3" hidden="1">Титульный!$1:$3</definedName>
    <definedName name="Z_42FF1CB5_C30D_4782_A9F2_9197745508E9_.wvu.Cols" localSheetId="8" hidden="1">Инвестиции!$A:$B,Инвестиции!$I:$I</definedName>
    <definedName name="Z_42FF1CB5_C30D_4782_A9F2_9197745508E9_.wvu.Cols" localSheetId="9" hidden="1">'Инвестиции исправления'!$A:$B</definedName>
    <definedName name="Z_42FF1CB5_C30D_4782_A9F2_9197745508E9_.wvu.Cols" localSheetId="11" hidden="1">Комментарии!$A:$B</definedName>
    <definedName name="Z_42FF1CB5_C30D_4782_A9F2_9197745508E9_.wvu.Cols" localSheetId="6" hidden="1">'Показатели (2)'!$A:$B</definedName>
    <definedName name="Z_42FF1CB5_C30D_4782_A9F2_9197745508E9_.wvu.Cols" localSheetId="5" hidden="1">'Показатели (факт)'!$A:$B</definedName>
    <definedName name="Z_42FF1CB5_C30D_4782_A9F2_9197745508E9_.wvu.Cols" localSheetId="7" hidden="1">'Потр. характеристики'!$A:$B</definedName>
    <definedName name="Z_42FF1CB5_C30D_4782_A9F2_9197745508E9_.wvu.Cols" localSheetId="4" hidden="1">'Список МО'!$A:$B</definedName>
    <definedName name="Z_42FF1CB5_C30D_4782_A9F2_9197745508E9_.wvu.Cols" localSheetId="10" hidden="1">'Ссылки на публикации'!$A:$B,'Ссылки на публикации'!$H:$J</definedName>
    <definedName name="Z_42FF1CB5_C30D_4782_A9F2_9197745508E9_.wvu.Cols" localSheetId="3" hidden="1">Титульный!$A:$C</definedName>
    <definedName name="Z_42FF1CB5_C30D_4782_A9F2_9197745508E9_.wvu.FilterData" localSheetId="12" hidden="1">Проверка!$B$4:$E$4</definedName>
    <definedName name="Z_42FF1CB5_C30D_4782_A9F2_9197745508E9_.wvu.Rows" localSheetId="8" hidden="1">Инвестиции!$1:$3,Инвестиции!$19:$21,Инвестиции!$58:$60,Инвестиции!$89:$93</definedName>
    <definedName name="Z_42FF1CB5_C30D_4782_A9F2_9197745508E9_.wvu.Rows" localSheetId="9" hidden="1">'Инвестиции исправления'!$1:$3,'Инвестиции исправления'!$10:$10</definedName>
    <definedName name="Z_42FF1CB5_C30D_4782_A9F2_9197745508E9_.wvu.Rows" localSheetId="1" hidden="1">Инструкция!$20:$112</definedName>
    <definedName name="Z_42FF1CB5_C30D_4782_A9F2_9197745508E9_.wvu.Rows" localSheetId="11" hidden="1">Комментарии!$1:$5,Комментарии!$12:$12</definedName>
    <definedName name="Z_42FF1CB5_C30D_4782_A9F2_9197745508E9_.wvu.Rows" localSheetId="6" hidden="1">'Показатели (2)'!$1:$3,'Показатели (2)'!$10:$15</definedName>
    <definedName name="Z_42FF1CB5_C30D_4782_A9F2_9197745508E9_.wvu.Rows" localSheetId="5" hidden="1">'Показатели (факт)'!$1:$3,'Показатели (факт)'!$11:$11,'Показатели (факт)'!$37:$37,'Показатели (факт)'!$65:$66</definedName>
    <definedName name="Z_42FF1CB5_C30D_4782_A9F2_9197745508E9_.wvu.Rows" localSheetId="7" hidden="1">'Потр. характеристики'!$1:$3</definedName>
    <definedName name="Z_42FF1CB5_C30D_4782_A9F2_9197745508E9_.wvu.Rows" localSheetId="4" hidden="1">'Список МО'!$1:$2,'Список МО'!$13:$13</definedName>
    <definedName name="Z_42FF1CB5_C30D_4782_A9F2_9197745508E9_.wvu.Rows" localSheetId="10" hidden="1">'Ссылки на публикации'!$1:$3,'Ссылки на публикации'!$8:$8,'Ссылки на публикации'!$15:$15</definedName>
    <definedName name="Z_42FF1CB5_C30D_4782_A9F2_9197745508E9_.wvu.Rows" localSheetId="3" hidden="1">Титульный!$1:$3</definedName>
    <definedName name="Z_4A3EB633_C3ED_4A1B_A2DB_2C67334D7535_.wvu.Cols" localSheetId="8" hidden="1">Инвестиции!$A:$B,Инвестиции!$I:$I</definedName>
    <definedName name="Z_4A3EB633_C3ED_4A1B_A2DB_2C67334D7535_.wvu.Cols" localSheetId="9" hidden="1">'Инвестиции исправления'!$A:$B</definedName>
    <definedName name="Z_4A3EB633_C3ED_4A1B_A2DB_2C67334D7535_.wvu.Cols" localSheetId="11" hidden="1">Комментарии!$A:$B</definedName>
    <definedName name="Z_4A3EB633_C3ED_4A1B_A2DB_2C67334D7535_.wvu.Cols" localSheetId="6" hidden="1">'Показатели (2)'!$A:$B</definedName>
    <definedName name="Z_4A3EB633_C3ED_4A1B_A2DB_2C67334D7535_.wvu.Cols" localSheetId="5" hidden="1">'Показатели (факт)'!$A:$B</definedName>
    <definedName name="Z_4A3EB633_C3ED_4A1B_A2DB_2C67334D7535_.wvu.Cols" localSheetId="7" hidden="1">'Потр. характеристики'!$A:$B</definedName>
    <definedName name="Z_4A3EB633_C3ED_4A1B_A2DB_2C67334D7535_.wvu.Cols" localSheetId="4" hidden="1">'Список МО'!$A:$B</definedName>
    <definedName name="Z_4A3EB633_C3ED_4A1B_A2DB_2C67334D7535_.wvu.Cols" localSheetId="10" hidden="1">'Ссылки на публикации'!$A:$B,'Ссылки на публикации'!$H:$J</definedName>
    <definedName name="Z_4A3EB633_C3ED_4A1B_A2DB_2C67334D7535_.wvu.Cols" localSheetId="3" hidden="1">Титульный!$A:$C</definedName>
    <definedName name="Z_4A3EB633_C3ED_4A1B_A2DB_2C67334D7535_.wvu.FilterData" localSheetId="12" hidden="1">Проверка!$B$4:$E$4</definedName>
    <definedName name="Z_4A3EB633_C3ED_4A1B_A2DB_2C67334D7535_.wvu.Rows" localSheetId="8" hidden="1">Инвестиции!$1:$3,Инвестиции!$19:$21,Инвестиции!$58:$60,Инвестиции!$89:$93</definedName>
    <definedName name="Z_4A3EB633_C3ED_4A1B_A2DB_2C67334D7535_.wvu.Rows" localSheetId="9" hidden="1">'Инвестиции исправления'!$1:$3,'Инвестиции исправления'!$10:$10</definedName>
    <definedName name="Z_4A3EB633_C3ED_4A1B_A2DB_2C67334D7535_.wvu.Rows" localSheetId="1" hidden="1">Инструкция!$20:$112</definedName>
    <definedName name="Z_4A3EB633_C3ED_4A1B_A2DB_2C67334D7535_.wvu.Rows" localSheetId="11" hidden="1">Комментарии!$1:$5,Комментарии!$12:$12</definedName>
    <definedName name="Z_4A3EB633_C3ED_4A1B_A2DB_2C67334D7535_.wvu.Rows" localSheetId="6" hidden="1">'Показатели (2)'!$1:$3,'Показатели (2)'!$10:$15</definedName>
    <definedName name="Z_4A3EB633_C3ED_4A1B_A2DB_2C67334D7535_.wvu.Rows" localSheetId="5" hidden="1">'Показатели (факт)'!$1:$3,'Показатели (факт)'!$11:$11,'Показатели (факт)'!$37:$37,'Показатели (факт)'!$65:$66</definedName>
    <definedName name="Z_4A3EB633_C3ED_4A1B_A2DB_2C67334D7535_.wvu.Rows" localSheetId="7" hidden="1">'Потр. характеристики'!$1:$3</definedName>
    <definedName name="Z_4A3EB633_C3ED_4A1B_A2DB_2C67334D7535_.wvu.Rows" localSheetId="4" hidden="1">'Список МО'!$1:$2,'Список МО'!$13:$13</definedName>
    <definedName name="Z_4A3EB633_C3ED_4A1B_A2DB_2C67334D7535_.wvu.Rows" localSheetId="10" hidden="1">'Ссылки на публикации'!$1:$3,'Ссылки на публикации'!$8:$8,'Ссылки на публикации'!$15:$15</definedName>
    <definedName name="Z_4A3EB633_C3ED_4A1B_A2DB_2C67334D7535_.wvu.Rows" localSheetId="3" hidden="1">Титульный!$1:$3</definedName>
    <definedName name="Z_4ECD7521_225A_4D2A_8435_6ED6BB68D1D5_.wvu.Cols" localSheetId="8" hidden="1">Инвестиции!$A:$B,Инвестиции!$I:$I</definedName>
    <definedName name="Z_4ECD7521_225A_4D2A_8435_6ED6BB68D1D5_.wvu.Cols" localSheetId="9" hidden="1">'Инвестиции исправления'!$A:$B</definedName>
    <definedName name="Z_4ECD7521_225A_4D2A_8435_6ED6BB68D1D5_.wvu.Cols" localSheetId="11" hidden="1">Комментарии!$A:$B</definedName>
    <definedName name="Z_4ECD7521_225A_4D2A_8435_6ED6BB68D1D5_.wvu.Cols" localSheetId="6" hidden="1">'Показатели (2)'!$A:$B</definedName>
    <definedName name="Z_4ECD7521_225A_4D2A_8435_6ED6BB68D1D5_.wvu.Cols" localSheetId="5" hidden="1">'Показатели (факт)'!$A:$B</definedName>
    <definedName name="Z_4ECD7521_225A_4D2A_8435_6ED6BB68D1D5_.wvu.Cols" localSheetId="7" hidden="1">'Потр. характеристики'!$A:$B</definedName>
    <definedName name="Z_4ECD7521_225A_4D2A_8435_6ED6BB68D1D5_.wvu.Cols" localSheetId="4" hidden="1">'Список МО'!$A:$B</definedName>
    <definedName name="Z_4ECD7521_225A_4D2A_8435_6ED6BB68D1D5_.wvu.Cols" localSheetId="10" hidden="1">'Ссылки на публикации'!$A:$B,'Ссылки на публикации'!$H:$J</definedName>
    <definedName name="Z_4ECD7521_225A_4D2A_8435_6ED6BB68D1D5_.wvu.Cols" localSheetId="3" hidden="1">Титульный!$A:$C</definedName>
    <definedName name="Z_4ECD7521_225A_4D2A_8435_6ED6BB68D1D5_.wvu.FilterData" localSheetId="12" hidden="1">Проверка!$B$4:$E$4</definedName>
    <definedName name="Z_4ECD7521_225A_4D2A_8435_6ED6BB68D1D5_.wvu.Rows" localSheetId="8" hidden="1">Инвестиции!$1:$3,Инвестиции!$19:$21,Инвестиции!$58:$60,Инвестиции!$89:$93</definedName>
    <definedName name="Z_4ECD7521_225A_4D2A_8435_6ED6BB68D1D5_.wvu.Rows" localSheetId="9" hidden="1">'Инвестиции исправления'!$1:$3,'Инвестиции исправления'!$10:$10</definedName>
    <definedName name="Z_4ECD7521_225A_4D2A_8435_6ED6BB68D1D5_.wvu.Rows" localSheetId="1" hidden="1">Инструкция!$20:$112</definedName>
    <definedName name="Z_4ECD7521_225A_4D2A_8435_6ED6BB68D1D5_.wvu.Rows" localSheetId="11" hidden="1">Комментарии!$1:$5,Комментарии!$12:$12</definedName>
    <definedName name="Z_4ECD7521_225A_4D2A_8435_6ED6BB68D1D5_.wvu.Rows" localSheetId="6" hidden="1">'Показатели (2)'!$1:$3,'Показатели (2)'!$10:$15</definedName>
    <definedName name="Z_4ECD7521_225A_4D2A_8435_6ED6BB68D1D5_.wvu.Rows" localSheetId="5" hidden="1">'Показатели (факт)'!$1:$3,'Показатели (факт)'!$11:$11,'Показатели (факт)'!$37:$37,'Показатели (факт)'!$65:$66</definedName>
    <definedName name="Z_4ECD7521_225A_4D2A_8435_6ED6BB68D1D5_.wvu.Rows" localSheetId="7" hidden="1">'Потр. характеристики'!$1:$3</definedName>
    <definedName name="Z_4ECD7521_225A_4D2A_8435_6ED6BB68D1D5_.wvu.Rows" localSheetId="4" hidden="1">'Список МО'!$1:$2,'Список МО'!$13:$13</definedName>
    <definedName name="Z_4ECD7521_225A_4D2A_8435_6ED6BB68D1D5_.wvu.Rows" localSheetId="10" hidden="1">'Ссылки на публикации'!$1:$3,'Ссылки на публикации'!$8:$8,'Ссылки на публикации'!$15:$15</definedName>
    <definedName name="Z_4ECD7521_225A_4D2A_8435_6ED6BB68D1D5_.wvu.Rows" localSheetId="3" hidden="1">Титульный!$1:$3</definedName>
    <definedName name="Z_5E44D953_6EFA_4CA3_8CF5_63040BE3B29A_.wvu.Cols" localSheetId="8" hidden="1">Инвестиции!$A:$B,Инвестиции!$I:$I</definedName>
    <definedName name="Z_5E44D953_6EFA_4CA3_8CF5_63040BE3B29A_.wvu.Cols" localSheetId="9" hidden="1">'Инвестиции исправления'!$A:$B</definedName>
    <definedName name="Z_5E44D953_6EFA_4CA3_8CF5_63040BE3B29A_.wvu.Cols" localSheetId="11" hidden="1">Комментарии!$A:$B</definedName>
    <definedName name="Z_5E44D953_6EFA_4CA3_8CF5_63040BE3B29A_.wvu.Cols" localSheetId="6" hidden="1">'Показатели (2)'!$A:$B</definedName>
    <definedName name="Z_5E44D953_6EFA_4CA3_8CF5_63040BE3B29A_.wvu.Cols" localSheetId="5" hidden="1">'Показатели (факт)'!$A:$B</definedName>
    <definedName name="Z_5E44D953_6EFA_4CA3_8CF5_63040BE3B29A_.wvu.Cols" localSheetId="7" hidden="1">'Потр. характеристики'!$A:$B</definedName>
    <definedName name="Z_5E44D953_6EFA_4CA3_8CF5_63040BE3B29A_.wvu.Cols" localSheetId="4" hidden="1">'Список МО'!$A:$B</definedName>
    <definedName name="Z_5E44D953_6EFA_4CA3_8CF5_63040BE3B29A_.wvu.Cols" localSheetId="10" hidden="1">'Ссылки на публикации'!$A:$B,'Ссылки на публикации'!$H:$J</definedName>
    <definedName name="Z_5E44D953_6EFA_4CA3_8CF5_63040BE3B29A_.wvu.Cols" localSheetId="3" hidden="1">Титульный!$A:$C</definedName>
    <definedName name="Z_5E44D953_6EFA_4CA3_8CF5_63040BE3B29A_.wvu.FilterData" localSheetId="12" hidden="1">Проверка!$B$4:$E$4</definedName>
    <definedName name="Z_5E44D953_6EFA_4CA3_8CF5_63040BE3B29A_.wvu.Rows" localSheetId="8" hidden="1">Инвестиции!$1:$3,Инвестиции!$19:$21,Инвестиции!$58:$60,Инвестиции!$89:$93</definedName>
    <definedName name="Z_5E44D953_6EFA_4CA3_8CF5_63040BE3B29A_.wvu.Rows" localSheetId="9" hidden="1">'Инвестиции исправления'!$1:$3,'Инвестиции исправления'!$10:$10</definedName>
    <definedName name="Z_5E44D953_6EFA_4CA3_8CF5_63040BE3B29A_.wvu.Rows" localSheetId="1" hidden="1">Инструкция!$20:$112</definedName>
    <definedName name="Z_5E44D953_6EFA_4CA3_8CF5_63040BE3B29A_.wvu.Rows" localSheetId="11" hidden="1">Комментарии!$1:$5,Комментарии!$12:$12</definedName>
    <definedName name="Z_5E44D953_6EFA_4CA3_8CF5_63040BE3B29A_.wvu.Rows" localSheetId="6" hidden="1">'Показатели (2)'!$1:$3,'Показатели (2)'!$10:$15</definedName>
    <definedName name="Z_5E44D953_6EFA_4CA3_8CF5_63040BE3B29A_.wvu.Rows" localSheetId="5" hidden="1">'Показатели (факт)'!$1:$3,'Показатели (факт)'!$11:$11,'Показатели (факт)'!$37:$37,'Показатели (факт)'!$65:$66</definedName>
    <definedName name="Z_5E44D953_6EFA_4CA3_8CF5_63040BE3B29A_.wvu.Rows" localSheetId="7" hidden="1">'Потр. характеристики'!$1:$3</definedName>
    <definedName name="Z_5E44D953_6EFA_4CA3_8CF5_63040BE3B29A_.wvu.Rows" localSheetId="4" hidden="1">'Список МО'!$1:$2,'Список МО'!$13:$13</definedName>
    <definedName name="Z_5E44D953_6EFA_4CA3_8CF5_63040BE3B29A_.wvu.Rows" localSheetId="10" hidden="1">'Ссылки на публикации'!$1:$3,'Ссылки на публикации'!$8:$8,'Ссылки на публикации'!$15:$15</definedName>
    <definedName name="Z_5E44D953_6EFA_4CA3_8CF5_63040BE3B29A_.wvu.Rows" localSheetId="3" hidden="1">Титульный!$1:$3</definedName>
    <definedName name="Z_F93E4943_D7DE_4FD5_B55B_996BB2575662_.wvu.Cols" localSheetId="8" hidden="1">Инвестиции!$A:$B,Инвестиции!$I:$I</definedName>
    <definedName name="Z_F93E4943_D7DE_4FD5_B55B_996BB2575662_.wvu.Cols" localSheetId="9" hidden="1">'Инвестиции исправления'!$A:$B</definedName>
    <definedName name="Z_F93E4943_D7DE_4FD5_B55B_996BB2575662_.wvu.Cols" localSheetId="11" hidden="1">Комментарии!$A:$B</definedName>
    <definedName name="Z_F93E4943_D7DE_4FD5_B55B_996BB2575662_.wvu.Cols" localSheetId="6" hidden="1">'Показатели (2)'!$A:$B</definedName>
    <definedName name="Z_F93E4943_D7DE_4FD5_B55B_996BB2575662_.wvu.Cols" localSheetId="5" hidden="1">'Показатели (факт)'!$A:$B</definedName>
    <definedName name="Z_F93E4943_D7DE_4FD5_B55B_996BB2575662_.wvu.Cols" localSheetId="7" hidden="1">'Потр. характеристики'!$A:$B</definedName>
    <definedName name="Z_F93E4943_D7DE_4FD5_B55B_996BB2575662_.wvu.Cols" localSheetId="4" hidden="1">'Список МО'!$A:$B</definedName>
    <definedName name="Z_F93E4943_D7DE_4FD5_B55B_996BB2575662_.wvu.Cols" localSheetId="10" hidden="1">'Ссылки на публикации'!$A:$B,'Ссылки на публикации'!$H:$J</definedName>
    <definedName name="Z_F93E4943_D7DE_4FD5_B55B_996BB2575662_.wvu.Cols" localSheetId="3" hidden="1">Титульный!$A:$C</definedName>
    <definedName name="Z_F93E4943_D7DE_4FD5_B55B_996BB2575662_.wvu.FilterData" localSheetId="12" hidden="1">Проверка!$B$4:$E$4</definedName>
    <definedName name="Z_F93E4943_D7DE_4FD5_B55B_996BB2575662_.wvu.Rows" localSheetId="8" hidden="1">Инвестиции!$1:$3,Инвестиции!$19:$21,Инвестиции!$58:$60,Инвестиции!$89:$93</definedName>
    <definedName name="Z_F93E4943_D7DE_4FD5_B55B_996BB2575662_.wvu.Rows" localSheetId="9" hidden="1">'Инвестиции исправления'!$1:$3,'Инвестиции исправления'!$10:$10</definedName>
    <definedName name="Z_F93E4943_D7DE_4FD5_B55B_996BB2575662_.wvu.Rows" localSheetId="1" hidden="1">Инструкция!$20:$112</definedName>
    <definedName name="Z_F93E4943_D7DE_4FD5_B55B_996BB2575662_.wvu.Rows" localSheetId="11" hidden="1">Комментарии!$1:$5,Комментарии!$12:$12</definedName>
    <definedName name="Z_F93E4943_D7DE_4FD5_B55B_996BB2575662_.wvu.Rows" localSheetId="6" hidden="1">'Показатели (2)'!$1:$3,'Показатели (2)'!$10:$15</definedName>
    <definedName name="Z_F93E4943_D7DE_4FD5_B55B_996BB2575662_.wvu.Rows" localSheetId="5" hidden="1">'Показатели (факт)'!$1:$3,'Показатели (факт)'!$11:$11,'Показатели (факт)'!$37:$37,'Показатели (факт)'!$65:$66</definedName>
    <definedName name="Z_F93E4943_D7DE_4FD5_B55B_996BB2575662_.wvu.Rows" localSheetId="7" hidden="1">'Потр. характеристики'!$1:$3</definedName>
    <definedName name="Z_F93E4943_D7DE_4FD5_B55B_996BB2575662_.wvu.Rows" localSheetId="4" hidden="1">'Список МО'!$1:$2,'Список МО'!$13:$13</definedName>
    <definedName name="Z_F93E4943_D7DE_4FD5_B55B_996BB2575662_.wvu.Rows" localSheetId="10" hidden="1">'Ссылки на публикации'!$1:$3,'Ссылки на публикации'!$8:$8,'Ссылки на публикации'!$15:$15</definedName>
    <definedName name="Z_F93E4943_D7DE_4FD5_B55B_996BB2575662_.wvu.Rows" localSheetId="3" hidden="1">Титульный!$1:$3</definedName>
  </definedNames>
  <calcPr calcId="144525" fullCalcOnLoad="1" iterate="1"/>
  <customWorkbookViews>
    <customWorkbookView name="Почобут Татьяна Ивановна - Личное представление" guid="{5E44D953-6EFA-4CA3-8CF5-63040BE3B29A}" mergeInterval="0" personalView="1" xWindow="5" yWindow="40" windowWidth="859" windowHeight="781" tabRatio="923" activeSheetId="6"/>
    <customWorkbookView name="kln - Личное представление" guid="{3046FDBC-DFDB-496F-9246-3BEE5DF3F61A}" mergeInterval="0" personalView="1" maximized="1" windowWidth="1190" windowHeight="398" tabRatio="923" activeSheetId="6"/>
    <customWorkbookView name="Андрей Хованов - Личное представление" guid="{277EC687-3F02-4145-AE49-709C7BC93905}" mergeInterval="0" personalView="1" maximized="1" windowWidth="1276" windowHeight="515" tabRatio="923" activeSheetId="6"/>
    <customWorkbookView name="Шпагина О.В. - Личное представление" guid="{42FF1CB5-C30D-4782-A9F2-9197745508E9}" mergeInterval="0" personalView="1" maximized="1" windowWidth="1916" windowHeight="795" tabRatio="923" activeSheetId="13"/>
    <customWorkbookView name="Акопян Майа Петросовна - Личное представление" guid="{F93E4943-D7DE-4FD5-B55B-996BB2575662}" mergeInterval="0" personalView="1" maximized="1" windowWidth="1319" windowHeight="687" tabRatio="923" activeSheetId="8"/>
    <customWorkbookView name="Светлана Петрова - Личное представление" guid="{2BFC22B2-D0E1-4EE1-8849-A4675BECC890}" mergeInterval="0" personalView="1" maximized="1" windowWidth="1916" windowHeight="825" tabRatio="923" activeSheetId="6"/>
    <customWorkbookView name="Ябирова А.М. - Личное представление" guid="{4A3EB633-C3ED-4A1B-A2DB-2C67334D7535}" mergeInterval="0" personalView="1" maximized="1" windowWidth="1916" windowHeight="821" tabRatio="923" activeSheetId="6"/>
    <customWorkbookView name="ChemLabKanz - Личное представление" guid="{4ECD7521-225A-4D2A-8435-6ED6BB68D1D5}" mergeInterval="0" personalView="1" maximized="1" windowWidth="760" windowHeight="333" tabRatio="923" activeSheetId="8"/>
    <customWorkbookView name="a.fedotova - Личное представление" guid="{34B54FDA-CE2C-45AC-BE2B-8E4FF6895BF7}" mergeInterval="0" personalView="1" maximized="1" xWindow="1" yWindow="1" windowWidth="1440" windowHeight="637" tabRatio="923" activeSheetId="9"/>
    <customWorkbookView name="Соколовская О.В. - Личное представление" guid="{206CF4AC-71EC-4469-BF42-5CDC759CCDD5}" mergeInterval="0" personalView="1" maximized="1" windowWidth="1916" windowHeight="781" tabRatio="923" activeSheetId="6"/>
  </customWorkbookViews>
</workbook>
</file>

<file path=xl/calcChain.xml><?xml version="1.0" encoding="utf-8"?>
<calcChain xmlns="http://schemas.openxmlformats.org/spreadsheetml/2006/main">
  <c r="G53" i="6" l="1"/>
  <c r="G12" i="6"/>
  <c r="G10" i="6"/>
  <c r="G18" i="6"/>
  <c r="G51" i="6"/>
  <c r="G39" i="6"/>
  <c r="G40" i="6"/>
  <c r="G41" i="6"/>
  <c r="G42" i="6"/>
  <c r="G43" i="6"/>
  <c r="G44" i="6"/>
  <c r="G45" i="6"/>
  <c r="G46" i="6"/>
  <c r="G47" i="6"/>
  <c r="G48" i="6"/>
  <c r="G49" i="6"/>
  <c r="G50" i="6"/>
  <c r="G38" i="6"/>
  <c r="G36" i="6"/>
  <c r="G34" i="6"/>
  <c r="O13" i="7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O10" i="7"/>
  <c r="G19" i="6"/>
  <c r="G16" i="6"/>
  <c r="G17" i="6"/>
  <c r="G15" i="6"/>
  <c r="D16" i="16"/>
  <c r="D17" i="16"/>
  <c r="D18" i="16"/>
  <c r="D24" i="16"/>
  <c r="D25" i="16"/>
  <c r="O43" i="16"/>
  <c r="D56" i="16"/>
  <c r="D57" i="16"/>
  <c r="D8" i="12"/>
  <c r="D6" i="11"/>
  <c r="D11" i="11"/>
  <c r="D12" i="11"/>
  <c r="D13" i="11"/>
  <c r="D14" i="11"/>
  <c r="D15" i="11"/>
  <c r="D16" i="11"/>
  <c r="D17" i="11"/>
  <c r="D6" i="10"/>
  <c r="E6" i="9"/>
  <c r="I9" i="9"/>
  <c r="J9" i="9"/>
  <c r="K9" i="9"/>
  <c r="L9" i="9"/>
  <c r="M9" i="9"/>
  <c r="E19" i="9"/>
  <c r="I19" i="9"/>
  <c r="I18" i="9"/>
  <c r="J19" i="9"/>
  <c r="J18" i="9"/>
  <c r="K19" i="9"/>
  <c r="L19" i="9"/>
  <c r="L18" i="9"/>
  <c r="M19" i="9"/>
  <c r="E20" i="9"/>
  <c r="H20" i="9"/>
  <c r="H19" i="9"/>
  <c r="E22" i="9"/>
  <c r="I22" i="9"/>
  <c r="J22" i="9"/>
  <c r="K22" i="9"/>
  <c r="K18" i="9"/>
  <c r="L22" i="9"/>
  <c r="M22" i="9"/>
  <c r="E23" i="9"/>
  <c r="H23" i="9"/>
  <c r="E24" i="9"/>
  <c r="H24" i="9"/>
  <c r="E58" i="9"/>
  <c r="E59" i="9"/>
  <c r="G59" i="9"/>
  <c r="E60" i="9"/>
  <c r="G60" i="9"/>
  <c r="E61" i="9"/>
  <c r="E62" i="9"/>
  <c r="G62" i="9"/>
  <c r="E63" i="9"/>
  <c r="G63" i="9"/>
  <c r="E64" i="9"/>
  <c r="E65" i="9"/>
  <c r="G65" i="9"/>
  <c r="E66" i="9"/>
  <c r="G66" i="9"/>
  <c r="E67" i="9"/>
  <c r="E68" i="9"/>
  <c r="G68" i="9"/>
  <c r="E69" i="9"/>
  <c r="G69" i="9"/>
  <c r="E70" i="9"/>
  <c r="E71" i="9"/>
  <c r="G71" i="9"/>
  <c r="E72" i="9"/>
  <c r="G72" i="9"/>
  <c r="E73" i="9"/>
  <c r="E74" i="9"/>
  <c r="G74" i="9"/>
  <c r="E75" i="9"/>
  <c r="G75" i="9"/>
  <c r="E76" i="9"/>
  <c r="E77" i="9"/>
  <c r="G77" i="9"/>
  <c r="E78" i="9"/>
  <c r="G78" i="9"/>
  <c r="E79" i="9"/>
  <c r="E80" i="9"/>
  <c r="G80" i="9"/>
  <c r="E81" i="9"/>
  <c r="G81" i="9"/>
  <c r="E84" i="9"/>
  <c r="E85" i="9"/>
  <c r="I85" i="9"/>
  <c r="J85" i="9"/>
  <c r="K85" i="9"/>
  <c r="L85" i="9"/>
  <c r="M85" i="9"/>
  <c r="E86" i="9"/>
  <c r="I86" i="9"/>
  <c r="J86" i="9"/>
  <c r="H86" i="9"/>
  <c r="K86" i="9"/>
  <c r="L86" i="9"/>
  <c r="M86" i="9"/>
  <c r="E87" i="9"/>
  <c r="I87" i="9"/>
  <c r="J87" i="9"/>
  <c r="K87" i="9"/>
  <c r="L87" i="9"/>
  <c r="M87" i="9"/>
  <c r="E88" i="9"/>
  <c r="I88" i="9"/>
  <c r="J88" i="9"/>
  <c r="H88" i="9"/>
  <c r="K88" i="9"/>
  <c r="L88" i="9"/>
  <c r="M88" i="9"/>
  <c r="E89" i="9"/>
  <c r="I89" i="9"/>
  <c r="J89" i="9"/>
  <c r="K89" i="9"/>
  <c r="L89" i="9"/>
  <c r="M89" i="9"/>
  <c r="E90" i="9"/>
  <c r="H90" i="9"/>
  <c r="E91" i="9"/>
  <c r="H91" i="9"/>
  <c r="E92" i="9"/>
  <c r="H92" i="9"/>
  <c r="E93" i="9"/>
  <c r="H93" i="9"/>
  <c r="E94" i="9"/>
  <c r="I94" i="9"/>
  <c r="J94" i="9"/>
  <c r="K94" i="9"/>
  <c r="L94" i="9"/>
  <c r="M94" i="9"/>
  <c r="E95" i="9"/>
  <c r="H95" i="9"/>
  <c r="E96" i="9"/>
  <c r="H96" i="9"/>
  <c r="E97" i="9"/>
  <c r="H97" i="9"/>
  <c r="E98" i="9"/>
  <c r="H98" i="9"/>
  <c r="E99" i="9"/>
  <c r="I99" i="9"/>
  <c r="J99" i="9"/>
  <c r="K99" i="9"/>
  <c r="L99" i="9"/>
  <c r="M99" i="9"/>
  <c r="E100" i="9"/>
  <c r="H100" i="9"/>
  <c r="E101" i="9"/>
  <c r="H101" i="9"/>
  <c r="H99" i="9"/>
  <c r="E102" i="9"/>
  <c r="H102" i="9"/>
  <c r="E103" i="9"/>
  <c r="H103" i="9"/>
  <c r="D6" i="8"/>
  <c r="D6" i="7"/>
  <c r="D6" i="6"/>
  <c r="G55" i="6"/>
  <c r="G61" i="6"/>
  <c r="D67" i="6"/>
  <c r="D5" i="5"/>
  <c r="M18" i="9"/>
  <c r="K84" i="9"/>
  <c r="H22" i="9"/>
  <c r="H89" i="9"/>
  <c r="B2" i="2"/>
  <c r="B3" i="2"/>
  <c r="F4" i="4"/>
  <c r="H18" i="9"/>
  <c r="I84" i="9"/>
  <c r="P43" i="16"/>
  <c r="G14" i="6"/>
  <c r="G58" i="6"/>
  <c r="G59" i="6"/>
  <c r="M84" i="9"/>
  <c r="L84" i="9"/>
  <c r="H87" i="9"/>
  <c r="H85" i="9"/>
  <c r="H94" i="9"/>
  <c r="J84" i="9"/>
  <c r="H84" i="9"/>
</calcChain>
</file>

<file path=xl/sharedStrings.xml><?xml version="1.0" encoding="utf-8"?>
<sst xmlns="http://schemas.openxmlformats.org/spreadsheetml/2006/main" count="4005" uniqueCount="1524">
  <si>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</si>
  <si>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</si>
  <si>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</si>
  <si>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</si>
  <si>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</si>
  <si>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</si>
  <si>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</si>
  <si>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</si>
  <si>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</si>
  <si>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</si>
  <si>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</si>
  <si>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</si>
  <si>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</si>
  <si>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</si>
  <si>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</si>
  <si>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</si>
  <si>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</si>
  <si>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</si>
  <si>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</si>
  <si>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</si>
  <si>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</si>
  <si>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</si>
  <si>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</si>
  <si>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</si>
  <si>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</si>
  <si>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</si>
  <si>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</si>
  <si>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</si>
  <si>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</si>
  <si>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</si>
  <si>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</si>
  <si>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</si>
  <si>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</si>
  <si>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</si>
  <si>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</si>
  <si>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</si>
  <si>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</si>
  <si>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</si>
  <si>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</si>
  <si>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</si>
  <si>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</si>
  <si>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</si>
  <si>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</si>
  <si>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</si>
  <si>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</si>
  <si>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</si>
  <si>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</si>
  <si>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</si>
  <si>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</si>
  <si>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</si>
  <si>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</si>
  <si>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</si>
  <si>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</si>
  <si>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</si>
  <si>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</si>
  <si>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</si>
  <si>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</si>
  <si>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</si>
  <si>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</si>
  <si>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</si>
  <si>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</si>
  <si>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</si>
  <si>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</si>
  <si>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</si>
  <si>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</si>
  <si>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</si>
  <si>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</si>
  <si>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</si>
  <si>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</si>
  <si>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</si>
  <si>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</si>
  <si>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</si>
  <si>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</si>
  <si>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</si>
  <si>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</si>
  <si>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</si>
  <si>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</si>
  <si>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</si>
  <si>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</si>
  <si>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</si>
  <si>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</si>
  <si>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</si>
  <si>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</si>
  <si>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</si>
  <si>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</si>
  <si>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</si>
  <si>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</si>
  <si>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</si>
  <si>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</si>
  <si>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</si>
  <si>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</si>
  <si>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</si>
  <si>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</si>
  <si>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</si>
  <si>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</si>
  <si>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</si>
  <si>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</si>
  <si>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</si>
  <si>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</si>
  <si>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</si>
  <si>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</si>
  <si>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</si>
  <si>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</si>
  <si>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</si>
  <si>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</si>
  <si>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</si>
  <si>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</si>
  <si>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</si>
  <si>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</si>
  <si>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</si>
  <si>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</si>
  <si>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</si>
  <si>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</si>
  <si>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</si>
  <si>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</si>
  <si>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</si>
  <si>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</si>
  <si>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</si>
  <si>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</si>
  <si>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</si>
  <si>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</si>
  <si>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</si>
  <si>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</si>
  <si>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</si>
  <si>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</si>
  <si>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</si>
  <si>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</si>
  <si>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</si>
  <si>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</si>
  <si>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</si>
  <si>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</si>
  <si>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</si>
  <si>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</si>
  <si>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</si>
  <si>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</si>
  <si>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</si>
  <si>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</si>
  <si>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</si>
  <si>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</si>
  <si>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</si>
  <si>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</si>
  <si>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</si>
  <si>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</si>
  <si>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</si>
  <si>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</si>
  <si>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</si>
  <si>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</si>
  <si>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</si>
  <si>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</si>
  <si>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</si>
  <si>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</si>
  <si>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</si>
  <si>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</si>
  <si>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</si>
  <si>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</si>
  <si>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</si>
  <si>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</si>
  <si>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</si>
  <si>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</si>
  <si>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</si>
  <si>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</si>
  <si>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</si>
  <si>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</si>
  <si>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</si>
  <si>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</si>
  <si>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</si>
  <si>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</si>
  <si>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</si>
  <si>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</si>
  <si>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</si>
  <si>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</si>
  <si>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</si>
  <si>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</si>
  <si>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</si>
  <si>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</si>
  <si>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</si>
  <si>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</si>
  <si>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</si>
  <si>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</si>
  <si>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</si>
  <si>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</si>
  <si>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</si>
  <si>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</si>
  <si>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</si>
  <si>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</si>
  <si>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</si>
  <si>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</si>
  <si>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</si>
  <si>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</si>
  <si>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</si>
  <si>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</si>
  <si>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</si>
  <si>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</si>
  <si>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</si>
  <si>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</si>
  <si>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</si>
  <si>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</si>
  <si>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</si>
  <si>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</si>
  <si>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</si>
  <si>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</si>
  <si>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</si>
  <si>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</si>
  <si>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</si>
  <si>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</si>
  <si>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</si>
  <si>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</si>
  <si>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</si>
  <si>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</si>
  <si>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</si>
  <si>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</si>
  <si>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</si>
  <si>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</si>
  <si>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</si>
  <si>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</si>
  <si>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</si>
  <si>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</si>
  <si>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</si>
  <si>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</si>
  <si>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</si>
  <si>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</si>
  <si>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</si>
  <si>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</si>
  <si>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</si>
  <si>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</si>
  <si>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</si>
  <si>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</si>
  <si>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</si>
  <si>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</si>
  <si>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</si>
  <si>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</si>
  <si>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</si>
  <si>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</si>
  <si>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</si>
  <si>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</si>
  <si>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</si>
  <si>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</si>
  <si>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</si>
  <si>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</si>
  <si>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</si>
  <si>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</si>
  <si>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</si>
  <si>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</si>
  <si>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</si>
  <si>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</si>
  <si>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</si>
  <si>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</si>
  <si>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</si>
  <si>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</si>
  <si>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</si>
  <si>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</si>
  <si>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</si>
  <si>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</si>
  <si>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</si>
  <si>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</si>
  <si>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</si>
  <si>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</si>
  <si>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</si>
  <si>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</si>
  <si>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</si>
  <si>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</si>
  <si>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</si>
  <si>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</si>
  <si>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</si>
  <si>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</si>
  <si>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</si>
  <si>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</si>
  <si>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</si>
  <si>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</si>
  <si>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</si>
  <si>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</si>
  <si>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</si>
  <si>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</si>
  <si>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</si>
  <si>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</si>
  <si>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</si>
  <si>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</si>
  <si>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</si>
  <si>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</si>
  <si>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</si>
  <si>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</si>
  <si>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</si>
  <si>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</si>
  <si>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</si>
  <si>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</si>
  <si>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</si>
  <si>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</si>
  <si>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</si>
  <si>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</si>
  <si>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</si>
  <si>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</si>
  <si>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</si>
  <si>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</si>
  <si>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</si>
  <si>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</si>
  <si>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</si>
  <si>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</si>
  <si>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</si>
  <si>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</si>
  <si>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</si>
  <si>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</si>
  <si>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</si>
  <si>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</si>
  <si>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</si>
  <si>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</si>
  <si>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</si>
  <si>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</si>
  <si>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</si>
  <si>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</si>
  <si>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</si>
  <si>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</si>
  <si>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</si>
  <si>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</si>
  <si>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</si>
  <si>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</si>
  <si>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</si>
  <si>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</si>
  <si>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</si>
  <si>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</si>
  <si>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</si>
  <si>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</si>
  <si>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</si>
  <si>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</si>
  <si>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</si>
  <si>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</si>
  <si>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</si>
  <si>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</si>
  <si>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</si>
  <si>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</si>
  <si>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</si>
  <si>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</si>
  <si>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</si>
  <si>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</si>
  <si>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</si>
  <si>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</si>
  <si>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</si>
  <si>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</si>
  <si>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</si>
  <si>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</si>
  <si>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</si>
  <si>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</si>
  <si>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</si>
  <si>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</si>
  <si>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</si>
  <si>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</si>
  <si>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</si>
  <si>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</si>
  <si>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</si>
  <si>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</si>
  <si>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</si>
  <si>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</si>
  <si>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</si>
  <si>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</si>
  <si>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</si>
  <si>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</si>
  <si>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</si>
  <si>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</si>
  <si>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</si>
  <si>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</si>
  <si>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</si>
  <si>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</si>
  <si>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</si>
  <si>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</si>
  <si>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</si>
  <si>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</si>
  <si>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</si>
  <si>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</si>
  <si>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</si>
  <si>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</si>
  <si>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</si>
  <si>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</si>
  <si>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</si>
  <si>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</si>
  <si>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</si>
  <si>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</si>
  <si>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</si>
  <si>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</si>
  <si>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</si>
  <si>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</si>
  <si>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</si>
  <si>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</si>
  <si>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</si>
  <si>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</si>
  <si>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</si>
  <si>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</si>
  <si>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</si>
  <si>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</si>
  <si>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</si>
  <si>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</si>
  <si>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</si>
  <si>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</si>
  <si>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</si>
  <si>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</si>
  <si>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</si>
  <si>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</si>
  <si>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</si>
  <si>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</si>
  <si>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</si>
  <si>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</si>
  <si>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</si>
  <si>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</si>
  <si>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</si>
  <si>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</si>
  <si>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</si>
  <si>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</si>
  <si>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</si>
  <si>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</si>
  <si>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</si>
  <si>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</si>
  <si>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</si>
  <si>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</si>
  <si>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</si>
  <si>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</si>
  <si>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</si>
  <si>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</si>
  <si>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</si>
  <si>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</si>
  <si>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</si>
  <si>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</si>
  <si>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</si>
  <si>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</si>
  <si>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</si>
  <si>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</si>
  <si>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</si>
  <si>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</si>
  <si>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</si>
  <si>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</si>
  <si>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</si>
  <si>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</si>
  <si>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</si>
  <si>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</si>
  <si>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</si>
  <si>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</si>
  <si>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</si>
  <si>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</si>
  <si>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</si>
  <si>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</si>
  <si>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</si>
  <si>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</si>
  <si>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</si>
  <si>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</si>
  <si>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</si>
  <si>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</si>
  <si>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</si>
  <si>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</si>
  <si>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</si>
  <si>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</si>
  <si>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</si>
  <si>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</si>
  <si>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</si>
  <si>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</si>
  <si>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</si>
  <si>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</si>
  <si>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</si>
  <si>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</si>
  <si>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</si>
  <si>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</si>
  <si>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</si>
  <si>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</si>
  <si>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</si>
  <si>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</si>
  <si>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</si>
  <si>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</si>
  <si>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</si>
  <si>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</si>
  <si>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</si>
  <si>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</si>
  <si>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</si>
  <si>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</si>
  <si>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</si>
  <si>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</si>
  <si>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</si>
  <si>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</si>
  <si>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</si>
  <si>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</si>
  <si>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</si>
  <si>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</si>
  <si>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</si>
  <si>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</si>
  <si>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</si>
  <si>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</si>
  <si>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</si>
  <si>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</si>
  <si>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</si>
  <si>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</si>
  <si>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</si>
  <si>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</si>
  <si>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</si>
  <si>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</si>
  <si>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</si>
  <si>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</si>
  <si>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</si>
  <si>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</si>
  <si>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</si>
  <si>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</si>
  <si>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</si>
  <si>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</si>
  <si>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</si>
  <si>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</si>
  <si>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</si>
  <si>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</si>
  <si>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</si>
  <si>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</si>
  <si>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</si>
  <si>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</si>
  <si>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2.2.1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</si>
  <si>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</si>
  <si>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</si>
  <si>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</si>
  <si>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</si>
  <si>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</si>
  <si>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</si>
  <si>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</si>
  <si>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</si>
  <si>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</si>
  <si>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</si>
  <si>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</si>
  <si>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Ед.измерения лист Показатели (факт)
/unit_for_List02/</t>
  </si>
  <si>
    <t>2.2.2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</si>
  <si>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</si>
  <si>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</si>
  <si>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</si>
  <si>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</si>
  <si>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</si>
  <si>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</si>
  <si>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</si>
  <si>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</si>
  <si>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</si>
  <si>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</si>
  <si>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</si>
  <si>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</si>
  <si>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c</t>
  </si>
  <si>
    <t>et_List05_1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</si>
  <si>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</si>
  <si>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</si>
  <si>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</si>
  <si>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</si>
  <si>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</si>
  <si>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</si>
  <si>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</si>
  <si>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</si>
  <si>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</si>
  <si>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</si>
  <si>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</si>
  <si>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</si>
  <si>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</si>
  <si>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</si>
  <si>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</si>
  <si>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</si>
  <si>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</si>
  <si>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</si>
  <si>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</si>
  <si>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Расход электороэнергии на поставку 1 м3 холодной воды</t>
  </si>
  <si>
    <t>Показатели, подлежащие раскрытию организациями, осуществляющими водоотведение</t>
  </si>
  <si>
    <t>Система водоотведения</t>
  </si>
  <si>
    <t>Удельный расход электроэнергии на водоотведение сточных вод</t>
  </si>
  <si>
    <t>Удельный расход электроэнергии на очистку сточных вод</t>
  </si>
  <si>
    <t>Расходы на оплату услуг по приему, транспортировке и очистке сточных вод другими организациями</t>
  </si>
  <si>
    <t>Убытки от продажи товаров и услуг по регулируемому виду деятельности</t>
  </si>
  <si>
    <t>Объем сточных вод, принятых от потребителей оказываемых услуг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</si>
  <si>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</si>
  <si>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</si>
  <si>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Объем приобретаемой электрической энергии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</si>
  <si>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</si>
  <si>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</si>
  <si>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</si>
  <si>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</si>
  <si>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</si>
  <si>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</si>
  <si>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</si>
  <si>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</si>
  <si>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</si>
  <si>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</si>
  <si>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</si>
  <si>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</si>
  <si>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</si>
  <si>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</si>
  <si>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</si>
  <si>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4.6</t>
  </si>
  <si>
    <t>4.7</t>
  </si>
  <si>
    <t>Средняя продолжительность рассмотрения заявлений о подключении, дней</t>
  </si>
  <si>
    <t>Адрес страницы официального сайта организации в сети интернет, на которой размещена раскрываемая информация</t>
  </si>
  <si>
    <t>Количество засоров на самотечных сетях, единиц на километр</t>
  </si>
  <si>
    <t>Аварийность на канализационных сетях, единиц на километр**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</si>
  <si>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</si>
  <si>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3 к приказу ФСТ России от 15 мая 2013 г. N 129, Форма 3.5</t>
  </si>
  <si>
    <t>Приложение 3 к приказу ФСТ России от 15 мая 2013 г. N 129, Форма 3.11</t>
  </si>
  <si>
    <t>Приложение 3 к приказу ФСТ России от 15 мая 2013 г. N 129, Форма 3.6</t>
  </si>
  <si>
    <t>Приложение 3 к приказу ФСТ России от 15 мая 2013 г. N 129, Форма 3.7</t>
  </si>
  <si>
    <t>водоотведение, в том числе очистка сточных вод и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</si>
  <si>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</si>
  <si>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</si>
  <si>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1.1</t>
  </si>
  <si>
    <t>8.1</t>
  </si>
  <si>
    <t>10.1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</si>
  <si>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</si>
  <si>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</si>
  <si>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</si>
  <si>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</si>
  <si>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</si>
  <si>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</si>
  <si>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</si>
  <si>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</si>
  <si>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</si>
  <si>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</si>
  <si>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</si>
  <si>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водоотведения и очистки сточных вод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</si>
  <si>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</si>
  <si>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</si>
  <si>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</si>
  <si>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</si>
  <si>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</si>
  <si>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</si>
  <si>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</si>
  <si>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</si>
  <si>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</si>
  <si>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</si>
  <si>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</si>
  <si>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</si>
  <si>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</si>
  <si>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</si>
  <si>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</si>
  <si>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</si>
  <si>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</si>
  <si>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</si>
  <si>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</si>
  <si>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</si>
  <si>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</si>
  <si>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</si>
  <si>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</si>
  <si>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</si>
  <si>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</si>
  <si>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</si>
  <si>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</si>
  <si>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</si>
  <si>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</si>
  <si>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</si>
  <si>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</si>
  <si>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</si>
  <si>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</si>
  <si>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</si>
  <si>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</si>
  <si>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</si>
  <si>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</si>
  <si>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</si>
  <si>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</si>
  <si>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</si>
  <si>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</si>
  <si>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</si>
  <si>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</si>
  <si>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</si>
  <si>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</si>
  <si>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</si>
  <si>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</si>
  <si>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</si>
  <si>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</si>
  <si>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</si>
  <si>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</si>
  <si>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</si>
  <si>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</si>
  <si>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</si>
  <si>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</si>
  <si>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</si>
  <si>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</si>
  <si>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</si>
  <si>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</si>
  <si>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</si>
  <si>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</si>
  <si>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</si>
  <si>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</si>
  <si>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</si>
  <si>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</si>
  <si>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</si>
  <si>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</si>
  <si>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</si>
  <si>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</si>
  <si>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</si>
  <si>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</si>
  <si>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</si>
  <si>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</si>
  <si>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</si>
  <si>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</si>
  <si>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</si>
  <si>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</si>
  <si>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</si>
  <si>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</si>
  <si>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</si>
  <si>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</si>
  <si>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</si>
  <si>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</si>
  <si>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</si>
  <si>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</si>
  <si>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</si>
  <si>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</si>
  <si>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</si>
  <si>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</si>
  <si>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</si>
  <si>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</si>
  <si>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</si>
  <si>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</si>
  <si>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</si>
  <si>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</si>
  <si>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</si>
  <si>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</si>
  <si>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</si>
  <si>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</si>
  <si>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</si>
  <si>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</si>
  <si>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</si>
  <si>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</si>
  <si>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</si>
  <si>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</si>
  <si>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</si>
  <si>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</si>
  <si>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</si>
  <si>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</si>
  <si>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28792615</t>
  </si>
  <si>
    <t>7205011944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</si>
  <si>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</si>
  <si>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</si>
  <si>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</si>
  <si>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</si>
  <si>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</si>
  <si>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</si>
  <si>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</si>
  <si>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</si>
  <si>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</si>
  <si>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</si>
  <si>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</si>
  <si>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</si>
  <si>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</si>
  <si>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</si>
  <si>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</si>
  <si>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</si>
  <si>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</si>
  <si>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</si>
  <si>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</si>
  <si>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</si>
  <si>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</si>
  <si>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</si>
  <si>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</si>
  <si>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</si>
  <si>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</si>
  <si>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</si>
  <si>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</si>
  <si>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</si>
  <si>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</si>
  <si>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</si>
  <si>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</si>
  <si>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</si>
  <si>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</si>
  <si>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</si>
  <si>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</si>
  <si>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</si>
  <si>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</si>
  <si>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</si>
  <si>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</si>
  <si>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</si>
  <si>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</si>
  <si>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</si>
  <si>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</si>
  <si>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</si>
  <si>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</si>
  <si>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</si>
  <si>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</si>
  <si>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</si>
  <si>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</si>
  <si>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</si>
  <si>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</si>
  <si>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</si>
  <si>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</si>
  <si>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</si>
  <si>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</si>
  <si>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</si>
  <si>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</si>
  <si>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</si>
  <si>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</si>
  <si>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</si>
  <si>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</si>
  <si>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</si>
  <si>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</si>
  <si>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</si>
  <si>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</si>
  <si>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</si>
  <si>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</si>
  <si>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</si>
  <si>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</si>
  <si>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</si>
  <si>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</si>
  <si>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</si>
  <si>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</si>
  <si>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</si>
  <si>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</si>
  <si>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</si>
  <si>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</si>
  <si>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</si>
  <si>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</si>
  <si>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</si>
  <si>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</si>
  <si>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</si>
  <si>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</si>
  <si>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</si>
  <si>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</si>
  <si>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</si>
  <si>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</si>
  <si>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</si>
  <si>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</si>
  <si>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</si>
  <si>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</si>
  <si>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</si>
  <si>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</si>
  <si>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</si>
  <si>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</si>
  <si>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</si>
  <si>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</si>
  <si>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</si>
  <si>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</si>
  <si>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</si>
  <si>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</si>
  <si>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</si>
  <si>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</si>
  <si>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</si>
  <si>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</si>
  <si>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</si>
  <si>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</si>
  <si>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</si>
  <si>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</si>
  <si>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</si>
  <si>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</si>
  <si>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</si>
  <si>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</si>
  <si>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</si>
  <si>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</si>
  <si>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</si>
  <si>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</si>
  <si>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</si>
  <si>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</si>
  <si>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</si>
  <si>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</si>
  <si>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</si>
  <si>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</si>
  <si>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</si>
  <si>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</si>
  <si>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</si>
  <si>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</si>
  <si>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</si>
  <si>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</si>
  <si>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</si>
  <si>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</si>
  <si>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</si>
  <si>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</si>
  <si>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</si>
  <si>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</si>
  <si>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</si>
  <si>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</si>
  <si>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</si>
  <si>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</si>
  <si>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</si>
  <si>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</si>
  <si>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</si>
  <si>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</si>
  <si>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</si>
  <si>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</si>
  <si>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</si>
  <si>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</si>
  <si>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</si>
  <si>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</si>
  <si>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</si>
  <si>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</si>
  <si>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</si>
  <si>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</si>
  <si>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</si>
  <si>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</si>
  <si>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</si>
  <si>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</si>
  <si>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</si>
  <si>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</si>
  <si>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</si>
  <si>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</si>
  <si>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</si>
  <si>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</si>
  <si>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</si>
  <si>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</si>
  <si>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</si>
  <si>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</si>
  <si>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</si>
  <si>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</si>
  <si>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</si>
  <si>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</si>
  <si>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</si>
  <si>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</si>
  <si>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</si>
  <si>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</si>
  <si>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</si>
  <si>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</si>
  <si>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</si>
  <si>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</si>
  <si>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</si>
  <si>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</si>
  <si>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</si>
  <si>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</si>
  <si>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</si>
  <si>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</si>
  <si>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</si>
  <si>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</si>
  <si>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</si>
  <si>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</si>
  <si>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</si>
  <si>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</si>
  <si>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</si>
  <si>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</si>
  <si>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</si>
  <si>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</si>
  <si>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</si>
  <si>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</si>
  <si>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</si>
  <si>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</si>
  <si>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</si>
  <si>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</si>
  <si>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</si>
  <si>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</si>
  <si>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</si>
  <si>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</si>
  <si>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</si>
  <si>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</si>
  <si>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</si>
  <si>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</si>
  <si>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</si>
  <si>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</si>
  <si>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</si>
  <si>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</si>
  <si>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</si>
  <si>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</si>
  <si>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</si>
  <si>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</si>
  <si>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</si>
  <si>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</si>
  <si>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</si>
  <si>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</si>
  <si>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</si>
  <si>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</si>
  <si>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</si>
  <si>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</si>
  <si>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</si>
  <si>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</si>
  <si>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</si>
  <si>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</si>
  <si>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</si>
  <si>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</si>
  <si>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</si>
  <si>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</si>
  <si>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</si>
  <si>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</si>
  <si>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</si>
  <si>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</si>
  <si>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</si>
  <si>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</si>
  <si>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</si>
  <si>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</si>
  <si>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</si>
  <si>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</si>
  <si>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</si>
  <si>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</si>
  <si>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</si>
  <si>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</si>
  <si>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</si>
  <si>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</si>
  <si>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</si>
  <si>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</si>
  <si>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</si>
  <si>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</si>
  <si>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</si>
  <si>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</si>
  <si>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</si>
  <si>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</si>
  <si>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</si>
  <si>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</si>
  <si>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</si>
  <si>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</si>
  <si>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</si>
  <si>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</si>
  <si>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</si>
  <si>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</si>
  <si>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</si>
  <si>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</si>
  <si>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</si>
  <si>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</si>
  <si>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</si>
  <si>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</si>
  <si>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</si>
  <si>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</si>
  <si>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</si>
  <si>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</si>
  <si>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</si>
  <si>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</si>
  <si>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</si>
  <si>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</si>
  <si>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</si>
  <si>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</si>
  <si>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</si>
  <si>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</si>
  <si>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</si>
  <si>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</si>
  <si>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</si>
  <si>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</si>
  <si>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</si>
  <si>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</si>
  <si>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</si>
  <si>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</si>
  <si>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</si>
  <si>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</si>
  <si>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</si>
  <si>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</si>
  <si>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</si>
  <si>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</si>
  <si>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</si>
  <si>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</si>
  <si>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</si>
  <si>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</si>
  <si>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</si>
  <si>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</si>
  <si>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</si>
  <si>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</si>
  <si>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</si>
  <si>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</si>
  <si>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</si>
  <si>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</si>
  <si>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</si>
  <si>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</si>
  <si>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</si>
  <si>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</si>
  <si>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</si>
  <si>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</si>
  <si>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</si>
  <si>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</si>
  <si>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</si>
  <si>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</si>
  <si>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</si>
  <si>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</si>
  <si>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</si>
  <si>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</si>
  <si>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</si>
  <si>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</si>
  <si>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</si>
  <si>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</si>
  <si>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</si>
  <si>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</si>
  <si>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</si>
  <si>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</si>
  <si>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</si>
  <si>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</si>
  <si>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</si>
  <si>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</si>
  <si>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</si>
  <si>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</si>
  <si>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</si>
  <si>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</si>
  <si>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</si>
  <si>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</si>
  <si>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</si>
  <si>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</si>
  <si>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</si>
  <si>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</si>
  <si>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</si>
  <si>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</si>
  <si>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</si>
  <si>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</si>
  <si>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</si>
  <si>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</si>
  <si>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</si>
  <si>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</si>
  <si>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</si>
  <si>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</si>
  <si>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</si>
  <si>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</si>
  <si>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</si>
  <si>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</si>
  <si>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</si>
  <si>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</si>
  <si>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</si>
  <si>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</si>
  <si>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</si>
  <si>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</si>
  <si>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</si>
  <si>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</si>
  <si>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</si>
  <si>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</si>
  <si>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</si>
  <si>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</si>
  <si>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</si>
  <si>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</si>
  <si>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</si>
  <si>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</si>
  <si>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</si>
  <si>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</si>
  <si>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</si>
  <si>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</si>
  <si>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</si>
  <si>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</si>
  <si>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</si>
  <si>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</si>
  <si>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</si>
  <si>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</si>
  <si>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</si>
  <si>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</si>
  <si>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</si>
  <si>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</si>
  <si>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</si>
  <si>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</si>
  <si>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</si>
  <si>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</si>
  <si>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</si>
  <si>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</si>
  <si>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</si>
  <si>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</si>
  <si>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</si>
  <si>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</si>
  <si>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</si>
  <si>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</si>
  <si>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</si>
  <si>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</si>
  <si>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</si>
  <si>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</si>
  <si>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</si>
  <si>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</si>
  <si>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</si>
  <si>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</si>
  <si>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</si>
  <si>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</si>
  <si>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</si>
  <si>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</si>
  <si>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</si>
  <si>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</si>
  <si>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</si>
  <si>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</si>
  <si>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</si>
  <si>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</si>
  <si>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</si>
  <si>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</si>
  <si>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</si>
  <si>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</si>
  <si>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</si>
  <si>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</si>
  <si>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</si>
  <si>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</si>
  <si>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</si>
  <si>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</si>
  <si>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</si>
  <si>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</si>
  <si>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</si>
  <si>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</si>
  <si>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</si>
  <si>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</si>
  <si>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</si>
  <si>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</si>
  <si>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</si>
  <si>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</si>
  <si>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</si>
  <si>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</si>
  <si>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</si>
  <si>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</si>
  <si>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</si>
  <si>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</si>
  <si>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</si>
  <si>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</si>
  <si>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</si>
  <si>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</si>
  <si>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</si>
  <si>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</si>
  <si>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</si>
  <si>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</si>
  <si>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</si>
  <si>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</si>
  <si>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</si>
  <si>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</si>
  <si>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</si>
  <si>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</si>
  <si>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</si>
  <si>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</si>
  <si>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</si>
  <si>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</si>
  <si>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</si>
  <si>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</si>
  <si>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</si>
  <si>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</si>
  <si>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</si>
  <si>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</si>
  <si>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</si>
  <si>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</si>
  <si>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</si>
  <si>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</si>
  <si>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</si>
  <si>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</si>
  <si>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</si>
  <si>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</si>
  <si>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</si>
  <si>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</si>
  <si>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</si>
  <si>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</si>
  <si>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</si>
  <si>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</si>
  <si>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</si>
  <si>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</si>
  <si>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</si>
  <si>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</si>
  <si>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</si>
  <si>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</si>
  <si>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</si>
  <si>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</si>
  <si>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</si>
  <si>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</si>
  <si>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</si>
  <si>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</si>
  <si>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</si>
  <si>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</si>
  <si>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</si>
  <si>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</si>
  <si>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</si>
  <si>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</si>
  <si>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</si>
  <si>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</si>
  <si>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</si>
  <si>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</si>
  <si>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</si>
  <si>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</si>
  <si>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</si>
  <si>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</si>
  <si>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</si>
  <si>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</si>
  <si>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</si>
  <si>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</si>
  <si>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</si>
  <si>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</si>
  <si>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</si>
  <si>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</si>
  <si>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</si>
  <si>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</si>
  <si>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</si>
  <si>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</si>
  <si>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</si>
  <si>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</si>
  <si>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</si>
  <si>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</si>
  <si>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</si>
  <si>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</si>
  <si>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</si>
  <si>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</si>
  <si>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</si>
  <si>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</si>
  <si>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</si>
  <si>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</si>
  <si>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</si>
  <si>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</si>
  <si>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</si>
  <si>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</si>
  <si>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</si>
  <si>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</si>
  <si>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</si>
  <si>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</si>
  <si>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</si>
  <si>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</si>
  <si>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</si>
  <si>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</si>
  <si>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</si>
  <si>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</si>
  <si>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</si>
  <si>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</si>
  <si>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</si>
  <si>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</si>
  <si>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</si>
  <si>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</si>
  <si>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</si>
  <si>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</si>
  <si>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</si>
  <si>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</si>
  <si>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</si>
  <si>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</si>
  <si>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</si>
  <si>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</si>
  <si>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</si>
  <si>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</si>
  <si>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</si>
  <si>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</si>
  <si>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</si>
  <si>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</si>
  <si>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</si>
  <si>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</si>
  <si>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</si>
  <si>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</si>
  <si>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</si>
  <si>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</si>
  <si>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</si>
  <si>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</si>
  <si>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</si>
  <si>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</si>
  <si>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</si>
  <si>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</si>
  <si>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</si>
  <si>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</si>
  <si>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</si>
  <si>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</si>
  <si>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</si>
  <si>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</si>
  <si>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</si>
  <si>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</si>
  <si>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</si>
  <si>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</si>
  <si>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</si>
  <si>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</si>
  <si>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</si>
  <si>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</si>
  <si>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</si>
  <si>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</si>
  <si>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</si>
  <si>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</si>
  <si>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</si>
  <si>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</si>
  <si>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</si>
  <si>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</si>
  <si>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</si>
  <si>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</si>
  <si>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</si>
  <si>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</si>
  <si>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</si>
  <si>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</si>
  <si>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</si>
  <si>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</si>
  <si>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</si>
  <si>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</si>
  <si>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</si>
  <si>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</si>
  <si>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</si>
  <si>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</si>
  <si>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</si>
  <si>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</si>
  <si>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</si>
  <si>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</si>
  <si>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</si>
  <si>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</si>
  <si>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</si>
  <si>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</si>
  <si>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</si>
  <si>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</si>
  <si>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</si>
  <si>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</si>
  <si>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</si>
  <si>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</si>
  <si>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</si>
  <si>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</si>
  <si>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</si>
  <si>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</si>
  <si>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</si>
  <si>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</si>
  <si>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</si>
  <si>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</si>
  <si>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</si>
  <si>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</si>
  <si>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</si>
  <si>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Нагибина Вероника Владимировна</t>
  </si>
  <si>
    <t>(3452) 520 457</t>
  </si>
  <si>
    <t>(3452) 520 454</t>
  </si>
  <si>
    <t>Централизованная система водоотведения</t>
  </si>
  <si>
    <t>О</t>
  </si>
  <si>
    <t>2.14.1</t>
  </si>
  <si>
    <t>2.14.2</t>
  </si>
  <si>
    <t>2.14.3</t>
  </si>
  <si>
    <t>2.14.4</t>
  </si>
  <si>
    <t>внереализационные расходы</t>
  </si>
  <si>
    <t>налог на имущество</t>
  </si>
  <si>
    <t>аренда земли</t>
  </si>
  <si>
    <t>www.vodokanal.info</t>
  </si>
  <si>
    <t>http://www.vodokanal.info/about/information/</t>
  </si>
  <si>
    <t>9.11</t>
  </si>
  <si>
    <t>Объем неучтенных сточных вод</t>
  </si>
  <si>
    <t xml:space="preserve">тыс. м3/сут </t>
  </si>
  <si>
    <t>9.12</t>
  </si>
  <si>
    <t>то же в % от объема производства</t>
  </si>
  <si>
    <t>9.13</t>
  </si>
  <si>
    <t>Удельный вес сетей водоотведения, нуждающихся в замене</t>
  </si>
  <si>
    <t>9.14</t>
  </si>
  <si>
    <t>Эффективность использования электроэнергии на объектах водоотведения</t>
  </si>
  <si>
    <t>кВтчас/м3</t>
  </si>
  <si>
    <t>9.15</t>
  </si>
  <si>
    <t>Обеспеченность населения города централизованным водоотведением</t>
  </si>
  <si>
    <t>9.16</t>
  </si>
  <si>
    <t>Количество внеплановых отключений на 1 км сетей водоотведения в год</t>
  </si>
  <si>
    <t>ед./км</t>
  </si>
  <si>
    <t>9.17</t>
  </si>
  <si>
    <t>Степень износа сетей водоотведения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</si>
  <si>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</si>
  <si>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</si>
  <si>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</si>
  <si>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</si>
  <si>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</si>
  <si>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</si>
  <si>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</si>
  <si>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28277194</t>
  </si>
  <si>
    <t>МУП ЖКХ "Заречье"</t>
  </si>
  <si>
    <t>7207012950</t>
  </si>
  <si>
    <t>28966128</t>
  </si>
  <si>
    <t>УЭСО АО "Транснефть-Сибирь"</t>
  </si>
  <si>
    <t>720343002</t>
  </si>
  <si>
    <t>29.09.2011</t>
  </si>
  <si>
    <t>01.01.2012</t>
  </si>
  <si>
    <t>31.12.2016</t>
  </si>
  <si>
    <t>Тюменская городская Дума</t>
  </si>
  <si>
    <t>Администрация города Тюмени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</si>
  <si>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</si>
  <si>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1, 2-ая очередь канализационных очистных сооружений (КОС). Регулирование подачи воздуха в аэротенки. Самотечный трубопровод и камера 24</t>
  </si>
  <si>
    <t>Канализационный коллектор Д=300 мм на Д=400 мм, L=100 п.м. по ул. Червишевский тракт от жилого дома 94 на участке вдоль ул. Червишевский тракт, 88</t>
  </si>
  <si>
    <t>Канализационный коллектор Д=300 мм на Д=400 мм, L=400 п.м. по ул. Червишевский тракт, папанинцев, Совхозной (участков от ул. Червишевский тракт, 68 до ул. Тимирязева)</t>
  </si>
  <si>
    <t>Сеть канализации Д=200 мм на Д=225 мм, L=180 п.м. от ул. Минская, 15 до коллектора по ул. Харьковская</t>
  </si>
  <si>
    <t>31.12.2014</t>
  </si>
  <si>
    <t>31.12.2015</t>
  </si>
  <si>
    <t>01.01.2014</t>
  </si>
  <si>
    <t>01.01.2015</t>
  </si>
  <si>
    <t>31.12.2020</t>
  </si>
  <si>
    <t>10.2</t>
  </si>
  <si>
    <t>Инвестиционная программа ООО "Тюмень Водоканал" по развитию системы коммунальной инфраструктуры, используемой для производства товаров (оказания услуг) в целях обеспечения водоснабжения, водоотведения и очистки сточных вод города Тюмени на 2012-2020гг. (в ред. от 25.12.2012г. №980; от 26.12.2013г. №69; от 30.04.2015г. №299)</t>
  </si>
  <si>
    <t>АО "ГУ ЖКХ"</t>
  </si>
  <si>
    <t>5116000922</t>
  </si>
  <si>
    <t>2.14.5</t>
  </si>
  <si>
    <t>2.14.6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</si>
  <si>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</si>
  <si>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</si>
  <si>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</si>
  <si>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</si>
  <si>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</si>
  <si>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</si>
  <si>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</si>
  <si>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</si>
  <si>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возмещение за сети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</si>
  <si>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</si>
  <si>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</si>
  <si>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</si>
  <si>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</si>
  <si>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</si>
  <si>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</si>
  <si>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</si>
  <si>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</si>
  <si>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</si>
  <si>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затраты на ремонт безхозяйных сетей</t>
  </si>
  <si>
    <t xml:space="preserve">  --</t>
  </si>
  <si>
    <t>ПАО "Птицефабрика "Боровская"</t>
  </si>
  <si>
    <t xml:space="preserve"> -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</si>
  <si>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</si>
  <si>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</si>
  <si>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</si>
  <si>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</si>
  <si>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</si>
  <si>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</si>
  <si>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</si>
  <si>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</si>
  <si>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</si>
  <si>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</si>
  <si>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26375311</t>
  </si>
  <si>
    <t>МУ по ОСС и Н "Падунское"</t>
  </si>
  <si>
    <t>7215009831</t>
  </si>
  <si>
    <t>ООО "СИБУР Тобольск"</t>
  </si>
  <si>
    <t>29.03.2016</t>
  </si>
  <si>
    <t>http://www.vodokanal.info/about/information/2015/</t>
  </si>
  <si>
    <t>Шпагина Ольга Валентиновна</t>
  </si>
  <si>
    <t>начальник отдела тарифообразования</t>
  </si>
  <si>
    <t>o.shpagina@rosvodokanal.ru</t>
  </si>
  <si>
    <t>по п.2 "Себестоимость производимых товаров (оказанных услуг) по регулируемому виду деятельности, п.2.14.11. "Сбытовые расходы гаранитирующих организаций" расходы- с учетом величины восстановления резерва по сомнительным долгам в размере 38 544 т.р.</t>
  </si>
  <si>
    <t xml:space="preserve"> по статье "Расходы на капитальный и текущий ремонт основных производственных средств" (лист "Показатели(факт)) стр.2.12.в размере 23 274,75тыс.руб. не учитывают средства на капитальный ремонт за счет чистой прибыли в размере 1501,186руб.</t>
  </si>
  <si>
    <t>27.04.2016</t>
  </si>
  <si>
    <t>Финансирование справочно 11 467,67 тыс.руб.</t>
  </si>
  <si>
    <t>Нет доступных обновлений для шаблона с кодом JKH.OPEN.INFO.BALANCE.VO!</t>
  </si>
  <si>
    <t>АО "Водоканал"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</si>
  <si>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</si>
  <si>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</si>
  <si>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</si>
  <si>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</si>
  <si>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</si>
  <si>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</si>
  <si>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Филиал ФГБУ "ЦЖКУ" МИНОБОРОНЫ РОССИИ (по ЦВО)</t>
  </si>
  <si>
    <t>667043001</t>
  </si>
  <si>
    <t>АО "ПРОДО Тюменский бройлер"</t>
  </si>
  <si>
    <t>26522800</t>
  </si>
  <si>
    <t>7736186950</t>
  </si>
  <si>
    <t>860202001</t>
  </si>
  <si>
    <t>АО "Аэропорт Рощино"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</si>
  <si>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</si>
  <si>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</si>
  <si>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</si>
  <si>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</si>
  <si>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</si>
  <si>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</si>
  <si>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ПАО "Фортум"</t>
  </si>
  <si>
    <t>745301001</t>
  </si>
  <si>
    <t>Публичное акционерное общество "Тюменские моторостроители"</t>
  </si>
  <si>
    <t>МП "Городские водопроводно-канализационные сети"</t>
  </si>
  <si>
    <t>Голышмановский</t>
  </si>
  <si>
    <t>71702000</t>
  </si>
  <si>
    <t>722001001</t>
  </si>
  <si>
    <t>26375342</t>
  </si>
  <si>
    <t>Сладковское МУП ЖКХ</t>
  </si>
  <si>
    <t>7221001460</t>
  </si>
  <si>
    <t>Оказание услуг в сфере очистки сточных вод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</si>
  <si>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</si>
  <si>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</si>
  <si>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</si>
  <si>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</si>
  <si>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</si>
  <si>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</si>
  <si>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</si>
  <si>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</si>
  <si>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</si>
  <si>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</si>
  <si>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</si>
  <si>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</si>
  <si>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</si>
  <si>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</si>
  <si>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</si>
  <si>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</si>
  <si>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26551662</t>
  </si>
  <si>
    <t>997150001</t>
  </si>
  <si>
    <t>Показатели (факт)!G60</t>
  </si>
  <si>
    <t>Не верно указана гиперссылка на адрес сайта в сети интернет!</t>
  </si>
  <si>
    <t>Предупреждение</t>
  </si>
  <si>
    <t>Ссылки на публикации!K12</t>
  </si>
  <si>
    <t>Ссылки на публикации!K14</t>
  </si>
  <si>
    <t>Ссылки на публикации!K17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</si>
</sst>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56" fillId="0" borderId="0"/>
    <xf numFmtId="0" fontId="22" fillId="0" borderId="0"/>
    <xf numFmtId="0" fontId="56" fillId="0" borderId="0"/>
    <xf numFmtId="0" fontId="22" fillId="0" borderId="0"/>
    <xf numFmtId="0" fontId="57" fillId="0" borderId="0"/>
    <xf numFmtId="0" fontId="56" fillId="0" borderId="0"/>
    <xf numFmtId="0" fontId="57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70" applyNumberFormat="0" applyFill="0" applyAlignment="0" applyProtection="0"/>
    <xf numFmtId="0" fontId="64" fillId="0" borderId="71" applyNumberFormat="0" applyFill="0" applyAlignment="0" applyProtection="0"/>
    <xf numFmtId="0" fontId="65" fillId="0" borderId="72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73" applyNumberFormat="0" applyAlignment="0" applyProtection="0"/>
    <xf numFmtId="0" fontId="70" fillId="23" borderId="74" applyNumberFormat="0" applyAlignment="0" applyProtection="0"/>
    <xf numFmtId="0" fontId="71" fillId="0" borderId="75" applyNumberFormat="0" applyFill="0" applyAlignment="0" applyProtection="0"/>
    <xf numFmtId="0" fontId="72" fillId="24" borderId="76" applyNumberFormat="0" applyAlignment="0" applyProtection="0"/>
    <xf numFmtId="0" fontId="73" fillId="0" borderId="0" applyNumberFormat="0" applyFill="0" applyBorder="0" applyAlignment="0" applyProtection="0"/>
    <xf numFmtId="0" fontId="5" fillId="25" borderId="77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78" applyNumberFormat="0" applyFill="0" applyAlignment="0" applyProtection="0"/>
    <xf numFmtId="0" fontId="7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45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2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2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0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0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8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1" xfId="78" applyNumberFormat="1" applyFont="1" applyFill="1" applyBorder="1" applyAlignment="1" applyProtection="1">
      <alignment horizontal="center" vertical="center" wrapText="1"/>
    </xf>
    <xf numFmtId="49" fontId="24" fillId="5" borderId="12" xfId="71" applyFont="1" applyFill="1" applyBorder="1" applyAlignment="1" applyProtection="1">
      <alignment vertical="center" wrapText="1"/>
    </xf>
    <xf numFmtId="49" fontId="20" fillId="5" borderId="13" xfId="71" applyFont="1" applyFill="1" applyBorder="1" applyAlignment="1">
      <alignment horizontal="left" vertical="center" wrapText="1"/>
    </xf>
    <xf numFmtId="49" fontId="20" fillId="5" borderId="14" xfId="71" applyFont="1" applyFill="1" applyBorder="1" applyAlignment="1">
      <alignment horizontal="left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6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0" xfId="64" applyNumberFormat="1" applyFont="1" applyFill="1" applyBorder="1" applyAlignment="1" applyProtection="1">
      <alignment horizontal="center" vertical="center" wrapText="1"/>
    </xf>
    <xf numFmtId="49" fontId="42" fillId="8" borderId="10" xfId="64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horizontal="center" vertical="center" wrapText="1"/>
    </xf>
    <xf numFmtId="49" fontId="42" fillId="17" borderId="10" xfId="64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8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1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58" fillId="0" borderId="0" xfId="85" applyFont="1" applyFill="1" applyAlignment="1" applyProtection="1">
      <alignment vertical="center" wrapText="1"/>
    </xf>
    <xf numFmtId="49" fontId="58" fillId="0" borderId="0" xfId="0" applyFont="1">
      <alignment vertical="top"/>
    </xf>
    <xf numFmtId="0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Alignment="1" applyProtection="1">
      <alignment horizontal="left" vertical="center" wrapText="1"/>
    </xf>
    <xf numFmtId="14" fontId="58" fillId="5" borderId="0" xfId="83" applyNumberFormat="1" applyFont="1" applyFill="1" applyBorder="1" applyAlignment="1" applyProtection="1">
      <alignment horizontal="left" vertical="center" wrapText="1"/>
    </xf>
    <xf numFmtId="14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Border="1" applyAlignment="1" applyProtection="1">
      <alignment horizontal="left" vertical="center" wrapText="1"/>
    </xf>
    <xf numFmtId="49" fontId="58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0" xfId="64" applyNumberFormat="1" applyFont="1" applyFill="1" applyBorder="1" applyAlignment="1" applyProtection="1">
      <alignment horizontal="center" vertical="center" wrapText="1"/>
    </xf>
    <xf numFmtId="0" fontId="58" fillId="0" borderId="8" xfId="85" applyFont="1" applyFill="1" applyBorder="1" applyAlignment="1" applyProtection="1">
      <alignment horizontal="center" vertical="center" wrapText="1"/>
    </xf>
    <xf numFmtId="49" fontId="58" fillId="0" borderId="8" xfId="85" applyNumberFormat="1" applyFont="1" applyFill="1" applyBorder="1" applyAlignment="1" applyProtection="1">
      <alignment horizontal="left" vertical="center" wrapText="1"/>
    </xf>
    <xf numFmtId="49" fontId="32" fillId="5" borderId="17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34" xfId="0" applyBorder="1">
      <alignment vertical="top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0" fillId="0" borderId="36" xfId="0" applyBorder="1">
      <alignment vertical="top"/>
    </xf>
    <xf numFmtId="0" fontId="58" fillId="0" borderId="0" xfId="83" applyFont="1" applyAlignment="1" applyProtection="1">
      <alignment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37" xfId="0" applyFill="1" applyBorder="1" applyProtection="1">
      <alignment vertical="top"/>
    </xf>
    <xf numFmtId="14" fontId="5" fillId="0" borderId="21" xfId="84" applyNumberFormat="1" applyFont="1" applyFill="1" applyBorder="1" applyAlignment="1" applyProtection="1">
      <alignment horizontal="center" vertical="center" wrapText="1"/>
    </xf>
    <xf numFmtId="0" fontId="0" fillId="5" borderId="22" xfId="78" applyNumberFormat="1" applyFont="1" applyFill="1" applyBorder="1" applyAlignment="1" applyProtection="1">
      <alignment horizontal="center" vertical="center" wrapText="1"/>
    </xf>
    <xf numFmtId="49" fontId="0" fillId="0" borderId="37" xfId="0" applyBorder="1">
      <alignment vertical="top"/>
    </xf>
    <xf numFmtId="49" fontId="0" fillId="0" borderId="3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37" xfId="76" applyFont="1" applyBorder="1" applyAlignment="1" applyProtection="1">
      <alignment vertical="center" wrapText="1"/>
    </xf>
    <xf numFmtId="49" fontId="31" fillId="18" borderId="3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39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1"/>
    </xf>
    <xf numFmtId="0" fontId="56" fillId="0" borderId="37" xfId="52" applyBorder="1"/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9" fontId="7" fillId="5" borderId="8" xfId="0" applyNumberFormat="1" applyFont="1" applyFill="1" applyBorder="1" applyAlignment="1" applyProtection="1">
      <alignment horizontal="center" vertical="center" wrapText="1"/>
    </xf>
    <xf numFmtId="49" fontId="31" fillId="18" borderId="23" xfId="0" applyFont="1" applyFill="1" applyBorder="1" applyAlignment="1" applyProtection="1">
      <alignment horizontal="left" vertical="center"/>
    </xf>
    <xf numFmtId="49" fontId="31" fillId="18" borderId="24" xfId="0" applyFont="1" applyFill="1" applyBorder="1" applyAlignment="1" applyProtection="1">
      <alignment horizontal="left" vertical="center" indent="1"/>
    </xf>
    <xf numFmtId="49" fontId="7" fillId="18" borderId="21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" fillId="0" borderId="37" xfId="85" applyFont="1" applyFill="1" applyBorder="1" applyAlignment="1" applyProtection="1">
      <alignment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59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59" fillId="0" borderId="0" xfId="76" applyFont="1" applyFill="1" applyBorder="1" applyAlignment="1" applyProtection="1">
      <alignment vertical="center"/>
    </xf>
    <xf numFmtId="49" fontId="5" fillId="0" borderId="37" xfId="0" applyFont="1" applyBorder="1">
      <alignment vertical="top"/>
    </xf>
    <xf numFmtId="49" fontId="5" fillId="0" borderId="0" xfId="0" applyFont="1">
      <alignment vertical="top"/>
    </xf>
    <xf numFmtId="0" fontId="59" fillId="0" borderId="3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25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36" xfId="85" applyFont="1" applyFill="1" applyBorder="1" applyAlignment="1" applyProtection="1">
      <alignment vertical="center" wrapText="1"/>
    </xf>
    <xf numFmtId="0" fontId="59" fillId="0" borderId="36" xfId="52" applyFont="1" applyBorder="1"/>
    <xf numFmtId="0" fontId="59" fillId="5" borderId="0" xfId="52" applyNumberFormat="1" applyFont="1" applyFill="1" applyBorder="1" applyAlignment="1" applyProtection="1">
      <alignment horizontal="right"/>
    </xf>
    <xf numFmtId="0" fontId="59" fillId="5" borderId="0" xfId="52" applyNumberFormat="1" applyFont="1" applyFill="1" applyBorder="1" applyAlignment="1" applyProtection="1"/>
    <xf numFmtId="0" fontId="58" fillId="5" borderId="37" xfId="52" applyNumberFormat="1" applyFont="1" applyFill="1" applyBorder="1" applyAlignment="1" applyProtection="1">
      <alignment horizontal="center" wrapText="1"/>
    </xf>
    <xf numFmtId="0" fontId="58" fillId="5" borderId="0" xfId="52" applyNumberFormat="1" applyFont="1" applyFill="1" applyBorder="1" applyAlignment="1" applyProtection="1">
      <alignment horizontal="center" wrapText="1"/>
    </xf>
    <xf numFmtId="0" fontId="58" fillId="5" borderId="37" xfId="52" applyNumberFormat="1" applyFont="1" applyFill="1" applyBorder="1" applyAlignment="1" applyProtection="1"/>
    <xf numFmtId="0" fontId="58" fillId="5" borderId="0" xfId="52" applyNumberFormat="1" applyFont="1" applyFill="1" applyBorder="1" applyAlignment="1" applyProtection="1"/>
    <xf numFmtId="49" fontId="31" fillId="0" borderId="37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2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41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5" fillId="5" borderId="42" xfId="80" applyFont="1" applyFill="1" applyBorder="1" applyAlignment="1" applyProtection="1">
      <alignment horizontal="center" vertical="center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3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0" fontId="5" fillId="0" borderId="43" xfId="85" applyFont="1" applyFill="1" applyBorder="1" applyAlignment="1" applyProtection="1">
      <alignment horizontal="left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 indent="2"/>
    </xf>
    <xf numFmtId="0" fontId="58" fillId="0" borderId="37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4" fontId="5" fillId="11" borderId="44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3" xfId="85" applyFont="1" applyFill="1" applyBorder="1" applyAlignment="1" applyProtection="1">
      <alignment horizontal="left" vertical="center" wrapText="1" inden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0" fontId="5" fillId="5" borderId="35" xfId="85" applyFont="1" applyFill="1" applyBorder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49" fontId="32" fillId="5" borderId="18" xfId="47" applyNumberFormat="1" applyFont="1" applyFill="1" applyBorder="1" applyAlignment="1" applyProtection="1">
      <alignment horizontal="center" vertical="center" wrapText="1"/>
    </xf>
    <xf numFmtId="0" fontId="5" fillId="5" borderId="45" xfId="85" applyFont="1" applyFill="1" applyBorder="1" applyAlignment="1" applyProtection="1">
      <alignment horizontal="center" vertical="center" wrapText="1"/>
    </xf>
    <xf numFmtId="0" fontId="5" fillId="0" borderId="45" xfId="47" applyFont="1" applyFill="1" applyBorder="1" applyAlignment="1" applyProtection="1">
      <alignment horizontal="center" vertical="center" wrapText="1"/>
    </xf>
    <xf numFmtId="49" fontId="32" fillId="5" borderId="34" xfId="47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35" xfId="85" applyFont="1" applyFill="1" applyBorder="1" applyAlignment="1" applyProtection="1">
      <alignment horizontal="left" vertical="center" wrapText="1"/>
    </xf>
    <xf numFmtId="0" fontId="5" fillId="0" borderId="35" xfId="85" applyFont="1" applyFill="1" applyBorder="1" applyAlignment="1" applyProtection="1">
      <alignment horizontal="center" vertical="center" wrapText="1"/>
    </xf>
    <xf numFmtId="4" fontId="5" fillId="10" borderId="47" xfId="85" applyNumberFormat="1" applyFont="1" applyFill="1" applyBorder="1" applyAlignment="1" applyProtection="1">
      <alignment horizontal="right" vertical="center" wrapText="1"/>
    </xf>
    <xf numFmtId="4" fontId="58" fillId="0" borderId="48" xfId="85" applyNumberFormat="1" applyFont="1" applyFill="1" applyBorder="1" applyAlignment="1" applyProtection="1">
      <alignment horizontal="right" vertical="center" wrapText="1"/>
    </xf>
    <xf numFmtId="4" fontId="58" fillId="0" borderId="47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35" xfId="85" applyFont="1" applyFill="1" applyBorder="1" applyAlignment="1" applyProtection="1">
      <alignment horizontal="left" vertical="center" wrapText="1" indent="1"/>
    </xf>
    <xf numFmtId="4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35" xfId="85" applyFont="1" applyFill="1" applyBorder="1" applyAlignment="1" applyProtection="1">
      <alignment horizontal="left" vertical="center" wrapText="1" indent="1"/>
    </xf>
    <xf numFmtId="0" fontId="5" fillId="0" borderId="35" xfId="85" applyFont="1" applyFill="1" applyBorder="1" applyAlignment="1" applyProtection="1">
      <alignment horizontal="left" vertical="center" wrapText="1" indent="2"/>
    </xf>
    <xf numFmtId="0" fontId="5" fillId="0" borderId="35" xfId="85" applyFont="1" applyFill="1" applyBorder="1" applyAlignment="1" applyProtection="1">
      <alignment horizontal="left" vertical="center" wrapText="1" indent="2"/>
    </xf>
    <xf numFmtId="221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47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7" xfId="35" applyNumberFormat="1" applyFont="1" applyFill="1" applyBorder="1" applyAlignment="1" applyProtection="1">
      <alignment horizontal="left" vertical="center" wrapText="1"/>
      <protection locked="0"/>
    </xf>
    <xf numFmtId="0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50" xfId="85" applyFont="1" applyFill="1" applyBorder="1" applyAlignment="1" applyProtection="1">
      <alignment vertical="center" wrapText="1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4" fontId="5" fillId="10" borderId="42" xfId="85" applyNumberFormat="1" applyFont="1" applyFill="1" applyBorder="1" applyAlignment="1" applyProtection="1">
      <alignment horizontal="righ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52" xfId="85" applyNumberFormat="1" applyFont="1" applyFill="1" applyBorder="1" applyAlignment="1" applyProtection="1">
      <alignment horizontal="center" vertical="center" wrapText="1"/>
    </xf>
    <xf numFmtId="0" fontId="5" fillId="11" borderId="5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52" xfId="85" applyFont="1" applyFill="1" applyBorder="1" applyAlignment="1" applyProtection="1">
      <alignment horizontal="center" vertical="center" wrapText="1"/>
    </xf>
    <xf numFmtId="4" fontId="5" fillId="11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0" borderId="52" xfId="85" applyFont="1" applyFill="1" applyBorder="1" applyAlignment="1" applyProtection="1">
      <alignment horizontal="left" vertical="center" wrapText="1" indent="2"/>
    </xf>
    <xf numFmtId="0" fontId="5" fillId="0" borderId="52" xfId="85" applyNumberFormat="1" applyFont="1" applyFill="1" applyBorder="1" applyAlignment="1" applyProtection="1">
      <alignment horizontal="center" vertical="center" wrapText="1"/>
    </xf>
    <xf numFmtId="4" fontId="5" fillId="8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10" borderId="47" xfId="85" applyNumberFormat="1" applyFont="1" applyFill="1" applyBorder="1" applyAlignment="1" applyProtection="1">
      <alignment horizontal="left" vertical="center" wrapText="1"/>
    </xf>
    <xf numFmtId="49" fontId="7" fillId="18" borderId="48" xfId="0" applyFont="1" applyFill="1" applyBorder="1" applyAlignment="1" applyProtection="1">
      <alignment horizontal="center" vertical="center"/>
    </xf>
    <xf numFmtId="49" fontId="31" fillId="18" borderId="51" xfId="0" applyFont="1" applyFill="1" applyBorder="1" applyAlignment="1" applyProtection="1">
      <alignment horizontal="left" vertical="center" indent="1"/>
    </xf>
    <xf numFmtId="49" fontId="5" fillId="5" borderId="53" xfId="78" applyNumberFormat="1" applyFont="1" applyFill="1" applyBorder="1" applyAlignment="1" applyProtection="1">
      <alignment horizontal="center" vertical="center" wrapText="1"/>
    </xf>
    <xf numFmtId="16" fontId="5" fillId="5" borderId="46" xfId="78" applyNumberFormat="1" applyFont="1" applyFill="1" applyBorder="1" applyAlignment="1" applyProtection="1">
      <alignment horizontal="center" vertical="center" wrapText="1"/>
    </xf>
    <xf numFmtId="0" fontId="5" fillId="5" borderId="35" xfId="78" applyNumberFormat="1" applyFont="1" applyFill="1" applyBorder="1" applyAlignment="1" applyProtection="1">
      <alignment horizontal="left" vertical="center" wrapText="1" indent="1"/>
    </xf>
    <xf numFmtId="49" fontId="5" fillId="11" borderId="35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84" applyNumberFormat="1" applyFont="1" applyFill="1" applyBorder="1" applyAlignment="1" applyProtection="1">
      <alignment horizontal="center" vertical="center" wrapText="1"/>
      <protection locked="0"/>
    </xf>
    <xf numFmtId="14" fontId="5" fillId="0" borderId="35" xfId="84" applyNumberFormat="1" applyFont="1" applyFill="1" applyBorder="1" applyAlignment="1" applyProtection="1">
      <alignment horizontal="center" vertical="center" wrapText="1"/>
    </xf>
    <xf numFmtId="49" fontId="5" fillId="11" borderId="47" xfId="78" applyNumberFormat="1" applyFont="1" applyFill="1" applyBorder="1" applyAlignment="1" applyProtection="1">
      <alignment horizontal="left" vertical="center" wrapText="1"/>
      <protection locked="0"/>
    </xf>
    <xf numFmtId="16" fontId="5" fillId="5" borderId="54" xfId="78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49" fontId="5" fillId="11" borderId="43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43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78" applyNumberFormat="1" applyFont="1" applyFill="1" applyBorder="1" applyAlignment="1" applyProtection="1">
      <alignment horizontal="left" vertical="center" wrapText="1"/>
      <protection locked="0"/>
    </xf>
    <xf numFmtId="14" fontId="5" fillId="0" borderId="55" xfId="84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14" fontId="5" fillId="0" borderId="43" xfId="84" applyNumberFormat="1" applyFont="1" applyFill="1" applyBorder="1" applyAlignment="1" applyProtection="1">
      <alignment horizontal="center" vertical="center" wrapText="1"/>
    </xf>
    <xf numFmtId="49" fontId="5" fillId="11" borderId="55" xfId="78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39" fillId="0" borderId="38" xfId="85" applyFont="1" applyFill="1" applyBorder="1" applyAlignment="1" applyProtection="1">
      <alignment vertical="center" wrapText="1"/>
    </xf>
    <xf numFmtId="49" fontId="5" fillId="5" borderId="56" xfId="85" applyNumberFormat="1" applyFont="1" applyFill="1" applyBorder="1" applyAlignment="1" applyProtection="1">
      <alignment horizontal="center" vertical="center" wrapText="1"/>
    </xf>
    <xf numFmtId="0" fontId="5" fillId="0" borderId="39" xfId="85" applyFont="1" applyFill="1" applyBorder="1" applyAlignment="1" applyProtection="1">
      <alignment horizontal="left" vertical="center" wrapText="1"/>
    </xf>
    <xf numFmtId="49" fontId="0" fillId="0" borderId="57" xfId="0" applyFont="1" applyBorder="1" applyProtection="1">
      <alignment vertical="top"/>
    </xf>
    <xf numFmtId="49" fontId="0" fillId="0" borderId="39" xfId="0" applyFont="1" applyBorder="1" applyProtection="1">
      <alignment vertical="top"/>
    </xf>
    <xf numFmtId="0" fontId="7" fillId="5" borderId="38" xfId="0" applyNumberFormat="1" applyFont="1" applyFill="1" applyBorder="1" applyAlignment="1" applyProtection="1">
      <alignment horizontal="left" vertical="center" wrapText="1" indent="1"/>
    </xf>
    <xf numFmtId="4" fontId="5" fillId="5" borderId="38" xfId="0" applyNumberFormat="1" applyFont="1" applyFill="1" applyBorder="1" applyAlignment="1" applyProtection="1">
      <alignment vertical="center"/>
    </xf>
    <xf numFmtId="4" fontId="5" fillId="5" borderId="57" xfId="0" applyNumberFormat="1" applyFont="1" applyFill="1" applyBorder="1" applyAlignment="1" applyProtection="1">
      <alignment vertical="center"/>
    </xf>
    <xf numFmtId="4" fontId="5" fillId="10" borderId="56" xfId="85" applyNumberFormat="1" applyFont="1" applyFill="1" applyBorder="1" applyAlignment="1" applyProtection="1">
      <alignment horizontal="right" vertical="center" wrapText="1"/>
    </xf>
    <xf numFmtId="4" fontId="5" fillId="10" borderId="58" xfId="85" applyNumberFormat="1" applyFont="1" applyFill="1" applyBorder="1" applyAlignment="1" applyProtection="1">
      <alignment horizontal="right" vertical="center" wrapText="1"/>
    </xf>
    <xf numFmtId="0" fontId="39" fillId="0" borderId="50" xfId="85" applyFont="1" applyFill="1" applyBorder="1" applyAlignment="1" applyProtection="1">
      <alignment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4" fontId="5" fillId="11" borderId="35" xfId="85" applyNumberFormat="1" applyFont="1" applyFill="1" applyBorder="1" applyAlignment="1" applyProtection="1">
      <alignment horizontal="righ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 indent="1"/>
      <protection locked="0"/>
    </xf>
    <xf numFmtId="0" fontId="39" fillId="0" borderId="59" xfId="85" applyFont="1" applyFill="1" applyBorder="1" applyAlignment="1" applyProtection="1">
      <alignment vertical="center" wrapText="1"/>
    </xf>
    <xf numFmtId="49" fontId="7" fillId="18" borderId="60" xfId="0" applyFont="1" applyFill="1" applyBorder="1" applyAlignment="1" applyProtection="1">
      <alignment horizontal="center" vertical="center"/>
    </xf>
    <xf numFmtId="49" fontId="31" fillId="18" borderId="59" xfId="0" applyFont="1" applyFill="1" applyBorder="1" applyAlignment="1" applyProtection="1">
      <alignment horizontal="left" vertical="center"/>
    </xf>
    <xf numFmtId="49" fontId="31" fillId="18" borderId="61" xfId="0" applyFont="1" applyFill="1" applyBorder="1" applyAlignment="1" applyProtection="1">
      <alignment horizontal="left" vertical="center" indent="1"/>
    </xf>
    <xf numFmtId="49" fontId="5" fillId="11" borderId="41" xfId="85" applyNumberFormat="1" applyFont="1" applyFill="1" applyBorder="1" applyAlignment="1" applyProtection="1">
      <alignment horizontal="left" vertical="center" wrapText="1"/>
      <protection locked="0"/>
    </xf>
    <xf numFmtId="0" fontId="5" fillId="5" borderId="45" xfId="85" applyFont="1" applyFill="1" applyBorder="1" applyAlignment="1" applyProtection="1">
      <alignment horizontal="center" vertical="center" wrapText="1"/>
    </xf>
    <xf numFmtId="49" fontId="32" fillId="5" borderId="62" xfId="47" applyNumberFormat="1" applyFont="1" applyFill="1" applyBorder="1" applyAlignment="1" applyProtection="1">
      <alignment horizontal="center"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5" borderId="48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49" fontId="0" fillId="0" borderId="19" xfId="0" applyBorder="1" applyProtection="1">
      <alignment vertical="top"/>
    </xf>
    <xf numFmtId="0" fontId="5" fillId="0" borderId="45" xfId="47" applyFont="1" applyFill="1" applyBorder="1" applyAlignment="1" applyProtection="1">
      <alignment horizontal="center" vertical="center" wrapText="1"/>
    </xf>
    <xf numFmtId="0" fontId="5" fillId="5" borderId="63" xfId="80" applyFont="1" applyFill="1" applyBorder="1" applyAlignment="1" applyProtection="1">
      <alignment horizontal="center" vertical="center"/>
    </xf>
    <xf numFmtId="49" fontId="5" fillId="0" borderId="63" xfId="80" applyNumberFormat="1" applyFont="1" applyFill="1" applyBorder="1" applyAlignment="1" applyProtection="1">
      <alignment horizontal="left" vertical="center" wrapText="1"/>
    </xf>
    <xf numFmtId="49" fontId="31" fillId="18" borderId="64" xfId="0" applyFont="1" applyFill="1" applyBorder="1" applyAlignment="1" applyProtection="1">
      <alignment horizontal="left" vertical="center"/>
    </xf>
    <xf numFmtId="0" fontId="5" fillId="0" borderId="36" xfId="80" applyFont="1" applyBorder="1" applyProtection="1"/>
    <xf numFmtId="0" fontId="5" fillId="13" borderId="65" xfId="80" applyFont="1" applyFill="1" applyBorder="1" applyAlignment="1">
      <alignment horizontal="center" vertical="center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8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60" fillId="5" borderId="35" xfId="85" applyFont="1" applyFill="1" applyBorder="1" applyAlignment="1" applyProtection="1">
      <alignment horizontal="center" vertical="center" wrapText="1"/>
    </xf>
    <xf numFmtId="221" fontId="60" fillId="5" borderId="47" xfId="85" applyNumberFormat="1" applyFont="1" applyFill="1" applyBorder="1" applyAlignment="1" applyProtection="1">
      <alignment horizontal="right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5" fillId="8" borderId="47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1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" fillId="13" borderId="66" xfId="80" applyFont="1" applyFill="1" applyBorder="1" applyAlignment="1">
      <alignment horizontal="center" vertical="center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" fontId="5" fillId="10" borderId="52" xfId="85" applyNumberFormat="1" applyFont="1" applyFill="1" applyBorder="1" applyAlignment="1" applyProtection="1">
      <alignment horizontal="right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58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7" xfId="33" applyNumberFormat="1" applyFont="1" applyFill="1" applyBorder="1" applyAlignment="1">
      <alignment horizontal="center" vertical="center" wrapText="1"/>
    </xf>
    <xf numFmtId="0" fontId="18" fillId="14" borderId="28" xfId="33" applyNumberFormat="1" applyFont="1" applyFill="1" applyBorder="1" applyAlignment="1">
      <alignment horizontal="center" vertical="center" wrapText="1"/>
    </xf>
    <xf numFmtId="0" fontId="18" fillId="14" borderId="29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26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26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0" xfId="86" applyFont="1" applyBorder="1" applyAlignment="1">
      <alignment horizontal="center" vertical="center" wrapText="1"/>
    </xf>
    <xf numFmtId="0" fontId="5" fillId="5" borderId="46" xfId="85" applyFont="1" applyFill="1" applyBorder="1" applyAlignment="1" applyProtection="1">
      <alignment horizontal="center" vertical="center" wrapText="1"/>
    </xf>
    <xf numFmtId="14" fontId="5" fillId="2" borderId="25" xfId="84" applyNumberFormat="1" applyFont="1" applyFill="1" applyBorder="1" applyAlignment="1" applyProtection="1">
      <alignment horizontal="left" vertical="center" wrapText="1"/>
    </xf>
    <xf numFmtId="14" fontId="5" fillId="2" borderId="31" xfId="84" applyNumberFormat="1" applyFont="1" applyFill="1" applyBorder="1" applyAlignment="1" applyProtection="1">
      <alignment horizontal="left" vertical="center" wrapText="1"/>
    </xf>
    <xf numFmtId="0" fontId="18" fillId="0" borderId="32" xfId="46" applyFont="1" applyFill="1" applyBorder="1" applyAlignment="1" applyProtection="1">
      <alignment horizontal="center" vertical="center" wrapText="1"/>
    </xf>
    <xf numFmtId="0" fontId="5" fillId="0" borderId="33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1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3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1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3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2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1" xfId="85" applyFont="1" applyFill="1" applyBorder="1" applyAlignment="1" applyProtection="1">
      <alignment horizontal="left" vertical="center" wrapText="1"/>
    </xf>
    <xf numFmtId="0" fontId="5" fillId="0" borderId="23" xfId="85" applyFont="1" applyFill="1" applyBorder="1" applyAlignment="1" applyProtection="1">
      <alignment horizontal="left" vertical="center" wrapText="1"/>
    </xf>
    <xf numFmtId="0" fontId="5" fillId="0" borderId="24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19" borderId="39" xfId="78" applyNumberFormat="1" applyFont="1" applyFill="1" applyBorder="1" applyAlignment="1" applyProtection="1">
      <alignment horizontal="left" vertical="center" wrapText="1"/>
    </xf>
    <xf numFmtId="0" fontId="5" fillId="19" borderId="38" xfId="78" applyNumberFormat="1" applyFont="1" applyFill="1" applyBorder="1" applyAlignment="1" applyProtection="1">
      <alignment horizontal="left" vertical="center" wrapText="1"/>
    </xf>
    <xf numFmtId="0" fontId="5" fillId="19" borderId="67" xfId="78" applyNumberFormat="1" applyFont="1" applyFill="1" applyBorder="1" applyAlignment="1" applyProtection="1">
      <alignment horizontal="left" vertical="center" wrapText="1"/>
    </xf>
    <xf numFmtId="0" fontId="18" fillId="0" borderId="68" xfId="46" applyFont="1" applyFill="1" applyBorder="1" applyAlignment="1" applyProtection="1">
      <alignment horizontal="center" vertical="center" wrapText="1"/>
    </xf>
    <xf numFmtId="0" fontId="5" fillId="0" borderId="69" xfId="46" applyFont="1" applyFill="1" applyBorder="1" applyAlignment="1" applyProtection="1">
      <alignment horizontal="center" vertical="center" wrapText="1"/>
    </xf>
    <xf numFmtId="0" fontId="5" fillId="19" borderId="21" xfId="78" applyNumberFormat="1" applyFont="1" applyFill="1" applyBorder="1" applyAlignment="1" applyProtection="1">
      <alignment horizontal="left" vertical="center" wrapText="1"/>
    </xf>
    <xf numFmtId="0" fontId="5" fillId="19" borderId="23" xfId="78" applyNumberFormat="1" applyFont="1" applyFill="1" applyBorder="1" applyAlignment="1" applyProtection="1">
      <alignment horizontal="left" vertical="center" wrapText="1"/>
    </xf>
    <xf numFmtId="0" fontId="18" fillId="0" borderId="30" xfId="86" applyFont="1" applyBorder="1" applyAlignment="1">
      <alignment horizontal="center" vertical="center"/>
    </xf>
    <xf numFmtId="0" fontId="19" fillId="12" borderId="0" xfId="85" applyFont="1" applyFill="1" applyAlignment="1" applyProtection="1">
      <alignment horizontal="center" vertical="center" wrapText="1"/>
    </xf>
    <xf numFmtId="0" fontId="19" fillId="12" borderId="18" xfId="85" applyFont="1" applyFill="1" applyBorder="1" applyAlignment="1" applyProtection="1">
      <alignment horizontal="center" vertical="center" wrapText="1"/>
    </xf>
    <xf numFmtId="0" fontId="5" fillId="11" borderId="56" xfId="78" applyNumberFormat="1" applyFont="1" applyFill="1" applyBorder="1" applyAlignment="1" applyProtection="1">
      <alignment horizontal="left" vertical="center" wrapText="1"/>
      <protection locked="0"/>
    </xf>
    <xf numFmtId="0" fontId="5" fillId="11" borderId="58" xfId="78" applyNumberFormat="1" applyFont="1" applyFill="1" applyBorder="1" applyAlignment="1" applyProtection="1">
      <alignment horizontal="lef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49" fontId="5" fillId="5" borderId="54" xfId="85" applyNumberFormat="1" applyFont="1" applyFill="1" applyBorder="1" applyAlignment="1" applyProtection="1">
      <alignment horizontal="center" vertical="center" wrapText="1"/>
    </xf>
    <xf numFmtId="49" fontId="5" fillId="11" borderId="56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85" applyNumberFormat="1" applyFont="1" applyFill="1" applyBorder="1" applyAlignment="1" applyProtection="1">
      <alignment horizontal="center" vertical="center" wrapText="1"/>
      <protection locked="0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0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77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0" fontId="77" fillId="0" borderId="32" xfId="35" applyFont="1" applyBorder="1" applyAlignment="1" applyProtection="1">
      <alignment horizontal="center" vertical="center"/>
    </xf>
    <xf numFmtId="0" fontId="5" fillId="0" borderId="32" xfId="80" applyFont="1" applyBorder="1"/>
    <xf numFmtId="0" fontId="5" fillId="0" borderId="32" xfId="80" applyFont="1" applyBorder="1" applyAlignment="1">
      <alignment vertical="center" wrapText="1"/>
    </xf>
    <xf numFmtId="0" fontId="5" fillId="0" borderId="32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46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46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46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46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46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46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46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6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6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46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46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46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46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46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46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46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6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6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858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859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3742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374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374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27</xdr:row>
      <xdr:rowOff>190500</xdr:rowOff>
    </xdr:to>
    <xdr:grpSp>
      <xdr:nvGrpSpPr>
        <xdr:cNvPr id="323745" name="shCalendar" hidden="1"/>
        <xdr:cNvGrpSpPr>
          <a:grpSpLocks/>
        </xdr:cNvGrpSpPr>
      </xdr:nvGrpSpPr>
      <xdr:grpSpPr bwMode="auto">
        <a:xfrm>
          <a:off x="6210300" y="4857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37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9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98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9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399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897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967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2036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0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0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4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18250" name="shCalendar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5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5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251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55;&#1056;&#1054;&#1048;&#1047;&#1042;&#1054;&#1044;&#1057;&#1058;&#1042;&#1054;\2015\4.&#1055;&#1088;&#1086;&#1080;&#1079;&#1074;&#1086;&#1076;&#1089;&#1090;&#1074;.&#1087;&#1086;&#1082;&#1072;&#1079;&#1072;&#1090;&#1077;&#1083;&#1080;%20&#1086;&#1090;%20&#1055;&#1077;&#1090;&#1088;&#1086;&#1074;&#1086;&#1081;%20-03.02.2016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5\6.%20&#1060;&#1072;&#1082;&#1090;%202015\&#1042;&#1080;&#1042;\&#1088;&#1072;&#1073;&#1086;&#1095;&#1080;&#1077;\1.1.&#1092;&#1086;&#1088;&#1084;&#1099;%20&#1088;&#1072;&#1089;&#1082;&#1088;&#1099;&#1090;&#1080;&#1103;%20&#1042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55;&#1056;&#1054;&#1048;&#1047;&#1042;&#1054;&#1044;&#1057;&#1058;&#1042;&#1054;\2015\&#1069;&#1083;&#1077;&#1082;&#1090;&#1088;&#1086;&#1101;&#1085;&#1077;&#1088;&#1075;&#1080;&#1103;\&#1057;&#1074;&#1086;&#1076;%20&#1101;&#1083;.&#1101;&#1085;_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"/>
    </sheetNames>
    <sheetDataSet>
      <sheetData sheetId="0">
        <row r="128">
          <cell r="AV128">
            <v>103.92266904547859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 (факт)"/>
      <sheetName val="показатели (факт) (2)"/>
      <sheetName val="потр.характеристики"/>
      <sheetName val="инвестиции"/>
      <sheetName val="инвестиции исправления"/>
      <sheetName val="комментарии"/>
    </sheetNames>
    <sheetDataSet>
      <sheetData sheetId="0">
        <row r="10">
          <cell r="D10">
            <v>683724.42537000007</v>
          </cell>
        </row>
        <row r="14">
          <cell r="D14">
            <v>110954.82267000002</v>
          </cell>
        </row>
        <row r="17">
          <cell r="D17">
            <v>3120.9411299999997</v>
          </cell>
        </row>
        <row r="18">
          <cell r="D18">
            <v>77215.06180000001</v>
          </cell>
        </row>
        <row r="19">
          <cell r="D19">
            <v>22247.788069999999</v>
          </cell>
        </row>
        <row r="20">
          <cell r="D20">
            <v>76974.82349000001</v>
          </cell>
        </row>
        <row r="21">
          <cell r="D21">
            <v>19486.387480000001</v>
          </cell>
        </row>
        <row r="22">
          <cell r="D22">
            <v>14986.095959999999</v>
          </cell>
        </row>
        <row r="23">
          <cell r="D23">
            <v>126650.43942000001</v>
          </cell>
        </row>
        <row r="24">
          <cell r="D24">
            <v>96449.30866000001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126732.69667999996</v>
          </cell>
        </row>
        <row r="30">
          <cell r="D30">
            <v>23274.748780000002</v>
          </cell>
        </row>
        <row r="36">
          <cell r="D36">
            <v>5180.4642300000005</v>
          </cell>
        </row>
        <row r="37">
          <cell r="D37">
            <v>3364.4336799999996</v>
          </cell>
        </row>
        <row r="38">
          <cell r="D38">
            <v>10137.74014</v>
          </cell>
        </row>
        <row r="39">
          <cell r="D39">
            <v>145.21644000000001</v>
          </cell>
        </row>
        <row r="40">
          <cell r="D40">
            <v>8412.9095600000001</v>
          </cell>
        </row>
        <row r="41">
          <cell r="D41">
            <v>802.42170999999996</v>
          </cell>
        </row>
        <row r="42">
          <cell r="D42">
            <v>12012.809389999999</v>
          </cell>
        </row>
        <row r="43">
          <cell r="D43">
            <v>850.49387000000002</v>
          </cell>
        </row>
        <row r="44">
          <cell r="D44">
            <v>3593.2972400000003</v>
          </cell>
        </row>
        <row r="45">
          <cell r="D45">
            <v>359.38062000000002</v>
          </cell>
        </row>
        <row r="46">
          <cell r="D46">
            <v>35487.682740000004</v>
          </cell>
        </row>
        <row r="47">
          <cell r="D47">
            <v>1864.5538499999941</v>
          </cell>
        </row>
        <row r="48">
          <cell r="D48">
            <v>0</v>
          </cell>
        </row>
        <row r="49">
          <cell r="D49">
            <v>31444.503229999995</v>
          </cell>
        </row>
        <row r="51">
          <cell r="D51">
            <v>-43147.085359999684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эл 2015 9мес"/>
      <sheetName val="Свод эл 2015 12мес"/>
      <sheetName val="Эл 2015 сч20"/>
      <sheetName val="Эл 2015 сч23"/>
      <sheetName val="Эл 2015 сч25"/>
      <sheetName val="Эл 2015 сч26"/>
      <sheetName val="Эл 2015 сч91.2"/>
      <sheetName val="Свод эл 2015 12мес."/>
    </sheetNames>
    <sheetDataSet>
      <sheetData sheetId="0"/>
      <sheetData sheetId="1">
        <row r="31">
          <cell r="AN31">
            <v>30637197</v>
          </cell>
        </row>
        <row r="81">
          <cell r="AR81">
            <v>859680.79950531863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12" Type="http://schemas.openxmlformats.org/officeDocument/2006/relationships/drawing" Target="../drawings/drawing7.xml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12" Type="http://schemas.openxmlformats.org/officeDocument/2006/relationships/drawing" Target="../drawings/drawing8.xml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drawing" Target="../drawings/drawing9.xml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5" Type="http://schemas.openxmlformats.org/officeDocument/2006/relationships/image" Target="../media/image22.emf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Relationship Id="rId1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12" Type="http://schemas.openxmlformats.org/officeDocument/2006/relationships/drawing" Target="../drawings/drawing10.xml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hyperlink" Target="http://eias.ru/?page=show_templates" TargetMode="External"/><Relationship Id="rId26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14.bin"/><Relationship Id="rId21" Type="http://schemas.openxmlformats.org/officeDocument/2006/relationships/hyperlink" Target="http://eias.ru/?page=show_distrs" TargetMode="External"/><Relationship Id="rId7" Type="http://schemas.openxmlformats.org/officeDocument/2006/relationships/printerSettings" Target="../printerSettings/printerSettings18.bin"/><Relationship Id="rId12" Type="http://schemas.openxmlformats.org/officeDocument/2006/relationships/hyperlink" Target="http://support.eias.ru/index.php?a=add&amp;catid=5" TargetMode="External"/><Relationship Id="rId17" Type="http://schemas.openxmlformats.org/officeDocument/2006/relationships/hyperlink" Target="http://www.fstrf.ru/regions/region/showlist" TargetMode="External"/><Relationship Id="rId25" Type="http://schemas.openxmlformats.org/officeDocument/2006/relationships/drawing" Target="../drawings/drawing1.xml"/><Relationship Id="rId2" Type="http://schemas.openxmlformats.org/officeDocument/2006/relationships/printerSettings" Target="../printerSettings/printerSettings13.bin"/><Relationship Id="rId16" Type="http://schemas.openxmlformats.org/officeDocument/2006/relationships/hyperlink" Target="http://www.fstrf.ru/regions/region/showlist" TargetMode="External"/><Relationship Id="rId20" Type="http://schemas.openxmlformats.org/officeDocument/2006/relationships/hyperlink" Target="http://eias.ru/files/shablon/manual_loading_through_monitoring.pdf" TargetMode="External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hyperlink" Target="http://support.eias.ru/index.php?a=add&amp;catid=5" TargetMode="External"/><Relationship Id="rId24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8" Type="http://schemas.openxmlformats.org/officeDocument/2006/relationships/image" Target="../media/image1.emf"/><Relationship Id="rId10" Type="http://schemas.openxmlformats.org/officeDocument/2006/relationships/printerSettings" Target="../printerSettings/printerSettings21.bin"/><Relationship Id="rId19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Relationship Id="rId14" Type="http://schemas.openxmlformats.org/officeDocument/2006/relationships/hyperlink" Target="mailto:sp@eias.ru" TargetMode="External"/><Relationship Id="rId22" Type="http://schemas.openxmlformats.org/officeDocument/2006/relationships/hyperlink" Target="http://eias.ru/?page=show_distrs" TargetMode="External"/><Relationship Id="rId27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11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214.bin"/><Relationship Id="rId10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12" Type="http://schemas.openxmlformats.org/officeDocument/2006/relationships/drawing" Target="../drawings/drawing2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9.bin"/><Relationship Id="rId3" Type="http://schemas.openxmlformats.org/officeDocument/2006/relationships/printerSettings" Target="../printerSettings/printerSettings234.bin"/><Relationship Id="rId7" Type="http://schemas.openxmlformats.org/officeDocument/2006/relationships/printerSettings" Target="../printerSettings/printerSettings238.bin"/><Relationship Id="rId2" Type="http://schemas.openxmlformats.org/officeDocument/2006/relationships/printerSettings" Target="../printerSettings/printerSettings233.bin"/><Relationship Id="rId1" Type="http://schemas.openxmlformats.org/officeDocument/2006/relationships/printerSettings" Target="../printerSettings/printerSettings232.bin"/><Relationship Id="rId6" Type="http://schemas.openxmlformats.org/officeDocument/2006/relationships/printerSettings" Target="../printerSettings/printerSettings237.bin"/><Relationship Id="rId11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36.bin"/><Relationship Id="rId10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35.bin"/><Relationship Id="rId9" Type="http://schemas.openxmlformats.org/officeDocument/2006/relationships/printerSettings" Target="../printerSettings/printerSettings24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drawing" Target="../drawings/drawing3.xml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12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12" Type="http://schemas.openxmlformats.org/officeDocument/2006/relationships/drawing" Target="../drawings/drawing5.xml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drawing" Target="../drawings/drawing6.xml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40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4" sqref="C4"/>
    </sheetView>
  </sheetViews>
  <sheetFormatPr defaultColWidth="10.5703125" defaultRowHeight="11.25"/>
  <cols>
    <col min="1" max="1" width="9.140625" style="202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16.5703125" style="46" bestFit="1" customWidth="1"/>
    <col min="6" max="6" width="57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588</v>
      </c>
    </row>
    <row r="5" spans="3:7" ht="17.100000000000001" customHeight="1">
      <c r="C5" s="47"/>
      <c r="D5" s="407" t="s">
        <v>437</v>
      </c>
      <c r="E5" s="407"/>
      <c r="F5" s="407"/>
    </row>
    <row r="6" spans="3:7" ht="12.75" customHeight="1">
      <c r="C6" s="47"/>
      <c r="D6" s="397" t="str">
        <f>IF(org=0,"Не определено",org)</f>
        <v>ООО "Тюмень Водоканал"</v>
      </c>
      <c r="E6" s="397"/>
      <c r="F6" s="397"/>
    </row>
    <row r="7" spans="3:7" ht="3" customHeight="1">
      <c r="C7" s="47"/>
      <c r="D7" s="47"/>
      <c r="E7" s="118"/>
      <c r="F7" s="118"/>
    </row>
    <row r="8" spans="3:7" ht="23.25" thickBot="1">
      <c r="D8" s="236" t="s">
        <v>59</v>
      </c>
      <c r="E8" s="325" t="s">
        <v>438</v>
      </c>
      <c r="F8" s="325" t="s">
        <v>439</v>
      </c>
      <c r="G8" s="178"/>
    </row>
    <row r="9" spans="3:7" ht="12" thickTop="1">
      <c r="D9" s="326" t="s">
        <v>60</v>
      </c>
      <c r="E9" s="326" t="s">
        <v>5</v>
      </c>
      <c r="F9" s="326" t="s">
        <v>6</v>
      </c>
    </row>
    <row r="10" spans="3:7" hidden="1">
      <c r="D10" s="327" t="s">
        <v>368</v>
      </c>
      <c r="E10" s="327"/>
      <c r="F10" s="328"/>
      <c r="G10" s="178"/>
    </row>
    <row r="11" spans="3:7" ht="15" customHeight="1">
      <c r="D11" s="286"/>
      <c r="E11" s="329" t="s">
        <v>440</v>
      </c>
      <c r="F11" s="330"/>
      <c r="G11" s="178"/>
    </row>
    <row r="12" spans="3:7" ht="3" customHeight="1">
      <c r="D12" s="191"/>
      <c r="E12" s="191"/>
      <c r="F12" s="191"/>
    </row>
    <row r="13" spans="3:7" ht="38.25" customHeight="1">
      <c r="D13" s="203" t="s">
        <v>286</v>
      </c>
      <c r="E13" s="413" t="s">
        <v>551</v>
      </c>
      <c r="F13" s="413"/>
    </row>
  </sheetData>
  <sheetProtection password="FA9C" sheet="1" objects="1" scenarios="1" formatColumns="0" formatRows="0"/>
  <customSheetViews>
    <customSheetView guid="{5E44D953-6EFA-4CA3-8CF5-63040BE3B29A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1"/>
    </customSheetView>
    <customSheetView guid="{3046FDBC-DFDB-496F-9246-3BEE5DF3F61A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2"/>
    </customSheetView>
    <customSheetView guid="{277EC687-3F02-4145-AE49-709C7BC93905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3"/>
    </customSheetView>
    <customSheetView guid="{42FF1CB5-C30D-4782-A9F2-9197745508E9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4"/>
    </customSheetView>
    <customSheetView guid="{F93E4943-D7DE-4FD5-B55B-996BB2575662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5"/>
    </customSheetView>
    <customSheetView guid="{2BFC22B2-D0E1-4EE1-8849-A4675BECC890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6"/>
    </customSheetView>
    <customSheetView guid="{4A3EB633-C3ED-4A1B-A2DB-2C67334D7535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7"/>
    </customSheetView>
    <customSheetView guid="{4ECD7521-225A-4D2A-8435-6ED6BB68D1D5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8"/>
    </customSheetView>
    <customSheetView guid="{34B54FDA-CE2C-45AC-BE2B-8E4FF6895BF7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9"/>
    </customSheetView>
    <customSheetView guid="{206CF4AC-71EC-4469-BF42-5CDC759CCDD5}" showGridLines="0" hiddenRows="1" hiddenColumns="1" topLeftCell="C4">
      <selection activeCell="D4" sqref="D4:F13"/>
      <pageMargins left="0.7" right="0.7" top="0.75" bottom="0.75" header="0.3" footer="0.3"/>
      <pageSetup paperSize="9" orientation="portrait" verticalDpi="0" r:id="rId10"/>
    </customSheetView>
  </customSheetViews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1"/>
  <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21" hidden="1" customWidth="1"/>
    <col min="2" max="2" width="9.140625" style="120" hidden="1" customWidth="1"/>
    <col min="3" max="3" width="3.7109375" style="124" customWidth="1"/>
    <col min="4" max="4" width="7" style="119" bestFit="1" customWidth="1"/>
    <col min="5" max="5" width="31.7109375" style="119" customWidth="1"/>
    <col min="6" max="6" width="38.140625" style="119" customWidth="1"/>
    <col min="7" max="7" width="13.7109375" style="119" customWidth="1"/>
    <col min="8" max="9" width="13.7109375" style="119" hidden="1" customWidth="1"/>
    <col min="10" max="10" width="35.7109375" style="119" hidden="1" customWidth="1"/>
    <col min="11" max="11" width="39.42578125" style="119" customWidth="1"/>
    <col min="12" max="12" width="3.7109375" style="119" customWidth="1"/>
    <col min="13" max="13" width="5.7109375" style="119" customWidth="1"/>
    <col min="14" max="16384" width="9.140625" style="119"/>
  </cols>
  <sheetData>
    <row r="1" spans="1:13" hidden="1"/>
    <row r="2" spans="1:13" hidden="1"/>
    <row r="3" spans="1:13" hidden="1"/>
    <row r="4" spans="1:13" ht="3" customHeight="1"/>
    <row r="5" spans="1:13" s="46" customFormat="1" ht="18" customHeight="1">
      <c r="A5" s="84"/>
      <c r="C5" s="69"/>
      <c r="D5" s="419" t="s">
        <v>153</v>
      </c>
      <c r="E5" s="419"/>
      <c r="F5" s="419"/>
      <c r="G5" s="419"/>
      <c r="H5" s="419"/>
      <c r="I5" s="419"/>
      <c r="J5" s="419"/>
      <c r="K5" s="419"/>
    </row>
    <row r="6" spans="1:13" s="46" customFormat="1" ht="12.75" customHeight="1">
      <c r="A6" s="84"/>
      <c r="C6" s="69"/>
      <c r="D6" s="420" t="str">
        <f>IF(org=0,"Не определено",org)</f>
        <v>ООО "Тюмень Водоканал"</v>
      </c>
      <c r="E6" s="420"/>
      <c r="F6" s="420"/>
      <c r="G6" s="420"/>
      <c r="H6" s="420"/>
      <c r="I6" s="420"/>
      <c r="J6" s="420"/>
      <c r="K6" s="420"/>
    </row>
    <row r="7" spans="1:13" ht="3" customHeight="1">
      <c r="D7" s="123"/>
      <c r="E7" s="123"/>
      <c r="G7" s="123"/>
      <c r="H7" s="123"/>
      <c r="I7" s="123"/>
      <c r="J7" s="123"/>
      <c r="K7" s="123"/>
    </row>
    <row r="8" spans="1:13" s="121" customFormat="1" hidden="1">
      <c r="B8" s="120"/>
      <c r="C8" s="124"/>
      <c r="D8" s="125"/>
      <c r="E8" s="125"/>
      <c r="G8" s="125"/>
      <c r="H8" s="125"/>
      <c r="I8" s="125"/>
      <c r="J8" s="125"/>
      <c r="K8" s="125"/>
      <c r="L8" s="122"/>
    </row>
    <row r="9" spans="1:13" ht="34.5" thickBot="1">
      <c r="D9" s="126" t="s">
        <v>59</v>
      </c>
      <c r="E9" s="126" t="s">
        <v>152</v>
      </c>
      <c r="F9" s="86" t="s">
        <v>274</v>
      </c>
      <c r="G9" s="126" t="s">
        <v>151</v>
      </c>
      <c r="H9" s="126" t="s">
        <v>268</v>
      </c>
      <c r="I9" s="126" t="s">
        <v>269</v>
      </c>
      <c r="J9" s="126" t="s">
        <v>270</v>
      </c>
      <c r="K9" s="155" t="s">
        <v>581</v>
      </c>
      <c r="L9" s="157"/>
    </row>
    <row r="10" spans="1:13" ht="15" customHeight="1" thickTop="1">
      <c r="D10" s="144" t="s">
        <v>60</v>
      </c>
      <c r="E10" s="144" t="s">
        <v>5</v>
      </c>
      <c r="F10" s="144" t="s">
        <v>6</v>
      </c>
      <c r="G10" s="144" t="s">
        <v>7</v>
      </c>
      <c r="H10" s="144" t="s">
        <v>28</v>
      </c>
      <c r="I10" s="144" t="s">
        <v>29</v>
      </c>
      <c r="J10" s="144" t="s">
        <v>154</v>
      </c>
      <c r="K10" s="144" t="s">
        <v>155</v>
      </c>
      <c r="L10" s="157"/>
    </row>
    <row r="11" spans="1:13" customFormat="1" ht="34.5" customHeight="1">
      <c r="A11" s="414" t="s">
        <v>60</v>
      </c>
      <c r="B11" s="66"/>
      <c r="C11" s="70"/>
      <c r="D11" s="127" t="str">
        <f>A11</f>
        <v>1</v>
      </c>
      <c r="E11" s="421" t="s">
        <v>548</v>
      </c>
      <c r="F11" s="422"/>
      <c r="G11" s="422"/>
      <c r="H11" s="422"/>
      <c r="I11" s="422"/>
      <c r="J11" s="422"/>
      <c r="K11" s="422"/>
      <c r="L11" s="156"/>
      <c r="M11" s="57"/>
    </row>
    <row r="12" spans="1:13" customFormat="1" ht="22.5">
      <c r="A12" s="414"/>
      <c r="B12" s="66"/>
      <c r="C12" s="70"/>
      <c r="D12" s="128" t="str">
        <f>A11&amp;".1"</f>
        <v>1.1</v>
      </c>
      <c r="E12" s="131" t="s">
        <v>205</v>
      </c>
      <c r="F12" s="352" t="s">
        <v>1370</v>
      </c>
      <c r="G12" s="112" t="s">
        <v>1466</v>
      </c>
      <c r="H12" s="159" t="s">
        <v>271</v>
      </c>
      <c r="I12" s="159" t="s">
        <v>271</v>
      </c>
      <c r="J12" s="159" t="s">
        <v>271</v>
      </c>
      <c r="K12" s="352" t="s">
        <v>1371</v>
      </c>
      <c r="L12" s="153"/>
      <c r="M12" s="57"/>
    </row>
    <row r="13" spans="1:13" customFormat="1" ht="33.75" customHeight="1">
      <c r="A13" s="414" t="s">
        <v>5</v>
      </c>
      <c r="B13" s="66"/>
      <c r="C13" s="130"/>
      <c r="D13" s="127" t="str">
        <f>A13</f>
        <v>2</v>
      </c>
      <c r="E13" s="421" t="s">
        <v>549</v>
      </c>
      <c r="F13" s="422"/>
      <c r="G13" s="422"/>
      <c r="H13" s="422"/>
      <c r="I13" s="422"/>
      <c r="J13" s="422"/>
      <c r="K13" s="422"/>
      <c r="L13" s="156"/>
      <c r="M13" s="57"/>
    </row>
    <row r="14" spans="1:13" customFormat="1" ht="22.5">
      <c r="A14" s="414"/>
      <c r="B14" s="66"/>
      <c r="C14" s="70"/>
      <c r="D14" s="128" t="str">
        <f>A13&amp;".1"</f>
        <v>2.1</v>
      </c>
      <c r="E14" s="131" t="s">
        <v>205</v>
      </c>
      <c r="F14" s="352" t="s">
        <v>1370</v>
      </c>
      <c r="G14" s="112" t="s">
        <v>1466</v>
      </c>
      <c r="H14" s="159" t="s">
        <v>271</v>
      </c>
      <c r="I14" s="159" t="s">
        <v>271</v>
      </c>
      <c r="J14" s="159" t="s">
        <v>271</v>
      </c>
      <c r="K14" s="352" t="s">
        <v>1371</v>
      </c>
      <c r="L14" s="153"/>
      <c r="M14" s="57"/>
    </row>
    <row r="15" spans="1:13" customFormat="1" ht="15" hidden="1" customHeight="1">
      <c r="A15" s="152"/>
      <c r="B15" s="66"/>
      <c r="C15" s="70"/>
      <c r="D15" s="128" t="str">
        <f>A13&amp;".2"</f>
        <v>2.2</v>
      </c>
      <c r="E15" s="158" t="s">
        <v>272</v>
      </c>
      <c r="F15" s="212"/>
      <c r="G15" s="206"/>
      <c r="H15" s="213"/>
      <c r="I15" s="213"/>
      <c r="J15" s="213"/>
      <c r="K15" s="154" t="s">
        <v>271</v>
      </c>
      <c r="L15" s="153"/>
      <c r="M15" s="57"/>
    </row>
    <row r="16" spans="1:13" customFormat="1" ht="28.5" customHeight="1">
      <c r="A16" s="414" t="s">
        <v>6</v>
      </c>
      <c r="B16" s="66"/>
      <c r="C16" s="130"/>
      <c r="D16" s="288" t="str">
        <f>A16</f>
        <v>3</v>
      </c>
      <c r="E16" s="416" t="s">
        <v>550</v>
      </c>
      <c r="F16" s="417"/>
      <c r="G16" s="417"/>
      <c r="H16" s="417"/>
      <c r="I16" s="417"/>
      <c r="J16" s="417"/>
      <c r="K16" s="418"/>
      <c r="L16" s="156"/>
      <c r="M16" s="57"/>
    </row>
    <row r="17" spans="1:13" customFormat="1" ht="22.5">
      <c r="A17" s="415"/>
      <c r="B17" s="66"/>
      <c r="C17" s="70"/>
      <c r="D17" s="295" t="str">
        <f>A16&amp;".1"</f>
        <v>3.1</v>
      </c>
      <c r="E17" s="301" t="s">
        <v>205</v>
      </c>
      <c r="F17" s="352" t="s">
        <v>1370</v>
      </c>
      <c r="G17" s="112" t="s">
        <v>1466</v>
      </c>
      <c r="H17" s="302" t="s">
        <v>271</v>
      </c>
      <c r="I17" s="302" t="s">
        <v>271</v>
      </c>
      <c r="J17" s="302" t="s">
        <v>271</v>
      </c>
      <c r="K17" s="352" t="s">
        <v>1371</v>
      </c>
      <c r="L17" s="156"/>
      <c r="M17" s="57"/>
    </row>
    <row r="18" spans="1:13" ht="15" customHeight="1">
      <c r="A18" s="119"/>
      <c r="B18" s="119"/>
      <c r="C18" s="119"/>
      <c r="D18" s="175"/>
      <c r="E18" s="173" t="s">
        <v>144</v>
      </c>
      <c r="F18" s="173"/>
      <c r="G18" s="173"/>
      <c r="H18" s="173"/>
      <c r="I18" s="173"/>
      <c r="J18" s="173"/>
      <c r="K18" s="174"/>
      <c r="L18" s="157"/>
    </row>
    <row r="19" spans="1:13" ht="18.75" customHeight="1">
      <c r="A19" s="119"/>
      <c r="B19" s="119"/>
      <c r="C19" s="119"/>
      <c r="D19" s="331"/>
      <c r="E19" s="331"/>
      <c r="F19" s="331"/>
      <c r="G19" s="331"/>
      <c r="H19" s="331"/>
      <c r="I19" s="331"/>
      <c r="J19" s="331"/>
      <c r="K19" s="331"/>
    </row>
  </sheetData>
  <sheetProtection password="FA9C" sheet="1" objects="1" scenarios="1" formatColumns="0" formatRows="0"/>
  <customSheetViews>
    <customSheetView guid="{5E44D953-6EFA-4CA3-8CF5-63040BE3B29A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"/>
    </customSheetView>
    <customSheetView guid="{3046FDBC-DFDB-496F-9246-3BEE5DF3F61A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2"/>
    </customSheetView>
    <customSheetView guid="{277EC687-3F02-4145-AE49-709C7BC93905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3"/>
    </customSheetView>
    <customSheetView guid="{42FF1CB5-C30D-4782-A9F2-9197745508E9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4"/>
    </customSheetView>
    <customSheetView guid="{F93E4943-D7DE-4FD5-B55B-996BB2575662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5"/>
    </customSheetView>
    <customSheetView guid="{2BFC22B2-D0E1-4EE1-8849-A4675BECC890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6"/>
    </customSheetView>
    <customSheetView guid="{4A3EB633-C3ED-4A1B-A2DB-2C67334D7535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7"/>
    </customSheetView>
    <customSheetView guid="{4ECD7521-225A-4D2A-8435-6ED6BB68D1D5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8"/>
    </customSheetView>
    <customSheetView guid="{34B54FDA-CE2C-45AC-BE2B-8E4FF6895BF7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9"/>
    </customSheetView>
    <customSheetView guid="{206CF4AC-71EC-4469-BF42-5CDC759CCDD5}" showGridLines="0" fitToPage="1" hiddenRows="1" hiddenColumns="1" topLeftCell="C4">
      <selection activeCell="G17" sqref="G17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0"/>
    </customSheetView>
  </customSheetViews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1"/>
  <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7"/>
  <sheetViews>
    <sheetView showGridLines="0" topLeftCell="C6" zoomScaleNormal="100" workbookViewId="0">
      <selection activeCell="E15" sqref="E15"/>
    </sheetView>
  </sheetViews>
  <sheetFormatPr defaultRowHeight="14.25"/>
  <cols>
    <col min="1" max="2" width="9.140625" style="14" hidden="1" customWidth="1"/>
    <col min="3" max="3" width="3.7109375" style="73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4"/>
      <c r="D6" s="15"/>
      <c r="E6" s="15"/>
    </row>
    <row r="7" spans="3:5">
      <c r="C7" s="74"/>
      <c r="D7" s="396" t="s">
        <v>12</v>
      </c>
      <c r="E7" s="396"/>
    </row>
    <row r="8" spans="3:5" ht="24" customHeight="1">
      <c r="C8" s="74"/>
      <c r="D8" s="397" t="str">
        <f>IF(org=0,"Не определено",org)</f>
        <v>ООО "Тюмень Водоканал"</v>
      </c>
      <c r="E8" s="397"/>
    </row>
    <row r="9" spans="3:5" ht="3" customHeight="1">
      <c r="C9" s="74"/>
      <c r="D9" s="15"/>
      <c r="E9" s="15"/>
    </row>
    <row r="10" spans="3:5" ht="15.95" customHeight="1" thickBot="1">
      <c r="C10" s="74"/>
      <c r="D10" s="236" t="s">
        <v>59</v>
      </c>
      <c r="E10" s="332" t="s">
        <v>143</v>
      </c>
    </row>
    <row r="11" spans="3:5" ht="12" customHeight="1" thickTop="1">
      <c r="C11" s="74"/>
      <c r="D11" s="326" t="s">
        <v>60</v>
      </c>
      <c r="E11" s="326" t="s">
        <v>5</v>
      </c>
    </row>
    <row r="12" spans="3:5" ht="15" hidden="1" customHeight="1">
      <c r="C12" s="74"/>
      <c r="D12" s="333">
        <v>0</v>
      </c>
      <c r="E12" s="334"/>
    </row>
    <row r="13" spans="3:5" ht="36" customHeight="1">
      <c r="C13" s="364" t="s">
        <v>1362</v>
      </c>
      <c r="D13" s="210">
        <v>1</v>
      </c>
      <c r="E13" s="211" t="s">
        <v>1464</v>
      </c>
    </row>
    <row r="14" spans="3:5" ht="45" customHeight="1">
      <c r="C14" s="364" t="s">
        <v>1362</v>
      </c>
      <c r="D14" s="210">
        <v>2</v>
      </c>
      <c r="E14" s="211" t="s">
        <v>1465</v>
      </c>
    </row>
    <row r="15" spans="3:5" ht="15" customHeight="1">
      <c r="C15" s="364" t="s">
        <v>1362</v>
      </c>
      <c r="D15" s="210">
        <v>3</v>
      </c>
      <c r="E15" s="365" t="s">
        <v>1467</v>
      </c>
    </row>
    <row r="16" spans="3:5" ht="12" customHeight="1">
      <c r="C16" s="74"/>
      <c r="D16" s="286"/>
      <c r="E16" s="335" t="s">
        <v>144</v>
      </c>
    </row>
    <row r="17" spans="4:5">
      <c r="D17" s="336"/>
      <c r="E17" s="336"/>
    </row>
  </sheetData>
  <sheetProtection password="FA9C" sheet="1" objects="1" scenarios="1" formatColumns="0" formatRows="0"/>
  <customSheetViews>
    <customSheetView guid="{5E44D953-6EFA-4CA3-8CF5-63040BE3B29A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1"/>
      <headerFooter alignWithMargins="0"/>
    </customSheetView>
    <customSheetView guid="{3046FDBC-DFDB-496F-9246-3BEE5DF3F61A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2"/>
      <headerFooter alignWithMargins="0"/>
    </customSheetView>
    <customSheetView guid="{277EC687-3F02-4145-AE49-709C7BC93905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3"/>
      <headerFooter alignWithMargins="0"/>
    </customSheetView>
    <customSheetView guid="{42FF1CB5-C30D-4782-A9F2-9197745508E9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4"/>
      <headerFooter alignWithMargins="0"/>
    </customSheetView>
    <customSheetView guid="{F93E4943-D7DE-4FD5-B55B-996BB2575662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5"/>
      <headerFooter alignWithMargins="0"/>
    </customSheetView>
    <customSheetView guid="{2BFC22B2-D0E1-4EE1-8849-A4675BECC890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6"/>
      <headerFooter alignWithMargins="0"/>
    </customSheetView>
    <customSheetView guid="{4A3EB633-C3ED-4A1B-A2DB-2C67334D7535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7"/>
      <headerFooter alignWithMargins="0"/>
    </customSheetView>
    <customSheetView guid="{4ECD7521-225A-4D2A-8435-6ED6BB68D1D5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8"/>
      <headerFooter alignWithMargins="0"/>
    </customSheetView>
    <customSheetView guid="{34B54FDA-CE2C-45AC-BE2B-8E4FF6895BF7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9"/>
      <headerFooter alignWithMargins="0"/>
    </customSheetView>
    <customSheetView guid="{206CF4AC-71EC-4469-BF42-5CDC759CCDD5}" showGridLines="0" fitToPage="1" hiddenRows="1" hiddenColumns="1" topLeftCell="C6">
      <selection activeCell="D7" sqref="D7:E13"/>
      <pageMargins left="0.75" right="0.75" top="1" bottom="1" header="0.5" footer="0.5"/>
      <pageSetup paperSize="9" scale="74" orientation="portrait" r:id="rId10"/>
      <headerFooter alignWithMargins="0"/>
    </customSheetView>
  </customSheetViews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5">
      <formula1>900</formula1>
    </dataValidation>
  </dataValidations>
  <pageMargins left="0.75" right="0.75" top="1" bottom="1" header="0.5" footer="0.5"/>
  <pageSetup paperSize="9" scale="74" orientation="portrait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94.8554687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20.25" customHeight="1"/>
    <row r="2" spans="2:5" ht="20.100000000000001" customHeight="1">
      <c r="B2" s="423" t="s">
        <v>13</v>
      </c>
      <c r="C2" s="423"/>
      <c r="D2" s="423"/>
      <c r="E2" s="423"/>
    </row>
    <row r="3" spans="2:5" ht="3" customHeight="1"/>
    <row r="4" spans="2:5" ht="21.75" customHeight="1" thickBot="1">
      <c r="B4" s="337" t="s">
        <v>470</v>
      </c>
      <c r="C4" s="337" t="s">
        <v>471</v>
      </c>
      <c r="D4" s="337" t="s">
        <v>58</v>
      </c>
      <c r="E4" s="353" t="s">
        <v>32</v>
      </c>
    </row>
    <row r="5" spans="2:5" ht="13.5" thickTop="1">
      <c r="B5" s="438" t="s">
        <v>1518</v>
      </c>
      <c r="D5" s="439" t="s">
        <v>1519</v>
      </c>
      <c r="E5" s="440" t="s">
        <v>1520</v>
      </c>
    </row>
    <row r="6" spans="2:5" ht="12.75">
      <c r="B6" s="441" t="s">
        <v>1521</v>
      </c>
      <c r="C6" s="442"/>
      <c r="D6" s="443" t="s">
        <v>1519</v>
      </c>
      <c r="E6" s="444" t="s">
        <v>1520</v>
      </c>
    </row>
    <row r="7" spans="2:5" ht="12.75">
      <c r="B7" s="441" t="s">
        <v>1522</v>
      </c>
      <c r="C7" s="442"/>
      <c r="D7" s="443" t="s">
        <v>1519</v>
      </c>
      <c r="E7" s="444" t="s">
        <v>1520</v>
      </c>
    </row>
    <row r="8" spans="2:5" ht="12.75">
      <c r="B8" s="441" t="s">
        <v>1523</v>
      </c>
      <c r="C8" s="442"/>
      <c r="D8" s="443" t="s">
        <v>1519</v>
      </c>
      <c r="E8" s="444" t="s">
        <v>1520</v>
      </c>
    </row>
  </sheetData>
  <sheetProtection password="FA9C" sheet="1" objects="1" scenarios="1" formatColumns="0" formatRows="0" autoFilter="0"/>
  <autoFilter ref="B4:E4"/>
  <customSheetViews>
    <customSheetView guid="{5E44D953-6EFA-4CA3-8CF5-63040BE3B29A}" showGridLines="0" showAutoFilter="1">
      <pageMargins left="0.75" right="0.75" top="1" bottom="1" header="0.5" footer="0.5"/>
      <pageSetup paperSize="9" orientation="portrait" verticalDpi="200" r:id="rId1"/>
      <headerFooter alignWithMargins="0"/>
      <autoFilter ref="B1:E1"/>
    </customSheetView>
    <customSheetView guid="{3046FDBC-DFDB-496F-9246-3BEE5DF3F61A}" showGridLines="0" showAutoFilter="1">
      <pageMargins left="0.75" right="0.75" top="1" bottom="1" header="0.5" footer="0.5"/>
      <pageSetup paperSize="9" orientation="portrait" verticalDpi="200" r:id="rId2"/>
      <headerFooter alignWithMargins="0"/>
      <autoFilter ref="B1:E1"/>
    </customSheetView>
    <customSheetView guid="{277EC687-3F02-4145-AE49-709C7BC93905}" showGridLines="0" showAutoFilter="1">
      <pageMargins left="0.75" right="0.75" top="1" bottom="1" header="0.5" footer="0.5"/>
      <pageSetup paperSize="9" orientation="portrait" verticalDpi="200" r:id="rId3"/>
      <headerFooter alignWithMargins="0"/>
      <autoFilter ref="B1:E1"/>
    </customSheetView>
    <customSheetView guid="{42FF1CB5-C30D-4782-A9F2-9197745508E9}" showGridLines="0" showAutoFilter="1">
      <pageMargins left="0.75" right="0.75" top="1" bottom="1" header="0.5" footer="0.5"/>
      <pageSetup paperSize="9" orientation="portrait" verticalDpi="200" r:id="rId4"/>
      <headerFooter alignWithMargins="0"/>
      <autoFilter ref="B1:E1"/>
    </customSheetView>
    <customSheetView guid="{F93E4943-D7DE-4FD5-B55B-996BB2575662}" showGridLines="0" showAutoFilter="1">
      <pageMargins left="0.75" right="0.75" top="1" bottom="1" header="0.5" footer="0.5"/>
      <pageSetup paperSize="9" orientation="portrait" verticalDpi="200" r:id="rId5"/>
      <headerFooter alignWithMargins="0"/>
      <autoFilter ref="B1:E1"/>
    </customSheetView>
    <customSheetView guid="{2BFC22B2-D0E1-4EE1-8849-A4675BECC890}" showGridLines="0" showAutoFilter="1">
      <pageMargins left="0.75" right="0.75" top="1" bottom="1" header="0.5" footer="0.5"/>
      <pageSetup paperSize="9" orientation="portrait" verticalDpi="200" r:id="rId6"/>
      <headerFooter alignWithMargins="0"/>
      <autoFilter ref="B1:E1"/>
    </customSheetView>
    <customSheetView guid="{4A3EB633-C3ED-4A1B-A2DB-2C67334D7535}" showGridLines="0" showAutoFilter="1">
      <pageMargins left="0.75" right="0.75" top="1" bottom="1" header="0.5" footer="0.5"/>
      <pageSetup paperSize="9" orientation="portrait" verticalDpi="200" r:id="rId7"/>
      <headerFooter alignWithMargins="0"/>
      <autoFilter ref="B1:E1"/>
    </customSheetView>
    <customSheetView guid="{4ECD7521-225A-4D2A-8435-6ED6BB68D1D5}" showGridLines="0" showAutoFilter="1">
      <pageMargins left="0.75" right="0.75" top="1" bottom="1" header="0.5" footer="0.5"/>
      <pageSetup paperSize="9" orientation="portrait" verticalDpi="200" r:id="rId8"/>
      <headerFooter alignWithMargins="0"/>
      <autoFilter ref="B1:E1"/>
    </customSheetView>
    <customSheetView guid="{34B54FDA-CE2C-45AC-BE2B-8E4FF6895BF7}" showGridLines="0" showAutoFilter="1">
      <pageMargins left="0.75" right="0.75" top="1" bottom="1" header="0.5" footer="0.5"/>
      <pageSetup paperSize="9" orientation="portrait" verticalDpi="200" r:id="rId9"/>
      <headerFooter alignWithMargins="0"/>
      <autoFilter ref="B1:E1"/>
    </customSheetView>
    <customSheetView guid="{206CF4AC-71EC-4469-BF42-5CDC759CCDD5}" showGridLines="0" showAutoFilter="1">
      <pageMargins left="0.75" right="0.75" top="1" bottom="1" header="0.5" footer="0.5"/>
      <pageSetup paperSize="9" orientation="portrait" verticalDpi="200" r:id="rId10"/>
      <headerFooter alignWithMargins="0"/>
      <autoFilter ref="B1:E1"/>
    </customSheetView>
  </customSheetViews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  <hyperlink ref="B8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442</v>
      </c>
      <c r="B6" t="s">
        <v>215</v>
      </c>
    </row>
    <row r="7" spans="1:2">
      <c r="A7" t="s">
        <v>443</v>
      </c>
      <c r="B7" t="s">
        <v>148</v>
      </c>
    </row>
    <row r="8" spans="1:2">
      <c r="A8" t="s">
        <v>444</v>
      </c>
      <c r="B8" t="s">
        <v>243</v>
      </c>
    </row>
    <row r="9" spans="1:2">
      <c r="A9" t="s">
        <v>445</v>
      </c>
      <c r="B9" t="s">
        <v>36</v>
      </c>
    </row>
    <row r="10" spans="1:2">
      <c r="A10" t="s">
        <v>446</v>
      </c>
      <c r="B10" t="s">
        <v>447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448</v>
      </c>
    </row>
    <row r="21" spans="1:2">
      <c r="A21"/>
      <c r="B21" t="s">
        <v>449</v>
      </c>
    </row>
    <row r="22" spans="1:2">
      <c r="A22"/>
      <c r="B22" t="s">
        <v>450</v>
      </c>
    </row>
    <row r="23" spans="1:2">
      <c r="A23"/>
      <c r="B23" t="s">
        <v>451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456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</sheetData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11"/>
  <headerFooter alignWithMargins="0"/>
  <drawing r:id="rId12"/>
  <legacyDrawing r:id="rId13"/>
  <controls>
    <mc:AlternateContent xmlns:mc="http://schemas.openxmlformats.org/markup-compatibility/2006">
      <mc:Choice Requires="x14">
        <control shapeId="41985" r:id="rId14" name="cmdGetListAllSheets">
          <controlPr autoLine="0" r:id="rId1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1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2"/>
    <col min="5" max="5" width="11.42578125" style="62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1" bestFit="1" customWidth="1"/>
    <col min="14" max="14" width="8.7109375" style="171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0" customFormat="1" ht="38.25">
      <c r="A1" s="59" t="s">
        <v>27</v>
      </c>
      <c r="B1" s="59" t="s">
        <v>463</v>
      </c>
      <c r="C1" s="58"/>
      <c r="D1" s="59" t="s">
        <v>49</v>
      </c>
      <c r="E1" s="59" t="s">
        <v>46</v>
      </c>
      <c r="F1" s="59" t="s">
        <v>157</v>
      </c>
      <c r="G1" s="59" t="s">
        <v>209</v>
      </c>
      <c r="H1" s="59" t="s">
        <v>175</v>
      </c>
      <c r="I1" s="59" t="s">
        <v>259</v>
      </c>
      <c r="J1" s="59" t="s">
        <v>468</v>
      </c>
      <c r="K1" s="59" t="s">
        <v>458</v>
      </c>
      <c r="L1" s="59" t="s">
        <v>208</v>
      </c>
      <c r="M1" s="424" t="s">
        <v>327</v>
      </c>
      <c r="N1" s="424"/>
      <c r="O1" s="59" t="s">
        <v>359</v>
      </c>
      <c r="P1" s="59" t="s">
        <v>430</v>
      </c>
      <c r="Q1" s="425" t="s">
        <v>436</v>
      </c>
      <c r="R1" s="425"/>
      <c r="S1" s="83"/>
      <c r="T1" s="59" t="s">
        <v>517</v>
      </c>
      <c r="V1" s="59" t="s">
        <v>452</v>
      </c>
    </row>
    <row r="2" spans="1:22" ht="22.5">
      <c r="A2" s="6" t="s">
        <v>68</v>
      </c>
      <c r="B2" s="209" t="s">
        <v>464</v>
      </c>
      <c r="D2" s="61">
        <v>2013</v>
      </c>
      <c r="E2" s="61" t="s">
        <v>47</v>
      </c>
      <c r="F2" s="64" t="s">
        <v>158</v>
      </c>
      <c r="G2" s="64" t="s">
        <v>210</v>
      </c>
      <c r="H2" s="64" t="s">
        <v>173</v>
      </c>
      <c r="I2" s="64" t="s">
        <v>177</v>
      </c>
      <c r="J2" s="59" t="s">
        <v>464</v>
      </c>
      <c r="K2" s="64" t="s">
        <v>459</v>
      </c>
      <c r="L2" s="64" t="s">
        <v>60</v>
      </c>
      <c r="M2" s="64" t="s">
        <v>328</v>
      </c>
      <c r="N2" s="64" t="s">
        <v>362</v>
      </c>
      <c r="O2" s="64" t="s">
        <v>360</v>
      </c>
      <c r="P2" s="64" t="s">
        <v>418</v>
      </c>
      <c r="Q2" s="64" t="s">
        <v>432</v>
      </c>
      <c r="R2" s="64" t="b">
        <v>1</v>
      </c>
      <c r="S2" s="83"/>
      <c r="T2" s="64" t="s">
        <v>297</v>
      </c>
      <c r="V2" s="64" t="b">
        <v>1</v>
      </c>
    </row>
    <row r="3" spans="1:22" ht="33.75">
      <c r="A3" s="6" t="s">
        <v>69</v>
      </c>
      <c r="B3" s="6"/>
      <c r="D3" s="61">
        <v>2014</v>
      </c>
      <c r="E3" s="61" t="s">
        <v>48</v>
      </c>
      <c r="F3" s="64" t="s">
        <v>159</v>
      </c>
      <c r="G3" s="64" t="s">
        <v>211</v>
      </c>
      <c r="H3" s="64" t="s">
        <v>174</v>
      </c>
      <c r="I3" s="64" t="s">
        <v>178</v>
      </c>
      <c r="J3" s="64" t="s">
        <v>589</v>
      </c>
      <c r="K3" s="64" t="s">
        <v>460</v>
      </c>
      <c r="L3" s="64" t="s">
        <v>5</v>
      </c>
      <c r="M3" s="64" t="s">
        <v>329</v>
      </c>
      <c r="N3" s="64" t="s">
        <v>362</v>
      </c>
      <c r="O3" s="64" t="s">
        <v>361</v>
      </c>
      <c r="P3" s="64" t="s">
        <v>419</v>
      </c>
      <c r="Q3" s="64" t="s">
        <v>433</v>
      </c>
      <c r="R3" s="64" t="b">
        <v>1</v>
      </c>
      <c r="S3" s="83"/>
      <c r="T3" s="64" t="s">
        <v>362</v>
      </c>
    </row>
    <row r="4" spans="1:22" ht="56.25">
      <c r="A4" s="6" t="s">
        <v>70</v>
      </c>
      <c r="B4" s="6"/>
      <c r="D4" s="61">
        <v>2015</v>
      </c>
      <c r="F4" s="64" t="s">
        <v>160</v>
      </c>
      <c r="G4" s="64" t="s">
        <v>212</v>
      </c>
      <c r="I4" s="64" t="s">
        <v>179</v>
      </c>
      <c r="J4" s="64" t="s">
        <v>590</v>
      </c>
      <c r="K4" s="64" t="s">
        <v>461</v>
      </c>
      <c r="L4" s="64" t="s">
        <v>6</v>
      </c>
      <c r="M4" s="64" t="s">
        <v>330</v>
      </c>
      <c r="N4" s="64" t="s">
        <v>331</v>
      </c>
      <c r="O4" s="64" t="s">
        <v>358</v>
      </c>
      <c r="P4" s="64" t="s">
        <v>420</v>
      </c>
      <c r="Q4" s="64" t="s">
        <v>434</v>
      </c>
      <c r="R4" s="64" t="b">
        <v>1</v>
      </c>
      <c r="S4" s="83"/>
      <c r="T4" s="83"/>
    </row>
    <row r="5" spans="1:22" ht="33.75">
      <c r="A5" s="6" t="s">
        <v>71</v>
      </c>
      <c r="B5" s="6"/>
      <c r="D5" s="61">
        <v>2016</v>
      </c>
      <c r="E5" s="59" t="s">
        <v>289</v>
      </c>
      <c r="F5" s="64" t="s">
        <v>161</v>
      </c>
      <c r="G5" s="64" t="s">
        <v>213</v>
      </c>
      <c r="J5" s="64" t="s">
        <v>591</v>
      </c>
      <c r="L5" s="64" t="s">
        <v>7</v>
      </c>
      <c r="M5" s="64" t="s">
        <v>332</v>
      </c>
      <c r="N5" s="64" t="s">
        <v>333</v>
      </c>
      <c r="P5" s="64" t="s">
        <v>421</v>
      </c>
      <c r="Q5" s="64" t="s">
        <v>435</v>
      </c>
      <c r="R5" s="64" t="b">
        <v>1</v>
      </c>
      <c r="S5" s="83"/>
      <c r="T5" s="83"/>
    </row>
    <row r="6" spans="1:22" ht="38.25">
      <c r="A6" s="6" t="s">
        <v>72</v>
      </c>
      <c r="B6" s="6"/>
      <c r="D6" s="61">
        <v>2017</v>
      </c>
      <c r="E6" s="64" t="s">
        <v>290</v>
      </c>
      <c r="F6" s="64" t="s">
        <v>162</v>
      </c>
      <c r="G6" s="83"/>
      <c r="I6" s="59" t="s">
        <v>260</v>
      </c>
      <c r="L6" s="64" t="s">
        <v>28</v>
      </c>
      <c r="M6" s="64" t="s">
        <v>334</v>
      </c>
      <c r="N6" s="64" t="s">
        <v>333</v>
      </c>
      <c r="P6" s="64" t="s">
        <v>422</v>
      </c>
      <c r="Q6" s="64" t="s">
        <v>358</v>
      </c>
      <c r="R6" s="64" t="b">
        <v>1</v>
      </c>
      <c r="S6" s="83"/>
      <c r="T6" s="83"/>
    </row>
    <row r="7" spans="1:22" ht="22.5">
      <c r="A7" s="6" t="s">
        <v>73</v>
      </c>
      <c r="B7" s="6"/>
      <c r="E7" s="64" t="s">
        <v>291</v>
      </c>
      <c r="F7" s="64" t="s">
        <v>163</v>
      </c>
      <c r="G7" s="83"/>
      <c r="I7" s="64" t="s">
        <v>255</v>
      </c>
      <c r="J7" s="59" t="s">
        <v>465</v>
      </c>
      <c r="L7" s="64" t="s">
        <v>29</v>
      </c>
      <c r="M7" s="64" t="s">
        <v>335</v>
      </c>
      <c r="N7" s="64" t="s">
        <v>333</v>
      </c>
      <c r="P7" s="64" t="s">
        <v>423</v>
      </c>
    </row>
    <row r="8" spans="1:22" ht="33.75">
      <c r="A8" s="6" t="s">
        <v>74</v>
      </c>
      <c r="B8" s="6"/>
      <c r="F8" s="64" t="s">
        <v>164</v>
      </c>
      <c r="G8" s="83"/>
      <c r="I8" s="64" t="s">
        <v>256</v>
      </c>
      <c r="J8" s="64" t="s">
        <v>589</v>
      </c>
      <c r="L8" s="64" t="s">
        <v>154</v>
      </c>
      <c r="M8" s="64" t="s">
        <v>336</v>
      </c>
      <c r="N8" s="64" t="s">
        <v>333</v>
      </c>
      <c r="P8" s="64" t="s">
        <v>424</v>
      </c>
    </row>
    <row r="9" spans="1:22" ht="22.5">
      <c r="A9" s="6" t="s">
        <v>75</v>
      </c>
      <c r="B9" s="6"/>
      <c r="F9" s="64" t="s">
        <v>165</v>
      </c>
      <c r="G9" s="83"/>
      <c r="J9" s="64" t="s">
        <v>590</v>
      </c>
      <c r="L9" s="64" t="s">
        <v>155</v>
      </c>
      <c r="M9" s="64" t="s">
        <v>337</v>
      </c>
      <c r="N9" s="64" t="s">
        <v>333</v>
      </c>
      <c r="P9" s="64" t="s">
        <v>425</v>
      </c>
    </row>
    <row r="10" spans="1:22" ht="38.25">
      <c r="A10" s="6" t="s">
        <v>76</v>
      </c>
      <c r="B10" s="6"/>
      <c r="F10" s="64" t="s">
        <v>166</v>
      </c>
      <c r="G10" s="83"/>
      <c r="I10" s="59" t="s">
        <v>261</v>
      </c>
      <c r="J10" s="64" t="s">
        <v>591</v>
      </c>
      <c r="L10" s="64" t="s">
        <v>184</v>
      </c>
      <c r="M10" s="64" t="s">
        <v>338</v>
      </c>
      <c r="N10" s="64" t="s">
        <v>333</v>
      </c>
      <c r="P10" s="64" t="s">
        <v>426</v>
      </c>
    </row>
    <row r="11" spans="1:22" ht="22.5">
      <c r="A11" s="6" t="s">
        <v>77</v>
      </c>
      <c r="B11" s="6"/>
      <c r="F11" s="64" t="s">
        <v>167</v>
      </c>
      <c r="G11" s="83"/>
      <c r="I11" s="64" t="s">
        <v>257</v>
      </c>
      <c r="L11" s="64" t="s">
        <v>185</v>
      </c>
      <c r="M11" s="64" t="s">
        <v>339</v>
      </c>
      <c r="N11" s="64" t="s">
        <v>333</v>
      </c>
      <c r="P11" s="64" t="s">
        <v>427</v>
      </c>
    </row>
    <row r="12" spans="1:22" ht="12.75">
      <c r="A12" s="6" t="s">
        <v>25</v>
      </c>
      <c r="B12" s="6"/>
      <c r="F12" s="64" t="s">
        <v>168</v>
      </c>
      <c r="G12" s="83"/>
      <c r="J12" s="59" t="s">
        <v>466</v>
      </c>
      <c r="L12" s="64" t="s">
        <v>186</v>
      </c>
      <c r="M12" s="64" t="s">
        <v>340</v>
      </c>
      <c r="N12" s="64" t="s">
        <v>333</v>
      </c>
      <c r="P12" s="64" t="s">
        <v>428</v>
      </c>
    </row>
    <row r="13" spans="1:22" ht="33.75">
      <c r="A13" s="6" t="s">
        <v>78</v>
      </c>
      <c r="B13" s="6"/>
      <c r="F13" s="64" t="s">
        <v>169</v>
      </c>
      <c r="G13" s="83"/>
      <c r="J13" s="64" t="s">
        <v>589</v>
      </c>
      <c r="L13" s="64" t="s">
        <v>187</v>
      </c>
      <c r="M13" s="64" t="s">
        <v>341</v>
      </c>
      <c r="N13" s="64" t="s">
        <v>342</v>
      </c>
      <c r="P13" s="64" t="s">
        <v>429</v>
      </c>
    </row>
    <row r="14" spans="1:22">
      <c r="A14" s="6" t="s">
        <v>26</v>
      </c>
      <c r="B14" s="6"/>
      <c r="J14" s="64" t="s">
        <v>590</v>
      </c>
      <c r="L14" s="64" t="s">
        <v>188</v>
      </c>
      <c r="M14" s="64" t="s">
        <v>343</v>
      </c>
      <c r="N14" s="64" t="s">
        <v>342</v>
      </c>
    </row>
    <row r="15" spans="1:22" ht="33.75">
      <c r="A15" s="6" t="s">
        <v>79</v>
      </c>
      <c r="B15" s="6"/>
      <c r="J15" s="64" t="s">
        <v>591</v>
      </c>
      <c r="L15" s="64" t="s">
        <v>189</v>
      </c>
      <c r="M15" s="64" t="s">
        <v>344</v>
      </c>
      <c r="N15" s="64" t="s">
        <v>342</v>
      </c>
    </row>
    <row r="16" spans="1:22">
      <c r="A16" s="6" t="s">
        <v>80</v>
      </c>
      <c r="B16" s="6"/>
      <c r="L16" s="64" t="s">
        <v>190</v>
      </c>
      <c r="M16" s="64" t="s">
        <v>345</v>
      </c>
      <c r="N16" s="64" t="s">
        <v>342</v>
      </c>
    </row>
    <row r="17" spans="1:14">
      <c r="A17" s="6" t="s">
        <v>81</v>
      </c>
      <c r="B17" s="6"/>
      <c r="L17" s="64" t="s">
        <v>191</v>
      </c>
      <c r="M17" s="64" t="s">
        <v>346</v>
      </c>
      <c r="N17" s="64" t="s">
        <v>333</v>
      </c>
    </row>
    <row r="18" spans="1:14">
      <c r="A18" s="6" t="s">
        <v>82</v>
      </c>
      <c r="B18" s="6"/>
      <c r="L18" s="64" t="s">
        <v>192</v>
      </c>
      <c r="M18" s="64" t="s">
        <v>347</v>
      </c>
      <c r="N18" s="64" t="s">
        <v>333</v>
      </c>
    </row>
    <row r="19" spans="1:14">
      <c r="A19" s="6" t="s">
        <v>83</v>
      </c>
      <c r="B19" s="6"/>
      <c r="L19" s="64" t="s">
        <v>193</v>
      </c>
      <c r="M19" s="64" t="s">
        <v>348</v>
      </c>
      <c r="N19" s="64" t="s">
        <v>333</v>
      </c>
    </row>
    <row r="20" spans="1:14">
      <c r="A20" s="6" t="s">
        <v>84</v>
      </c>
      <c r="B20" s="6"/>
      <c r="L20" s="64" t="s">
        <v>194</v>
      </c>
      <c r="M20" s="64" t="s">
        <v>349</v>
      </c>
      <c r="N20" s="64" t="s">
        <v>342</v>
      </c>
    </row>
    <row r="21" spans="1:14">
      <c r="A21" s="6" t="s">
        <v>85</v>
      </c>
      <c r="B21" s="6"/>
      <c r="L21" s="64" t="s">
        <v>195</v>
      </c>
      <c r="M21" s="64" t="s">
        <v>350</v>
      </c>
      <c r="N21" s="64" t="s">
        <v>333</v>
      </c>
    </row>
    <row r="22" spans="1:14">
      <c r="A22" s="6" t="s">
        <v>86</v>
      </c>
      <c r="B22" s="6"/>
      <c r="M22" s="64" t="s">
        <v>351</v>
      </c>
      <c r="N22" s="64" t="s">
        <v>333</v>
      </c>
    </row>
    <row r="23" spans="1:14">
      <c r="A23" s="6" t="s">
        <v>87</v>
      </c>
      <c r="B23" s="6"/>
      <c r="M23" s="64" t="s">
        <v>352</v>
      </c>
      <c r="N23" s="64" t="s">
        <v>362</v>
      </c>
    </row>
    <row r="24" spans="1:14">
      <c r="A24" s="6" t="s">
        <v>88</v>
      </c>
      <c r="B24" s="6"/>
      <c r="M24" s="64" t="s">
        <v>353</v>
      </c>
      <c r="N24" s="64" t="s">
        <v>297</v>
      </c>
    </row>
    <row r="25" spans="1:14">
      <c r="A25" s="6" t="s">
        <v>89</v>
      </c>
      <c r="B25" s="6"/>
      <c r="M25" s="64" t="s">
        <v>354</v>
      </c>
      <c r="N25" s="64" t="s">
        <v>297</v>
      </c>
    </row>
    <row r="26" spans="1:14">
      <c r="A26" s="6" t="s">
        <v>90</v>
      </c>
      <c r="B26" s="6"/>
      <c r="M26" s="64" t="s">
        <v>355</v>
      </c>
      <c r="N26" s="64" t="s">
        <v>297</v>
      </c>
    </row>
    <row r="27" spans="1:14">
      <c r="A27" s="6" t="s">
        <v>91</v>
      </c>
      <c r="B27" s="6"/>
      <c r="M27" s="64" t="s">
        <v>356</v>
      </c>
      <c r="N27" s="64" t="s">
        <v>297</v>
      </c>
    </row>
    <row r="28" spans="1:14">
      <c r="A28" s="6" t="s">
        <v>92</v>
      </c>
      <c r="B28" s="6"/>
      <c r="M28" s="64" t="s">
        <v>357</v>
      </c>
      <c r="N28" s="64" t="s">
        <v>363</v>
      </c>
    </row>
    <row r="29" spans="1:14">
      <c r="A29" s="6" t="s">
        <v>93</v>
      </c>
      <c r="B29" s="6"/>
      <c r="M29" s="64" t="s">
        <v>358</v>
      </c>
      <c r="N29" s="64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09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09"/>
    </row>
    <row r="78" spans="1:2">
      <c r="A78" s="6" t="s">
        <v>134</v>
      </c>
      <c r="B78" s="6"/>
    </row>
    <row r="79" spans="1:2">
      <c r="A79" s="6" t="s">
        <v>135</v>
      </c>
      <c r="B79" s="209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5" customFormat="1">
      <c r="A2" s="45" t="s">
        <v>145</v>
      </c>
      <c r="B2" s="45" t="s">
        <v>196</v>
      </c>
    </row>
    <row r="3" spans="1:12">
      <c r="D3" s="146"/>
      <c r="E3" s="146"/>
      <c r="F3" s="146"/>
      <c r="G3" s="146"/>
      <c r="H3" s="146"/>
    </row>
    <row r="4" spans="1:12" s="46" customFormat="1" ht="15" customHeight="1">
      <c r="C4" s="69"/>
      <c r="D4" s="393"/>
      <c r="E4" s="429"/>
      <c r="F4" s="233">
        <v>1</v>
      </c>
      <c r="G4" s="147"/>
      <c r="H4" s="285"/>
      <c r="I4" s="77"/>
    </row>
    <row r="5" spans="1:12" s="46" customFormat="1" ht="15" customHeight="1">
      <c r="C5" s="69"/>
      <c r="D5" s="393"/>
      <c r="E5" s="429"/>
      <c r="F5" s="286"/>
      <c r="G5" s="247" t="s">
        <v>197</v>
      </c>
      <c r="H5" s="287"/>
    </row>
    <row r="6" spans="1:12">
      <c r="C6" s="57"/>
      <c r="D6" s="148"/>
      <c r="E6" s="148"/>
      <c r="F6" s="148"/>
      <c r="G6" s="148"/>
      <c r="H6" s="148"/>
    </row>
    <row r="8" spans="1:12" s="45" customFormat="1">
      <c r="A8" s="45" t="s">
        <v>142</v>
      </c>
    </row>
    <row r="10" spans="1:12" s="14" customFormat="1" ht="15" customHeight="1">
      <c r="C10" s="72"/>
      <c r="D10" s="210"/>
      <c r="E10" s="211"/>
    </row>
    <row r="13" spans="1:12" s="45" customFormat="1">
      <c r="A13" s="45" t="s">
        <v>156</v>
      </c>
    </row>
    <row r="14" spans="1:12" s="68" customFormat="1"/>
    <row r="16" spans="1:12" ht="15" customHeight="1">
      <c r="A16" s="414" t="s">
        <v>7</v>
      </c>
      <c r="B16" s="66"/>
      <c r="C16" s="70"/>
      <c r="D16" s="288" t="str">
        <f>A16</f>
        <v>4</v>
      </c>
      <c r="E16" s="426"/>
      <c r="F16" s="426"/>
      <c r="G16" s="426"/>
      <c r="H16" s="426"/>
      <c r="I16" s="426"/>
      <c r="J16" s="426"/>
      <c r="K16" s="427"/>
      <c r="L16" s="57"/>
    </row>
    <row r="17" spans="1:13" ht="15" customHeight="1">
      <c r="A17" s="414"/>
      <c r="B17" s="66"/>
      <c r="C17" s="70"/>
      <c r="D17" s="289" t="str">
        <f>A16&amp;".1"</f>
        <v>4.1</v>
      </c>
      <c r="E17" s="290" t="s">
        <v>205</v>
      </c>
      <c r="F17" s="291"/>
      <c r="G17" s="292"/>
      <c r="H17" s="293" t="s">
        <v>271</v>
      </c>
      <c r="I17" s="293" t="s">
        <v>271</v>
      </c>
      <c r="J17" s="293" t="s">
        <v>271</v>
      </c>
      <c r="K17" s="294"/>
      <c r="L17" s="156"/>
    </row>
    <row r="18" spans="1:13" ht="15" customHeight="1">
      <c r="A18" s="415"/>
      <c r="B18" s="66"/>
      <c r="C18" s="70"/>
      <c r="D18" s="295" t="str">
        <f>A16&amp;".2"</f>
        <v>4.2</v>
      </c>
      <c r="E18" s="296" t="s">
        <v>272</v>
      </c>
      <c r="F18" s="297"/>
      <c r="G18" s="298" t="s">
        <v>469</v>
      </c>
      <c r="H18" s="299"/>
      <c r="I18" s="299"/>
      <c r="J18" s="299"/>
      <c r="K18" s="300" t="s">
        <v>271</v>
      </c>
      <c r="L18" s="156"/>
    </row>
    <row r="22" spans="1:13" s="45" customFormat="1">
      <c r="A22" s="45" t="s">
        <v>273</v>
      </c>
    </row>
    <row r="23" spans="1:13">
      <c r="G23" s="145"/>
      <c r="H23" s="145"/>
    </row>
    <row r="24" spans="1:13" ht="28.5" customHeight="1">
      <c r="A24" s="414" t="s">
        <v>6</v>
      </c>
      <c r="B24" s="66"/>
      <c r="C24" s="130"/>
      <c r="D24" s="288" t="str">
        <f>A24</f>
        <v>3</v>
      </c>
      <c r="E24" s="416" t="s">
        <v>550</v>
      </c>
      <c r="F24" s="417"/>
      <c r="G24" s="417"/>
      <c r="H24" s="417"/>
      <c r="I24" s="417"/>
      <c r="J24" s="417"/>
      <c r="K24" s="418"/>
      <c r="L24" s="156"/>
      <c r="M24" s="57"/>
    </row>
    <row r="25" spans="1:13" ht="15" customHeight="1">
      <c r="A25" s="415"/>
      <c r="B25" s="66"/>
      <c r="C25" s="70"/>
      <c r="D25" s="295" t="str">
        <f>A24&amp;".1"</f>
        <v>3.1</v>
      </c>
      <c r="E25" s="301" t="s">
        <v>205</v>
      </c>
      <c r="F25" s="297"/>
      <c r="G25" s="298"/>
      <c r="H25" s="302" t="s">
        <v>271</v>
      </c>
      <c r="I25" s="302" t="s">
        <v>271</v>
      </c>
      <c r="J25" s="302" t="s">
        <v>271</v>
      </c>
      <c r="K25" s="303"/>
      <c r="L25" s="156"/>
      <c r="M25" s="57"/>
    </row>
    <row r="28" spans="1:13" s="45" customFormat="1">
      <c r="A28" s="45" t="s">
        <v>241</v>
      </c>
    </row>
    <row r="30" spans="1:13" s="46" customFormat="1" ht="15" customHeight="1">
      <c r="A30" s="150"/>
      <c r="B30" s="132"/>
      <c r="C30" s="129"/>
      <c r="D30" s="304"/>
      <c r="E30" s="166"/>
      <c r="F30" s="162" t="s">
        <v>293</v>
      </c>
      <c r="G30" s="207"/>
      <c r="H30" s="165"/>
    </row>
    <row r="32" spans="1:13" s="45" customFormat="1">
      <c r="A32" s="45" t="s">
        <v>242</v>
      </c>
    </row>
    <row r="34" spans="1:17" s="46" customFormat="1" ht="15" customHeight="1">
      <c r="A34" s="150"/>
      <c r="B34" s="132"/>
      <c r="C34" s="129"/>
      <c r="D34" s="304"/>
      <c r="E34" s="113"/>
      <c r="F34" s="162" t="s">
        <v>411</v>
      </c>
      <c r="G34" s="207"/>
      <c r="H34" s="165"/>
    </row>
    <row r="36" spans="1:17" s="45" customFormat="1">
      <c r="A36" s="45" t="s">
        <v>454</v>
      </c>
    </row>
    <row r="38" spans="1:17" s="46" customFormat="1" ht="15" customHeight="1">
      <c r="A38" s="204"/>
      <c r="B38" s="132"/>
      <c r="C38" s="129"/>
      <c r="D38" s="304"/>
      <c r="E38" s="214"/>
      <c r="F38" s="162" t="s">
        <v>293</v>
      </c>
      <c r="G38" s="207"/>
      <c r="H38" s="165"/>
    </row>
    <row r="41" spans="1:17" s="45" customFormat="1">
      <c r="A41" s="45" t="s">
        <v>365</v>
      </c>
      <c r="B41" s="45" t="s">
        <v>366</v>
      </c>
      <c r="C41" s="45" t="s">
        <v>367</v>
      </c>
    </row>
    <row r="43" spans="1:17" s="46" customFormat="1" ht="15" customHeight="1">
      <c r="A43" s="167"/>
      <c r="B43" s="132"/>
      <c r="C43" s="129"/>
      <c r="D43" s="430" t="s">
        <v>60</v>
      </c>
      <c r="E43" s="433"/>
      <c r="F43" s="305"/>
      <c r="G43" s="306"/>
      <c r="H43" s="307" t="s">
        <v>322</v>
      </c>
      <c r="I43" s="308"/>
      <c r="J43" s="305"/>
      <c r="K43" s="309"/>
      <c r="L43" s="310"/>
      <c r="M43" s="311"/>
      <c r="N43" s="312"/>
      <c r="O43" s="313">
        <f>SUM(O44:O46)</f>
        <v>0</v>
      </c>
      <c r="P43" s="314">
        <f>nerr(O43/List02_costs_OPS)*100</f>
        <v>0</v>
      </c>
      <c r="Q43" s="177"/>
    </row>
    <row r="44" spans="1:17" s="46" customFormat="1" ht="15" customHeight="1">
      <c r="A44" s="167"/>
      <c r="B44" s="132"/>
      <c r="C44" s="129"/>
      <c r="D44" s="431"/>
      <c r="E44" s="434"/>
      <c r="F44" s="315"/>
      <c r="G44" s="436" t="s">
        <v>60</v>
      </c>
      <c r="H44" s="437"/>
      <c r="I44" s="428"/>
      <c r="J44" s="315"/>
      <c r="K44" s="316" t="s">
        <v>60</v>
      </c>
      <c r="L44" s="317"/>
      <c r="M44" s="318"/>
      <c r="N44" s="319"/>
      <c r="O44" s="318"/>
      <c r="P44" s="300" t="s">
        <v>271</v>
      </c>
      <c r="Q44" s="177"/>
    </row>
    <row r="45" spans="1:17" s="46" customFormat="1" ht="15" customHeight="1">
      <c r="A45" s="167"/>
      <c r="B45" s="132"/>
      <c r="C45" s="129"/>
      <c r="D45" s="431"/>
      <c r="E45" s="434"/>
      <c r="F45" s="315"/>
      <c r="G45" s="436"/>
      <c r="H45" s="437"/>
      <c r="I45" s="428"/>
      <c r="J45" s="315"/>
      <c r="K45" s="286"/>
      <c r="L45" s="247" t="s">
        <v>364</v>
      </c>
      <c r="M45" s="247"/>
      <c r="N45" s="247"/>
      <c r="O45" s="247"/>
      <c r="P45" s="287"/>
      <c r="Q45" s="177"/>
    </row>
    <row r="46" spans="1:17" s="46" customFormat="1" ht="15" customHeight="1">
      <c r="A46" s="167"/>
      <c r="B46" s="132"/>
      <c r="C46" s="129"/>
      <c r="D46" s="432"/>
      <c r="E46" s="435"/>
      <c r="F46" s="320"/>
      <c r="G46" s="321"/>
      <c r="H46" s="322" t="s">
        <v>323</v>
      </c>
      <c r="I46" s="322"/>
      <c r="J46" s="322"/>
      <c r="K46" s="322"/>
      <c r="L46" s="322"/>
      <c r="M46" s="322"/>
      <c r="N46" s="322"/>
      <c r="O46" s="322"/>
      <c r="P46" s="323"/>
      <c r="Q46" s="177"/>
    </row>
    <row r="49" spans="1:7" s="45" customFormat="1">
      <c r="A49" s="45" t="s">
        <v>441</v>
      </c>
    </row>
    <row r="51" spans="1:7" s="46" customFormat="1" ht="15" customHeight="1">
      <c r="A51" s="202"/>
      <c r="B51" s="132"/>
      <c r="D51" s="304"/>
      <c r="E51" s="112"/>
      <c r="F51" s="324"/>
      <c r="G51" s="178"/>
    </row>
    <row r="54" spans="1:7" s="45" customFormat="1">
      <c r="A54" s="45" t="s">
        <v>532</v>
      </c>
    </row>
    <row r="56" spans="1:7" s="46" customFormat="1" ht="15" customHeight="1">
      <c r="A56" s="412" t="s">
        <v>486</v>
      </c>
      <c r="B56" s="132"/>
      <c r="D56" s="223" t="str">
        <f>A56&amp;".1"</f>
        <v>2.1.1</v>
      </c>
      <c r="E56" s="224" t="s">
        <v>533</v>
      </c>
      <c r="F56" s="227"/>
      <c r="G56" s="225" t="s">
        <v>531</v>
      </c>
    </row>
    <row r="57" spans="1:7" s="46" customFormat="1" ht="15" customHeight="1">
      <c r="A57" s="412"/>
      <c r="B57" s="132"/>
      <c r="D57" s="223" t="str">
        <f>A56&amp;".2"</f>
        <v>2.1.2</v>
      </c>
      <c r="E57" s="224" t="s">
        <v>534</v>
      </c>
      <c r="F57" s="227"/>
      <c r="G57" s="178"/>
    </row>
  </sheetData>
  <sheetProtection formatColumns="0" formatRows="0"/>
  <dataConsolidate/>
  <customSheetViews>
    <customSheetView guid="{5E44D953-6EFA-4CA3-8CF5-63040BE3B29A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3046FDBC-DFDB-496F-9246-3BEE5DF3F61A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277EC687-3F02-4145-AE49-709C7BC93905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42FF1CB5-C30D-4782-A9F2-9197745508E9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4"/>
      <headerFooter alignWithMargins="0"/>
    </customSheetView>
    <customSheetView guid="{F93E4943-D7DE-4FD5-B55B-996BB2575662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5"/>
      <headerFooter alignWithMargins="0"/>
    </customSheetView>
    <customSheetView guid="{2BFC22B2-D0E1-4EE1-8849-A4675BECC890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6"/>
      <headerFooter alignWithMargins="0"/>
    </customSheetView>
    <customSheetView guid="{4A3EB633-C3ED-4A1B-A2DB-2C67334D7535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7"/>
      <headerFooter alignWithMargins="0"/>
    </customSheetView>
    <customSheetView guid="{4ECD7521-225A-4D2A-8435-6ED6BB68D1D5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8"/>
      <headerFooter alignWithMargins="0"/>
    </customSheetView>
    <customSheetView guid="{34B54FDA-CE2C-45AC-BE2B-8E4FF6895BF7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9"/>
      <headerFooter alignWithMargins="0"/>
    </customSheetView>
    <customSheetView guid="{206CF4AC-71EC-4469-BF42-5CDC759CCDD5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0"/>
      <headerFooter alignWithMargins="0"/>
    </customSheetView>
  </customSheetViews>
  <mergeCells count="13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1"/>
  <headerFooter alignWithMargins="0"/>
  <drawing r:id="rId1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7" customWidth="1"/>
    <col min="2" max="2" width="90.7109375" style="57" customWidth="1"/>
    <col min="3" max="16384" width="9.140625" style="57"/>
  </cols>
  <sheetData>
    <row r="1" spans="2:4">
      <c r="B1" s="75" t="s">
        <v>18</v>
      </c>
    </row>
    <row r="2" spans="2:4" ht="90">
      <c r="B2" s="79" t="s">
        <v>250</v>
      </c>
    </row>
    <row r="3" spans="2:4" ht="60.75" customHeight="1">
      <c r="B3" s="79" t="s">
        <v>474</v>
      </c>
    </row>
    <row r="4" spans="2:4" ht="33.75">
      <c r="B4" s="79" t="s">
        <v>251</v>
      </c>
    </row>
    <row r="5" spans="2:4">
      <c r="B5" s="79" t="s">
        <v>207</v>
      </c>
    </row>
    <row r="6" spans="2:4" ht="22.5">
      <c r="B6" s="79" t="s">
        <v>467</v>
      </c>
    </row>
    <row r="7" spans="2:4">
      <c r="B7" s="75" t="s">
        <v>153</v>
      </c>
    </row>
    <row r="8" spans="2:4" ht="25.5" customHeight="1">
      <c r="B8" s="79" t="s">
        <v>170</v>
      </c>
    </row>
    <row r="9" spans="2:4" ht="67.5">
      <c r="B9" s="79" t="s">
        <v>462</v>
      </c>
    </row>
    <row r="10" spans="2:4" ht="22.5">
      <c r="B10" s="79" t="s">
        <v>220</v>
      </c>
    </row>
    <row r="11" spans="2:4">
      <c r="B11" s="75" t="s">
        <v>183</v>
      </c>
    </row>
    <row r="12" spans="2:4" ht="22.5">
      <c r="B12" s="79" t="s">
        <v>502</v>
      </c>
    </row>
    <row r="13" spans="2:4" ht="22.5">
      <c r="B13" s="79" t="s">
        <v>503</v>
      </c>
    </row>
    <row r="14" spans="2:4">
      <c r="B14" s="79" t="s">
        <v>252</v>
      </c>
      <c r="D14" s="140"/>
    </row>
    <row r="15" spans="2:4" ht="33.75">
      <c r="B15" s="79" t="s">
        <v>504</v>
      </c>
    </row>
    <row r="16" spans="2:4">
      <c r="B16" s="75" t="s">
        <v>370</v>
      </c>
    </row>
    <row r="17" spans="2:2" ht="56.25">
      <c r="B17" s="79" t="s">
        <v>455</v>
      </c>
    </row>
  </sheetData>
  <customSheetViews>
    <customSheetView guid="{5E44D953-6EFA-4CA3-8CF5-63040BE3B2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horizontalDpi="200" verticalDpi="200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horizontalDpi="200" verticalDpi="200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horizontalDpi="200" verticalDpi="200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horizontalDpi="200" verticalDpi="200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horizontalDpi="200" verticalDpi="200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horizontalDpi="200" verticalDpi="200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horizontalDpi="200" verticalDpi="200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horizontalDpi="200" verticalDpi="200" r:id="rId1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0"/>
  </cols>
  <sheetData>
    <row r="1" spans="1:27" ht="10.5" customHeight="1">
      <c r="AA1" s="110" t="s">
        <v>231</v>
      </c>
    </row>
    <row r="2" spans="1:27" ht="16.5" customHeight="1">
      <c r="B2" s="380" t="str">
        <f>"Код шаблона: " &amp; GetCode()</f>
        <v>Код шаблона: JKH.OPEN.INFO.BALANCE.VO</v>
      </c>
      <c r="C2" s="380"/>
      <c r="D2" s="380"/>
      <c r="E2" s="380"/>
      <c r="F2" s="380"/>
      <c r="G2" s="380"/>
      <c r="V2" s="57"/>
    </row>
    <row r="3" spans="1:27" ht="18" customHeight="1">
      <c r="B3" s="381" t="str">
        <f>"Версия " &amp; GetVersion()</f>
        <v>Версия 6.0.3</v>
      </c>
      <c r="C3" s="381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V3" s="57"/>
      <c r="W3" s="57"/>
      <c r="X3" s="57"/>
      <c r="Y3" s="57"/>
    </row>
    <row r="4" spans="1:27" ht="6" customHeight="1"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7" ht="32.25" customHeight="1">
      <c r="B5" s="382" t="s">
        <v>553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4"/>
    </row>
    <row r="6" spans="1:27" ht="9.75" customHeight="1">
      <c r="A6" s="57"/>
      <c r="B6" s="109"/>
      <c r="C6" s="10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0"/>
    </row>
    <row r="7" spans="1:27" ht="15" customHeight="1">
      <c r="A7" s="57"/>
      <c r="B7" s="109"/>
      <c r="C7" s="108"/>
      <c r="D7" s="91"/>
      <c r="E7" s="385" t="s">
        <v>237</v>
      </c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90"/>
    </row>
    <row r="8" spans="1:27" ht="15" customHeight="1">
      <c r="A8" s="57"/>
      <c r="B8" s="109"/>
      <c r="C8" s="108"/>
      <c r="D8" s="91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90"/>
    </row>
    <row r="9" spans="1:27" ht="15" customHeight="1">
      <c r="A9" s="57"/>
      <c r="B9" s="109"/>
      <c r="C9" s="108"/>
      <c r="D9" s="91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90"/>
    </row>
    <row r="10" spans="1:27" ht="10.5" customHeight="1">
      <c r="A10" s="57"/>
      <c r="B10" s="109"/>
      <c r="C10" s="108"/>
      <c r="D10" s="91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90"/>
    </row>
    <row r="11" spans="1:27" ht="27" customHeight="1">
      <c r="A11" s="57"/>
      <c r="B11" s="109"/>
      <c r="C11" s="108"/>
      <c r="D11" s="91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90"/>
    </row>
    <row r="12" spans="1:27" ht="12" customHeight="1">
      <c r="A12" s="57"/>
      <c r="B12" s="109"/>
      <c r="C12" s="108"/>
      <c r="D12" s="91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90"/>
    </row>
    <row r="13" spans="1:27" ht="38.25" customHeight="1">
      <c r="A13" s="57"/>
      <c r="B13" s="109"/>
      <c r="C13" s="108"/>
      <c r="D13" s="91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104"/>
    </row>
    <row r="14" spans="1:27" ht="15" customHeight="1">
      <c r="A14" s="57"/>
      <c r="B14" s="109"/>
      <c r="C14" s="108"/>
      <c r="D14" s="91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90"/>
    </row>
    <row r="15" spans="1:27" ht="15">
      <c r="A15" s="57"/>
      <c r="B15" s="109"/>
      <c r="C15" s="108"/>
      <c r="D15" s="91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90"/>
    </row>
    <row r="16" spans="1:27" ht="15">
      <c r="A16" s="57"/>
      <c r="B16" s="109"/>
      <c r="C16" s="108"/>
      <c r="D16" s="91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90"/>
    </row>
    <row r="17" spans="1:25" ht="15" customHeight="1">
      <c r="A17" s="57"/>
      <c r="B17" s="109"/>
      <c r="C17" s="108"/>
      <c r="D17" s="91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90"/>
    </row>
    <row r="18" spans="1:25" ht="15">
      <c r="A18" s="57"/>
      <c r="B18" s="109"/>
      <c r="C18" s="108"/>
      <c r="D18" s="91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90"/>
    </row>
    <row r="19" spans="1:25" ht="59.25" customHeight="1">
      <c r="A19" s="57"/>
      <c r="B19" s="109"/>
      <c r="C19" s="108"/>
      <c r="D19" s="97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90"/>
    </row>
    <row r="20" spans="1:25" ht="15" hidden="1">
      <c r="A20" s="57"/>
      <c r="B20" s="109"/>
      <c r="C20" s="108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0"/>
    </row>
    <row r="21" spans="1:25" ht="14.25" hidden="1" customHeight="1">
      <c r="A21" s="57"/>
      <c r="B21" s="109"/>
      <c r="C21" s="108"/>
      <c r="D21" s="92"/>
      <c r="E21" s="103" t="s">
        <v>229</v>
      </c>
      <c r="F21" s="386" t="s">
        <v>254</v>
      </c>
      <c r="G21" s="387"/>
      <c r="H21" s="387"/>
      <c r="I21" s="387"/>
      <c r="J21" s="387"/>
      <c r="K21" s="387"/>
      <c r="L21" s="387"/>
      <c r="M21" s="387"/>
      <c r="N21" s="91"/>
      <c r="O21" s="102" t="s">
        <v>229</v>
      </c>
      <c r="P21" s="388" t="s">
        <v>230</v>
      </c>
      <c r="Q21" s="389"/>
      <c r="R21" s="389"/>
      <c r="S21" s="389"/>
      <c r="T21" s="389"/>
      <c r="U21" s="389"/>
      <c r="V21" s="389"/>
      <c r="W21" s="389"/>
      <c r="X21" s="389"/>
      <c r="Y21" s="90"/>
    </row>
    <row r="22" spans="1:25" ht="14.25" hidden="1" customHeight="1">
      <c r="A22" s="57"/>
      <c r="B22" s="109"/>
      <c r="C22" s="108"/>
      <c r="D22" s="92"/>
      <c r="E22" s="141" t="s">
        <v>229</v>
      </c>
      <c r="F22" s="386" t="s">
        <v>232</v>
      </c>
      <c r="G22" s="387"/>
      <c r="H22" s="387"/>
      <c r="I22" s="387"/>
      <c r="J22" s="387"/>
      <c r="K22" s="387"/>
      <c r="L22" s="387"/>
      <c r="M22" s="387"/>
      <c r="N22" s="91"/>
      <c r="O22" s="105" t="s">
        <v>229</v>
      </c>
      <c r="P22" s="388" t="s">
        <v>235</v>
      </c>
      <c r="Q22" s="389"/>
      <c r="R22" s="389"/>
      <c r="S22" s="389"/>
      <c r="T22" s="389"/>
      <c r="U22" s="389"/>
      <c r="V22" s="389"/>
      <c r="W22" s="389"/>
      <c r="X22" s="389"/>
      <c r="Y22" s="90"/>
    </row>
    <row r="23" spans="1:25" ht="27" hidden="1" customHeight="1">
      <c r="A23" s="57"/>
      <c r="B23" s="109"/>
      <c r="C23" s="108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377" t="s">
        <v>234</v>
      </c>
      <c r="Q23" s="377"/>
      <c r="R23" s="377"/>
      <c r="S23" s="377"/>
      <c r="T23" s="377"/>
      <c r="U23" s="377"/>
      <c r="V23" s="377"/>
      <c r="W23" s="377"/>
      <c r="X23" s="91"/>
      <c r="Y23" s="90"/>
    </row>
    <row r="24" spans="1:25" ht="10.5" hidden="1" customHeight="1">
      <c r="A24" s="57"/>
      <c r="B24" s="109"/>
      <c r="C24" s="108"/>
      <c r="D24" s="92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0"/>
    </row>
    <row r="25" spans="1:25" ht="27" hidden="1" customHeight="1">
      <c r="A25" s="57"/>
      <c r="B25" s="109"/>
      <c r="C25" s="108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0"/>
    </row>
    <row r="26" spans="1:25" ht="12" hidden="1" customHeight="1">
      <c r="A26" s="57"/>
      <c r="B26" s="109"/>
      <c r="C26" s="108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0"/>
    </row>
    <row r="27" spans="1:25" ht="38.25" hidden="1" customHeight="1">
      <c r="A27" s="57"/>
      <c r="B27" s="109"/>
      <c r="C27" s="108"/>
      <c r="D27" s="92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0"/>
    </row>
    <row r="28" spans="1:25" ht="15" hidden="1">
      <c r="A28" s="57"/>
      <c r="B28" s="109"/>
      <c r="C28" s="108"/>
      <c r="D28" s="92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0"/>
    </row>
    <row r="29" spans="1:25" ht="15" hidden="1">
      <c r="A29" s="57"/>
      <c r="B29" s="109"/>
      <c r="C29" s="108"/>
      <c r="D29" s="92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0"/>
    </row>
    <row r="30" spans="1:25" ht="15" hidden="1">
      <c r="A30" s="57"/>
      <c r="B30" s="109"/>
      <c r="C30" s="108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0"/>
    </row>
    <row r="31" spans="1:25" ht="15" hidden="1">
      <c r="A31" s="57"/>
      <c r="B31" s="109"/>
      <c r="C31" s="108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0"/>
    </row>
    <row r="32" spans="1:25" ht="15" hidden="1">
      <c r="A32" s="57"/>
      <c r="B32" s="109"/>
      <c r="C32" s="108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0"/>
    </row>
    <row r="33" spans="1:25" ht="18.75" hidden="1" customHeight="1">
      <c r="A33" s="57"/>
      <c r="B33" s="109"/>
      <c r="C33" s="108"/>
      <c r="D33" s="97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0"/>
    </row>
    <row r="34" spans="1:25" ht="15" hidden="1">
      <c r="A34" s="57"/>
      <c r="B34" s="109"/>
      <c r="C34" s="108"/>
      <c r="D34" s="97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0"/>
    </row>
    <row r="35" spans="1:25" ht="24" hidden="1" customHeight="1">
      <c r="A35" s="57"/>
      <c r="B35" s="109"/>
      <c r="C35" s="108"/>
      <c r="D35" s="92"/>
      <c r="E35" s="390" t="s">
        <v>228</v>
      </c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90"/>
    </row>
    <row r="36" spans="1:25" ht="38.25" hidden="1" customHeight="1">
      <c r="A36" s="57"/>
      <c r="B36" s="109"/>
      <c r="C36" s="108"/>
      <c r="D36" s="92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90"/>
    </row>
    <row r="37" spans="1:25" ht="9.75" hidden="1" customHeight="1">
      <c r="A37" s="57"/>
      <c r="B37" s="109"/>
      <c r="C37" s="108"/>
      <c r="D37" s="92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90"/>
    </row>
    <row r="38" spans="1:25" ht="51" hidden="1" customHeight="1">
      <c r="A38" s="57"/>
      <c r="B38" s="109"/>
      <c r="C38" s="108"/>
      <c r="D38" s="92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90"/>
    </row>
    <row r="39" spans="1:25" ht="15" hidden="1" customHeight="1">
      <c r="A39" s="57"/>
      <c r="B39" s="109"/>
      <c r="C39" s="108"/>
      <c r="D39" s="92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90"/>
    </row>
    <row r="40" spans="1:25" ht="12" hidden="1" customHeight="1">
      <c r="A40" s="57"/>
      <c r="B40" s="109"/>
      <c r="C40" s="108"/>
      <c r="D40" s="92"/>
      <c r="E40" s="379" t="s">
        <v>50</v>
      </c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90"/>
    </row>
    <row r="41" spans="1:25" ht="38.25" hidden="1" customHeight="1">
      <c r="A41" s="57"/>
      <c r="B41" s="109"/>
      <c r="C41" s="108"/>
      <c r="D41" s="92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90"/>
    </row>
    <row r="42" spans="1:25" ht="15" hidden="1">
      <c r="A42" s="57"/>
      <c r="B42" s="109"/>
      <c r="C42" s="108"/>
      <c r="D42" s="92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90"/>
    </row>
    <row r="43" spans="1:25" ht="15" hidden="1">
      <c r="A43" s="57"/>
      <c r="B43" s="109"/>
      <c r="C43" s="108"/>
      <c r="D43" s="92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90"/>
    </row>
    <row r="44" spans="1:25" ht="33.75" hidden="1" customHeight="1">
      <c r="A44" s="57"/>
      <c r="B44" s="109"/>
      <c r="C44" s="108"/>
      <c r="D44" s="97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90"/>
    </row>
    <row r="45" spans="1:25" ht="15" hidden="1">
      <c r="A45" s="57"/>
      <c r="B45" s="109"/>
      <c r="C45" s="108"/>
      <c r="D45" s="97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90"/>
    </row>
    <row r="46" spans="1:25" ht="24" hidden="1" customHeight="1">
      <c r="A46" s="57"/>
      <c r="B46" s="109"/>
      <c r="C46" s="108"/>
      <c r="D46" s="92"/>
      <c r="E46" s="391" t="s">
        <v>227</v>
      </c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90"/>
    </row>
    <row r="47" spans="1:25" ht="37.5" hidden="1" customHeight="1">
      <c r="A47" s="57"/>
      <c r="B47" s="109"/>
      <c r="C47" s="108"/>
      <c r="D47" s="92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391"/>
      <c r="W47" s="391"/>
      <c r="X47" s="391"/>
      <c r="Y47" s="90"/>
    </row>
    <row r="48" spans="1:25" ht="24" hidden="1" customHeight="1">
      <c r="A48" s="57"/>
      <c r="B48" s="109"/>
      <c r="C48" s="108"/>
      <c r="D48" s="92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391"/>
      <c r="W48" s="391"/>
      <c r="X48" s="391"/>
      <c r="Y48" s="90"/>
    </row>
    <row r="49" spans="1:25" ht="51" hidden="1" customHeight="1">
      <c r="A49" s="57"/>
      <c r="B49" s="109"/>
      <c r="C49" s="108"/>
      <c r="D49" s="92"/>
      <c r="E49" s="391"/>
      <c r="F49" s="391"/>
      <c r="G49" s="391"/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391"/>
      <c r="T49" s="391"/>
      <c r="U49" s="391"/>
      <c r="V49" s="391"/>
      <c r="W49" s="391"/>
      <c r="X49" s="391"/>
      <c r="Y49" s="90"/>
    </row>
    <row r="50" spans="1:25" ht="15" hidden="1">
      <c r="A50" s="57"/>
      <c r="B50" s="109"/>
      <c r="C50" s="108"/>
      <c r="D50" s="92"/>
      <c r="E50" s="391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90"/>
    </row>
    <row r="51" spans="1:25" ht="15" hidden="1">
      <c r="A51" s="57"/>
      <c r="B51" s="109"/>
      <c r="C51" s="108"/>
      <c r="D51" s="92"/>
      <c r="E51" s="391"/>
      <c r="F51" s="391"/>
      <c r="G51" s="391"/>
      <c r="H51" s="391"/>
      <c r="I51" s="391"/>
      <c r="J51" s="391"/>
      <c r="K51" s="391"/>
      <c r="L51" s="391"/>
      <c r="M51" s="391"/>
      <c r="N51" s="391"/>
      <c r="O51" s="391"/>
      <c r="P51" s="391"/>
      <c r="Q51" s="391"/>
      <c r="R51" s="391"/>
      <c r="S51" s="391"/>
      <c r="T51" s="391"/>
      <c r="U51" s="391"/>
      <c r="V51" s="391"/>
      <c r="W51" s="391"/>
      <c r="X51" s="391"/>
      <c r="Y51" s="90"/>
    </row>
    <row r="52" spans="1:25" ht="15" hidden="1">
      <c r="A52" s="57"/>
      <c r="B52" s="109"/>
      <c r="C52" s="108"/>
      <c r="D52" s="92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90"/>
    </row>
    <row r="53" spans="1:25" ht="15" hidden="1">
      <c r="A53" s="57"/>
      <c r="B53" s="109"/>
      <c r="C53" s="108"/>
      <c r="D53" s="92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90"/>
    </row>
    <row r="54" spans="1:25" ht="15" hidden="1">
      <c r="A54" s="57"/>
      <c r="B54" s="109"/>
      <c r="C54" s="108"/>
      <c r="D54" s="92"/>
      <c r="E54" s="391"/>
      <c r="F54" s="391"/>
      <c r="G54" s="391"/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1"/>
      <c r="V54" s="391"/>
      <c r="W54" s="391"/>
      <c r="X54" s="391"/>
      <c r="Y54" s="90"/>
    </row>
    <row r="55" spans="1:25" ht="15" hidden="1">
      <c r="A55" s="57"/>
      <c r="B55" s="109"/>
      <c r="C55" s="108"/>
      <c r="D55" s="92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90"/>
    </row>
    <row r="56" spans="1:25" ht="25.5" hidden="1" customHeight="1">
      <c r="A56" s="57"/>
      <c r="B56" s="109"/>
      <c r="C56" s="108"/>
      <c r="D56" s="97"/>
      <c r="E56" s="391"/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90"/>
    </row>
    <row r="57" spans="1:25" ht="15" hidden="1">
      <c r="A57" s="57"/>
      <c r="B57" s="109"/>
      <c r="C57" s="108"/>
      <c r="D57" s="97"/>
      <c r="E57" s="391"/>
      <c r="F57" s="391"/>
      <c r="G57" s="391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90"/>
    </row>
    <row r="58" spans="1:25" ht="15" hidden="1" customHeight="1">
      <c r="A58" s="57"/>
      <c r="B58" s="109"/>
      <c r="C58" s="108"/>
      <c r="D58" s="92"/>
      <c r="E58" s="370" t="s">
        <v>52</v>
      </c>
      <c r="F58" s="370"/>
      <c r="G58" s="370"/>
      <c r="H58" s="378" t="s">
        <v>42</v>
      </c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90"/>
    </row>
    <row r="59" spans="1:25" ht="15" hidden="1" customHeight="1">
      <c r="A59" s="57"/>
      <c r="B59" s="109"/>
      <c r="C59" s="108"/>
      <c r="D59" s="92"/>
      <c r="E59" s="370" t="s">
        <v>8</v>
      </c>
      <c r="F59" s="370"/>
      <c r="G59" s="370"/>
      <c r="H59" s="378" t="s">
        <v>226</v>
      </c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90"/>
    </row>
    <row r="60" spans="1:25" ht="15" hidden="1" customHeight="1">
      <c r="A60" s="57"/>
      <c r="B60" s="109"/>
      <c r="C60" s="108"/>
      <c r="D60" s="92"/>
      <c r="E60" s="370"/>
      <c r="F60" s="370"/>
      <c r="G60" s="370"/>
      <c r="H60" s="367" t="s">
        <v>225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90"/>
    </row>
    <row r="61" spans="1:25" ht="15" hidden="1">
      <c r="A61" s="57"/>
      <c r="B61" s="109"/>
      <c r="C61" s="108"/>
      <c r="D61" s="92"/>
      <c r="E61" s="101"/>
      <c r="F61" s="99"/>
      <c r="G61" s="100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90"/>
    </row>
    <row r="62" spans="1:25" ht="27.75" hidden="1" customHeight="1">
      <c r="A62" s="57"/>
      <c r="B62" s="109"/>
      <c r="C62" s="108"/>
      <c r="D62" s="9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0"/>
    </row>
    <row r="63" spans="1:25" ht="15" hidden="1">
      <c r="A63" s="57"/>
      <c r="B63" s="109"/>
      <c r="C63" s="108"/>
      <c r="D63" s="9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0"/>
    </row>
    <row r="64" spans="1:25" ht="15" hidden="1">
      <c r="A64" s="57"/>
      <c r="B64" s="109"/>
      <c r="C64" s="108"/>
      <c r="D64" s="9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0"/>
    </row>
    <row r="65" spans="1:25" ht="15" hidden="1">
      <c r="A65" s="57"/>
      <c r="B65" s="109"/>
      <c r="C65" s="108"/>
      <c r="D65" s="9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0"/>
    </row>
    <row r="66" spans="1:25" ht="15" hidden="1">
      <c r="A66" s="57"/>
      <c r="B66" s="109"/>
      <c r="C66" s="108"/>
      <c r="D66" s="9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0"/>
    </row>
    <row r="67" spans="1:25" ht="15" hidden="1">
      <c r="A67" s="57"/>
      <c r="B67" s="109"/>
      <c r="C67" s="108"/>
      <c r="D67" s="92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0"/>
    </row>
    <row r="68" spans="1:25" ht="89.25" hidden="1" customHeight="1">
      <c r="A68" s="57"/>
      <c r="B68" s="109"/>
      <c r="C68" s="108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0"/>
    </row>
    <row r="69" spans="1:25" ht="15" hidden="1">
      <c r="A69" s="57"/>
      <c r="B69" s="109"/>
      <c r="C69" s="108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0"/>
    </row>
    <row r="70" spans="1:25" ht="21.75" hidden="1" customHeight="1">
      <c r="A70" s="57"/>
      <c r="B70" s="109"/>
      <c r="C70" s="108"/>
      <c r="D70" s="92"/>
      <c r="E70" s="375" t="s">
        <v>233</v>
      </c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5"/>
      <c r="V70" s="375"/>
      <c r="W70" s="375"/>
      <c r="X70" s="375"/>
      <c r="Y70" s="90"/>
    </row>
    <row r="71" spans="1:25" ht="40.5" hidden="1" customHeight="1">
      <c r="A71" s="57"/>
      <c r="B71" s="109"/>
      <c r="C71" s="108"/>
      <c r="D71" s="92"/>
      <c r="E71" s="374" t="s">
        <v>244</v>
      </c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  <c r="Y71" s="90"/>
    </row>
    <row r="72" spans="1:25" ht="32.25" hidden="1" customHeight="1">
      <c r="A72" s="57"/>
      <c r="B72" s="109"/>
      <c r="C72" s="108"/>
      <c r="D72" s="92"/>
      <c r="E72" s="374" t="s">
        <v>245</v>
      </c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90"/>
    </row>
    <row r="73" spans="1:25" ht="41.25" hidden="1" customHeight="1">
      <c r="A73" s="57"/>
      <c r="B73" s="109"/>
      <c r="C73" s="108"/>
      <c r="D73" s="92"/>
      <c r="E73" s="374" t="s">
        <v>253</v>
      </c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90"/>
    </row>
    <row r="74" spans="1:25" ht="31.5" hidden="1" customHeight="1">
      <c r="A74" s="57"/>
      <c r="B74" s="109"/>
      <c r="C74" s="108"/>
      <c r="D74" s="92"/>
      <c r="E74" s="374" t="s">
        <v>246</v>
      </c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90"/>
    </row>
    <row r="75" spans="1:25" ht="31.5" hidden="1" customHeight="1">
      <c r="A75" s="57"/>
      <c r="B75" s="109"/>
      <c r="C75" s="108"/>
      <c r="D75" s="92"/>
      <c r="E75" s="374" t="s">
        <v>247</v>
      </c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74"/>
      <c r="W75" s="374"/>
      <c r="X75" s="374"/>
      <c r="Y75" s="90"/>
    </row>
    <row r="76" spans="1:25" ht="18" hidden="1" customHeight="1">
      <c r="A76" s="57"/>
      <c r="B76" s="109"/>
      <c r="C76" s="108"/>
      <c r="D76" s="92"/>
      <c r="E76" s="374" t="s">
        <v>248</v>
      </c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90"/>
    </row>
    <row r="77" spans="1:25" ht="18" hidden="1" customHeight="1">
      <c r="A77" s="57"/>
      <c r="B77" s="109"/>
      <c r="C77" s="108"/>
      <c r="D77" s="92"/>
      <c r="E77" s="374" t="s">
        <v>249</v>
      </c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90"/>
    </row>
    <row r="78" spans="1:25" ht="3.75" hidden="1" customHeight="1">
      <c r="A78" s="57"/>
      <c r="B78" s="109"/>
      <c r="C78" s="108"/>
      <c r="D78" s="9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90"/>
    </row>
    <row r="79" spans="1:25" ht="27.75" hidden="1" customHeight="1">
      <c r="A79" s="57"/>
      <c r="B79" s="109"/>
      <c r="C79" s="108"/>
      <c r="D79" s="92"/>
      <c r="E79" s="375" t="s">
        <v>262</v>
      </c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375"/>
      <c r="X79" s="375"/>
      <c r="Y79" s="90"/>
    </row>
    <row r="80" spans="1:25" ht="11.25" hidden="1" customHeight="1">
      <c r="A80" s="57"/>
      <c r="B80" s="109"/>
      <c r="C80" s="108"/>
      <c r="D80" s="92"/>
      <c r="E80" s="376" t="s">
        <v>16</v>
      </c>
      <c r="F80" s="376"/>
      <c r="G80" s="376"/>
      <c r="H80" s="376"/>
      <c r="I80" s="373" t="s">
        <v>236</v>
      </c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90"/>
    </row>
    <row r="81" spans="1:25" ht="15" hidden="1">
      <c r="A81" s="57"/>
      <c r="B81" s="109"/>
      <c r="C81" s="108"/>
      <c r="D81" s="92"/>
      <c r="E81" s="367"/>
      <c r="F81" s="367"/>
      <c r="G81" s="367"/>
      <c r="H81" s="368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90"/>
    </row>
    <row r="82" spans="1:25" ht="15" hidden="1" customHeight="1">
      <c r="A82" s="57"/>
      <c r="B82" s="109"/>
      <c r="C82" s="108"/>
      <c r="D82" s="92"/>
      <c r="E82" s="370" t="s">
        <v>51</v>
      </c>
      <c r="F82" s="370"/>
      <c r="G82" s="370"/>
      <c r="H82" s="371" t="s">
        <v>150</v>
      </c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90"/>
    </row>
    <row r="83" spans="1:25" ht="15" hidden="1" customHeight="1">
      <c r="A83" s="57"/>
      <c r="B83" s="109"/>
      <c r="C83" s="108"/>
      <c r="D83" s="92"/>
      <c r="E83" s="370" t="s">
        <v>52</v>
      </c>
      <c r="F83" s="370"/>
      <c r="G83" s="370"/>
      <c r="H83" s="371" t="s">
        <v>53</v>
      </c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90"/>
    </row>
    <row r="84" spans="1:25" ht="15" hidden="1" customHeight="1">
      <c r="A84" s="57"/>
      <c r="B84" s="109"/>
      <c r="C84" s="108"/>
      <c r="D84" s="92"/>
      <c r="E84" s="101"/>
      <c r="F84" s="99"/>
      <c r="G84" s="100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90"/>
    </row>
    <row r="85" spans="1:25" ht="15" hidden="1">
      <c r="A85" s="57"/>
      <c r="B85" s="109"/>
      <c r="C85" s="108"/>
      <c r="D85" s="92"/>
      <c r="E85" s="91"/>
      <c r="F85" s="91"/>
      <c r="G85" s="91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1"/>
      <c r="X85" s="91"/>
      <c r="Y85" s="90"/>
    </row>
    <row r="86" spans="1:25" ht="15" hidden="1">
      <c r="A86" s="57"/>
      <c r="B86" s="109"/>
      <c r="C86" s="108"/>
      <c r="D86" s="92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0"/>
    </row>
    <row r="87" spans="1:25" ht="15" hidden="1">
      <c r="A87" s="57"/>
      <c r="B87" s="109"/>
      <c r="C87" s="108"/>
      <c r="D87" s="92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0"/>
    </row>
    <row r="88" spans="1:25" ht="15" hidden="1">
      <c r="A88" s="57"/>
      <c r="B88" s="109"/>
      <c r="C88" s="108"/>
      <c r="D88" s="92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0"/>
    </row>
    <row r="89" spans="1:25" ht="15" hidden="1">
      <c r="A89" s="57"/>
      <c r="B89" s="109"/>
      <c r="C89" s="108"/>
      <c r="D89" s="92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0"/>
    </row>
    <row r="90" spans="1:25" ht="15" hidden="1">
      <c r="A90" s="57"/>
      <c r="B90" s="109"/>
      <c r="C90" s="108"/>
      <c r="D90" s="92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0"/>
    </row>
    <row r="91" spans="1:25" ht="15" hidden="1">
      <c r="A91" s="57"/>
      <c r="B91" s="109"/>
      <c r="C91" s="108"/>
      <c r="D91" s="92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0"/>
    </row>
    <row r="92" spans="1:25" ht="15" hidden="1">
      <c r="A92" s="57"/>
      <c r="B92" s="109"/>
      <c r="C92" s="108"/>
      <c r="D92" s="92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0"/>
    </row>
    <row r="93" spans="1:25" ht="15" hidden="1">
      <c r="A93" s="57"/>
      <c r="B93" s="109"/>
      <c r="C93" s="108"/>
      <c r="D93" s="92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0"/>
    </row>
    <row r="94" spans="1:25" ht="15" hidden="1">
      <c r="A94" s="57"/>
      <c r="B94" s="109"/>
      <c r="C94" s="108"/>
      <c r="D94" s="92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0"/>
    </row>
    <row r="95" spans="1:25" ht="15" hidden="1">
      <c r="A95" s="57"/>
      <c r="B95" s="109"/>
      <c r="C95" s="108"/>
      <c r="D95" s="92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0"/>
    </row>
    <row r="96" spans="1:25" ht="27" hidden="1" customHeight="1">
      <c r="A96" s="57"/>
      <c r="B96" s="109"/>
      <c r="C96" s="108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0"/>
    </row>
    <row r="97" spans="1:27" ht="15" hidden="1">
      <c r="A97" s="57"/>
      <c r="B97" s="109"/>
      <c r="C97" s="108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0"/>
    </row>
    <row r="98" spans="1:27" ht="25.5" hidden="1" customHeight="1">
      <c r="A98" s="57"/>
      <c r="B98" s="109"/>
      <c r="C98" s="108"/>
      <c r="D98" s="92"/>
      <c r="E98" s="372" t="s">
        <v>224</v>
      </c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90"/>
    </row>
    <row r="99" spans="1:27" ht="15" hidden="1" customHeight="1">
      <c r="A99" s="57"/>
      <c r="B99" s="109"/>
      <c r="C99" s="108"/>
      <c r="D99" s="92"/>
      <c r="E99" s="91"/>
      <c r="F99" s="91"/>
      <c r="G99" s="91"/>
      <c r="H99" s="94"/>
      <c r="I99" s="94"/>
      <c r="J99" s="94"/>
      <c r="K99" s="94"/>
      <c r="L99" s="94"/>
      <c r="M99" s="94"/>
      <c r="N99" s="94"/>
      <c r="O99" s="93"/>
      <c r="P99" s="93"/>
      <c r="Q99" s="93"/>
      <c r="R99" s="93"/>
      <c r="S99" s="93"/>
      <c r="T99" s="93"/>
      <c r="U99" s="91"/>
      <c r="V99" s="91"/>
      <c r="W99" s="91"/>
      <c r="X99" s="91"/>
      <c r="Y99" s="90"/>
    </row>
    <row r="100" spans="1:27" ht="15" hidden="1" customHeight="1">
      <c r="A100" s="57"/>
      <c r="B100" s="109"/>
      <c r="C100" s="108"/>
      <c r="D100" s="92"/>
      <c r="E100" s="95"/>
      <c r="F100" s="366" t="s">
        <v>223</v>
      </c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93"/>
      <c r="U100" s="91"/>
      <c r="V100" s="91"/>
      <c r="W100" s="91"/>
      <c r="X100" s="91"/>
      <c r="Y100" s="90"/>
      <c r="AA100" s="110" t="s">
        <v>221</v>
      </c>
    </row>
    <row r="101" spans="1:27" ht="15" hidden="1" customHeight="1">
      <c r="A101" s="57"/>
      <c r="B101" s="109"/>
      <c r="C101" s="108"/>
      <c r="D101" s="92"/>
      <c r="E101" s="91"/>
      <c r="F101" s="91"/>
      <c r="G101" s="91"/>
      <c r="H101" s="94"/>
      <c r="I101" s="94"/>
      <c r="J101" s="94"/>
      <c r="K101" s="94"/>
      <c r="L101" s="94"/>
      <c r="M101" s="94"/>
      <c r="N101" s="94"/>
      <c r="O101" s="93"/>
      <c r="P101" s="93"/>
      <c r="Q101" s="93"/>
      <c r="R101" s="93"/>
      <c r="S101" s="93"/>
      <c r="T101" s="93"/>
      <c r="U101" s="91"/>
      <c r="V101" s="91"/>
      <c r="W101" s="91"/>
      <c r="X101" s="91"/>
      <c r="Y101" s="90"/>
    </row>
    <row r="102" spans="1:27" ht="15" hidden="1">
      <c r="A102" s="57"/>
      <c r="B102" s="109"/>
      <c r="C102" s="108"/>
      <c r="D102" s="92"/>
      <c r="E102" s="91"/>
      <c r="F102" s="366" t="s">
        <v>222</v>
      </c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90"/>
    </row>
    <row r="103" spans="1:27" ht="15" hidden="1">
      <c r="A103" s="57"/>
      <c r="B103" s="109"/>
      <c r="C103" s="108"/>
      <c r="D103" s="92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0"/>
    </row>
    <row r="104" spans="1:27" ht="15" hidden="1">
      <c r="A104" s="57"/>
      <c r="B104" s="109"/>
      <c r="C104" s="108"/>
      <c r="D104" s="92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</row>
    <row r="105" spans="1:27" ht="15" hidden="1">
      <c r="A105" s="57"/>
      <c r="B105" s="109"/>
      <c r="C105" s="108"/>
      <c r="D105" s="92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</row>
    <row r="106" spans="1:27" ht="15" hidden="1">
      <c r="A106" s="57"/>
      <c r="B106" s="109"/>
      <c r="C106" s="108"/>
      <c r="D106" s="92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0"/>
    </row>
    <row r="107" spans="1:27" ht="15" hidden="1">
      <c r="A107" s="57"/>
      <c r="B107" s="109"/>
      <c r="C107" s="108"/>
      <c r="D107" s="92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0"/>
    </row>
    <row r="108" spans="1:27" ht="15" hidden="1">
      <c r="A108" s="57"/>
      <c r="B108" s="109"/>
      <c r="C108" s="108"/>
      <c r="D108" s="92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0"/>
    </row>
    <row r="109" spans="1:27" ht="15" hidden="1">
      <c r="A109" s="57"/>
      <c r="B109" s="109"/>
      <c r="C109" s="108"/>
      <c r="D109" s="92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0"/>
    </row>
    <row r="110" spans="1:27" ht="15" hidden="1">
      <c r="A110" s="57"/>
      <c r="B110" s="109"/>
      <c r="C110" s="108"/>
      <c r="D110" s="92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0"/>
    </row>
    <row r="111" spans="1:27" ht="30" hidden="1" customHeight="1">
      <c r="A111" s="57"/>
      <c r="B111" s="109"/>
      <c r="C111" s="108"/>
      <c r="D111" s="92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0"/>
    </row>
    <row r="112" spans="1:27" ht="31.5" hidden="1" customHeight="1">
      <c r="A112" s="57"/>
      <c r="B112" s="109"/>
      <c r="C112" s="108"/>
      <c r="D112" s="92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0"/>
    </row>
    <row r="113" spans="1:25" ht="15" customHeight="1">
      <c r="A113" s="57"/>
      <c r="B113" s="107"/>
      <c r="C113" s="106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</sheetData>
  <sheetProtection password="FA9C" sheet="1" objects="1" scenarios="1" formatColumns="0" formatRows="0"/>
  <dataConsolidate/>
  <customSheetViews>
    <customSheetView guid="{5E44D953-6EFA-4CA3-8CF5-63040BE3B29A}" showGridLines="0" hiddenRows="1"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3046FDBC-DFDB-496F-9246-3BEE5DF3F61A}" showGridLines="0" hiddenRows="1">
      <pageMargins left="0.7" right="0.7" top="0.75" bottom="0.75" header="0.3" footer="0.3"/>
      <pageSetup paperSize="9" orientation="portrait" horizontalDpi="180" verticalDpi="180" r:id="rId2"/>
      <headerFooter alignWithMargins="0"/>
    </customSheetView>
    <customSheetView guid="{277EC687-3F02-4145-AE49-709C7BC93905}" showGridLines="0" hiddenRows="1">
      <pageMargins left="0.7" right="0.7" top="0.75" bottom="0.75" header="0.3" footer="0.3"/>
      <pageSetup paperSize="9" orientation="portrait" horizontalDpi="180" verticalDpi="180" r:id="rId3"/>
      <headerFooter alignWithMargins="0"/>
    </customSheetView>
    <customSheetView guid="{42FF1CB5-C30D-4782-A9F2-9197745508E9}" showGridLines="0" hiddenRows="1">
      <pageMargins left="0.7" right="0.7" top="0.75" bottom="0.75" header="0.3" footer="0.3"/>
      <pageSetup paperSize="9" orientation="portrait" horizontalDpi="180" verticalDpi="180" r:id="rId4"/>
      <headerFooter alignWithMargins="0"/>
    </customSheetView>
    <customSheetView guid="{F93E4943-D7DE-4FD5-B55B-996BB2575662}" showGridLines="0" hiddenRows="1">
      <pageMargins left="0.7" right="0.7" top="0.75" bottom="0.75" header="0.3" footer="0.3"/>
      <pageSetup paperSize="9" orientation="portrait" horizontalDpi="180" verticalDpi="180" r:id="rId5"/>
      <headerFooter alignWithMargins="0"/>
    </customSheetView>
    <customSheetView guid="{2BFC22B2-D0E1-4EE1-8849-A4675BECC890}" showGridLines="0" hiddenRows="1">
      <pageMargins left="0.7" right="0.7" top="0.75" bottom="0.75" header="0.3" footer="0.3"/>
      <pageSetup paperSize="9" orientation="portrait" horizontalDpi="180" verticalDpi="180" r:id="rId6"/>
      <headerFooter alignWithMargins="0"/>
    </customSheetView>
    <customSheetView guid="{4A3EB633-C3ED-4A1B-A2DB-2C67334D7535}" showGridLines="0" hiddenRows="1">
      <pageMargins left="0.7" right="0.7" top="0.75" bottom="0.75" header="0.3" footer="0.3"/>
      <pageSetup paperSize="9" orientation="portrait" horizontalDpi="180" verticalDpi="180" r:id="rId7"/>
      <headerFooter alignWithMargins="0"/>
    </customSheetView>
    <customSheetView guid="{4ECD7521-225A-4D2A-8435-6ED6BB68D1D5}" showGridLines="0" hiddenRows="1">
      <pageMargins left="0.7" right="0.7" top="0.75" bottom="0.75" header="0.3" footer="0.3"/>
      <pageSetup paperSize="9" orientation="portrait" horizontalDpi="180" verticalDpi="180" r:id="rId8"/>
      <headerFooter alignWithMargins="0"/>
    </customSheetView>
    <customSheetView guid="{34B54FDA-CE2C-45AC-BE2B-8E4FF6895BF7}" showGridLines="0" hiddenRows="1">
      <pageMargins left="0.7" right="0.7" top="0.75" bottom="0.75" header="0.3" footer="0.3"/>
      <pageSetup paperSize="9" orientation="portrait" horizontalDpi="180" verticalDpi="180" r:id="rId9"/>
      <headerFooter alignWithMargins="0"/>
    </customSheetView>
    <customSheetView guid="{206CF4AC-71EC-4469-BF42-5CDC759CCDD5}" showGridLines="0" hiddenRows="1">
      <pageMargins left="0.7" right="0.7" top="0.75" bottom="0.75" header="0.3" footer="0.3"/>
      <pageSetup paperSize="9" orientation="portrait" horizontalDpi="180" verticalDpi="180" r:id="rId10"/>
      <headerFooter alignWithMargins="0"/>
    </customSheetView>
  </customSheetViews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1"/>
    <hyperlink ref="H58:X58" r:id="rId12" tooltip="Кликните по ссылке, чтобы перейти на сайт службы поддержки пользователей" display="http://support.eias.ru/index.php?a=add&amp;catid=5"/>
    <hyperlink ref="H83" r:id="rId13"/>
    <hyperlink ref="H82" r:id="rId14" tooltip="Кликните по ссылке, чтобы написать письмо для технической поддержки" display="sp@eias.ru"/>
    <hyperlink ref="H82:V82" r:id="rId15" tooltip="Кликните по ссылке, чтобы написать письмо в службу поддержки пользователей" display="sp@eias.ru"/>
    <hyperlink ref="E40" r:id="rId16"/>
    <hyperlink ref="E40:X40" r:id="rId17" tooltip="http://www.fstrf.ru/regions/region/showlist" display="http://www.fstrf.ru/regions/region/showlist"/>
    <hyperlink ref="H83:X83" r:id="rId18" tooltip="Кликните по гиперссылке, чтобы перейти на web-сайт eias.ru" display="http://eias.ru/?page=show_templates"/>
    <hyperlink ref="I80" r:id="rId19" location="http://eias.ru/files/shablon/manual_loading_through_monitoring.pdf" tooltip="http://eias.ru/files/shablon/manual_loading_through_monitoring.pdf"/>
    <hyperlink ref="I80:X80" r:id="rId2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21" location="http://eias.ru/?page=show_distrs" tooltip="Кликните по ссылке, чтобы перейти на сайт, содержащий необходимые дистрибутивы"/>
    <hyperlink ref="H59:X59" r:id="rId22" tooltip="Кликните по ссылке, чтобы перейти на сайт, содержащий необходимые дистрибутивы" display="http://eias.ru/?page=show_distrs"/>
    <hyperlink ref="H82:X82" r:id="rId2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4"/>
  <headerFooter alignWithMargins="0"/>
  <drawing r:id="rId25"/>
  <legacyDrawing r:id="rId26"/>
  <oleObjects>
    <mc:AlternateContent xmlns:mc="http://schemas.openxmlformats.org/markup-compatibility/2006">
      <mc:Choice Requires="x14">
        <oleObject progId="Word.Document.8" shapeId="193537" r:id="rId27">
          <objectPr defaultSize="0" r:id="rId2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2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1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1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9" type="noConversion"/>
  <pageMargins left="0.75" right="0.75" top="1" bottom="1" header="0.5" footer="0.5"/>
  <pageSetup paperSize="9" orientation="portrait" r:id="rId1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475</v>
      </c>
      <c r="C1" s="4" t="s">
        <v>476</v>
      </c>
      <c r="D1" s="4" t="s">
        <v>477</v>
      </c>
      <c r="E1" s="4" t="s">
        <v>478</v>
      </c>
      <c r="F1" s="4" t="s">
        <v>479</v>
      </c>
      <c r="G1" s="4" t="s">
        <v>480</v>
      </c>
      <c r="H1" s="4" t="s">
        <v>481</v>
      </c>
      <c r="I1" s="4" t="s">
        <v>482</v>
      </c>
      <c r="J1" s="4" t="s">
        <v>483</v>
      </c>
      <c r="K1" s="4" t="s">
        <v>484</v>
      </c>
    </row>
    <row r="2" spans="1:12">
      <c r="A2" s="4">
        <v>1</v>
      </c>
      <c r="B2" s="4" t="s">
        <v>132</v>
      </c>
      <c r="C2" s="4" t="s">
        <v>770</v>
      </c>
      <c r="D2" s="4" t="s">
        <v>771</v>
      </c>
      <c r="E2" s="4" t="s">
        <v>772</v>
      </c>
      <c r="F2" s="4" t="s">
        <v>773</v>
      </c>
      <c r="G2" s="4" t="s">
        <v>774</v>
      </c>
      <c r="H2" s="4" t="s">
        <v>775</v>
      </c>
      <c r="I2" s="4" t="s">
        <v>776</v>
      </c>
      <c r="J2" s="4" t="s">
        <v>667</v>
      </c>
      <c r="K2" s="4" t="s">
        <v>606</v>
      </c>
      <c r="L2" s="4" t="s">
        <v>817</v>
      </c>
    </row>
    <row r="3" spans="1:12">
      <c r="A3" s="4">
        <v>2</v>
      </c>
      <c r="B3" s="4" t="s">
        <v>132</v>
      </c>
      <c r="C3" s="4" t="s">
        <v>770</v>
      </c>
      <c r="D3" s="4" t="s">
        <v>771</v>
      </c>
      <c r="E3" s="4" t="s">
        <v>818</v>
      </c>
      <c r="F3" s="4" t="s">
        <v>819</v>
      </c>
      <c r="G3" s="4" t="s">
        <v>774</v>
      </c>
      <c r="H3" s="4" t="s">
        <v>775</v>
      </c>
      <c r="I3" s="4" t="s">
        <v>776</v>
      </c>
      <c r="J3" s="4" t="s">
        <v>667</v>
      </c>
      <c r="K3" s="4" t="s">
        <v>606</v>
      </c>
      <c r="L3" s="4" t="s">
        <v>817</v>
      </c>
    </row>
    <row r="4" spans="1:12">
      <c r="A4" s="4">
        <v>3</v>
      </c>
      <c r="B4" s="4" t="s">
        <v>132</v>
      </c>
      <c r="C4" s="4" t="s">
        <v>770</v>
      </c>
      <c r="D4" s="4" t="s">
        <v>771</v>
      </c>
      <c r="E4" s="4" t="s">
        <v>820</v>
      </c>
      <c r="F4" s="4" t="s">
        <v>821</v>
      </c>
      <c r="G4" s="4" t="s">
        <v>774</v>
      </c>
      <c r="H4" s="4" t="s">
        <v>775</v>
      </c>
      <c r="I4" s="4" t="s">
        <v>776</v>
      </c>
      <c r="J4" s="4" t="s">
        <v>667</v>
      </c>
      <c r="K4" s="4" t="s">
        <v>606</v>
      </c>
      <c r="L4" s="4" t="s">
        <v>817</v>
      </c>
    </row>
    <row r="5" spans="1:12">
      <c r="A5" s="4">
        <v>4</v>
      </c>
      <c r="B5" s="4" t="s">
        <v>132</v>
      </c>
      <c r="C5" s="4" t="s">
        <v>770</v>
      </c>
      <c r="D5" s="4" t="s">
        <v>771</v>
      </c>
      <c r="E5" s="4" t="s">
        <v>824</v>
      </c>
      <c r="F5" s="4" t="s">
        <v>825</v>
      </c>
      <c r="G5" s="4" t="s">
        <v>774</v>
      </c>
      <c r="H5" s="4" t="s">
        <v>775</v>
      </c>
      <c r="I5" s="4" t="s">
        <v>776</v>
      </c>
      <c r="J5" s="4" t="s">
        <v>667</v>
      </c>
      <c r="K5" s="4" t="s">
        <v>606</v>
      </c>
      <c r="L5" s="4" t="s">
        <v>817</v>
      </c>
    </row>
    <row r="6" spans="1:12">
      <c r="A6" s="4">
        <v>5</v>
      </c>
      <c r="B6" s="4" t="s">
        <v>132</v>
      </c>
      <c r="C6" s="4" t="s">
        <v>770</v>
      </c>
      <c r="D6" s="4" t="s">
        <v>771</v>
      </c>
      <c r="E6" s="4" t="s">
        <v>830</v>
      </c>
      <c r="F6" s="4" t="s">
        <v>831</v>
      </c>
      <c r="G6" s="4" t="s">
        <v>774</v>
      </c>
      <c r="H6" s="4" t="s">
        <v>775</v>
      </c>
      <c r="I6" s="4" t="s">
        <v>776</v>
      </c>
      <c r="J6" s="4" t="s">
        <v>667</v>
      </c>
      <c r="K6" s="4" t="s">
        <v>606</v>
      </c>
      <c r="L6" s="4" t="s">
        <v>817</v>
      </c>
    </row>
    <row r="7" spans="1:12">
      <c r="A7" s="4">
        <v>6</v>
      </c>
      <c r="B7" s="4" t="s">
        <v>132</v>
      </c>
      <c r="C7" s="4" t="s">
        <v>770</v>
      </c>
      <c r="D7" s="4" t="s">
        <v>771</v>
      </c>
      <c r="E7" s="4" t="s">
        <v>832</v>
      </c>
      <c r="F7" s="4" t="s">
        <v>833</v>
      </c>
      <c r="G7" s="4" t="s">
        <v>774</v>
      </c>
      <c r="H7" s="4" t="s">
        <v>775</v>
      </c>
      <c r="I7" s="4" t="s">
        <v>776</v>
      </c>
      <c r="J7" s="4" t="s">
        <v>667</v>
      </c>
      <c r="K7" s="4" t="s">
        <v>606</v>
      </c>
      <c r="L7" s="4" t="s">
        <v>817</v>
      </c>
    </row>
    <row r="8" spans="1:12">
      <c r="A8" s="4">
        <v>7</v>
      </c>
      <c r="B8" s="4" t="s">
        <v>132</v>
      </c>
      <c r="C8" s="4" t="s">
        <v>770</v>
      </c>
      <c r="D8" s="4" t="s">
        <v>771</v>
      </c>
      <c r="E8" s="4" t="s">
        <v>836</v>
      </c>
      <c r="F8" s="4" t="s">
        <v>837</v>
      </c>
      <c r="G8" s="4" t="s">
        <v>774</v>
      </c>
      <c r="H8" s="4" t="s">
        <v>775</v>
      </c>
      <c r="I8" s="4" t="s">
        <v>776</v>
      </c>
      <c r="J8" s="4" t="s">
        <v>667</v>
      </c>
      <c r="K8" s="4" t="s">
        <v>606</v>
      </c>
      <c r="L8" s="4" t="s">
        <v>817</v>
      </c>
    </row>
    <row r="9" spans="1:12">
      <c r="A9" s="4">
        <v>8</v>
      </c>
      <c r="B9" s="4" t="s">
        <v>132</v>
      </c>
      <c r="C9" s="4" t="s">
        <v>734</v>
      </c>
      <c r="D9" s="4" t="s">
        <v>735</v>
      </c>
      <c r="E9" s="4" t="s">
        <v>734</v>
      </c>
      <c r="F9" s="4" t="s">
        <v>735</v>
      </c>
      <c r="G9" s="4" t="s">
        <v>736</v>
      </c>
      <c r="H9" s="4" t="s">
        <v>737</v>
      </c>
      <c r="I9" s="4" t="s">
        <v>738</v>
      </c>
      <c r="J9" s="4" t="s">
        <v>739</v>
      </c>
      <c r="K9" s="4" t="s">
        <v>606</v>
      </c>
      <c r="L9" s="4" t="s">
        <v>817</v>
      </c>
    </row>
    <row r="10" spans="1:12">
      <c r="A10" s="4">
        <v>9</v>
      </c>
      <c r="B10" s="4" t="s">
        <v>132</v>
      </c>
      <c r="C10" s="4" t="s">
        <v>734</v>
      </c>
      <c r="D10" s="4" t="s">
        <v>735</v>
      </c>
      <c r="E10" s="4" t="s">
        <v>734</v>
      </c>
      <c r="F10" s="4" t="s">
        <v>735</v>
      </c>
      <c r="G10" s="4" t="s">
        <v>767</v>
      </c>
      <c r="H10" s="4" t="s">
        <v>768</v>
      </c>
      <c r="I10" s="4" t="s">
        <v>769</v>
      </c>
      <c r="J10" s="4" t="s">
        <v>739</v>
      </c>
      <c r="K10" s="4" t="s">
        <v>606</v>
      </c>
      <c r="L10" s="4" t="s">
        <v>817</v>
      </c>
    </row>
    <row r="11" spans="1:12">
      <c r="A11" s="4">
        <v>10</v>
      </c>
      <c r="B11" s="4" t="s">
        <v>132</v>
      </c>
      <c r="C11" s="4" t="s">
        <v>675</v>
      </c>
      <c r="D11" s="4" t="s">
        <v>676</v>
      </c>
      <c r="E11" s="4" t="s">
        <v>675</v>
      </c>
      <c r="F11" s="4" t="s">
        <v>676</v>
      </c>
      <c r="G11" s="4" t="s">
        <v>677</v>
      </c>
      <c r="H11" s="4" t="s">
        <v>678</v>
      </c>
      <c r="I11" s="4" t="s">
        <v>679</v>
      </c>
      <c r="J11" s="4" t="s">
        <v>696</v>
      </c>
      <c r="K11" s="4" t="s">
        <v>606</v>
      </c>
      <c r="L11" s="4" t="s">
        <v>817</v>
      </c>
    </row>
    <row r="12" spans="1:12">
      <c r="A12" s="4">
        <v>11</v>
      </c>
      <c r="B12" s="4" t="s">
        <v>132</v>
      </c>
      <c r="C12" s="4" t="s">
        <v>675</v>
      </c>
      <c r="D12" s="4" t="s">
        <v>676</v>
      </c>
      <c r="E12" s="4" t="s">
        <v>904</v>
      </c>
      <c r="F12" s="4" t="s">
        <v>905</v>
      </c>
      <c r="G12" s="4" t="s">
        <v>677</v>
      </c>
      <c r="H12" s="4" t="s">
        <v>678</v>
      </c>
      <c r="I12" s="4" t="s">
        <v>679</v>
      </c>
      <c r="J12" s="4" t="s">
        <v>696</v>
      </c>
      <c r="K12" s="4" t="s">
        <v>606</v>
      </c>
      <c r="L12" s="4" t="s">
        <v>817</v>
      </c>
    </row>
    <row r="13" spans="1:12">
      <c r="A13" s="4">
        <v>12</v>
      </c>
      <c r="B13" s="4" t="s">
        <v>132</v>
      </c>
      <c r="C13" s="4" t="s">
        <v>1493</v>
      </c>
      <c r="D13" s="4" t="s">
        <v>1494</v>
      </c>
      <c r="E13" s="4" t="s">
        <v>1493</v>
      </c>
      <c r="F13" s="4" t="s">
        <v>1494</v>
      </c>
      <c r="G13" s="4" t="s">
        <v>731</v>
      </c>
      <c r="H13" s="4" t="s">
        <v>732</v>
      </c>
      <c r="I13" s="4" t="s">
        <v>733</v>
      </c>
      <c r="J13" s="4" t="s">
        <v>1495</v>
      </c>
      <c r="K13" s="4" t="s">
        <v>606</v>
      </c>
      <c r="L13" s="4" t="s">
        <v>817</v>
      </c>
    </row>
    <row r="14" spans="1:12">
      <c r="A14" s="4">
        <v>13</v>
      </c>
      <c r="B14" s="4" t="s">
        <v>132</v>
      </c>
      <c r="C14" s="4" t="s">
        <v>729</v>
      </c>
      <c r="D14" s="4" t="s">
        <v>730</v>
      </c>
      <c r="E14" s="4" t="s">
        <v>968</v>
      </c>
      <c r="F14" s="4" t="s">
        <v>969</v>
      </c>
      <c r="G14" s="4" t="s">
        <v>731</v>
      </c>
      <c r="H14" s="4" t="s">
        <v>732</v>
      </c>
      <c r="I14" s="4" t="s">
        <v>733</v>
      </c>
      <c r="J14" s="4" t="s">
        <v>1495</v>
      </c>
      <c r="K14" s="4" t="s">
        <v>606</v>
      </c>
      <c r="L14" s="4" t="s">
        <v>817</v>
      </c>
    </row>
    <row r="15" spans="1:12">
      <c r="A15" s="4">
        <v>14</v>
      </c>
      <c r="B15" s="4" t="s">
        <v>132</v>
      </c>
      <c r="C15" s="4" t="s">
        <v>729</v>
      </c>
      <c r="D15" s="4" t="s">
        <v>730</v>
      </c>
      <c r="E15" s="4" t="s">
        <v>729</v>
      </c>
      <c r="F15" s="4" t="s">
        <v>730</v>
      </c>
      <c r="G15" s="4" t="s">
        <v>731</v>
      </c>
      <c r="H15" s="4" t="s">
        <v>732</v>
      </c>
      <c r="I15" s="4" t="s">
        <v>733</v>
      </c>
      <c r="J15" s="4" t="s">
        <v>1495</v>
      </c>
      <c r="K15" s="4" t="s">
        <v>606</v>
      </c>
      <c r="L15" s="4" t="s">
        <v>817</v>
      </c>
    </row>
    <row r="16" spans="1:12">
      <c r="A16" s="4">
        <v>15</v>
      </c>
      <c r="B16" s="4" t="s">
        <v>132</v>
      </c>
      <c r="C16" s="4" t="s">
        <v>710</v>
      </c>
      <c r="D16" s="4" t="s">
        <v>711</v>
      </c>
      <c r="E16" s="4" t="s">
        <v>710</v>
      </c>
      <c r="F16" s="4" t="s">
        <v>711</v>
      </c>
      <c r="G16" s="4" t="s">
        <v>712</v>
      </c>
      <c r="H16" s="4" t="s">
        <v>1469</v>
      </c>
      <c r="I16" s="4" t="s">
        <v>713</v>
      </c>
      <c r="J16" s="4" t="s">
        <v>667</v>
      </c>
      <c r="K16" s="4" t="s">
        <v>606</v>
      </c>
      <c r="L16" s="4" t="s">
        <v>817</v>
      </c>
    </row>
    <row r="17" spans="1:12">
      <c r="A17" s="4">
        <v>16</v>
      </c>
      <c r="B17" s="4" t="s">
        <v>132</v>
      </c>
      <c r="C17" s="4" t="s">
        <v>710</v>
      </c>
      <c r="D17" s="4" t="s">
        <v>711</v>
      </c>
      <c r="E17" s="4" t="s">
        <v>710</v>
      </c>
      <c r="F17" s="4" t="s">
        <v>711</v>
      </c>
      <c r="G17" s="4" t="s">
        <v>1448</v>
      </c>
      <c r="H17" s="4" t="s">
        <v>1419</v>
      </c>
      <c r="I17" s="4" t="s">
        <v>1420</v>
      </c>
      <c r="J17" s="4" t="s">
        <v>1449</v>
      </c>
      <c r="K17" s="4" t="s">
        <v>606</v>
      </c>
      <c r="L17" s="4" t="s">
        <v>817</v>
      </c>
    </row>
    <row r="18" spans="1:12">
      <c r="A18" s="4">
        <v>17</v>
      </c>
      <c r="B18" s="4" t="s">
        <v>132</v>
      </c>
      <c r="C18" s="4" t="s">
        <v>710</v>
      </c>
      <c r="D18" s="4" t="s">
        <v>711</v>
      </c>
      <c r="E18" s="4" t="s">
        <v>710</v>
      </c>
      <c r="F18" s="4" t="s">
        <v>711</v>
      </c>
      <c r="G18" s="4" t="s">
        <v>1470</v>
      </c>
      <c r="H18" s="4" t="s">
        <v>1471</v>
      </c>
      <c r="I18" s="4" t="s">
        <v>1472</v>
      </c>
      <c r="J18" s="4" t="s">
        <v>1473</v>
      </c>
      <c r="K18" s="4" t="s">
        <v>1474</v>
      </c>
      <c r="L18" s="4" t="s">
        <v>817</v>
      </c>
    </row>
    <row r="19" spans="1:12">
      <c r="A19" s="4">
        <v>18</v>
      </c>
      <c r="B19" s="4" t="s">
        <v>132</v>
      </c>
      <c r="C19" s="4" t="s">
        <v>685</v>
      </c>
      <c r="D19" s="4" t="s">
        <v>686</v>
      </c>
      <c r="E19" s="4" t="s">
        <v>992</v>
      </c>
      <c r="F19" s="4" t="s">
        <v>993</v>
      </c>
      <c r="G19" s="4" t="s">
        <v>1396</v>
      </c>
      <c r="H19" s="4" t="s">
        <v>1397</v>
      </c>
      <c r="I19" s="4" t="s">
        <v>1398</v>
      </c>
      <c r="J19" s="4" t="s">
        <v>656</v>
      </c>
      <c r="K19" s="4" t="s">
        <v>606</v>
      </c>
      <c r="L19" s="4" t="s">
        <v>817</v>
      </c>
    </row>
    <row r="20" spans="1:12">
      <c r="A20" s="4">
        <v>19</v>
      </c>
      <c r="B20" s="4" t="s">
        <v>132</v>
      </c>
      <c r="C20" s="4" t="s">
        <v>685</v>
      </c>
      <c r="D20" s="4" t="s">
        <v>686</v>
      </c>
      <c r="E20" s="4" t="s">
        <v>994</v>
      </c>
      <c r="F20" s="4" t="s">
        <v>995</v>
      </c>
      <c r="G20" s="4" t="s">
        <v>1396</v>
      </c>
      <c r="H20" s="4" t="s">
        <v>1397</v>
      </c>
      <c r="I20" s="4" t="s">
        <v>1398</v>
      </c>
      <c r="J20" s="4" t="s">
        <v>656</v>
      </c>
      <c r="K20" s="4" t="s">
        <v>606</v>
      </c>
      <c r="L20" s="4" t="s">
        <v>817</v>
      </c>
    </row>
    <row r="21" spans="1:12">
      <c r="A21" s="4">
        <v>20</v>
      </c>
      <c r="B21" s="4" t="s">
        <v>132</v>
      </c>
      <c r="C21" s="4" t="s">
        <v>685</v>
      </c>
      <c r="D21" s="4" t="s">
        <v>686</v>
      </c>
      <c r="E21" s="4" t="s">
        <v>996</v>
      </c>
      <c r="F21" s="4" t="s">
        <v>997</v>
      </c>
      <c r="G21" s="4" t="s">
        <v>1396</v>
      </c>
      <c r="H21" s="4" t="s">
        <v>1397</v>
      </c>
      <c r="I21" s="4" t="s">
        <v>1398</v>
      </c>
      <c r="J21" s="4" t="s">
        <v>656</v>
      </c>
      <c r="K21" s="4" t="s">
        <v>606</v>
      </c>
      <c r="L21" s="4" t="s">
        <v>817</v>
      </c>
    </row>
    <row r="22" spans="1:12">
      <c r="A22" s="4">
        <v>21</v>
      </c>
      <c r="B22" s="4" t="s">
        <v>132</v>
      </c>
      <c r="C22" s="4" t="s">
        <v>685</v>
      </c>
      <c r="D22" s="4" t="s">
        <v>686</v>
      </c>
      <c r="E22" s="4" t="s">
        <v>998</v>
      </c>
      <c r="F22" s="4" t="s">
        <v>999</v>
      </c>
      <c r="G22" s="4" t="s">
        <v>1396</v>
      </c>
      <c r="H22" s="4" t="s">
        <v>1397</v>
      </c>
      <c r="I22" s="4" t="s">
        <v>1398</v>
      </c>
      <c r="J22" s="4" t="s">
        <v>656</v>
      </c>
      <c r="K22" s="4" t="s">
        <v>606</v>
      </c>
      <c r="L22" s="4" t="s">
        <v>817</v>
      </c>
    </row>
    <row r="23" spans="1:12">
      <c r="A23" s="4">
        <v>22</v>
      </c>
      <c r="B23" s="4" t="s">
        <v>132</v>
      </c>
      <c r="C23" s="4" t="s">
        <v>685</v>
      </c>
      <c r="D23" s="4" t="s">
        <v>686</v>
      </c>
      <c r="E23" s="4" t="s">
        <v>1000</v>
      </c>
      <c r="F23" s="4" t="s">
        <v>1001</v>
      </c>
      <c r="G23" s="4" t="s">
        <v>1396</v>
      </c>
      <c r="H23" s="4" t="s">
        <v>1397</v>
      </c>
      <c r="I23" s="4" t="s">
        <v>1398</v>
      </c>
      <c r="J23" s="4" t="s">
        <v>656</v>
      </c>
      <c r="K23" s="4" t="s">
        <v>606</v>
      </c>
      <c r="L23" s="4" t="s">
        <v>817</v>
      </c>
    </row>
    <row r="24" spans="1:12">
      <c r="A24" s="4">
        <v>23</v>
      </c>
      <c r="B24" s="4" t="s">
        <v>132</v>
      </c>
      <c r="C24" s="4" t="s">
        <v>685</v>
      </c>
      <c r="D24" s="4" t="s">
        <v>686</v>
      </c>
      <c r="E24" s="4" t="s">
        <v>1002</v>
      </c>
      <c r="F24" s="4" t="s">
        <v>1003</v>
      </c>
      <c r="G24" s="4" t="s">
        <v>1396</v>
      </c>
      <c r="H24" s="4" t="s">
        <v>1397</v>
      </c>
      <c r="I24" s="4" t="s">
        <v>1398</v>
      </c>
      <c r="J24" s="4" t="s">
        <v>656</v>
      </c>
      <c r="K24" s="4" t="s">
        <v>606</v>
      </c>
      <c r="L24" s="4" t="s">
        <v>817</v>
      </c>
    </row>
    <row r="25" spans="1:12">
      <c r="A25" s="4">
        <v>24</v>
      </c>
      <c r="B25" s="4" t="s">
        <v>132</v>
      </c>
      <c r="C25" s="4" t="s">
        <v>685</v>
      </c>
      <c r="D25" s="4" t="s">
        <v>686</v>
      </c>
      <c r="E25" s="4" t="s">
        <v>685</v>
      </c>
      <c r="F25" s="4" t="s">
        <v>686</v>
      </c>
      <c r="G25" s="4" t="s">
        <v>1396</v>
      </c>
      <c r="H25" s="4" t="s">
        <v>1397</v>
      </c>
      <c r="I25" s="4" t="s">
        <v>1398</v>
      </c>
      <c r="J25" s="4" t="s">
        <v>656</v>
      </c>
      <c r="K25" s="4" t="s">
        <v>606</v>
      </c>
      <c r="L25" s="4" t="s">
        <v>817</v>
      </c>
    </row>
    <row r="26" spans="1:12">
      <c r="A26" s="4">
        <v>25</v>
      </c>
      <c r="B26" s="4" t="s">
        <v>132</v>
      </c>
      <c r="C26" s="4" t="s">
        <v>685</v>
      </c>
      <c r="D26" s="4" t="s">
        <v>686</v>
      </c>
      <c r="E26" s="4" t="s">
        <v>1004</v>
      </c>
      <c r="F26" s="4" t="s">
        <v>1005</v>
      </c>
      <c r="G26" s="4" t="s">
        <v>1396</v>
      </c>
      <c r="H26" s="4" t="s">
        <v>1397</v>
      </c>
      <c r="I26" s="4" t="s">
        <v>1398</v>
      </c>
      <c r="J26" s="4" t="s">
        <v>656</v>
      </c>
      <c r="K26" s="4" t="s">
        <v>606</v>
      </c>
      <c r="L26" s="4" t="s">
        <v>817</v>
      </c>
    </row>
    <row r="27" spans="1:12">
      <c r="A27" s="4">
        <v>26</v>
      </c>
      <c r="B27" s="4" t="s">
        <v>132</v>
      </c>
      <c r="C27" s="4" t="s">
        <v>685</v>
      </c>
      <c r="D27" s="4" t="s">
        <v>686</v>
      </c>
      <c r="E27" s="4" t="s">
        <v>1004</v>
      </c>
      <c r="F27" s="4" t="s">
        <v>1005</v>
      </c>
      <c r="G27" s="4" t="s">
        <v>807</v>
      </c>
      <c r="H27" s="4" t="s">
        <v>808</v>
      </c>
      <c r="I27" s="4" t="s">
        <v>805</v>
      </c>
      <c r="J27" s="4" t="s">
        <v>723</v>
      </c>
      <c r="K27" s="4" t="s">
        <v>606</v>
      </c>
      <c r="L27" s="4" t="s">
        <v>817</v>
      </c>
    </row>
    <row r="28" spans="1:12">
      <c r="A28" s="4">
        <v>27</v>
      </c>
      <c r="B28" s="4" t="s">
        <v>132</v>
      </c>
      <c r="C28" s="4" t="s">
        <v>685</v>
      </c>
      <c r="D28" s="4" t="s">
        <v>686</v>
      </c>
      <c r="E28" s="4" t="s">
        <v>1006</v>
      </c>
      <c r="F28" s="4" t="s">
        <v>1007</v>
      </c>
      <c r="G28" s="4" t="s">
        <v>1396</v>
      </c>
      <c r="H28" s="4" t="s">
        <v>1397</v>
      </c>
      <c r="I28" s="4" t="s">
        <v>1398</v>
      </c>
      <c r="J28" s="4" t="s">
        <v>656</v>
      </c>
      <c r="K28" s="4" t="s">
        <v>606</v>
      </c>
      <c r="L28" s="4" t="s">
        <v>817</v>
      </c>
    </row>
    <row r="29" spans="1:12">
      <c r="A29" s="4">
        <v>28</v>
      </c>
      <c r="B29" s="4" t="s">
        <v>132</v>
      </c>
      <c r="C29" s="4" t="s">
        <v>685</v>
      </c>
      <c r="D29" s="4" t="s">
        <v>686</v>
      </c>
      <c r="E29" s="4" t="s">
        <v>1008</v>
      </c>
      <c r="F29" s="4" t="s">
        <v>1009</v>
      </c>
      <c r="G29" s="4" t="s">
        <v>1396</v>
      </c>
      <c r="H29" s="4" t="s">
        <v>1397</v>
      </c>
      <c r="I29" s="4" t="s">
        <v>1398</v>
      </c>
      <c r="J29" s="4" t="s">
        <v>656</v>
      </c>
      <c r="K29" s="4" t="s">
        <v>606</v>
      </c>
      <c r="L29" s="4" t="s">
        <v>817</v>
      </c>
    </row>
    <row r="30" spans="1:12">
      <c r="A30" s="4">
        <v>29</v>
      </c>
      <c r="B30" s="4" t="s">
        <v>132</v>
      </c>
      <c r="C30" s="4" t="s">
        <v>685</v>
      </c>
      <c r="D30" s="4" t="s">
        <v>686</v>
      </c>
      <c r="E30" s="4" t="s">
        <v>1010</v>
      </c>
      <c r="F30" s="4" t="s">
        <v>1011</v>
      </c>
      <c r="G30" s="4" t="s">
        <v>1396</v>
      </c>
      <c r="H30" s="4" t="s">
        <v>1397</v>
      </c>
      <c r="I30" s="4" t="s">
        <v>1398</v>
      </c>
      <c r="J30" s="4" t="s">
        <v>656</v>
      </c>
      <c r="K30" s="4" t="s">
        <v>606</v>
      </c>
      <c r="L30" s="4" t="s">
        <v>817</v>
      </c>
    </row>
    <row r="31" spans="1:12">
      <c r="A31" s="4">
        <v>30</v>
      </c>
      <c r="B31" s="4" t="s">
        <v>132</v>
      </c>
      <c r="C31" s="4" t="s">
        <v>685</v>
      </c>
      <c r="D31" s="4" t="s">
        <v>686</v>
      </c>
      <c r="E31" s="4" t="s">
        <v>1012</v>
      </c>
      <c r="F31" s="4" t="s">
        <v>1013</v>
      </c>
      <c r="G31" s="4" t="s">
        <v>1396</v>
      </c>
      <c r="H31" s="4" t="s">
        <v>1397</v>
      </c>
      <c r="I31" s="4" t="s">
        <v>1398</v>
      </c>
      <c r="J31" s="4" t="s">
        <v>656</v>
      </c>
      <c r="K31" s="4" t="s">
        <v>606</v>
      </c>
      <c r="L31" s="4" t="s">
        <v>817</v>
      </c>
    </row>
    <row r="32" spans="1:12">
      <c r="A32" s="4">
        <v>31</v>
      </c>
      <c r="B32" s="4" t="s">
        <v>132</v>
      </c>
      <c r="C32" s="4" t="s">
        <v>685</v>
      </c>
      <c r="D32" s="4" t="s">
        <v>686</v>
      </c>
      <c r="E32" s="4" t="s">
        <v>1014</v>
      </c>
      <c r="F32" s="4" t="s">
        <v>1015</v>
      </c>
      <c r="G32" s="4" t="s">
        <v>1396</v>
      </c>
      <c r="H32" s="4" t="s">
        <v>1397</v>
      </c>
      <c r="I32" s="4" t="s">
        <v>1398</v>
      </c>
      <c r="J32" s="4" t="s">
        <v>656</v>
      </c>
      <c r="K32" s="4" t="s">
        <v>606</v>
      </c>
      <c r="L32" s="4" t="s">
        <v>817</v>
      </c>
    </row>
    <row r="33" spans="1:12">
      <c r="A33" s="4">
        <v>32</v>
      </c>
      <c r="B33" s="4" t="s">
        <v>132</v>
      </c>
      <c r="C33" s="4" t="s">
        <v>685</v>
      </c>
      <c r="D33" s="4" t="s">
        <v>686</v>
      </c>
      <c r="E33" s="4" t="s">
        <v>1016</v>
      </c>
      <c r="F33" s="4" t="s">
        <v>1017</v>
      </c>
      <c r="G33" s="4" t="s">
        <v>1396</v>
      </c>
      <c r="H33" s="4" t="s">
        <v>1397</v>
      </c>
      <c r="I33" s="4" t="s">
        <v>1398</v>
      </c>
      <c r="J33" s="4" t="s">
        <v>656</v>
      </c>
      <c r="K33" s="4" t="s">
        <v>606</v>
      </c>
      <c r="L33" s="4" t="s">
        <v>817</v>
      </c>
    </row>
    <row r="34" spans="1:12">
      <c r="A34" s="4">
        <v>33</v>
      </c>
      <c r="B34" s="4" t="s">
        <v>132</v>
      </c>
      <c r="C34" s="4" t="s">
        <v>685</v>
      </c>
      <c r="D34" s="4" t="s">
        <v>686</v>
      </c>
      <c r="E34" s="4" t="s">
        <v>1018</v>
      </c>
      <c r="F34" s="4" t="s">
        <v>1019</v>
      </c>
      <c r="G34" s="4" t="s">
        <v>1396</v>
      </c>
      <c r="H34" s="4" t="s">
        <v>1397</v>
      </c>
      <c r="I34" s="4" t="s">
        <v>1398</v>
      </c>
      <c r="J34" s="4" t="s">
        <v>656</v>
      </c>
      <c r="K34" s="4" t="s">
        <v>606</v>
      </c>
      <c r="L34" s="4" t="s">
        <v>817</v>
      </c>
    </row>
    <row r="35" spans="1:12">
      <c r="A35" s="4">
        <v>34</v>
      </c>
      <c r="B35" s="4" t="s">
        <v>132</v>
      </c>
      <c r="C35" s="4" t="s">
        <v>685</v>
      </c>
      <c r="D35" s="4" t="s">
        <v>686</v>
      </c>
      <c r="E35" s="4" t="s">
        <v>1020</v>
      </c>
      <c r="F35" s="4" t="s">
        <v>1021</v>
      </c>
      <c r="G35" s="4" t="s">
        <v>1396</v>
      </c>
      <c r="H35" s="4" t="s">
        <v>1397</v>
      </c>
      <c r="I35" s="4" t="s">
        <v>1398</v>
      </c>
      <c r="J35" s="4" t="s">
        <v>656</v>
      </c>
      <c r="K35" s="4" t="s">
        <v>606</v>
      </c>
      <c r="L35" s="4" t="s">
        <v>817</v>
      </c>
    </row>
    <row r="36" spans="1:12">
      <c r="A36" s="4">
        <v>35</v>
      </c>
      <c r="B36" s="4" t="s">
        <v>132</v>
      </c>
      <c r="C36" s="4" t="s">
        <v>685</v>
      </c>
      <c r="D36" s="4" t="s">
        <v>686</v>
      </c>
      <c r="E36" s="4" t="s">
        <v>1022</v>
      </c>
      <c r="F36" s="4" t="s">
        <v>1023</v>
      </c>
      <c r="G36" s="4" t="s">
        <v>1396</v>
      </c>
      <c r="H36" s="4" t="s">
        <v>1397</v>
      </c>
      <c r="I36" s="4" t="s">
        <v>1398</v>
      </c>
      <c r="J36" s="4" t="s">
        <v>656</v>
      </c>
      <c r="K36" s="4" t="s">
        <v>606</v>
      </c>
      <c r="L36" s="4" t="s">
        <v>817</v>
      </c>
    </row>
    <row r="37" spans="1:12">
      <c r="A37" s="4">
        <v>36</v>
      </c>
      <c r="B37" s="4" t="s">
        <v>132</v>
      </c>
      <c r="C37" s="4" t="s">
        <v>665</v>
      </c>
      <c r="D37" s="4" t="s">
        <v>666</v>
      </c>
      <c r="E37" s="4" t="s">
        <v>1052</v>
      </c>
      <c r="F37" s="4" t="s">
        <v>1053</v>
      </c>
      <c r="G37" s="4" t="s">
        <v>781</v>
      </c>
      <c r="H37" s="4" t="s">
        <v>782</v>
      </c>
      <c r="I37" s="4" t="s">
        <v>783</v>
      </c>
      <c r="J37" s="4" t="s">
        <v>620</v>
      </c>
      <c r="K37" s="4" t="s">
        <v>643</v>
      </c>
      <c r="L37" s="4" t="s">
        <v>817</v>
      </c>
    </row>
    <row r="38" spans="1:12">
      <c r="A38" s="4">
        <v>37</v>
      </c>
      <c r="B38" s="4" t="s">
        <v>132</v>
      </c>
      <c r="C38" s="4" t="s">
        <v>665</v>
      </c>
      <c r="D38" s="4" t="s">
        <v>666</v>
      </c>
      <c r="E38" s="4" t="s">
        <v>1060</v>
      </c>
      <c r="F38" s="4" t="s">
        <v>1061</v>
      </c>
      <c r="G38" s="4" t="s">
        <v>712</v>
      </c>
      <c r="H38" s="4" t="s">
        <v>1469</v>
      </c>
      <c r="I38" s="4" t="s">
        <v>713</v>
      </c>
      <c r="J38" s="4" t="s">
        <v>667</v>
      </c>
      <c r="K38" s="4" t="s">
        <v>606</v>
      </c>
      <c r="L38" s="4" t="s">
        <v>817</v>
      </c>
    </row>
    <row r="39" spans="1:12">
      <c r="A39" s="4">
        <v>38</v>
      </c>
      <c r="B39" s="4" t="s">
        <v>132</v>
      </c>
      <c r="C39" s="4" t="s">
        <v>762</v>
      </c>
      <c r="D39" s="4" t="s">
        <v>763</v>
      </c>
      <c r="E39" s="4" t="s">
        <v>1109</v>
      </c>
      <c r="F39" s="4" t="s">
        <v>1110</v>
      </c>
      <c r="G39" s="4" t="s">
        <v>764</v>
      </c>
      <c r="H39" s="4" t="s">
        <v>765</v>
      </c>
      <c r="I39" s="4" t="s">
        <v>766</v>
      </c>
      <c r="J39" s="4" t="s">
        <v>605</v>
      </c>
      <c r="K39" s="4" t="s">
        <v>606</v>
      </c>
      <c r="L39" s="4" t="s">
        <v>817</v>
      </c>
    </row>
    <row r="40" spans="1:12">
      <c r="A40" s="4">
        <v>39</v>
      </c>
      <c r="B40" s="4" t="s">
        <v>132</v>
      </c>
      <c r="C40" s="4" t="s">
        <v>762</v>
      </c>
      <c r="D40" s="4" t="s">
        <v>763</v>
      </c>
      <c r="E40" s="4" t="s">
        <v>1109</v>
      </c>
      <c r="F40" s="4" t="s">
        <v>1110</v>
      </c>
      <c r="G40" s="4" t="s">
        <v>807</v>
      </c>
      <c r="H40" s="4" t="s">
        <v>808</v>
      </c>
      <c r="I40" s="4" t="s">
        <v>805</v>
      </c>
      <c r="J40" s="4" t="s">
        <v>723</v>
      </c>
      <c r="K40" s="4" t="s">
        <v>606</v>
      </c>
      <c r="L40" s="4" t="s">
        <v>817</v>
      </c>
    </row>
    <row r="41" spans="1:12">
      <c r="A41" s="4">
        <v>40</v>
      </c>
      <c r="B41" s="4" t="s">
        <v>132</v>
      </c>
      <c r="C41" s="4" t="s">
        <v>762</v>
      </c>
      <c r="D41" s="4" t="s">
        <v>763</v>
      </c>
      <c r="E41" s="4" t="s">
        <v>762</v>
      </c>
      <c r="F41" s="4" t="s">
        <v>763</v>
      </c>
      <c r="G41" s="4" t="s">
        <v>764</v>
      </c>
      <c r="H41" s="4" t="s">
        <v>765</v>
      </c>
      <c r="I41" s="4" t="s">
        <v>766</v>
      </c>
      <c r="J41" s="4" t="s">
        <v>605</v>
      </c>
      <c r="K41" s="4" t="s">
        <v>606</v>
      </c>
      <c r="L41" s="4" t="s">
        <v>817</v>
      </c>
    </row>
    <row r="42" spans="1:12">
      <c r="A42" s="4">
        <v>41</v>
      </c>
      <c r="B42" s="4" t="s">
        <v>132</v>
      </c>
      <c r="C42" s="4" t="s">
        <v>762</v>
      </c>
      <c r="D42" s="4" t="s">
        <v>763</v>
      </c>
      <c r="E42" s="4" t="s">
        <v>762</v>
      </c>
      <c r="F42" s="4" t="s">
        <v>763</v>
      </c>
      <c r="G42" s="4" t="s">
        <v>781</v>
      </c>
      <c r="H42" s="4" t="s">
        <v>782</v>
      </c>
      <c r="I42" s="4" t="s">
        <v>783</v>
      </c>
      <c r="J42" s="4" t="s">
        <v>620</v>
      </c>
      <c r="K42" s="4" t="s">
        <v>606</v>
      </c>
      <c r="L42" s="4" t="s">
        <v>817</v>
      </c>
    </row>
    <row r="43" spans="1:12">
      <c r="A43" s="4">
        <v>42</v>
      </c>
      <c r="B43" s="4" t="s">
        <v>132</v>
      </c>
      <c r="C43" s="4" t="s">
        <v>762</v>
      </c>
      <c r="D43" s="4" t="s">
        <v>763</v>
      </c>
      <c r="E43" s="4" t="s">
        <v>762</v>
      </c>
      <c r="F43" s="4" t="s">
        <v>763</v>
      </c>
      <c r="G43" s="4" t="s">
        <v>807</v>
      </c>
      <c r="H43" s="4" t="s">
        <v>808</v>
      </c>
      <c r="I43" s="4" t="s">
        <v>805</v>
      </c>
      <c r="J43" s="4" t="s">
        <v>723</v>
      </c>
      <c r="K43" s="4" t="s">
        <v>606</v>
      </c>
      <c r="L43" s="4" t="s">
        <v>817</v>
      </c>
    </row>
    <row r="44" spans="1:12">
      <c r="A44" s="4">
        <v>43</v>
      </c>
      <c r="B44" s="4" t="s">
        <v>132</v>
      </c>
      <c r="C44" s="4" t="s">
        <v>762</v>
      </c>
      <c r="D44" s="4" t="s">
        <v>763</v>
      </c>
      <c r="E44" s="4" t="s">
        <v>1113</v>
      </c>
      <c r="F44" s="4" t="s">
        <v>1114</v>
      </c>
      <c r="G44" s="4" t="s">
        <v>764</v>
      </c>
      <c r="H44" s="4" t="s">
        <v>765</v>
      </c>
      <c r="I44" s="4" t="s">
        <v>766</v>
      </c>
      <c r="J44" s="4" t="s">
        <v>605</v>
      </c>
      <c r="K44" s="4" t="s">
        <v>606</v>
      </c>
      <c r="L44" s="4" t="s">
        <v>817</v>
      </c>
    </row>
    <row r="45" spans="1:12">
      <c r="A45" s="4">
        <v>44</v>
      </c>
      <c r="B45" s="4" t="s">
        <v>132</v>
      </c>
      <c r="C45" s="4" t="s">
        <v>762</v>
      </c>
      <c r="D45" s="4" t="s">
        <v>763</v>
      </c>
      <c r="E45" s="4" t="s">
        <v>1119</v>
      </c>
      <c r="F45" s="4" t="s">
        <v>1120</v>
      </c>
      <c r="G45" s="4" t="s">
        <v>764</v>
      </c>
      <c r="H45" s="4" t="s">
        <v>765</v>
      </c>
      <c r="I45" s="4" t="s">
        <v>766</v>
      </c>
      <c r="J45" s="4" t="s">
        <v>605</v>
      </c>
      <c r="K45" s="4" t="s">
        <v>606</v>
      </c>
      <c r="L45" s="4" t="s">
        <v>817</v>
      </c>
    </row>
    <row r="46" spans="1:12">
      <c r="A46" s="4">
        <v>45</v>
      </c>
      <c r="B46" s="4" t="s">
        <v>132</v>
      </c>
      <c r="C46" s="4" t="s">
        <v>683</v>
      </c>
      <c r="D46" s="4" t="s">
        <v>684</v>
      </c>
      <c r="E46" s="4" t="s">
        <v>1129</v>
      </c>
      <c r="F46" s="4" t="s">
        <v>1130</v>
      </c>
      <c r="G46" s="4" t="s">
        <v>754</v>
      </c>
      <c r="H46" s="4" t="s">
        <v>755</v>
      </c>
      <c r="I46" s="4" t="s">
        <v>756</v>
      </c>
      <c r="J46" s="4" t="s">
        <v>620</v>
      </c>
      <c r="K46" s="4" t="s">
        <v>606</v>
      </c>
      <c r="L46" s="4" t="s">
        <v>817</v>
      </c>
    </row>
    <row r="47" spans="1:12">
      <c r="A47" s="4">
        <v>46</v>
      </c>
      <c r="B47" s="4" t="s">
        <v>132</v>
      </c>
      <c r="C47" s="4" t="s">
        <v>683</v>
      </c>
      <c r="D47" s="4" t="s">
        <v>684</v>
      </c>
      <c r="E47" s="4" t="s">
        <v>1131</v>
      </c>
      <c r="F47" s="4" t="s">
        <v>1132</v>
      </c>
      <c r="G47" s="4" t="s">
        <v>754</v>
      </c>
      <c r="H47" s="4" t="s">
        <v>755</v>
      </c>
      <c r="I47" s="4" t="s">
        <v>756</v>
      </c>
      <c r="J47" s="4" t="s">
        <v>620</v>
      </c>
      <c r="K47" s="4" t="s">
        <v>606</v>
      </c>
      <c r="L47" s="4" t="s">
        <v>817</v>
      </c>
    </row>
    <row r="48" spans="1:12">
      <c r="A48" s="4">
        <v>47</v>
      </c>
      <c r="B48" s="4" t="s">
        <v>132</v>
      </c>
      <c r="C48" s="4" t="s">
        <v>683</v>
      </c>
      <c r="D48" s="4" t="s">
        <v>684</v>
      </c>
      <c r="E48" s="4" t="s">
        <v>1133</v>
      </c>
      <c r="F48" s="4" t="s">
        <v>1134</v>
      </c>
      <c r="G48" s="4" t="s">
        <v>754</v>
      </c>
      <c r="H48" s="4" t="s">
        <v>755</v>
      </c>
      <c r="I48" s="4" t="s">
        <v>756</v>
      </c>
      <c r="J48" s="4" t="s">
        <v>620</v>
      </c>
      <c r="K48" s="4" t="s">
        <v>606</v>
      </c>
      <c r="L48" s="4" t="s">
        <v>817</v>
      </c>
    </row>
    <row r="49" spans="1:12">
      <c r="A49" s="4">
        <v>48</v>
      </c>
      <c r="B49" s="4" t="s">
        <v>132</v>
      </c>
      <c r="C49" s="4" t="s">
        <v>683</v>
      </c>
      <c r="D49" s="4" t="s">
        <v>684</v>
      </c>
      <c r="E49" s="4" t="s">
        <v>886</v>
      </c>
      <c r="F49" s="4" t="s">
        <v>1135</v>
      </c>
      <c r="G49" s="4" t="s">
        <v>754</v>
      </c>
      <c r="H49" s="4" t="s">
        <v>755</v>
      </c>
      <c r="I49" s="4" t="s">
        <v>756</v>
      </c>
      <c r="J49" s="4" t="s">
        <v>620</v>
      </c>
      <c r="K49" s="4" t="s">
        <v>606</v>
      </c>
      <c r="L49" s="4" t="s">
        <v>817</v>
      </c>
    </row>
    <row r="50" spans="1:12">
      <c r="A50" s="4">
        <v>49</v>
      </c>
      <c r="B50" s="4" t="s">
        <v>132</v>
      </c>
      <c r="C50" s="4" t="s">
        <v>683</v>
      </c>
      <c r="D50" s="4" t="s">
        <v>684</v>
      </c>
      <c r="E50" s="4" t="s">
        <v>683</v>
      </c>
      <c r="F50" s="4" t="s">
        <v>684</v>
      </c>
      <c r="G50" s="4" t="s">
        <v>754</v>
      </c>
      <c r="H50" s="4" t="s">
        <v>755</v>
      </c>
      <c r="I50" s="4" t="s">
        <v>756</v>
      </c>
      <c r="J50" s="4" t="s">
        <v>620</v>
      </c>
      <c r="K50" s="4" t="s">
        <v>606</v>
      </c>
      <c r="L50" s="4" t="s">
        <v>817</v>
      </c>
    </row>
    <row r="51" spans="1:12">
      <c r="A51" s="4">
        <v>50</v>
      </c>
      <c r="B51" s="4" t="s">
        <v>132</v>
      </c>
      <c r="C51" s="4" t="s">
        <v>683</v>
      </c>
      <c r="D51" s="4" t="s">
        <v>684</v>
      </c>
      <c r="E51" s="4" t="s">
        <v>1136</v>
      </c>
      <c r="F51" s="4" t="s">
        <v>1137</v>
      </c>
      <c r="G51" s="4" t="s">
        <v>754</v>
      </c>
      <c r="H51" s="4" t="s">
        <v>755</v>
      </c>
      <c r="I51" s="4" t="s">
        <v>756</v>
      </c>
      <c r="J51" s="4" t="s">
        <v>620</v>
      </c>
      <c r="K51" s="4" t="s">
        <v>606</v>
      </c>
      <c r="L51" s="4" t="s">
        <v>817</v>
      </c>
    </row>
    <row r="52" spans="1:12">
      <c r="A52" s="4">
        <v>51</v>
      </c>
      <c r="B52" s="4" t="s">
        <v>132</v>
      </c>
      <c r="C52" s="4" t="s">
        <v>683</v>
      </c>
      <c r="D52" s="4" t="s">
        <v>684</v>
      </c>
      <c r="E52" s="4" t="s">
        <v>1138</v>
      </c>
      <c r="F52" s="4" t="s">
        <v>1139</v>
      </c>
      <c r="G52" s="4" t="s">
        <v>754</v>
      </c>
      <c r="H52" s="4" t="s">
        <v>755</v>
      </c>
      <c r="I52" s="4" t="s">
        <v>756</v>
      </c>
      <c r="J52" s="4" t="s">
        <v>620</v>
      </c>
      <c r="K52" s="4" t="s">
        <v>606</v>
      </c>
      <c r="L52" s="4" t="s">
        <v>817</v>
      </c>
    </row>
    <row r="53" spans="1:12">
      <c r="A53" s="4">
        <v>52</v>
      </c>
      <c r="B53" s="4" t="s">
        <v>132</v>
      </c>
      <c r="C53" s="4" t="s">
        <v>683</v>
      </c>
      <c r="D53" s="4" t="s">
        <v>684</v>
      </c>
      <c r="E53" s="4" t="s">
        <v>1140</v>
      </c>
      <c r="F53" s="4" t="s">
        <v>1141</v>
      </c>
      <c r="G53" s="4" t="s">
        <v>754</v>
      </c>
      <c r="H53" s="4" t="s">
        <v>755</v>
      </c>
      <c r="I53" s="4" t="s">
        <v>756</v>
      </c>
      <c r="J53" s="4" t="s">
        <v>620</v>
      </c>
      <c r="K53" s="4" t="s">
        <v>606</v>
      </c>
      <c r="L53" s="4" t="s">
        <v>817</v>
      </c>
    </row>
    <row r="54" spans="1:12">
      <c r="A54" s="4">
        <v>53</v>
      </c>
      <c r="B54" s="4" t="s">
        <v>132</v>
      </c>
      <c r="C54" s="4" t="s">
        <v>683</v>
      </c>
      <c r="D54" s="4" t="s">
        <v>684</v>
      </c>
      <c r="E54" s="4" t="s">
        <v>1142</v>
      </c>
      <c r="F54" s="4" t="s">
        <v>1143</v>
      </c>
      <c r="G54" s="4" t="s">
        <v>754</v>
      </c>
      <c r="H54" s="4" t="s">
        <v>755</v>
      </c>
      <c r="I54" s="4" t="s">
        <v>756</v>
      </c>
      <c r="J54" s="4" t="s">
        <v>620</v>
      </c>
      <c r="K54" s="4" t="s">
        <v>606</v>
      </c>
      <c r="L54" s="4" t="s">
        <v>817</v>
      </c>
    </row>
    <row r="55" spans="1:12">
      <c r="A55" s="4">
        <v>54</v>
      </c>
      <c r="B55" s="4" t="s">
        <v>132</v>
      </c>
      <c r="C55" s="4" t="s">
        <v>801</v>
      </c>
      <c r="D55" s="4" t="s">
        <v>802</v>
      </c>
      <c r="E55" s="4" t="s">
        <v>1157</v>
      </c>
      <c r="F55" s="4" t="s">
        <v>1158</v>
      </c>
      <c r="G55" s="4" t="s">
        <v>1496</v>
      </c>
      <c r="H55" s="4" t="s">
        <v>1497</v>
      </c>
      <c r="I55" s="4" t="s">
        <v>1498</v>
      </c>
      <c r="J55" s="4" t="s">
        <v>667</v>
      </c>
      <c r="K55" s="4" t="s">
        <v>1499</v>
      </c>
      <c r="L55" s="4" t="s">
        <v>817</v>
      </c>
    </row>
    <row r="56" spans="1:12">
      <c r="A56" s="4">
        <v>55</v>
      </c>
      <c r="B56" s="4" t="s">
        <v>132</v>
      </c>
      <c r="C56" s="4" t="s">
        <v>660</v>
      </c>
      <c r="D56" s="4" t="s">
        <v>661</v>
      </c>
      <c r="E56" s="4" t="s">
        <v>940</v>
      </c>
      <c r="F56" s="4" t="s">
        <v>1192</v>
      </c>
      <c r="G56" s="4" t="s">
        <v>693</v>
      </c>
      <c r="H56" s="4" t="s">
        <v>694</v>
      </c>
      <c r="I56" s="4" t="s">
        <v>695</v>
      </c>
      <c r="J56" s="4" t="s">
        <v>696</v>
      </c>
      <c r="K56" s="4" t="s">
        <v>606</v>
      </c>
      <c r="L56" s="4" t="s">
        <v>817</v>
      </c>
    </row>
    <row r="57" spans="1:12">
      <c r="A57" s="4">
        <v>56</v>
      </c>
      <c r="B57" s="4" t="s">
        <v>132</v>
      </c>
      <c r="C57" s="4" t="s">
        <v>660</v>
      </c>
      <c r="D57" s="4" t="s">
        <v>661</v>
      </c>
      <c r="E57" s="4" t="s">
        <v>940</v>
      </c>
      <c r="F57" s="4" t="s">
        <v>1192</v>
      </c>
      <c r="G57" s="4" t="s">
        <v>803</v>
      </c>
      <c r="H57" s="4" t="s">
        <v>804</v>
      </c>
      <c r="I57" s="4" t="s">
        <v>805</v>
      </c>
      <c r="J57" s="4" t="s">
        <v>806</v>
      </c>
      <c r="K57" s="4" t="s">
        <v>1474</v>
      </c>
      <c r="L57" s="4" t="s">
        <v>817</v>
      </c>
    </row>
    <row r="58" spans="1:12">
      <c r="A58" s="4">
        <v>57</v>
      </c>
      <c r="B58" s="4" t="s">
        <v>132</v>
      </c>
      <c r="C58" s="4" t="s">
        <v>660</v>
      </c>
      <c r="D58" s="4" t="s">
        <v>661</v>
      </c>
      <c r="E58" s="4" t="s">
        <v>1201</v>
      </c>
      <c r="F58" s="4" t="s">
        <v>1202</v>
      </c>
      <c r="G58" s="4" t="s">
        <v>693</v>
      </c>
      <c r="H58" s="4" t="s">
        <v>694</v>
      </c>
      <c r="I58" s="4" t="s">
        <v>695</v>
      </c>
      <c r="J58" s="4" t="s">
        <v>696</v>
      </c>
      <c r="K58" s="4" t="s">
        <v>606</v>
      </c>
      <c r="L58" s="4" t="s">
        <v>817</v>
      </c>
    </row>
    <row r="59" spans="1:12">
      <c r="A59" s="4">
        <v>58</v>
      </c>
      <c r="B59" s="4" t="s">
        <v>132</v>
      </c>
      <c r="C59" s="4" t="s">
        <v>660</v>
      </c>
      <c r="D59" s="4" t="s">
        <v>661</v>
      </c>
      <c r="E59" s="4" t="s">
        <v>1203</v>
      </c>
      <c r="F59" s="4" t="s">
        <v>1204</v>
      </c>
      <c r="G59" s="4" t="s">
        <v>693</v>
      </c>
      <c r="H59" s="4" t="s">
        <v>694</v>
      </c>
      <c r="I59" s="4" t="s">
        <v>695</v>
      </c>
      <c r="J59" s="4" t="s">
        <v>696</v>
      </c>
      <c r="K59" s="4" t="s">
        <v>606</v>
      </c>
      <c r="L59" s="4" t="s">
        <v>817</v>
      </c>
    </row>
    <row r="60" spans="1:12">
      <c r="A60" s="4">
        <v>59</v>
      </c>
      <c r="B60" s="4" t="s">
        <v>132</v>
      </c>
      <c r="C60" s="4" t="s">
        <v>660</v>
      </c>
      <c r="D60" s="4" t="s">
        <v>661</v>
      </c>
      <c r="E60" s="4" t="s">
        <v>1205</v>
      </c>
      <c r="F60" s="4" t="s">
        <v>1206</v>
      </c>
      <c r="G60" s="4" t="s">
        <v>693</v>
      </c>
      <c r="H60" s="4" t="s">
        <v>694</v>
      </c>
      <c r="I60" s="4" t="s">
        <v>695</v>
      </c>
      <c r="J60" s="4" t="s">
        <v>696</v>
      </c>
      <c r="K60" s="4" t="s">
        <v>606</v>
      </c>
      <c r="L60" s="4" t="s">
        <v>817</v>
      </c>
    </row>
    <row r="61" spans="1:12">
      <c r="A61" s="4">
        <v>60</v>
      </c>
      <c r="B61" s="4" t="s">
        <v>132</v>
      </c>
      <c r="C61" s="4" t="s">
        <v>660</v>
      </c>
      <c r="D61" s="4" t="s">
        <v>661</v>
      </c>
      <c r="E61" s="4" t="s">
        <v>1213</v>
      </c>
      <c r="F61" s="4" t="s">
        <v>1214</v>
      </c>
      <c r="G61" s="4" t="s">
        <v>693</v>
      </c>
      <c r="H61" s="4" t="s">
        <v>694</v>
      </c>
      <c r="I61" s="4" t="s">
        <v>695</v>
      </c>
      <c r="J61" s="4" t="s">
        <v>696</v>
      </c>
      <c r="K61" s="4" t="s">
        <v>606</v>
      </c>
      <c r="L61" s="4" t="s">
        <v>817</v>
      </c>
    </row>
    <row r="62" spans="1:12">
      <c r="A62" s="4">
        <v>61</v>
      </c>
      <c r="B62" s="4" t="s">
        <v>132</v>
      </c>
      <c r="C62" s="4" t="s">
        <v>660</v>
      </c>
      <c r="D62" s="4" t="s">
        <v>661</v>
      </c>
      <c r="E62" s="4" t="s">
        <v>660</v>
      </c>
      <c r="F62" s="4" t="s">
        <v>661</v>
      </c>
      <c r="G62" s="4" t="s">
        <v>693</v>
      </c>
      <c r="H62" s="4" t="s">
        <v>694</v>
      </c>
      <c r="I62" s="4" t="s">
        <v>695</v>
      </c>
      <c r="J62" s="4" t="s">
        <v>696</v>
      </c>
      <c r="K62" s="4" t="s">
        <v>606</v>
      </c>
      <c r="L62" s="4" t="s">
        <v>817</v>
      </c>
    </row>
    <row r="63" spans="1:12">
      <c r="A63" s="4">
        <v>62</v>
      </c>
      <c r="B63" s="4" t="s">
        <v>132</v>
      </c>
      <c r="C63" s="4" t="s">
        <v>660</v>
      </c>
      <c r="D63" s="4" t="s">
        <v>661</v>
      </c>
      <c r="E63" s="4" t="s">
        <v>660</v>
      </c>
      <c r="F63" s="4" t="s">
        <v>661</v>
      </c>
      <c r="G63" s="4" t="s">
        <v>798</v>
      </c>
      <c r="H63" s="4" t="s">
        <v>799</v>
      </c>
      <c r="I63" s="4" t="s">
        <v>485</v>
      </c>
      <c r="J63" s="4" t="s">
        <v>800</v>
      </c>
      <c r="K63" s="4" t="s">
        <v>606</v>
      </c>
      <c r="L63" s="4" t="s">
        <v>817</v>
      </c>
    </row>
    <row r="64" spans="1:12">
      <c r="A64" s="4">
        <v>63</v>
      </c>
      <c r="B64" s="4" t="s">
        <v>132</v>
      </c>
      <c r="C64" s="4" t="s">
        <v>599</v>
      </c>
      <c r="D64" s="4" t="s">
        <v>600</v>
      </c>
      <c r="E64" s="4" t="s">
        <v>1395</v>
      </c>
      <c r="F64" s="4" t="s">
        <v>614</v>
      </c>
      <c r="G64" s="4" t="s">
        <v>1448</v>
      </c>
      <c r="H64" s="4" t="s">
        <v>1419</v>
      </c>
      <c r="I64" s="4" t="s">
        <v>1420</v>
      </c>
      <c r="J64" s="4" t="s">
        <v>1449</v>
      </c>
      <c r="K64" s="4" t="s">
        <v>606</v>
      </c>
      <c r="L64" s="4" t="s">
        <v>817</v>
      </c>
    </row>
    <row r="65" spans="1:12">
      <c r="A65" s="4">
        <v>64</v>
      </c>
      <c r="B65" s="4" t="s">
        <v>132</v>
      </c>
      <c r="C65" s="4" t="s">
        <v>599</v>
      </c>
      <c r="D65" s="4" t="s">
        <v>600</v>
      </c>
      <c r="E65" s="4" t="s">
        <v>1395</v>
      </c>
      <c r="F65" s="4" t="s">
        <v>614</v>
      </c>
      <c r="G65" s="4" t="s">
        <v>701</v>
      </c>
      <c r="H65" s="4" t="s">
        <v>702</v>
      </c>
      <c r="I65" s="4" t="s">
        <v>703</v>
      </c>
      <c r="J65" s="4" t="s">
        <v>605</v>
      </c>
      <c r="K65" s="4" t="s">
        <v>606</v>
      </c>
      <c r="L65" s="4" t="s">
        <v>817</v>
      </c>
    </row>
    <row r="66" spans="1:12">
      <c r="A66" s="4">
        <v>65</v>
      </c>
      <c r="B66" s="4" t="s">
        <v>132</v>
      </c>
      <c r="C66" s="4" t="s">
        <v>599</v>
      </c>
      <c r="D66" s="4" t="s">
        <v>600</v>
      </c>
      <c r="E66" s="4" t="s">
        <v>1395</v>
      </c>
      <c r="F66" s="4" t="s">
        <v>614</v>
      </c>
      <c r="G66" s="4" t="s">
        <v>1470</v>
      </c>
      <c r="H66" s="4" t="s">
        <v>1471</v>
      </c>
      <c r="I66" s="4" t="s">
        <v>1472</v>
      </c>
      <c r="J66" s="4" t="s">
        <v>1473</v>
      </c>
      <c r="K66" s="4" t="s">
        <v>1474</v>
      </c>
      <c r="L66" s="4" t="s">
        <v>817</v>
      </c>
    </row>
    <row r="67" spans="1:12">
      <c r="A67" s="4">
        <v>66</v>
      </c>
      <c r="B67" s="4" t="s">
        <v>132</v>
      </c>
      <c r="C67" s="4" t="s">
        <v>599</v>
      </c>
      <c r="D67" s="4" t="s">
        <v>600</v>
      </c>
      <c r="E67" s="4" t="s">
        <v>1395</v>
      </c>
      <c r="F67" s="4" t="s">
        <v>614</v>
      </c>
      <c r="G67" s="4" t="s">
        <v>1475</v>
      </c>
      <c r="H67" s="4" t="s">
        <v>1476</v>
      </c>
      <c r="I67" s="4" t="s">
        <v>1472</v>
      </c>
      <c r="J67" s="4" t="s">
        <v>1477</v>
      </c>
      <c r="K67" s="4" t="s">
        <v>1474</v>
      </c>
      <c r="L67" s="4" t="s">
        <v>817</v>
      </c>
    </row>
    <row r="68" spans="1:12">
      <c r="A68" s="4">
        <v>67</v>
      </c>
      <c r="B68" s="4" t="s">
        <v>132</v>
      </c>
      <c r="C68" s="4" t="s">
        <v>599</v>
      </c>
      <c r="D68" s="4" t="s">
        <v>600</v>
      </c>
      <c r="E68" s="4" t="s">
        <v>752</v>
      </c>
      <c r="F68" s="4" t="s">
        <v>753</v>
      </c>
      <c r="G68" s="4" t="s">
        <v>1450</v>
      </c>
      <c r="H68" s="4" t="s">
        <v>1451</v>
      </c>
      <c r="I68" s="4" t="s">
        <v>664</v>
      </c>
      <c r="J68" s="4" t="s">
        <v>605</v>
      </c>
      <c r="K68" s="4" t="s">
        <v>606</v>
      </c>
      <c r="L68" s="4" t="s">
        <v>817</v>
      </c>
    </row>
    <row r="69" spans="1:12">
      <c r="A69" s="4">
        <v>68</v>
      </c>
      <c r="B69" s="4" t="s">
        <v>132</v>
      </c>
      <c r="C69" s="4" t="s">
        <v>599</v>
      </c>
      <c r="D69" s="4" t="s">
        <v>600</v>
      </c>
      <c r="E69" s="4" t="s">
        <v>752</v>
      </c>
      <c r="F69" s="4" t="s">
        <v>753</v>
      </c>
      <c r="G69" s="4" t="s">
        <v>1452</v>
      </c>
      <c r="H69" s="4" t="s">
        <v>1453</v>
      </c>
      <c r="I69" s="4" t="s">
        <v>1454</v>
      </c>
      <c r="J69" s="4" t="s">
        <v>605</v>
      </c>
      <c r="K69" s="4" t="s">
        <v>606</v>
      </c>
      <c r="L69" s="4" t="s">
        <v>817</v>
      </c>
    </row>
    <row r="70" spans="1:12">
      <c r="A70" s="4">
        <v>69</v>
      </c>
      <c r="B70" s="4" t="s">
        <v>132</v>
      </c>
      <c r="C70" s="4" t="s">
        <v>599</v>
      </c>
      <c r="D70" s="4" t="s">
        <v>600</v>
      </c>
      <c r="E70" s="4" t="s">
        <v>1500</v>
      </c>
      <c r="F70" s="4" t="s">
        <v>741</v>
      </c>
      <c r="G70" s="4" t="s">
        <v>1501</v>
      </c>
      <c r="H70" s="4" t="s">
        <v>1502</v>
      </c>
      <c r="I70" s="4" t="s">
        <v>1503</v>
      </c>
      <c r="J70" s="4" t="s">
        <v>605</v>
      </c>
      <c r="K70" s="4" t="s">
        <v>1474</v>
      </c>
      <c r="L70" s="4" t="s">
        <v>817</v>
      </c>
    </row>
    <row r="71" spans="1:12">
      <c r="A71" s="4">
        <v>70</v>
      </c>
      <c r="B71" s="4" t="s">
        <v>132</v>
      </c>
      <c r="C71" s="4" t="s">
        <v>599</v>
      </c>
      <c r="D71" s="4" t="s">
        <v>600</v>
      </c>
      <c r="E71" s="4" t="s">
        <v>1500</v>
      </c>
      <c r="F71" s="4" t="s">
        <v>741</v>
      </c>
      <c r="G71" s="4" t="s">
        <v>742</v>
      </c>
      <c r="H71" s="4" t="s">
        <v>743</v>
      </c>
      <c r="I71" s="4" t="s">
        <v>744</v>
      </c>
      <c r="J71" s="4" t="s">
        <v>605</v>
      </c>
      <c r="K71" s="4" t="s">
        <v>606</v>
      </c>
      <c r="L71" s="4" t="s">
        <v>817</v>
      </c>
    </row>
    <row r="72" spans="1:12">
      <c r="A72" s="4">
        <v>71</v>
      </c>
      <c r="B72" s="4" t="s">
        <v>132</v>
      </c>
      <c r="C72" s="4" t="s">
        <v>599</v>
      </c>
      <c r="D72" s="4" t="s">
        <v>600</v>
      </c>
      <c r="E72" s="4" t="s">
        <v>1500</v>
      </c>
      <c r="F72" s="4" t="s">
        <v>741</v>
      </c>
      <c r="G72" s="4" t="s">
        <v>807</v>
      </c>
      <c r="H72" s="4" t="s">
        <v>808</v>
      </c>
      <c r="I72" s="4" t="s">
        <v>805</v>
      </c>
      <c r="J72" s="4" t="s">
        <v>723</v>
      </c>
      <c r="K72" s="4" t="s">
        <v>606</v>
      </c>
      <c r="L72" s="4" t="s">
        <v>817</v>
      </c>
    </row>
    <row r="73" spans="1:12">
      <c r="A73" s="4">
        <v>72</v>
      </c>
      <c r="B73" s="4" t="s">
        <v>132</v>
      </c>
      <c r="C73" s="4" t="s">
        <v>599</v>
      </c>
      <c r="D73" s="4" t="s">
        <v>600</v>
      </c>
      <c r="E73" s="4" t="s">
        <v>1500</v>
      </c>
      <c r="F73" s="4" t="s">
        <v>741</v>
      </c>
      <c r="G73" s="4" t="s">
        <v>1399</v>
      </c>
      <c r="H73" s="4" t="s">
        <v>1400</v>
      </c>
      <c r="I73" s="4" t="s">
        <v>805</v>
      </c>
      <c r="J73" s="4" t="s">
        <v>1401</v>
      </c>
      <c r="K73" s="4" t="s">
        <v>606</v>
      </c>
      <c r="L73" s="4" t="s">
        <v>817</v>
      </c>
    </row>
    <row r="74" spans="1:12">
      <c r="A74" s="4">
        <v>73</v>
      </c>
      <c r="B74" s="4" t="s">
        <v>132</v>
      </c>
      <c r="C74" s="4" t="s">
        <v>599</v>
      </c>
      <c r="D74" s="4" t="s">
        <v>600</v>
      </c>
      <c r="E74" s="4" t="s">
        <v>689</v>
      </c>
      <c r="F74" s="4" t="s">
        <v>690</v>
      </c>
      <c r="G74" s="4" t="s">
        <v>1448</v>
      </c>
      <c r="H74" s="4" t="s">
        <v>1419</v>
      </c>
      <c r="I74" s="4" t="s">
        <v>1420</v>
      </c>
      <c r="J74" s="4" t="s">
        <v>1449</v>
      </c>
      <c r="K74" s="4" t="s">
        <v>606</v>
      </c>
      <c r="L74" s="4" t="s">
        <v>817</v>
      </c>
    </row>
    <row r="75" spans="1:12">
      <c r="A75" s="4">
        <v>74</v>
      </c>
      <c r="B75" s="4" t="s">
        <v>132</v>
      </c>
      <c r="C75" s="4" t="s">
        <v>599</v>
      </c>
      <c r="D75" s="4" t="s">
        <v>600</v>
      </c>
      <c r="E75" s="4" t="s">
        <v>689</v>
      </c>
      <c r="F75" s="4" t="s">
        <v>690</v>
      </c>
      <c r="G75" s="4" t="s">
        <v>781</v>
      </c>
      <c r="H75" s="4" t="s">
        <v>782</v>
      </c>
      <c r="I75" s="4" t="s">
        <v>783</v>
      </c>
      <c r="J75" s="4" t="s">
        <v>620</v>
      </c>
      <c r="K75" s="4" t="s">
        <v>606</v>
      </c>
      <c r="L75" s="4" t="s">
        <v>817</v>
      </c>
    </row>
    <row r="76" spans="1:12">
      <c r="A76" s="4">
        <v>75</v>
      </c>
      <c r="B76" s="4" t="s">
        <v>132</v>
      </c>
      <c r="C76" s="4" t="s">
        <v>599</v>
      </c>
      <c r="D76" s="4" t="s">
        <v>600</v>
      </c>
      <c r="E76" s="4" t="s">
        <v>662</v>
      </c>
      <c r="F76" s="4" t="s">
        <v>663</v>
      </c>
      <c r="G76" s="4" t="s">
        <v>1450</v>
      </c>
      <c r="H76" s="4" t="s">
        <v>1451</v>
      </c>
      <c r="I76" s="4" t="s">
        <v>664</v>
      </c>
      <c r="J76" s="4" t="s">
        <v>605</v>
      </c>
      <c r="K76" s="4" t="s">
        <v>606</v>
      </c>
      <c r="L76" s="4" t="s">
        <v>817</v>
      </c>
    </row>
    <row r="77" spans="1:12">
      <c r="A77" s="4">
        <v>76</v>
      </c>
      <c r="B77" s="4" t="s">
        <v>132</v>
      </c>
      <c r="C77" s="4" t="s">
        <v>599</v>
      </c>
      <c r="D77" s="4" t="s">
        <v>600</v>
      </c>
      <c r="E77" s="4" t="s">
        <v>601</v>
      </c>
      <c r="F77" s="4" t="s">
        <v>602</v>
      </c>
      <c r="G77" s="4" t="s">
        <v>603</v>
      </c>
      <c r="H77" s="4" t="s">
        <v>1478</v>
      </c>
      <c r="I77" s="4" t="s">
        <v>604</v>
      </c>
      <c r="J77" s="4" t="s">
        <v>605</v>
      </c>
      <c r="K77" s="4" t="s">
        <v>606</v>
      </c>
      <c r="L77" s="4" t="s">
        <v>817</v>
      </c>
    </row>
    <row r="78" spans="1:12">
      <c r="A78" s="4">
        <v>77</v>
      </c>
      <c r="B78" s="4" t="s">
        <v>132</v>
      </c>
      <c r="C78" s="4" t="s">
        <v>599</v>
      </c>
      <c r="D78" s="4" t="s">
        <v>600</v>
      </c>
      <c r="E78" s="4" t="s">
        <v>601</v>
      </c>
      <c r="F78" s="4" t="s">
        <v>602</v>
      </c>
      <c r="G78" s="4" t="s">
        <v>634</v>
      </c>
      <c r="H78" s="4" t="s">
        <v>635</v>
      </c>
      <c r="I78" s="4" t="s">
        <v>636</v>
      </c>
      <c r="J78" s="4" t="s">
        <v>605</v>
      </c>
      <c r="K78" s="4" t="s">
        <v>606</v>
      </c>
      <c r="L78" s="4" t="s">
        <v>817</v>
      </c>
    </row>
    <row r="79" spans="1:12">
      <c r="A79" s="4">
        <v>78</v>
      </c>
      <c r="B79" s="4" t="s">
        <v>132</v>
      </c>
      <c r="C79" s="4" t="s">
        <v>599</v>
      </c>
      <c r="D79" s="4" t="s">
        <v>600</v>
      </c>
      <c r="E79" s="4" t="s">
        <v>601</v>
      </c>
      <c r="F79" s="4" t="s">
        <v>602</v>
      </c>
      <c r="G79" s="4" t="s">
        <v>781</v>
      </c>
      <c r="H79" s="4" t="s">
        <v>782</v>
      </c>
      <c r="I79" s="4" t="s">
        <v>783</v>
      </c>
      <c r="J79" s="4" t="s">
        <v>620</v>
      </c>
      <c r="K79" s="4" t="s">
        <v>606</v>
      </c>
      <c r="L79" s="4" t="s">
        <v>817</v>
      </c>
    </row>
    <row r="80" spans="1:12">
      <c r="A80" s="4">
        <v>79</v>
      </c>
      <c r="B80" s="4" t="s">
        <v>132</v>
      </c>
      <c r="C80" s="4" t="s">
        <v>599</v>
      </c>
      <c r="D80" s="4" t="s">
        <v>600</v>
      </c>
      <c r="E80" s="4" t="s">
        <v>745</v>
      </c>
      <c r="F80" s="4" t="s">
        <v>746</v>
      </c>
      <c r="G80" s="4" t="s">
        <v>747</v>
      </c>
      <c r="H80" s="4" t="s">
        <v>748</v>
      </c>
      <c r="I80" s="4" t="s">
        <v>749</v>
      </c>
      <c r="J80" s="4" t="s">
        <v>605</v>
      </c>
      <c r="K80" s="4" t="s">
        <v>606</v>
      </c>
      <c r="L80" s="4" t="s">
        <v>817</v>
      </c>
    </row>
    <row r="81" spans="1:12">
      <c r="A81" s="4">
        <v>80</v>
      </c>
      <c r="B81" s="4" t="s">
        <v>132</v>
      </c>
      <c r="C81" s="4" t="s">
        <v>599</v>
      </c>
      <c r="D81" s="4" t="s">
        <v>600</v>
      </c>
      <c r="E81" s="4" t="s">
        <v>745</v>
      </c>
      <c r="F81" s="4" t="s">
        <v>746</v>
      </c>
      <c r="G81" s="4" t="s">
        <v>781</v>
      </c>
      <c r="H81" s="4" t="s">
        <v>782</v>
      </c>
      <c r="I81" s="4" t="s">
        <v>783</v>
      </c>
      <c r="J81" s="4" t="s">
        <v>620</v>
      </c>
      <c r="K81" s="4" t="s">
        <v>606</v>
      </c>
      <c r="L81" s="4" t="s">
        <v>817</v>
      </c>
    </row>
    <row r="82" spans="1:12">
      <c r="A82" s="4">
        <v>81</v>
      </c>
      <c r="B82" s="4" t="s">
        <v>132</v>
      </c>
      <c r="C82" s="4" t="s">
        <v>599</v>
      </c>
      <c r="D82" s="4" t="s">
        <v>600</v>
      </c>
      <c r="E82" s="4" t="s">
        <v>668</v>
      </c>
      <c r="F82" s="4" t="s">
        <v>669</v>
      </c>
      <c r="G82" s="4" t="s">
        <v>670</v>
      </c>
      <c r="H82" s="4" t="s">
        <v>671</v>
      </c>
      <c r="I82" s="4" t="s">
        <v>672</v>
      </c>
      <c r="J82" s="4" t="s">
        <v>605</v>
      </c>
      <c r="K82" s="4" t="s">
        <v>606</v>
      </c>
      <c r="L82" s="4" t="s">
        <v>817</v>
      </c>
    </row>
    <row r="83" spans="1:12">
      <c r="A83" s="4">
        <v>82</v>
      </c>
      <c r="B83" s="4" t="s">
        <v>132</v>
      </c>
      <c r="C83" s="4" t="s">
        <v>599</v>
      </c>
      <c r="D83" s="4" t="s">
        <v>600</v>
      </c>
      <c r="E83" s="4" t="s">
        <v>668</v>
      </c>
      <c r="F83" s="4" t="s">
        <v>669</v>
      </c>
      <c r="G83" s="4" t="s">
        <v>1504</v>
      </c>
      <c r="H83" s="4" t="s">
        <v>1505</v>
      </c>
      <c r="I83" s="4" t="s">
        <v>1506</v>
      </c>
      <c r="J83" s="4" t="s">
        <v>605</v>
      </c>
      <c r="K83" s="4" t="s">
        <v>606</v>
      </c>
      <c r="L83" s="4" t="s">
        <v>817</v>
      </c>
    </row>
    <row r="84" spans="1:12">
      <c r="A84" s="4">
        <v>83</v>
      </c>
      <c r="B84" s="4" t="s">
        <v>132</v>
      </c>
      <c r="C84" s="4" t="s">
        <v>599</v>
      </c>
      <c r="D84" s="4" t="s">
        <v>600</v>
      </c>
      <c r="E84" s="4" t="s">
        <v>624</v>
      </c>
      <c r="F84" s="4" t="s">
        <v>625</v>
      </c>
      <c r="G84" s="4" t="s">
        <v>626</v>
      </c>
      <c r="H84" s="4" t="s">
        <v>627</v>
      </c>
      <c r="I84" s="4" t="s">
        <v>628</v>
      </c>
      <c r="J84" s="4" t="s">
        <v>605</v>
      </c>
      <c r="K84" s="4" t="s">
        <v>606</v>
      </c>
      <c r="L84" s="4" t="s">
        <v>817</v>
      </c>
    </row>
    <row r="85" spans="1:12">
      <c r="A85" s="4">
        <v>84</v>
      </c>
      <c r="B85" s="4" t="s">
        <v>132</v>
      </c>
      <c r="C85" s="4" t="s">
        <v>599</v>
      </c>
      <c r="D85" s="4" t="s">
        <v>600</v>
      </c>
      <c r="E85" s="4" t="s">
        <v>624</v>
      </c>
      <c r="F85" s="4" t="s">
        <v>625</v>
      </c>
      <c r="G85" s="4" t="s">
        <v>657</v>
      </c>
      <c r="H85" s="4" t="s">
        <v>658</v>
      </c>
      <c r="I85" s="4" t="s">
        <v>659</v>
      </c>
      <c r="J85" s="4" t="s">
        <v>605</v>
      </c>
      <c r="K85" s="4" t="s">
        <v>606</v>
      </c>
      <c r="L85" s="4" t="s">
        <v>817</v>
      </c>
    </row>
    <row r="86" spans="1:12">
      <c r="A86" s="4">
        <v>85</v>
      </c>
      <c r="B86" s="4" t="s">
        <v>132</v>
      </c>
      <c r="C86" s="4" t="s">
        <v>599</v>
      </c>
      <c r="D86" s="4" t="s">
        <v>600</v>
      </c>
      <c r="E86" s="4" t="s">
        <v>624</v>
      </c>
      <c r="F86" s="4" t="s">
        <v>625</v>
      </c>
      <c r="G86" s="4" t="s">
        <v>781</v>
      </c>
      <c r="H86" s="4" t="s">
        <v>782</v>
      </c>
      <c r="I86" s="4" t="s">
        <v>783</v>
      </c>
      <c r="J86" s="4" t="s">
        <v>620</v>
      </c>
      <c r="K86" s="4" t="s">
        <v>606</v>
      </c>
      <c r="L86" s="4" t="s">
        <v>817</v>
      </c>
    </row>
    <row r="87" spans="1:12">
      <c r="A87" s="4">
        <v>86</v>
      </c>
      <c r="B87" s="4" t="s">
        <v>132</v>
      </c>
      <c r="C87" s="4" t="s">
        <v>599</v>
      </c>
      <c r="D87" s="4" t="s">
        <v>600</v>
      </c>
      <c r="E87" s="4" t="s">
        <v>791</v>
      </c>
      <c r="F87" s="4" t="s">
        <v>792</v>
      </c>
      <c r="G87" s="4" t="s">
        <v>657</v>
      </c>
      <c r="H87" s="4" t="s">
        <v>658</v>
      </c>
      <c r="I87" s="4" t="s">
        <v>659</v>
      </c>
      <c r="J87" s="4" t="s">
        <v>605</v>
      </c>
      <c r="K87" s="4" t="s">
        <v>606</v>
      </c>
      <c r="L87" s="4" t="s">
        <v>817</v>
      </c>
    </row>
    <row r="88" spans="1:12">
      <c r="A88" s="4">
        <v>87</v>
      </c>
      <c r="B88" s="4" t="s">
        <v>132</v>
      </c>
      <c r="C88" s="4" t="s">
        <v>599</v>
      </c>
      <c r="D88" s="4" t="s">
        <v>600</v>
      </c>
      <c r="E88" s="4" t="s">
        <v>791</v>
      </c>
      <c r="F88" s="4" t="s">
        <v>792</v>
      </c>
      <c r="G88" s="4" t="s">
        <v>781</v>
      </c>
      <c r="H88" s="4" t="s">
        <v>782</v>
      </c>
      <c r="I88" s="4" t="s">
        <v>783</v>
      </c>
      <c r="J88" s="4" t="s">
        <v>620</v>
      </c>
      <c r="K88" s="4" t="s">
        <v>606</v>
      </c>
      <c r="L88" s="4" t="s">
        <v>817</v>
      </c>
    </row>
    <row r="89" spans="1:12">
      <c r="A89" s="4">
        <v>88</v>
      </c>
      <c r="B89" s="4" t="s">
        <v>132</v>
      </c>
      <c r="C89" s="4" t="s">
        <v>599</v>
      </c>
      <c r="D89" s="4" t="s">
        <v>600</v>
      </c>
      <c r="E89" s="4" t="s">
        <v>629</v>
      </c>
      <c r="F89" s="4" t="s">
        <v>630</v>
      </c>
      <c r="G89" s="4" t="s">
        <v>757</v>
      </c>
      <c r="H89" s="4" t="s">
        <v>758</v>
      </c>
      <c r="I89" s="4" t="s">
        <v>759</v>
      </c>
      <c r="J89" s="4" t="s">
        <v>605</v>
      </c>
      <c r="K89" s="4" t="s">
        <v>606</v>
      </c>
      <c r="L89" s="4" t="s">
        <v>817</v>
      </c>
    </row>
    <row r="90" spans="1:12">
      <c r="A90" s="4">
        <v>89</v>
      </c>
      <c r="B90" s="4" t="s">
        <v>132</v>
      </c>
      <c r="C90" s="4" t="s">
        <v>599</v>
      </c>
      <c r="D90" s="4" t="s">
        <v>600</v>
      </c>
      <c r="E90" s="4" t="s">
        <v>1226</v>
      </c>
      <c r="F90" s="4" t="s">
        <v>1227</v>
      </c>
      <c r="G90" s="4" t="s">
        <v>1450</v>
      </c>
      <c r="H90" s="4" t="s">
        <v>1451</v>
      </c>
      <c r="I90" s="4" t="s">
        <v>664</v>
      </c>
      <c r="J90" s="4" t="s">
        <v>605</v>
      </c>
      <c r="K90" s="4" t="s">
        <v>606</v>
      </c>
      <c r="L90" s="4" t="s">
        <v>817</v>
      </c>
    </row>
    <row r="91" spans="1:12">
      <c r="A91" s="4">
        <v>90</v>
      </c>
      <c r="B91" s="4" t="s">
        <v>132</v>
      </c>
      <c r="C91" s="4" t="s">
        <v>599</v>
      </c>
      <c r="D91" s="4" t="s">
        <v>600</v>
      </c>
      <c r="E91" s="4" t="s">
        <v>1226</v>
      </c>
      <c r="F91" s="4" t="s">
        <v>1227</v>
      </c>
      <c r="G91" s="4" t="s">
        <v>1452</v>
      </c>
      <c r="H91" s="4" t="s">
        <v>1453</v>
      </c>
      <c r="I91" s="4" t="s">
        <v>1454</v>
      </c>
      <c r="J91" s="4" t="s">
        <v>605</v>
      </c>
      <c r="K91" s="4" t="s">
        <v>606</v>
      </c>
      <c r="L91" s="4" t="s">
        <v>817</v>
      </c>
    </row>
    <row r="92" spans="1:12">
      <c r="A92" s="4">
        <v>91</v>
      </c>
      <c r="B92" s="4" t="s">
        <v>132</v>
      </c>
      <c r="C92" s="4" t="s">
        <v>599</v>
      </c>
      <c r="D92" s="4" t="s">
        <v>600</v>
      </c>
      <c r="E92" s="4" t="s">
        <v>599</v>
      </c>
      <c r="F92" s="4" t="s">
        <v>600</v>
      </c>
      <c r="G92" s="4" t="s">
        <v>781</v>
      </c>
      <c r="H92" s="4" t="s">
        <v>782</v>
      </c>
      <c r="I92" s="4" t="s">
        <v>783</v>
      </c>
      <c r="J92" s="4" t="s">
        <v>620</v>
      </c>
      <c r="K92" s="4" t="s">
        <v>606</v>
      </c>
      <c r="L92" s="4" t="s">
        <v>817</v>
      </c>
    </row>
    <row r="93" spans="1:12">
      <c r="A93" s="4">
        <v>92</v>
      </c>
      <c r="B93" s="4" t="s">
        <v>132</v>
      </c>
      <c r="C93" s="4" t="s">
        <v>599</v>
      </c>
      <c r="D93" s="4" t="s">
        <v>600</v>
      </c>
      <c r="E93" s="4" t="s">
        <v>784</v>
      </c>
      <c r="F93" s="4" t="s">
        <v>785</v>
      </c>
      <c r="G93" s="4" t="s">
        <v>657</v>
      </c>
      <c r="H93" s="4" t="s">
        <v>658</v>
      </c>
      <c r="I93" s="4" t="s">
        <v>659</v>
      </c>
      <c r="J93" s="4" t="s">
        <v>605</v>
      </c>
      <c r="K93" s="4" t="s">
        <v>1474</v>
      </c>
      <c r="L93" s="4" t="s">
        <v>817</v>
      </c>
    </row>
    <row r="94" spans="1:12">
      <c r="A94" s="4">
        <v>93</v>
      </c>
      <c r="B94" s="4" t="s">
        <v>132</v>
      </c>
      <c r="C94" s="4" t="s">
        <v>599</v>
      </c>
      <c r="D94" s="4" t="s">
        <v>600</v>
      </c>
      <c r="E94" s="4" t="s">
        <v>784</v>
      </c>
      <c r="F94" s="4" t="s">
        <v>785</v>
      </c>
      <c r="G94" s="4" t="s">
        <v>781</v>
      </c>
      <c r="H94" s="4" t="s">
        <v>782</v>
      </c>
      <c r="I94" s="4" t="s">
        <v>783</v>
      </c>
      <c r="J94" s="4" t="s">
        <v>620</v>
      </c>
      <c r="K94" s="4" t="s">
        <v>606</v>
      </c>
      <c r="L94" s="4" t="s">
        <v>817</v>
      </c>
    </row>
    <row r="95" spans="1:12">
      <c r="A95" s="4">
        <v>94</v>
      </c>
      <c r="B95" s="4" t="s">
        <v>132</v>
      </c>
      <c r="C95" s="4" t="s">
        <v>599</v>
      </c>
      <c r="D95" s="4" t="s">
        <v>600</v>
      </c>
      <c r="E95" s="4" t="s">
        <v>784</v>
      </c>
      <c r="F95" s="4" t="s">
        <v>785</v>
      </c>
      <c r="G95" s="4" t="s">
        <v>786</v>
      </c>
      <c r="H95" s="4" t="s">
        <v>787</v>
      </c>
      <c r="I95" s="4" t="s">
        <v>788</v>
      </c>
      <c r="J95" s="4" t="s">
        <v>605</v>
      </c>
      <c r="K95" s="4" t="s">
        <v>606</v>
      </c>
      <c r="L95" s="4" t="s">
        <v>817</v>
      </c>
    </row>
    <row r="96" spans="1:12">
      <c r="A96" s="4">
        <v>95</v>
      </c>
      <c r="B96" s="4" t="s">
        <v>132</v>
      </c>
      <c r="C96" s="4" t="s">
        <v>599</v>
      </c>
      <c r="D96" s="4" t="s">
        <v>600</v>
      </c>
      <c r="E96" s="4" t="s">
        <v>607</v>
      </c>
      <c r="F96" s="4" t="s">
        <v>608</v>
      </c>
      <c r="G96" s="4" t="s">
        <v>609</v>
      </c>
      <c r="H96" s="4" t="s">
        <v>1507</v>
      </c>
      <c r="I96" s="4" t="s">
        <v>610</v>
      </c>
      <c r="J96" s="4" t="s">
        <v>620</v>
      </c>
      <c r="K96" s="4" t="s">
        <v>606</v>
      </c>
      <c r="L96" s="4" t="s">
        <v>817</v>
      </c>
    </row>
    <row r="97" spans="1:12">
      <c r="A97" s="4">
        <v>96</v>
      </c>
      <c r="B97" s="4" t="s">
        <v>132</v>
      </c>
      <c r="C97" s="4" t="s">
        <v>599</v>
      </c>
      <c r="D97" s="4" t="s">
        <v>600</v>
      </c>
      <c r="E97" s="4" t="s">
        <v>607</v>
      </c>
      <c r="F97" s="4" t="s">
        <v>608</v>
      </c>
      <c r="G97" s="4" t="s">
        <v>680</v>
      </c>
      <c r="H97" s="4" t="s">
        <v>681</v>
      </c>
      <c r="I97" s="4" t="s">
        <v>682</v>
      </c>
      <c r="J97" s="4" t="s">
        <v>605</v>
      </c>
      <c r="K97" s="4" t="s">
        <v>606</v>
      </c>
      <c r="L97" s="4" t="s">
        <v>817</v>
      </c>
    </row>
    <row r="98" spans="1:12">
      <c r="A98" s="4">
        <v>97</v>
      </c>
      <c r="B98" s="4" t="s">
        <v>132</v>
      </c>
      <c r="C98" s="4" t="s">
        <v>599</v>
      </c>
      <c r="D98" s="4" t="s">
        <v>600</v>
      </c>
      <c r="E98" s="4" t="s">
        <v>699</v>
      </c>
      <c r="F98" s="4" t="s">
        <v>700</v>
      </c>
      <c r="G98" s="4" t="s">
        <v>701</v>
      </c>
      <c r="H98" s="4" t="s">
        <v>702</v>
      </c>
      <c r="I98" s="4" t="s">
        <v>703</v>
      </c>
      <c r="J98" s="4" t="s">
        <v>605</v>
      </c>
      <c r="K98" s="4" t="s">
        <v>606</v>
      </c>
      <c r="L98" s="4" t="s">
        <v>817</v>
      </c>
    </row>
    <row r="99" spans="1:12">
      <c r="A99" s="4">
        <v>98</v>
      </c>
      <c r="B99" s="4" t="s">
        <v>132</v>
      </c>
      <c r="C99" s="4" t="s">
        <v>599</v>
      </c>
      <c r="D99" s="4" t="s">
        <v>600</v>
      </c>
      <c r="E99" s="4" t="s">
        <v>699</v>
      </c>
      <c r="F99" s="4" t="s">
        <v>700</v>
      </c>
      <c r="G99" s="4" t="s">
        <v>781</v>
      </c>
      <c r="H99" s="4" t="s">
        <v>782</v>
      </c>
      <c r="I99" s="4" t="s">
        <v>783</v>
      </c>
      <c r="J99" s="4" t="s">
        <v>620</v>
      </c>
      <c r="K99" s="4" t="s">
        <v>606</v>
      </c>
      <c r="L99" s="4" t="s">
        <v>817</v>
      </c>
    </row>
    <row r="100" spans="1:12">
      <c r="A100" s="4">
        <v>99</v>
      </c>
      <c r="B100" s="4" t="s">
        <v>132</v>
      </c>
      <c r="C100" s="4" t="s">
        <v>599</v>
      </c>
      <c r="D100" s="4" t="s">
        <v>600</v>
      </c>
      <c r="E100" s="4" t="s">
        <v>699</v>
      </c>
      <c r="F100" s="4" t="s">
        <v>700</v>
      </c>
      <c r="G100" s="4" t="s">
        <v>714</v>
      </c>
      <c r="H100" s="4" t="s">
        <v>1443</v>
      </c>
      <c r="I100" s="4" t="s">
        <v>715</v>
      </c>
      <c r="J100" s="4" t="s">
        <v>605</v>
      </c>
      <c r="K100" s="4" t="s">
        <v>606</v>
      </c>
      <c r="L100" s="4" t="s">
        <v>817</v>
      </c>
    </row>
    <row r="101" spans="1:12">
      <c r="A101" s="4">
        <v>100</v>
      </c>
      <c r="B101" s="4" t="s">
        <v>132</v>
      </c>
      <c r="C101" s="4" t="s">
        <v>637</v>
      </c>
      <c r="D101" s="4" t="s">
        <v>638</v>
      </c>
      <c r="E101" s="4" t="s">
        <v>1230</v>
      </c>
      <c r="F101" s="4" t="s">
        <v>1231</v>
      </c>
      <c r="G101" s="4" t="s">
        <v>1445</v>
      </c>
      <c r="H101" s="4" t="s">
        <v>1446</v>
      </c>
      <c r="I101" s="4" t="s">
        <v>1447</v>
      </c>
      <c r="J101" s="4" t="s">
        <v>696</v>
      </c>
      <c r="K101" s="4" t="s">
        <v>606</v>
      </c>
      <c r="L101" s="4" t="s">
        <v>817</v>
      </c>
    </row>
    <row r="102" spans="1:12">
      <c r="A102" s="4">
        <v>101</v>
      </c>
      <c r="B102" s="4" t="s">
        <v>132</v>
      </c>
      <c r="C102" s="4" t="s">
        <v>637</v>
      </c>
      <c r="D102" s="4" t="s">
        <v>638</v>
      </c>
      <c r="E102" s="4" t="s">
        <v>1232</v>
      </c>
      <c r="F102" s="4" t="s">
        <v>1233</v>
      </c>
      <c r="G102" s="4" t="s">
        <v>716</v>
      </c>
      <c r="H102" s="4" t="s">
        <v>1508</v>
      </c>
      <c r="I102" s="4" t="s">
        <v>717</v>
      </c>
      <c r="J102" s="4" t="s">
        <v>620</v>
      </c>
      <c r="K102" s="4" t="s">
        <v>606</v>
      </c>
      <c r="L102" s="4" t="s">
        <v>817</v>
      </c>
    </row>
    <row r="103" spans="1:12">
      <c r="A103" s="4">
        <v>102</v>
      </c>
      <c r="B103" s="4" t="s">
        <v>132</v>
      </c>
      <c r="C103" s="4" t="s">
        <v>637</v>
      </c>
      <c r="D103" s="4" t="s">
        <v>638</v>
      </c>
      <c r="E103" s="4" t="s">
        <v>1232</v>
      </c>
      <c r="F103" s="4" t="s">
        <v>1233</v>
      </c>
      <c r="G103" s="4" t="s">
        <v>639</v>
      </c>
      <c r="H103" s="4" t="s">
        <v>640</v>
      </c>
      <c r="I103" s="4" t="s">
        <v>641</v>
      </c>
      <c r="J103" s="4" t="s">
        <v>696</v>
      </c>
      <c r="K103" s="4" t="s">
        <v>643</v>
      </c>
      <c r="L103" s="4" t="s">
        <v>817</v>
      </c>
    </row>
    <row r="104" spans="1:12">
      <c r="A104" s="4">
        <v>103</v>
      </c>
      <c r="B104" s="4" t="s">
        <v>132</v>
      </c>
      <c r="C104" s="4" t="s">
        <v>637</v>
      </c>
      <c r="D104" s="4" t="s">
        <v>638</v>
      </c>
      <c r="E104" s="4" t="s">
        <v>1232</v>
      </c>
      <c r="F104" s="4" t="s">
        <v>1233</v>
      </c>
      <c r="G104" s="4" t="s">
        <v>798</v>
      </c>
      <c r="H104" s="4" t="s">
        <v>799</v>
      </c>
      <c r="I104" s="4" t="s">
        <v>485</v>
      </c>
      <c r="J104" s="4" t="s">
        <v>800</v>
      </c>
      <c r="K104" s="4" t="s">
        <v>606</v>
      </c>
      <c r="L104" s="4" t="s">
        <v>817</v>
      </c>
    </row>
    <row r="105" spans="1:12">
      <c r="A105" s="4">
        <v>104</v>
      </c>
      <c r="B105" s="4" t="s">
        <v>132</v>
      </c>
      <c r="C105" s="4" t="s">
        <v>637</v>
      </c>
      <c r="D105" s="4" t="s">
        <v>638</v>
      </c>
      <c r="E105" s="4" t="s">
        <v>1232</v>
      </c>
      <c r="F105" s="4" t="s">
        <v>1233</v>
      </c>
      <c r="G105" s="4" t="s">
        <v>803</v>
      </c>
      <c r="H105" s="4" t="s">
        <v>804</v>
      </c>
      <c r="I105" s="4" t="s">
        <v>805</v>
      </c>
      <c r="J105" s="4" t="s">
        <v>806</v>
      </c>
      <c r="K105" s="4" t="s">
        <v>1474</v>
      </c>
      <c r="L105" s="4" t="s">
        <v>817</v>
      </c>
    </row>
    <row r="106" spans="1:12">
      <c r="A106" s="4">
        <v>105</v>
      </c>
      <c r="B106" s="4" t="s">
        <v>132</v>
      </c>
      <c r="C106" s="4" t="s">
        <v>637</v>
      </c>
      <c r="D106" s="4" t="s">
        <v>638</v>
      </c>
      <c r="E106" s="4" t="s">
        <v>840</v>
      </c>
      <c r="F106" s="4" t="s">
        <v>1234</v>
      </c>
      <c r="G106" s="4" t="s">
        <v>644</v>
      </c>
      <c r="H106" s="4" t="s">
        <v>645</v>
      </c>
      <c r="I106" s="4" t="s">
        <v>646</v>
      </c>
      <c r="J106" s="4" t="s">
        <v>642</v>
      </c>
      <c r="K106" s="4" t="s">
        <v>606</v>
      </c>
      <c r="L106" s="4" t="s">
        <v>817</v>
      </c>
    </row>
    <row r="107" spans="1:12">
      <c r="A107" s="4">
        <v>106</v>
      </c>
      <c r="B107" s="4" t="s">
        <v>132</v>
      </c>
      <c r="C107" s="4" t="s">
        <v>637</v>
      </c>
      <c r="D107" s="4" t="s">
        <v>638</v>
      </c>
      <c r="E107" s="4" t="s">
        <v>840</v>
      </c>
      <c r="F107" s="4" t="s">
        <v>1234</v>
      </c>
      <c r="G107" s="4" t="s">
        <v>803</v>
      </c>
      <c r="H107" s="4" t="s">
        <v>804</v>
      </c>
      <c r="I107" s="4" t="s">
        <v>805</v>
      </c>
      <c r="J107" s="4" t="s">
        <v>806</v>
      </c>
      <c r="K107" s="4" t="s">
        <v>1474</v>
      </c>
      <c r="L107" s="4" t="s">
        <v>817</v>
      </c>
    </row>
    <row r="108" spans="1:12">
      <c r="A108" s="4">
        <v>107</v>
      </c>
      <c r="B108" s="4" t="s">
        <v>132</v>
      </c>
      <c r="C108" s="4" t="s">
        <v>637</v>
      </c>
      <c r="D108" s="4" t="s">
        <v>638</v>
      </c>
      <c r="E108" s="4" t="s">
        <v>1241</v>
      </c>
      <c r="F108" s="4" t="s">
        <v>1242</v>
      </c>
      <c r="G108" s="4" t="s">
        <v>639</v>
      </c>
      <c r="H108" s="4" t="s">
        <v>640</v>
      </c>
      <c r="I108" s="4" t="s">
        <v>641</v>
      </c>
      <c r="J108" s="4" t="s">
        <v>696</v>
      </c>
      <c r="K108" s="4" t="s">
        <v>643</v>
      </c>
      <c r="L108" s="4" t="s">
        <v>817</v>
      </c>
    </row>
    <row r="109" spans="1:12">
      <c r="A109" s="4">
        <v>108</v>
      </c>
      <c r="B109" s="4" t="s">
        <v>132</v>
      </c>
      <c r="C109" s="4" t="s">
        <v>637</v>
      </c>
      <c r="D109" s="4" t="s">
        <v>638</v>
      </c>
      <c r="E109" s="4" t="s">
        <v>1241</v>
      </c>
      <c r="F109" s="4" t="s">
        <v>1242</v>
      </c>
      <c r="G109" s="4" t="s">
        <v>803</v>
      </c>
      <c r="H109" s="4" t="s">
        <v>804</v>
      </c>
      <c r="I109" s="4" t="s">
        <v>805</v>
      </c>
      <c r="J109" s="4" t="s">
        <v>806</v>
      </c>
      <c r="K109" s="4" t="s">
        <v>1474</v>
      </c>
      <c r="L109" s="4" t="s">
        <v>817</v>
      </c>
    </row>
    <row r="110" spans="1:12">
      <c r="A110" s="4">
        <v>109</v>
      </c>
      <c r="B110" s="4" t="s">
        <v>132</v>
      </c>
      <c r="C110" s="4" t="s">
        <v>637</v>
      </c>
      <c r="D110" s="4" t="s">
        <v>638</v>
      </c>
      <c r="E110" s="4" t="s">
        <v>1245</v>
      </c>
      <c r="F110" s="4" t="s">
        <v>1246</v>
      </c>
      <c r="G110" s="4" t="s">
        <v>1445</v>
      </c>
      <c r="H110" s="4" t="s">
        <v>1446</v>
      </c>
      <c r="I110" s="4" t="s">
        <v>1447</v>
      </c>
      <c r="J110" s="4" t="s">
        <v>696</v>
      </c>
      <c r="K110" s="4" t="s">
        <v>606</v>
      </c>
      <c r="L110" s="4" t="s">
        <v>817</v>
      </c>
    </row>
    <row r="111" spans="1:12">
      <c r="A111" s="4">
        <v>110</v>
      </c>
      <c r="B111" s="4" t="s">
        <v>132</v>
      </c>
      <c r="C111" s="4" t="s">
        <v>637</v>
      </c>
      <c r="D111" s="4" t="s">
        <v>638</v>
      </c>
      <c r="E111" s="4" t="s">
        <v>1245</v>
      </c>
      <c r="F111" s="4" t="s">
        <v>1246</v>
      </c>
      <c r="G111" s="4" t="s">
        <v>798</v>
      </c>
      <c r="H111" s="4" t="s">
        <v>799</v>
      </c>
      <c r="I111" s="4" t="s">
        <v>485</v>
      </c>
      <c r="J111" s="4" t="s">
        <v>800</v>
      </c>
      <c r="K111" s="4" t="s">
        <v>606</v>
      </c>
      <c r="L111" s="4" t="s">
        <v>817</v>
      </c>
    </row>
    <row r="112" spans="1:12">
      <c r="A112" s="4">
        <v>111</v>
      </c>
      <c r="B112" s="4" t="s">
        <v>132</v>
      </c>
      <c r="C112" s="4" t="s">
        <v>637</v>
      </c>
      <c r="D112" s="4" t="s">
        <v>638</v>
      </c>
      <c r="E112" s="4" t="s">
        <v>637</v>
      </c>
      <c r="F112" s="4" t="s">
        <v>638</v>
      </c>
      <c r="G112" s="4" t="s">
        <v>639</v>
      </c>
      <c r="H112" s="4" t="s">
        <v>640</v>
      </c>
      <c r="I112" s="4" t="s">
        <v>641</v>
      </c>
      <c r="J112" s="4" t="s">
        <v>696</v>
      </c>
      <c r="K112" s="4" t="s">
        <v>643</v>
      </c>
      <c r="L112" s="4" t="s">
        <v>817</v>
      </c>
    </row>
    <row r="113" spans="1:12">
      <c r="A113" s="4">
        <v>112</v>
      </c>
      <c r="B113" s="4" t="s">
        <v>132</v>
      </c>
      <c r="C113" s="4" t="s">
        <v>637</v>
      </c>
      <c r="D113" s="4" t="s">
        <v>638</v>
      </c>
      <c r="E113" s="4" t="s">
        <v>637</v>
      </c>
      <c r="F113" s="4" t="s">
        <v>638</v>
      </c>
      <c r="G113" s="4" t="s">
        <v>644</v>
      </c>
      <c r="H113" s="4" t="s">
        <v>645</v>
      </c>
      <c r="I113" s="4" t="s">
        <v>646</v>
      </c>
      <c r="J113" s="4" t="s">
        <v>642</v>
      </c>
      <c r="K113" s="4" t="s">
        <v>606</v>
      </c>
      <c r="L113" s="4" t="s">
        <v>817</v>
      </c>
    </row>
    <row r="114" spans="1:12">
      <c r="A114" s="4">
        <v>113</v>
      </c>
      <c r="B114" s="4" t="s">
        <v>132</v>
      </c>
      <c r="C114" s="4" t="s">
        <v>637</v>
      </c>
      <c r="D114" s="4" t="s">
        <v>638</v>
      </c>
      <c r="E114" s="4" t="s">
        <v>637</v>
      </c>
      <c r="F114" s="4" t="s">
        <v>638</v>
      </c>
      <c r="G114" s="4" t="s">
        <v>1445</v>
      </c>
      <c r="H114" s="4" t="s">
        <v>1446</v>
      </c>
      <c r="I114" s="4" t="s">
        <v>1447</v>
      </c>
      <c r="J114" s="4" t="s">
        <v>696</v>
      </c>
      <c r="K114" s="4" t="s">
        <v>606</v>
      </c>
      <c r="L114" s="4" t="s">
        <v>817</v>
      </c>
    </row>
    <row r="115" spans="1:12">
      <c r="A115" s="4">
        <v>114</v>
      </c>
      <c r="B115" s="4" t="s">
        <v>132</v>
      </c>
      <c r="C115" s="4" t="s">
        <v>637</v>
      </c>
      <c r="D115" s="4" t="s">
        <v>638</v>
      </c>
      <c r="E115" s="4" t="s">
        <v>637</v>
      </c>
      <c r="F115" s="4" t="s">
        <v>638</v>
      </c>
      <c r="G115" s="4" t="s">
        <v>1479</v>
      </c>
      <c r="H115" s="4" t="s">
        <v>1509</v>
      </c>
      <c r="I115" s="4" t="s">
        <v>1480</v>
      </c>
      <c r="J115" s="4" t="s">
        <v>1481</v>
      </c>
      <c r="K115" s="4" t="s">
        <v>606</v>
      </c>
      <c r="L115" s="4" t="s">
        <v>817</v>
      </c>
    </row>
    <row r="116" spans="1:12">
      <c r="A116" s="4">
        <v>115</v>
      </c>
      <c r="B116" s="4" t="s">
        <v>132</v>
      </c>
      <c r="C116" s="4" t="s">
        <v>637</v>
      </c>
      <c r="D116" s="4" t="s">
        <v>638</v>
      </c>
      <c r="E116" s="4" t="s">
        <v>637</v>
      </c>
      <c r="F116" s="4" t="s">
        <v>638</v>
      </c>
      <c r="G116" s="4" t="s">
        <v>798</v>
      </c>
      <c r="H116" s="4" t="s">
        <v>799</v>
      </c>
      <c r="I116" s="4" t="s">
        <v>485</v>
      </c>
      <c r="J116" s="4" t="s">
        <v>800</v>
      </c>
      <c r="K116" s="4" t="s">
        <v>606</v>
      </c>
      <c r="L116" s="4" t="s">
        <v>817</v>
      </c>
    </row>
    <row r="117" spans="1:12">
      <c r="A117" s="4">
        <v>116</v>
      </c>
      <c r="B117" s="4" t="s">
        <v>132</v>
      </c>
      <c r="C117" s="4" t="s">
        <v>637</v>
      </c>
      <c r="D117" s="4" t="s">
        <v>638</v>
      </c>
      <c r="E117" s="4" t="s">
        <v>1249</v>
      </c>
      <c r="F117" s="4" t="s">
        <v>1250</v>
      </c>
      <c r="G117" s="4" t="s">
        <v>1445</v>
      </c>
      <c r="H117" s="4" t="s">
        <v>1446</v>
      </c>
      <c r="I117" s="4" t="s">
        <v>1447</v>
      </c>
      <c r="J117" s="4" t="s">
        <v>696</v>
      </c>
      <c r="K117" s="4" t="s">
        <v>606</v>
      </c>
      <c r="L117" s="4" t="s">
        <v>817</v>
      </c>
    </row>
    <row r="118" spans="1:12">
      <c r="A118" s="4">
        <v>117</v>
      </c>
      <c r="B118" s="4" t="s">
        <v>132</v>
      </c>
      <c r="C118" s="4" t="s">
        <v>812</v>
      </c>
      <c r="D118" s="4" t="s">
        <v>813</v>
      </c>
      <c r="E118" s="4" t="s">
        <v>812</v>
      </c>
      <c r="F118" s="4" t="s">
        <v>813</v>
      </c>
      <c r="G118" s="4" t="s">
        <v>814</v>
      </c>
      <c r="H118" s="4" t="s">
        <v>815</v>
      </c>
      <c r="I118" s="4" t="s">
        <v>816</v>
      </c>
      <c r="J118" s="4" t="s">
        <v>1495</v>
      </c>
      <c r="K118" s="4" t="s">
        <v>606</v>
      </c>
      <c r="L118" s="4" t="s">
        <v>817</v>
      </c>
    </row>
    <row r="119" spans="1:12">
      <c r="A119" s="4">
        <v>118</v>
      </c>
      <c r="B119" s="4" t="s">
        <v>132</v>
      </c>
      <c r="C119" s="4" t="s">
        <v>647</v>
      </c>
      <c r="D119" s="4" t="s">
        <v>648</v>
      </c>
      <c r="E119" s="4" t="s">
        <v>1343</v>
      </c>
      <c r="F119" s="4" t="s">
        <v>1344</v>
      </c>
      <c r="G119" s="4" t="s">
        <v>649</v>
      </c>
      <c r="H119" s="4" t="s">
        <v>650</v>
      </c>
      <c r="I119" s="4" t="s">
        <v>651</v>
      </c>
      <c r="J119" s="4" t="s">
        <v>605</v>
      </c>
      <c r="K119" s="4" t="s">
        <v>606</v>
      </c>
      <c r="L119" s="4" t="s">
        <v>817</v>
      </c>
    </row>
    <row r="120" spans="1:12">
      <c r="A120" s="4">
        <v>119</v>
      </c>
      <c r="B120" s="4" t="s">
        <v>132</v>
      </c>
      <c r="C120" s="4" t="s">
        <v>647</v>
      </c>
      <c r="D120" s="4" t="s">
        <v>648</v>
      </c>
      <c r="E120" s="4" t="s">
        <v>1351</v>
      </c>
      <c r="F120" s="4" t="s">
        <v>1352</v>
      </c>
      <c r="G120" s="4" t="s">
        <v>649</v>
      </c>
      <c r="H120" s="4" t="s">
        <v>650</v>
      </c>
      <c r="I120" s="4" t="s">
        <v>651</v>
      </c>
      <c r="J120" s="4" t="s">
        <v>605</v>
      </c>
      <c r="K120" s="4" t="s">
        <v>606</v>
      </c>
      <c r="L120" s="4" t="s">
        <v>817</v>
      </c>
    </row>
    <row r="121" spans="1:12">
      <c r="A121" s="4">
        <v>120</v>
      </c>
      <c r="B121" s="4" t="s">
        <v>132</v>
      </c>
      <c r="C121" s="4" t="s">
        <v>647</v>
      </c>
      <c r="D121" s="4" t="s">
        <v>648</v>
      </c>
      <c r="E121" s="4" t="s">
        <v>647</v>
      </c>
      <c r="F121" s="4" t="s">
        <v>648</v>
      </c>
      <c r="G121" s="4" t="s">
        <v>649</v>
      </c>
      <c r="H121" s="4" t="s">
        <v>650</v>
      </c>
      <c r="I121" s="4" t="s">
        <v>651</v>
      </c>
      <c r="J121" s="4" t="s">
        <v>605</v>
      </c>
      <c r="K121" s="4" t="s">
        <v>606</v>
      </c>
      <c r="L121" s="4" t="s">
        <v>817</v>
      </c>
    </row>
    <row r="122" spans="1:12">
      <c r="A122" s="4">
        <v>121</v>
      </c>
      <c r="B122" s="4" t="s">
        <v>132</v>
      </c>
      <c r="C122" s="4" t="s">
        <v>647</v>
      </c>
      <c r="D122" s="4" t="s">
        <v>648</v>
      </c>
      <c r="E122" s="4" t="s">
        <v>647</v>
      </c>
      <c r="F122" s="4" t="s">
        <v>648</v>
      </c>
      <c r="G122" s="4" t="s">
        <v>1479</v>
      </c>
      <c r="H122" s="4" t="s">
        <v>1509</v>
      </c>
      <c r="I122" s="4" t="s">
        <v>1480</v>
      </c>
      <c r="J122" s="4" t="s">
        <v>1481</v>
      </c>
      <c r="K122" s="4" t="s">
        <v>606</v>
      </c>
      <c r="L122" s="4" t="s">
        <v>817</v>
      </c>
    </row>
    <row r="123" spans="1:12">
      <c r="A123" s="4">
        <v>122</v>
      </c>
      <c r="B123" s="4" t="s">
        <v>132</v>
      </c>
      <c r="C123" s="4" t="s">
        <v>647</v>
      </c>
      <c r="D123" s="4" t="s">
        <v>648</v>
      </c>
      <c r="E123" s="4" t="s">
        <v>1353</v>
      </c>
      <c r="F123" s="4" t="s">
        <v>1354</v>
      </c>
      <c r="G123" s="4" t="s">
        <v>649</v>
      </c>
      <c r="H123" s="4" t="s">
        <v>650</v>
      </c>
      <c r="I123" s="4" t="s">
        <v>651</v>
      </c>
      <c r="J123" s="4" t="s">
        <v>605</v>
      </c>
      <c r="K123" s="4" t="s">
        <v>606</v>
      </c>
      <c r="L123" s="4" t="s">
        <v>817</v>
      </c>
    </row>
    <row r="124" spans="1:12">
      <c r="A124" s="4">
        <v>123</v>
      </c>
      <c r="B124" s="4" t="s">
        <v>132</v>
      </c>
      <c r="C124" s="4" t="s">
        <v>621</v>
      </c>
      <c r="D124" s="4" t="s">
        <v>622</v>
      </c>
      <c r="E124" s="4" t="s">
        <v>621</v>
      </c>
      <c r="F124" s="4" t="s">
        <v>622</v>
      </c>
      <c r="G124" s="4" t="s">
        <v>716</v>
      </c>
      <c r="H124" s="4" t="s">
        <v>1508</v>
      </c>
      <c r="I124" s="4" t="s">
        <v>717</v>
      </c>
      <c r="J124" s="4" t="s">
        <v>620</v>
      </c>
      <c r="K124" s="4" t="s">
        <v>606</v>
      </c>
      <c r="L124" s="4" t="s">
        <v>817</v>
      </c>
    </row>
    <row r="125" spans="1:12">
      <c r="A125" s="4">
        <v>124</v>
      </c>
      <c r="B125" s="4" t="s">
        <v>132</v>
      </c>
      <c r="C125" s="4" t="s">
        <v>621</v>
      </c>
      <c r="D125" s="4" t="s">
        <v>622</v>
      </c>
      <c r="E125" s="4" t="s">
        <v>621</v>
      </c>
      <c r="F125" s="4" t="s">
        <v>622</v>
      </c>
      <c r="G125" s="4" t="s">
        <v>1455</v>
      </c>
      <c r="H125" s="4" t="s">
        <v>1456</v>
      </c>
      <c r="I125" s="4" t="s">
        <v>1457</v>
      </c>
      <c r="J125" s="4" t="s">
        <v>623</v>
      </c>
      <c r="K125" s="4" t="s">
        <v>606</v>
      </c>
      <c r="L125" s="4" t="s">
        <v>817</v>
      </c>
    </row>
    <row r="126" spans="1:12">
      <c r="A126" s="4">
        <v>125</v>
      </c>
      <c r="B126" s="4" t="s">
        <v>132</v>
      </c>
      <c r="C126" s="4" t="s">
        <v>777</v>
      </c>
      <c r="D126" s="4" t="s">
        <v>778</v>
      </c>
      <c r="E126" s="4" t="s">
        <v>777</v>
      </c>
      <c r="F126" s="4" t="s">
        <v>778</v>
      </c>
      <c r="G126" s="4" t="s">
        <v>716</v>
      </c>
      <c r="H126" s="4" t="s">
        <v>1508</v>
      </c>
      <c r="I126" s="4" t="s">
        <v>717</v>
      </c>
      <c r="J126" s="4" t="s">
        <v>620</v>
      </c>
      <c r="K126" s="4" t="s">
        <v>606</v>
      </c>
      <c r="L126" s="4" t="s">
        <v>817</v>
      </c>
    </row>
    <row r="127" spans="1:12">
      <c r="A127" s="4">
        <v>126</v>
      </c>
      <c r="B127" s="4" t="s">
        <v>132</v>
      </c>
      <c r="C127" s="4" t="s">
        <v>777</v>
      </c>
      <c r="D127" s="4" t="s">
        <v>778</v>
      </c>
      <c r="E127" s="4" t="s">
        <v>777</v>
      </c>
      <c r="F127" s="4" t="s">
        <v>778</v>
      </c>
      <c r="G127" s="4" t="s">
        <v>1510</v>
      </c>
      <c r="H127" s="4" t="s">
        <v>1511</v>
      </c>
      <c r="I127" s="4" t="s">
        <v>1512</v>
      </c>
      <c r="J127" s="4" t="s">
        <v>696</v>
      </c>
      <c r="K127" s="4" t="s">
        <v>606</v>
      </c>
      <c r="L127" s="4" t="s">
        <v>817</v>
      </c>
    </row>
    <row r="128" spans="1:12">
      <c r="A128" s="4">
        <v>127</v>
      </c>
      <c r="B128" s="4" t="s">
        <v>132</v>
      </c>
      <c r="C128" s="4" t="s">
        <v>777</v>
      </c>
      <c r="D128" s="4" t="s">
        <v>778</v>
      </c>
      <c r="E128" s="4" t="s">
        <v>777</v>
      </c>
      <c r="F128" s="4" t="s">
        <v>778</v>
      </c>
      <c r="G128" s="4" t="s">
        <v>779</v>
      </c>
      <c r="H128" s="4" t="s">
        <v>1458</v>
      </c>
      <c r="I128" s="4" t="s">
        <v>780</v>
      </c>
      <c r="J128" s="4" t="s">
        <v>696</v>
      </c>
      <c r="K128" s="4" t="s">
        <v>606</v>
      </c>
      <c r="L128" s="4" t="s">
        <v>817</v>
      </c>
    </row>
    <row r="129" spans="1:12">
      <c r="A129" s="4">
        <v>128</v>
      </c>
      <c r="B129" s="4" t="s">
        <v>132</v>
      </c>
      <c r="C129" s="4" t="s">
        <v>615</v>
      </c>
      <c r="D129" s="4" t="s">
        <v>616</v>
      </c>
      <c r="E129" s="4" t="s">
        <v>615</v>
      </c>
      <c r="F129" s="4" t="s">
        <v>616</v>
      </c>
      <c r="G129" s="4" t="s">
        <v>1513</v>
      </c>
      <c r="H129" s="4" t="s">
        <v>1514</v>
      </c>
      <c r="I129" s="4" t="s">
        <v>1515</v>
      </c>
      <c r="J129" s="4" t="s">
        <v>620</v>
      </c>
      <c r="K129" s="4" t="s">
        <v>643</v>
      </c>
      <c r="L129" s="4" t="s">
        <v>817</v>
      </c>
    </row>
    <row r="130" spans="1:12">
      <c r="A130" s="4">
        <v>129</v>
      </c>
      <c r="B130" s="4" t="s">
        <v>132</v>
      </c>
      <c r="C130" s="4" t="s">
        <v>615</v>
      </c>
      <c r="D130" s="4" t="s">
        <v>616</v>
      </c>
      <c r="E130" s="4" t="s">
        <v>615</v>
      </c>
      <c r="F130" s="4" t="s">
        <v>616</v>
      </c>
      <c r="G130" s="4" t="s">
        <v>704</v>
      </c>
      <c r="H130" s="4" t="s">
        <v>1482</v>
      </c>
      <c r="I130" s="4" t="s">
        <v>705</v>
      </c>
      <c r="J130" s="4" t="s">
        <v>620</v>
      </c>
      <c r="K130" s="4" t="s">
        <v>606</v>
      </c>
      <c r="L130" s="4" t="s">
        <v>817</v>
      </c>
    </row>
    <row r="131" spans="1:12">
      <c r="A131" s="4">
        <v>130</v>
      </c>
      <c r="B131" s="4" t="s">
        <v>132</v>
      </c>
      <c r="C131" s="4" t="s">
        <v>615</v>
      </c>
      <c r="D131" s="4" t="s">
        <v>616</v>
      </c>
      <c r="E131" s="4" t="s">
        <v>615</v>
      </c>
      <c r="F131" s="4" t="s">
        <v>616</v>
      </c>
      <c r="G131" s="4" t="s">
        <v>1448</v>
      </c>
      <c r="H131" s="4" t="s">
        <v>1419</v>
      </c>
      <c r="I131" s="4" t="s">
        <v>1420</v>
      </c>
      <c r="J131" s="4" t="s">
        <v>1449</v>
      </c>
      <c r="K131" s="4" t="s">
        <v>606</v>
      </c>
      <c r="L131" s="4" t="s">
        <v>817</v>
      </c>
    </row>
    <row r="132" spans="1:12">
      <c r="A132" s="4">
        <v>131</v>
      </c>
      <c r="B132" s="4" t="s">
        <v>132</v>
      </c>
      <c r="C132" s="4" t="s">
        <v>615</v>
      </c>
      <c r="D132" s="4" t="s">
        <v>616</v>
      </c>
      <c r="E132" s="4" t="s">
        <v>615</v>
      </c>
      <c r="F132" s="4" t="s">
        <v>616</v>
      </c>
      <c r="G132" s="4" t="s">
        <v>716</v>
      </c>
      <c r="H132" s="4" t="s">
        <v>1508</v>
      </c>
      <c r="I132" s="4" t="s">
        <v>717</v>
      </c>
      <c r="J132" s="4" t="s">
        <v>620</v>
      </c>
      <c r="K132" s="4" t="s">
        <v>606</v>
      </c>
      <c r="L132" s="4" t="s">
        <v>817</v>
      </c>
    </row>
    <row r="133" spans="1:12">
      <c r="A133" s="4">
        <v>132</v>
      </c>
      <c r="B133" s="4" t="s">
        <v>132</v>
      </c>
      <c r="C133" s="4" t="s">
        <v>615</v>
      </c>
      <c r="D133" s="4" t="s">
        <v>616</v>
      </c>
      <c r="E133" s="4" t="s">
        <v>615</v>
      </c>
      <c r="F133" s="4" t="s">
        <v>616</v>
      </c>
      <c r="G133" s="4" t="s">
        <v>1389</v>
      </c>
      <c r="H133" s="4" t="s">
        <v>1390</v>
      </c>
      <c r="I133" s="4" t="s">
        <v>1391</v>
      </c>
      <c r="J133" s="4" t="s">
        <v>620</v>
      </c>
      <c r="K133" s="4" t="s">
        <v>643</v>
      </c>
      <c r="L133" s="4" t="s">
        <v>817</v>
      </c>
    </row>
    <row r="134" spans="1:12">
      <c r="A134" s="4">
        <v>133</v>
      </c>
      <c r="B134" s="4" t="s">
        <v>132</v>
      </c>
      <c r="C134" s="4" t="s">
        <v>615</v>
      </c>
      <c r="D134" s="4" t="s">
        <v>616</v>
      </c>
      <c r="E134" s="4" t="s">
        <v>615</v>
      </c>
      <c r="F134" s="4" t="s">
        <v>616</v>
      </c>
      <c r="G134" s="4" t="s">
        <v>720</v>
      </c>
      <c r="H134" s="4" t="s">
        <v>1392</v>
      </c>
      <c r="I134" s="4" t="s">
        <v>721</v>
      </c>
      <c r="J134" s="4" t="s">
        <v>620</v>
      </c>
      <c r="K134" s="4" t="s">
        <v>606</v>
      </c>
      <c r="L134" s="4" t="s">
        <v>817</v>
      </c>
    </row>
    <row r="135" spans="1:12">
      <c r="A135" s="4">
        <v>134</v>
      </c>
      <c r="B135" s="4" t="s">
        <v>132</v>
      </c>
      <c r="C135" s="4" t="s">
        <v>615</v>
      </c>
      <c r="D135" s="4" t="s">
        <v>616</v>
      </c>
      <c r="E135" s="4" t="s">
        <v>615</v>
      </c>
      <c r="F135" s="4" t="s">
        <v>616</v>
      </c>
      <c r="G135" s="4" t="s">
        <v>1483</v>
      </c>
      <c r="H135" s="4" t="s">
        <v>1484</v>
      </c>
      <c r="I135" s="4" t="s">
        <v>1485</v>
      </c>
      <c r="J135" s="4" t="s">
        <v>620</v>
      </c>
      <c r="K135" s="4" t="s">
        <v>643</v>
      </c>
      <c r="L135" s="4" t="s">
        <v>817</v>
      </c>
    </row>
    <row r="136" spans="1:12">
      <c r="A136" s="4">
        <v>135</v>
      </c>
      <c r="B136" s="4" t="s">
        <v>132</v>
      </c>
      <c r="C136" s="4" t="s">
        <v>615</v>
      </c>
      <c r="D136" s="4" t="s">
        <v>616</v>
      </c>
      <c r="E136" s="4" t="s">
        <v>615</v>
      </c>
      <c r="F136" s="4" t="s">
        <v>616</v>
      </c>
      <c r="G136" s="4" t="s">
        <v>617</v>
      </c>
      <c r="H136" s="4" t="s">
        <v>618</v>
      </c>
      <c r="I136" s="4" t="s">
        <v>619</v>
      </c>
      <c r="J136" s="4" t="s">
        <v>620</v>
      </c>
      <c r="K136" s="4" t="s">
        <v>606</v>
      </c>
      <c r="L136" s="4" t="s">
        <v>817</v>
      </c>
    </row>
    <row r="137" spans="1:12">
      <c r="A137" s="4">
        <v>136</v>
      </c>
      <c r="B137" s="4" t="s">
        <v>132</v>
      </c>
      <c r="C137" s="4" t="s">
        <v>615</v>
      </c>
      <c r="D137" s="4" t="s">
        <v>616</v>
      </c>
      <c r="E137" s="4" t="s">
        <v>615</v>
      </c>
      <c r="F137" s="4" t="s">
        <v>616</v>
      </c>
      <c r="G137" s="4" t="s">
        <v>631</v>
      </c>
      <c r="H137" s="4" t="s">
        <v>632</v>
      </c>
      <c r="I137" s="4" t="s">
        <v>633</v>
      </c>
      <c r="J137" s="4" t="s">
        <v>291</v>
      </c>
      <c r="K137" s="4" t="s">
        <v>606</v>
      </c>
      <c r="L137" s="4" t="s">
        <v>817</v>
      </c>
    </row>
    <row r="138" spans="1:12">
      <c r="A138" s="4">
        <v>137</v>
      </c>
      <c r="B138" s="4" t="s">
        <v>132</v>
      </c>
      <c r="C138" s="4" t="s">
        <v>615</v>
      </c>
      <c r="D138" s="4" t="s">
        <v>616</v>
      </c>
      <c r="E138" s="4" t="s">
        <v>615</v>
      </c>
      <c r="F138" s="4" t="s">
        <v>616</v>
      </c>
      <c r="G138" s="4" t="s">
        <v>706</v>
      </c>
      <c r="H138" s="4" t="s">
        <v>707</v>
      </c>
      <c r="I138" s="4" t="s">
        <v>708</v>
      </c>
      <c r="J138" s="4" t="s">
        <v>709</v>
      </c>
      <c r="K138" s="4" t="s">
        <v>606</v>
      </c>
      <c r="L138" s="4" t="s">
        <v>817</v>
      </c>
    </row>
    <row r="139" spans="1:12">
      <c r="A139" s="4">
        <v>138</v>
      </c>
      <c r="B139" s="4" t="s">
        <v>132</v>
      </c>
      <c r="C139" s="4" t="s">
        <v>615</v>
      </c>
      <c r="D139" s="4" t="s">
        <v>616</v>
      </c>
      <c r="E139" s="4" t="s">
        <v>615</v>
      </c>
      <c r="F139" s="4" t="s">
        <v>616</v>
      </c>
      <c r="G139" s="4" t="s">
        <v>724</v>
      </c>
      <c r="H139" s="4" t="s">
        <v>725</v>
      </c>
      <c r="I139" s="4" t="s">
        <v>726</v>
      </c>
      <c r="J139" s="4" t="s">
        <v>620</v>
      </c>
      <c r="K139" s="4" t="s">
        <v>606</v>
      </c>
      <c r="L139" s="4" t="s">
        <v>817</v>
      </c>
    </row>
    <row r="140" spans="1:12">
      <c r="A140" s="4">
        <v>139</v>
      </c>
      <c r="B140" s="4" t="s">
        <v>132</v>
      </c>
      <c r="C140" s="4" t="s">
        <v>615</v>
      </c>
      <c r="D140" s="4" t="s">
        <v>616</v>
      </c>
      <c r="E140" s="4" t="s">
        <v>615</v>
      </c>
      <c r="F140" s="4" t="s">
        <v>616</v>
      </c>
      <c r="G140" s="4" t="s">
        <v>1486</v>
      </c>
      <c r="H140" s="4" t="s">
        <v>1487</v>
      </c>
      <c r="I140" s="4" t="s">
        <v>1488</v>
      </c>
      <c r="J140" s="4" t="s">
        <v>620</v>
      </c>
      <c r="K140" s="4" t="s">
        <v>643</v>
      </c>
      <c r="L140" s="4" t="s">
        <v>817</v>
      </c>
    </row>
    <row r="141" spans="1:12">
      <c r="A141" s="4">
        <v>140</v>
      </c>
      <c r="B141" s="4" t="s">
        <v>132</v>
      </c>
      <c r="C141" s="4" t="s">
        <v>615</v>
      </c>
      <c r="D141" s="4" t="s">
        <v>616</v>
      </c>
      <c r="E141" s="4" t="s">
        <v>615</v>
      </c>
      <c r="F141" s="4" t="s">
        <v>616</v>
      </c>
      <c r="G141" s="4" t="s">
        <v>781</v>
      </c>
      <c r="H141" s="4" t="s">
        <v>782</v>
      </c>
      <c r="I141" s="4" t="s">
        <v>783</v>
      </c>
      <c r="J141" s="4" t="s">
        <v>620</v>
      </c>
      <c r="K141" s="4" t="s">
        <v>606</v>
      </c>
      <c r="L141" s="4" t="s">
        <v>817</v>
      </c>
    </row>
    <row r="142" spans="1:12">
      <c r="A142" s="4">
        <v>141</v>
      </c>
      <c r="B142" s="4" t="s">
        <v>132</v>
      </c>
      <c r="C142" s="4" t="s">
        <v>615</v>
      </c>
      <c r="D142" s="4" t="s">
        <v>616</v>
      </c>
      <c r="E142" s="4" t="s">
        <v>615</v>
      </c>
      <c r="F142" s="4" t="s">
        <v>616</v>
      </c>
      <c r="G142" s="4" t="s">
        <v>786</v>
      </c>
      <c r="H142" s="4" t="s">
        <v>787</v>
      </c>
      <c r="I142" s="4" t="s">
        <v>788</v>
      </c>
      <c r="J142" s="4" t="s">
        <v>605</v>
      </c>
      <c r="K142" s="4" t="s">
        <v>643</v>
      </c>
      <c r="L142" s="4" t="s">
        <v>817</v>
      </c>
    </row>
    <row r="143" spans="1:12">
      <c r="A143" s="4">
        <v>142</v>
      </c>
      <c r="B143" s="4" t="s">
        <v>132</v>
      </c>
      <c r="C143" s="4" t="s">
        <v>615</v>
      </c>
      <c r="D143" s="4" t="s">
        <v>616</v>
      </c>
      <c r="E143" s="4" t="s">
        <v>615</v>
      </c>
      <c r="F143" s="4" t="s">
        <v>616</v>
      </c>
      <c r="G143" s="4" t="s">
        <v>1516</v>
      </c>
      <c r="H143" s="4" t="s">
        <v>1489</v>
      </c>
      <c r="I143" s="4" t="s">
        <v>722</v>
      </c>
      <c r="J143" s="4" t="s">
        <v>1517</v>
      </c>
      <c r="K143" s="4" t="s">
        <v>643</v>
      </c>
      <c r="L143" s="4" t="s">
        <v>817</v>
      </c>
    </row>
    <row r="144" spans="1:12">
      <c r="A144" s="4">
        <v>143</v>
      </c>
      <c r="B144" s="4" t="s">
        <v>132</v>
      </c>
      <c r="C144" s="4" t="s">
        <v>615</v>
      </c>
      <c r="D144" s="4" t="s">
        <v>616</v>
      </c>
      <c r="E144" s="4" t="s">
        <v>615</v>
      </c>
      <c r="F144" s="4" t="s">
        <v>616</v>
      </c>
      <c r="G144" s="4" t="s">
        <v>795</v>
      </c>
      <c r="H144" s="4" t="s">
        <v>1489</v>
      </c>
      <c r="I144" s="4" t="s">
        <v>722</v>
      </c>
      <c r="J144" s="4" t="s">
        <v>1490</v>
      </c>
      <c r="K144" s="4" t="s">
        <v>606</v>
      </c>
      <c r="L144" s="4" t="s">
        <v>817</v>
      </c>
    </row>
    <row r="145" spans="1:12">
      <c r="A145" s="4">
        <v>144</v>
      </c>
      <c r="B145" s="4" t="s">
        <v>132</v>
      </c>
      <c r="C145" s="4" t="s">
        <v>615</v>
      </c>
      <c r="D145" s="4" t="s">
        <v>616</v>
      </c>
      <c r="E145" s="4" t="s">
        <v>615</v>
      </c>
      <c r="F145" s="4" t="s">
        <v>616</v>
      </c>
      <c r="G145" s="4" t="s">
        <v>1393</v>
      </c>
      <c r="H145" s="4" t="s">
        <v>1491</v>
      </c>
      <c r="I145" s="4" t="s">
        <v>1394</v>
      </c>
      <c r="J145" s="4" t="s">
        <v>620</v>
      </c>
      <c r="K145" s="4" t="s">
        <v>606</v>
      </c>
      <c r="L145" s="4" t="s">
        <v>817</v>
      </c>
    </row>
    <row r="146" spans="1:12">
      <c r="A146" s="4">
        <v>145</v>
      </c>
      <c r="B146" s="4" t="s">
        <v>132</v>
      </c>
      <c r="C146" s="4" t="s">
        <v>615</v>
      </c>
      <c r="D146" s="4" t="s">
        <v>616</v>
      </c>
      <c r="E146" s="4" t="s">
        <v>615</v>
      </c>
      <c r="F146" s="4" t="s">
        <v>616</v>
      </c>
      <c r="G146" s="4" t="s">
        <v>798</v>
      </c>
      <c r="H146" s="4" t="s">
        <v>799</v>
      </c>
      <c r="I146" s="4" t="s">
        <v>485</v>
      </c>
      <c r="J146" s="4" t="s">
        <v>800</v>
      </c>
      <c r="K146" s="4" t="s">
        <v>606</v>
      </c>
      <c r="L146" s="4" t="s">
        <v>817</v>
      </c>
    </row>
    <row r="147" spans="1:12">
      <c r="A147" s="4">
        <v>146</v>
      </c>
      <c r="B147" s="4" t="s">
        <v>132</v>
      </c>
      <c r="C147" s="4" t="s">
        <v>615</v>
      </c>
      <c r="D147" s="4" t="s">
        <v>616</v>
      </c>
      <c r="E147" s="4" t="s">
        <v>615</v>
      </c>
      <c r="F147" s="4" t="s">
        <v>616</v>
      </c>
      <c r="G147" s="4" t="s">
        <v>798</v>
      </c>
      <c r="H147" s="4" t="s">
        <v>799</v>
      </c>
      <c r="I147" s="4" t="s">
        <v>485</v>
      </c>
      <c r="J147" s="4" t="s">
        <v>800</v>
      </c>
      <c r="K147" s="4" t="s">
        <v>643</v>
      </c>
      <c r="L147" s="4" t="s">
        <v>817</v>
      </c>
    </row>
    <row r="148" spans="1:12">
      <c r="A148" s="4">
        <v>147</v>
      </c>
      <c r="B148" s="4" t="s">
        <v>132</v>
      </c>
      <c r="C148" s="4" t="s">
        <v>615</v>
      </c>
      <c r="D148" s="4" t="s">
        <v>616</v>
      </c>
      <c r="E148" s="4" t="s">
        <v>615</v>
      </c>
      <c r="F148" s="4" t="s">
        <v>616</v>
      </c>
      <c r="G148" s="4" t="s">
        <v>807</v>
      </c>
      <c r="H148" s="4" t="s">
        <v>808</v>
      </c>
      <c r="I148" s="4" t="s">
        <v>805</v>
      </c>
      <c r="J148" s="4" t="s">
        <v>723</v>
      </c>
      <c r="K148" s="4" t="s">
        <v>606</v>
      </c>
      <c r="L148" s="4" t="s">
        <v>817</v>
      </c>
    </row>
    <row r="149" spans="1:12">
      <c r="A149" s="4">
        <v>148</v>
      </c>
      <c r="B149" s="4" t="s">
        <v>132</v>
      </c>
      <c r="C149" s="4" t="s">
        <v>615</v>
      </c>
      <c r="D149" s="4" t="s">
        <v>616</v>
      </c>
      <c r="E149" s="4" t="s">
        <v>615</v>
      </c>
      <c r="F149" s="4" t="s">
        <v>616</v>
      </c>
      <c r="G149" s="4" t="s">
        <v>1399</v>
      </c>
      <c r="H149" s="4" t="s">
        <v>1400</v>
      </c>
      <c r="I149" s="4" t="s">
        <v>805</v>
      </c>
      <c r="J149" s="4" t="s">
        <v>1401</v>
      </c>
      <c r="K149" s="4" t="s">
        <v>606</v>
      </c>
      <c r="L149" s="4" t="s">
        <v>817</v>
      </c>
    </row>
    <row r="150" spans="1:12">
      <c r="A150" s="4">
        <v>149</v>
      </c>
      <c r="B150" s="4" t="s">
        <v>132</v>
      </c>
      <c r="C150" s="4" t="s">
        <v>615</v>
      </c>
      <c r="D150" s="4" t="s">
        <v>616</v>
      </c>
      <c r="E150" s="4" t="s">
        <v>615</v>
      </c>
      <c r="F150" s="4" t="s">
        <v>616</v>
      </c>
      <c r="G150" s="4" t="s">
        <v>809</v>
      </c>
      <c r="H150" s="4" t="s">
        <v>810</v>
      </c>
      <c r="I150" s="4" t="s">
        <v>811</v>
      </c>
      <c r="J150" s="4" t="s">
        <v>620</v>
      </c>
      <c r="K150" s="4" t="s">
        <v>606</v>
      </c>
      <c r="L150" s="4" t="s">
        <v>817</v>
      </c>
    </row>
    <row r="151" spans="1:12">
      <c r="A151" s="4">
        <v>150</v>
      </c>
      <c r="B151" s="4" t="s">
        <v>132</v>
      </c>
      <c r="C151" s="4" t="s">
        <v>615</v>
      </c>
      <c r="D151" s="4" t="s">
        <v>616</v>
      </c>
      <c r="E151" s="4" t="s">
        <v>615</v>
      </c>
      <c r="F151" s="4" t="s">
        <v>616</v>
      </c>
      <c r="G151" s="4" t="s">
        <v>1470</v>
      </c>
      <c r="H151" s="4" t="s">
        <v>1471</v>
      </c>
      <c r="I151" s="4" t="s">
        <v>1472</v>
      </c>
      <c r="J151" s="4" t="s">
        <v>1473</v>
      </c>
      <c r="K151" s="4" t="s">
        <v>1474</v>
      </c>
      <c r="L151" s="4" t="s">
        <v>817</v>
      </c>
    </row>
    <row r="152" spans="1:12">
      <c r="A152" s="4">
        <v>151</v>
      </c>
      <c r="B152" s="4" t="s">
        <v>132</v>
      </c>
      <c r="C152" s="4" t="s">
        <v>652</v>
      </c>
      <c r="D152" s="4" t="s">
        <v>653</v>
      </c>
      <c r="E152" s="4" t="s">
        <v>652</v>
      </c>
      <c r="F152" s="4" t="s">
        <v>653</v>
      </c>
      <c r="G152" s="4" t="s">
        <v>654</v>
      </c>
      <c r="H152" s="4" t="s">
        <v>1492</v>
      </c>
      <c r="I152" s="4" t="s">
        <v>655</v>
      </c>
      <c r="J152" s="4" t="s">
        <v>656</v>
      </c>
      <c r="K152" s="4" t="s">
        <v>606</v>
      </c>
      <c r="L152" s="4" t="s">
        <v>817</v>
      </c>
    </row>
  </sheetData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0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9"/>
  </cols>
  <sheetData/>
  <sheetProtection formatColumns="0" formatRows="0"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0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45">
        <v>42116.57644675926</v>
      </c>
      <c r="B3" s="13" t="s">
        <v>596</v>
      </c>
      <c r="C3" s="13" t="s">
        <v>597</v>
      </c>
    </row>
    <row r="4" spans="1:4">
      <c r="A4" s="345">
        <v>42116.57644675926</v>
      </c>
      <c r="B4" s="13" t="s">
        <v>598</v>
      </c>
      <c r="C4" s="13" t="s">
        <v>597</v>
      </c>
    </row>
    <row r="5" spans="1:4">
      <c r="A5" s="345">
        <v>42116.701469907406</v>
      </c>
      <c r="B5" s="13" t="s">
        <v>596</v>
      </c>
      <c r="C5" s="13" t="s">
        <v>597</v>
      </c>
    </row>
    <row r="6" spans="1:4">
      <c r="A6" s="345">
        <v>42116.701481481483</v>
      </c>
      <c r="B6" s="13" t="s">
        <v>598</v>
      </c>
      <c r="C6" s="13" t="s">
        <v>597</v>
      </c>
    </row>
    <row r="7" spans="1:4">
      <c r="A7" s="345">
        <v>42116.716516203705</v>
      </c>
      <c r="B7" s="13" t="s">
        <v>596</v>
      </c>
      <c r="C7" s="13" t="s">
        <v>597</v>
      </c>
    </row>
    <row r="8" spans="1:4">
      <c r="A8" s="345">
        <v>42116.716527777775</v>
      </c>
      <c r="B8" s="13" t="s">
        <v>598</v>
      </c>
      <c r="C8" s="13" t="s">
        <v>597</v>
      </c>
    </row>
    <row r="9" spans="1:4">
      <c r="A9" s="345">
        <v>42117.429479166669</v>
      </c>
      <c r="B9" s="13" t="s">
        <v>596</v>
      </c>
      <c r="C9" s="13" t="s">
        <v>597</v>
      </c>
    </row>
    <row r="10" spans="1:4">
      <c r="A10" s="345">
        <v>42117.429479166669</v>
      </c>
      <c r="B10" s="13" t="s">
        <v>598</v>
      </c>
      <c r="C10" s="13" t="s">
        <v>597</v>
      </c>
    </row>
    <row r="11" spans="1:4">
      <c r="A11" s="345">
        <v>42117.479375000003</v>
      </c>
      <c r="B11" s="13" t="s">
        <v>596</v>
      </c>
      <c r="C11" s="13" t="s">
        <v>597</v>
      </c>
    </row>
    <row r="12" spans="1:4">
      <c r="A12" s="345">
        <v>42117.479409722226</v>
      </c>
      <c r="B12" s="13" t="s">
        <v>598</v>
      </c>
      <c r="C12" s="13" t="s">
        <v>597</v>
      </c>
    </row>
    <row r="13" spans="1:4">
      <c r="A13" s="345">
        <v>42117.500960648147</v>
      </c>
      <c r="B13" s="13" t="s">
        <v>596</v>
      </c>
      <c r="C13" s="13" t="s">
        <v>597</v>
      </c>
    </row>
    <row r="14" spans="1:4">
      <c r="A14" s="345">
        <v>42117.500972222224</v>
      </c>
      <c r="B14" s="13" t="s">
        <v>598</v>
      </c>
      <c r="C14" s="13" t="s">
        <v>597</v>
      </c>
    </row>
    <row r="15" spans="1:4">
      <c r="A15" s="345">
        <v>42404.408414351848</v>
      </c>
      <c r="B15" s="13" t="s">
        <v>596</v>
      </c>
      <c r="C15" s="13" t="s">
        <v>597</v>
      </c>
    </row>
    <row r="16" spans="1:4">
      <c r="A16" s="345">
        <v>42404.408425925925</v>
      </c>
      <c r="B16" s="13" t="s">
        <v>598</v>
      </c>
      <c r="C16" s="13" t="s">
        <v>597</v>
      </c>
    </row>
    <row r="17" spans="1:3">
      <c r="A17" s="345">
        <v>42404.436157407406</v>
      </c>
      <c r="B17" s="13" t="s">
        <v>596</v>
      </c>
      <c r="C17" s="13" t="s">
        <v>597</v>
      </c>
    </row>
    <row r="18" spans="1:3">
      <c r="A18" s="345">
        <v>42404.436157407406</v>
      </c>
      <c r="B18" s="13" t="s">
        <v>598</v>
      </c>
      <c r="C18" s="13" t="s">
        <v>597</v>
      </c>
    </row>
    <row r="19" spans="1:3">
      <c r="A19" s="345">
        <v>42408.541331018518</v>
      </c>
      <c r="B19" s="13" t="s">
        <v>596</v>
      </c>
      <c r="C19" s="13" t="s">
        <v>597</v>
      </c>
    </row>
    <row r="20" spans="1:3">
      <c r="A20" s="345">
        <v>42408.541342592594</v>
      </c>
      <c r="B20" s="13" t="s">
        <v>598</v>
      </c>
      <c r="C20" s="13" t="s">
        <v>597</v>
      </c>
    </row>
    <row r="21" spans="1:3">
      <c r="A21" s="345">
        <v>42408.677233796298</v>
      </c>
      <c r="B21" s="13" t="s">
        <v>596</v>
      </c>
      <c r="C21" s="13" t="s">
        <v>597</v>
      </c>
    </row>
    <row r="22" spans="1:3">
      <c r="A22" s="345">
        <v>42408.677233796298</v>
      </c>
      <c r="B22" s="13" t="s">
        <v>598</v>
      </c>
      <c r="C22" s="13" t="s">
        <v>597</v>
      </c>
    </row>
    <row r="23" spans="1:3">
      <c r="A23" s="345">
        <v>42408.748923611114</v>
      </c>
      <c r="B23" s="13" t="s">
        <v>596</v>
      </c>
      <c r="C23" s="13" t="s">
        <v>597</v>
      </c>
    </row>
    <row r="24" spans="1:3">
      <c r="A24" s="345">
        <v>42408.748923611114</v>
      </c>
      <c r="B24" s="13" t="s">
        <v>598</v>
      </c>
      <c r="C24" s="13" t="s">
        <v>597</v>
      </c>
    </row>
    <row r="25" spans="1:3">
      <c r="A25" s="345">
        <v>42409.475844907407</v>
      </c>
      <c r="B25" s="13" t="s">
        <v>596</v>
      </c>
      <c r="C25" s="13" t="s">
        <v>597</v>
      </c>
    </row>
    <row r="26" spans="1:3">
      <c r="A26" s="345">
        <v>42409.475844907407</v>
      </c>
      <c r="B26" s="13" t="s">
        <v>598</v>
      </c>
      <c r="C26" s="13" t="s">
        <v>597</v>
      </c>
    </row>
    <row r="27" spans="1:3">
      <c r="A27" s="345">
        <v>42409.581041666665</v>
      </c>
      <c r="B27" s="13" t="s">
        <v>596</v>
      </c>
      <c r="C27" s="13" t="s">
        <v>597</v>
      </c>
    </row>
    <row r="28" spans="1:3">
      <c r="A28" s="345">
        <v>42409.581041666665</v>
      </c>
      <c r="B28" s="13" t="s">
        <v>598</v>
      </c>
      <c r="C28" s="13" t="s">
        <v>597</v>
      </c>
    </row>
    <row r="29" spans="1:3">
      <c r="A29" s="345">
        <v>42417.470138888886</v>
      </c>
      <c r="B29" s="13" t="s">
        <v>596</v>
      </c>
      <c r="C29" s="13" t="s">
        <v>597</v>
      </c>
    </row>
    <row r="30" spans="1:3">
      <c r="A30" s="345">
        <v>42417.470150462963</v>
      </c>
      <c r="B30" s="13" t="s">
        <v>598</v>
      </c>
      <c r="C30" s="13" t="s">
        <v>597</v>
      </c>
    </row>
    <row r="31" spans="1:3">
      <c r="A31" s="345">
        <v>42420.486134259256</v>
      </c>
      <c r="B31" s="13" t="s">
        <v>596</v>
      </c>
      <c r="C31" s="13" t="s">
        <v>597</v>
      </c>
    </row>
    <row r="32" spans="1:3">
      <c r="A32" s="345">
        <v>42420.486134259256</v>
      </c>
      <c r="B32" s="13" t="s">
        <v>598</v>
      </c>
      <c r="C32" s="13" t="s">
        <v>597</v>
      </c>
    </row>
    <row r="33" spans="1:3">
      <c r="A33" s="345">
        <v>42440.455682870372</v>
      </c>
      <c r="B33" s="13" t="s">
        <v>596</v>
      </c>
      <c r="C33" s="13" t="s">
        <v>597</v>
      </c>
    </row>
    <row r="34" spans="1:3">
      <c r="A34" s="345">
        <v>42440.455682870372</v>
      </c>
      <c r="B34" s="13" t="s">
        <v>598</v>
      </c>
      <c r="C34" s="13" t="s">
        <v>597</v>
      </c>
    </row>
    <row r="35" spans="1:3">
      <c r="A35" s="345">
        <v>42440.47042824074</v>
      </c>
      <c r="B35" s="13" t="s">
        <v>596</v>
      </c>
      <c r="C35" s="13" t="s">
        <v>597</v>
      </c>
    </row>
    <row r="36" spans="1:3">
      <c r="A36" s="345">
        <v>42440.470439814817</v>
      </c>
      <c r="B36" s="13" t="s">
        <v>598</v>
      </c>
      <c r="C36" s="13" t="s">
        <v>597</v>
      </c>
    </row>
    <row r="37" spans="1:3">
      <c r="A37" s="345">
        <v>42465.440034722225</v>
      </c>
      <c r="B37" s="13" t="s">
        <v>596</v>
      </c>
      <c r="C37" s="13" t="s">
        <v>597</v>
      </c>
    </row>
    <row r="38" spans="1:3">
      <c r="A38" s="345">
        <v>42465.44021990741</v>
      </c>
      <c r="B38" s="13" t="s">
        <v>598</v>
      </c>
      <c r="C38" s="13" t="s">
        <v>597</v>
      </c>
    </row>
    <row r="39" spans="1:3">
      <c r="A39" s="345">
        <v>42465.445879629631</v>
      </c>
      <c r="B39" s="13" t="s">
        <v>596</v>
      </c>
      <c r="C39" s="13" t="s">
        <v>597</v>
      </c>
    </row>
    <row r="40" spans="1:3">
      <c r="A40" s="345">
        <v>42465.446064814816</v>
      </c>
      <c r="B40" s="13" t="s">
        <v>598</v>
      </c>
      <c r="C40" s="13" t="s">
        <v>597</v>
      </c>
    </row>
    <row r="41" spans="1:3">
      <c r="A41" s="345">
        <v>42465.458194444444</v>
      </c>
      <c r="B41" s="13" t="s">
        <v>596</v>
      </c>
      <c r="C41" s="13" t="s">
        <v>597</v>
      </c>
    </row>
    <row r="42" spans="1:3">
      <c r="A42" s="345">
        <v>42465.45820601852</v>
      </c>
      <c r="B42" s="13" t="s">
        <v>598</v>
      </c>
      <c r="C42" s="13" t="s">
        <v>597</v>
      </c>
    </row>
    <row r="43" spans="1:3">
      <c r="A43" s="345">
        <v>42465.517152777778</v>
      </c>
      <c r="B43" s="13" t="s">
        <v>596</v>
      </c>
      <c r="C43" s="13" t="s">
        <v>597</v>
      </c>
    </row>
    <row r="44" spans="1:3">
      <c r="A44" s="345">
        <v>42465.517152777778</v>
      </c>
      <c r="B44" s="13" t="s">
        <v>598</v>
      </c>
      <c r="C44" s="13" t="s">
        <v>597</v>
      </c>
    </row>
    <row r="45" spans="1:3">
      <c r="A45" s="345">
        <v>42471.424826388888</v>
      </c>
      <c r="B45" s="13" t="s">
        <v>596</v>
      </c>
      <c r="C45" s="13" t="s">
        <v>597</v>
      </c>
    </row>
    <row r="46" spans="1:3">
      <c r="A46" s="345">
        <v>42471.424826388888</v>
      </c>
      <c r="B46" s="13" t="s">
        <v>598</v>
      </c>
      <c r="C46" s="13" t="s">
        <v>597</v>
      </c>
    </row>
    <row r="47" spans="1:3">
      <c r="A47" s="345">
        <v>42471.468333333331</v>
      </c>
      <c r="B47" s="13" t="s">
        <v>596</v>
      </c>
      <c r="C47" s="13" t="s">
        <v>597</v>
      </c>
    </row>
    <row r="48" spans="1:3">
      <c r="A48" s="345">
        <v>42471.468333333331</v>
      </c>
      <c r="B48" s="13" t="s">
        <v>598</v>
      </c>
      <c r="C48" s="13" t="s">
        <v>597</v>
      </c>
    </row>
    <row r="49" spans="1:3">
      <c r="A49" s="345">
        <v>42474.411087962966</v>
      </c>
      <c r="B49" s="13" t="s">
        <v>596</v>
      </c>
      <c r="C49" s="13" t="s">
        <v>597</v>
      </c>
    </row>
    <row r="50" spans="1:3">
      <c r="A50" s="345">
        <v>42474.411099537036</v>
      </c>
      <c r="B50" s="13" t="s">
        <v>598</v>
      </c>
      <c r="C50" s="13" t="s">
        <v>597</v>
      </c>
    </row>
    <row r="51" spans="1:3">
      <c r="A51" s="345">
        <v>42487.330057870371</v>
      </c>
      <c r="B51" s="13" t="s">
        <v>596</v>
      </c>
      <c r="C51" s="13" t="s">
        <v>597</v>
      </c>
    </row>
    <row r="52" spans="1:3">
      <c r="A52" s="345">
        <v>42487.330057870371</v>
      </c>
      <c r="B52" s="13" t="s">
        <v>598</v>
      </c>
      <c r="C52" s="13" t="s">
        <v>597</v>
      </c>
    </row>
    <row r="53" spans="1:3">
      <c r="A53" s="345">
        <v>42487.632407407407</v>
      </c>
      <c r="B53" s="13" t="s">
        <v>596</v>
      </c>
      <c r="C53" s="13" t="s">
        <v>597</v>
      </c>
    </row>
    <row r="54" spans="1:3">
      <c r="A54" s="345">
        <v>42487.632407407407</v>
      </c>
      <c r="B54" s="13" t="s">
        <v>598</v>
      </c>
      <c r="C54" s="13" t="s">
        <v>597</v>
      </c>
    </row>
    <row r="55" spans="1:3">
      <c r="A55" s="345">
        <v>42487.653587962966</v>
      </c>
      <c r="B55" s="13" t="s">
        <v>596</v>
      </c>
      <c r="C55" s="13" t="s">
        <v>597</v>
      </c>
    </row>
    <row r="56" spans="1:3">
      <c r="A56" s="345">
        <v>42487.653587962966</v>
      </c>
      <c r="B56" s="13" t="s">
        <v>598</v>
      </c>
      <c r="C56" s="13" t="s">
        <v>597</v>
      </c>
    </row>
    <row r="57" spans="1:3">
      <c r="A57" s="345">
        <v>43270.69672453704</v>
      </c>
      <c r="B57" s="13" t="s">
        <v>596</v>
      </c>
      <c r="C57" s="13" t="s">
        <v>597</v>
      </c>
    </row>
    <row r="58" spans="1:3">
      <c r="A58" s="345">
        <v>43270.696736111109</v>
      </c>
      <c r="B58" s="13" t="s">
        <v>1468</v>
      </c>
      <c r="C58" s="13" t="s">
        <v>597</v>
      </c>
    </row>
    <row r="59" spans="1:3">
      <c r="A59" s="345">
        <v>44396.664884259262</v>
      </c>
      <c r="B59" s="13" t="s">
        <v>596</v>
      </c>
      <c r="C59" s="13" t="s">
        <v>597</v>
      </c>
    </row>
    <row r="60" spans="1:3">
      <c r="A60" s="345">
        <v>44396.664895833332</v>
      </c>
      <c r="B60" s="13" t="s">
        <v>1468</v>
      </c>
      <c r="C60" s="13" t="s">
        <v>597</v>
      </c>
    </row>
  </sheetData>
  <sheetProtection password="FA9C" sheet="1" objects="1" scenarios="1" formatColumns="0" formatRows="0" autoFilter="0"/>
  <customSheetViews>
    <customSheetView guid="{5E44D953-6EFA-4CA3-8CF5-63040BE3B2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r:id="rId10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11"/>
  <headerFooter alignWithMargins="0"/>
  <drawing r:id="rId1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3046FDBC-DFDB-496F-9246-3BEE5DF3F61A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277EC687-3F02-4145-AE49-709C7BC93905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42FF1CB5-C30D-4782-A9F2-9197745508E9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  <customSheetView guid="{F93E4943-D7DE-4FD5-B55B-996BB2575662}" showGridLines="0" state="veryHidden">
      <pageMargins left="0.75" right="0.75" top="1" bottom="1" header="0.5" footer="0.5"/>
      <pageSetup paperSize="9" orientation="portrait" verticalDpi="0" r:id="rId5"/>
      <headerFooter alignWithMargins="0"/>
    </customSheetView>
    <customSheetView guid="{2BFC22B2-D0E1-4EE1-8849-A4675BECC890}" showGridLines="0" state="veryHidden">
      <pageMargins left="0.75" right="0.75" top="1" bottom="1" header="0.5" footer="0.5"/>
      <pageSetup paperSize="9" orientation="portrait" verticalDpi="0" r:id="rId6"/>
      <headerFooter alignWithMargins="0"/>
    </customSheetView>
    <customSheetView guid="{4A3EB633-C3ED-4A1B-A2DB-2C67334D7535}" showGridLines="0" state="veryHidden">
      <pageMargins left="0.75" right="0.75" top="1" bottom="1" header="0.5" footer="0.5"/>
      <pageSetup paperSize="9" orientation="portrait" verticalDpi="0" r:id="rId7"/>
      <headerFooter alignWithMargins="0"/>
    </customSheetView>
    <customSheetView guid="{4ECD7521-225A-4D2A-8435-6ED6BB68D1D5}" showGridLines="0" state="veryHidden">
      <pageMargins left="0.75" right="0.75" top="1" bottom="1" header="0.5" footer="0.5"/>
      <pageSetup paperSize="9" orientation="portrait" verticalDpi="0" r:id="rId8"/>
      <headerFooter alignWithMargins="0"/>
    </customSheetView>
    <customSheetView guid="{34B54FDA-CE2C-45AC-BE2B-8E4FF6895BF7}" showGridLines="0" state="veryHidden">
      <pageMargins left="0.75" right="0.75" top="1" bottom="1" header="0.5" footer="0.5"/>
      <pageSetup paperSize="9" orientation="portrait" verticalDpi="0" r:id="rId9"/>
      <headerFooter alignWithMargins="0"/>
    </customSheetView>
    <customSheetView guid="{206CF4AC-71EC-4469-BF42-5CDC759CCDD5}" showGridLines="0" state="veryHidden">
      <pageMargins left="0.75" right="0.75" top="1" bottom="1" header="0.5" footer="0.5"/>
      <pageSetup paperSize="9" orientation="portrait" verticalDpi="0" r:id="rId10"/>
      <headerFooter alignWithMargins="0"/>
    </customSheetView>
  </customSheetViews>
  <pageMargins left="0.75" right="0.75" top="1" bottom="1" header="0.5" footer="0.5"/>
  <pageSetup paperSize="9" orientation="portrait" verticalDpi="0" r:id="rId1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770</v>
      </c>
      <c r="C2" t="s">
        <v>770</v>
      </c>
      <c r="D2" t="s">
        <v>771</v>
      </c>
    </row>
    <row r="3" spans="1:4">
      <c r="A3">
        <v>2</v>
      </c>
      <c r="B3" t="s">
        <v>770</v>
      </c>
      <c r="C3" t="s">
        <v>772</v>
      </c>
      <c r="D3" t="s">
        <v>773</v>
      </c>
    </row>
    <row r="4" spans="1:4">
      <c r="A4">
        <v>3</v>
      </c>
      <c r="B4" t="s">
        <v>770</v>
      </c>
      <c r="C4" t="s">
        <v>818</v>
      </c>
      <c r="D4" t="s">
        <v>819</v>
      </c>
    </row>
    <row r="5" spans="1:4">
      <c r="A5">
        <v>4</v>
      </c>
      <c r="B5" t="s">
        <v>770</v>
      </c>
      <c r="C5" t="s">
        <v>820</v>
      </c>
      <c r="D5" t="s">
        <v>821</v>
      </c>
    </row>
    <row r="6" spans="1:4">
      <c r="A6">
        <v>5</v>
      </c>
      <c r="B6" t="s">
        <v>770</v>
      </c>
      <c r="C6" t="s">
        <v>822</v>
      </c>
      <c r="D6" t="s">
        <v>823</v>
      </c>
    </row>
    <row r="7" spans="1:4">
      <c r="A7">
        <v>6</v>
      </c>
      <c r="B7" t="s">
        <v>770</v>
      </c>
      <c r="C7" t="s">
        <v>824</v>
      </c>
      <c r="D7" t="s">
        <v>825</v>
      </c>
    </row>
    <row r="8" spans="1:4">
      <c r="A8">
        <v>7</v>
      </c>
      <c r="B8" t="s">
        <v>770</v>
      </c>
      <c r="C8" t="s">
        <v>826</v>
      </c>
      <c r="D8" t="s">
        <v>827</v>
      </c>
    </row>
    <row r="9" spans="1:4">
      <c r="A9">
        <v>8</v>
      </c>
      <c r="B9" t="s">
        <v>770</v>
      </c>
      <c r="C9" t="s">
        <v>828</v>
      </c>
      <c r="D9" t="s">
        <v>829</v>
      </c>
    </row>
    <row r="10" spans="1:4">
      <c r="A10">
        <v>9</v>
      </c>
      <c r="B10" t="s">
        <v>770</v>
      </c>
      <c r="C10" t="s">
        <v>830</v>
      </c>
      <c r="D10" t="s">
        <v>831</v>
      </c>
    </row>
    <row r="11" spans="1:4">
      <c r="A11">
        <v>10</v>
      </c>
      <c r="B11" t="s">
        <v>770</v>
      </c>
      <c r="C11" t="s">
        <v>832</v>
      </c>
      <c r="D11" t="s">
        <v>833</v>
      </c>
    </row>
    <row r="12" spans="1:4">
      <c r="A12">
        <v>11</v>
      </c>
      <c r="B12" t="s">
        <v>770</v>
      </c>
      <c r="C12" t="s">
        <v>834</v>
      </c>
      <c r="D12" t="s">
        <v>835</v>
      </c>
    </row>
    <row r="13" spans="1:4">
      <c r="A13">
        <v>12</v>
      </c>
      <c r="B13" t="s">
        <v>770</v>
      </c>
      <c r="C13" t="s">
        <v>836</v>
      </c>
      <c r="D13" t="s">
        <v>837</v>
      </c>
    </row>
    <row r="14" spans="1:4">
      <c r="A14">
        <v>13</v>
      </c>
      <c r="B14" t="s">
        <v>611</v>
      </c>
      <c r="C14" t="s">
        <v>611</v>
      </c>
      <c r="D14" t="s">
        <v>612</v>
      </c>
    </row>
    <row r="15" spans="1:4">
      <c r="A15">
        <v>14</v>
      </c>
      <c r="B15" t="s">
        <v>611</v>
      </c>
      <c r="C15" t="s">
        <v>838</v>
      </c>
      <c r="D15" t="s">
        <v>839</v>
      </c>
    </row>
    <row r="16" spans="1:4">
      <c r="A16">
        <v>15</v>
      </c>
      <c r="B16" t="s">
        <v>611</v>
      </c>
      <c r="C16" t="s">
        <v>840</v>
      </c>
      <c r="D16" t="s">
        <v>841</v>
      </c>
    </row>
    <row r="17" spans="1:4">
      <c r="A17">
        <v>16</v>
      </c>
      <c r="B17" t="s">
        <v>611</v>
      </c>
      <c r="C17" t="s">
        <v>842</v>
      </c>
      <c r="D17" t="s">
        <v>843</v>
      </c>
    </row>
    <row r="18" spans="1:4">
      <c r="A18">
        <v>17</v>
      </c>
      <c r="B18" t="s">
        <v>611</v>
      </c>
      <c r="C18" t="s">
        <v>844</v>
      </c>
      <c r="D18" t="s">
        <v>845</v>
      </c>
    </row>
    <row r="19" spans="1:4">
      <c r="A19">
        <v>18</v>
      </c>
      <c r="B19" t="s">
        <v>611</v>
      </c>
      <c r="C19" t="s">
        <v>846</v>
      </c>
      <c r="D19" t="s">
        <v>847</v>
      </c>
    </row>
    <row r="20" spans="1:4">
      <c r="A20">
        <v>19</v>
      </c>
      <c r="B20" t="s">
        <v>611</v>
      </c>
      <c r="C20" t="s">
        <v>848</v>
      </c>
      <c r="D20" t="s">
        <v>849</v>
      </c>
    </row>
    <row r="21" spans="1:4">
      <c r="A21">
        <v>20</v>
      </c>
      <c r="B21" t="s">
        <v>611</v>
      </c>
      <c r="C21" t="s">
        <v>850</v>
      </c>
      <c r="D21" t="s">
        <v>851</v>
      </c>
    </row>
    <row r="22" spans="1:4">
      <c r="A22">
        <v>21</v>
      </c>
      <c r="B22" t="s">
        <v>611</v>
      </c>
      <c r="C22" t="s">
        <v>852</v>
      </c>
      <c r="D22" t="s">
        <v>853</v>
      </c>
    </row>
    <row r="23" spans="1:4">
      <c r="A23">
        <v>22</v>
      </c>
      <c r="B23" t="s">
        <v>611</v>
      </c>
      <c r="C23" t="s">
        <v>854</v>
      </c>
      <c r="D23" t="s">
        <v>855</v>
      </c>
    </row>
    <row r="24" spans="1:4">
      <c r="A24">
        <v>23</v>
      </c>
      <c r="B24" t="s">
        <v>727</v>
      </c>
      <c r="C24" t="s">
        <v>727</v>
      </c>
      <c r="D24" t="s">
        <v>728</v>
      </c>
    </row>
    <row r="25" spans="1:4">
      <c r="A25">
        <v>24</v>
      </c>
      <c r="B25" t="s">
        <v>727</v>
      </c>
      <c r="C25" t="s">
        <v>856</v>
      </c>
      <c r="D25" t="s">
        <v>857</v>
      </c>
    </row>
    <row r="26" spans="1:4">
      <c r="A26">
        <v>25</v>
      </c>
      <c r="B26" t="s">
        <v>727</v>
      </c>
      <c r="C26" t="s">
        <v>858</v>
      </c>
      <c r="D26" t="s">
        <v>859</v>
      </c>
    </row>
    <row r="27" spans="1:4">
      <c r="A27">
        <v>26</v>
      </c>
      <c r="B27" t="s">
        <v>727</v>
      </c>
      <c r="C27" t="s">
        <v>860</v>
      </c>
      <c r="D27" t="s">
        <v>861</v>
      </c>
    </row>
    <row r="28" spans="1:4">
      <c r="A28">
        <v>27</v>
      </c>
      <c r="B28" t="s">
        <v>727</v>
      </c>
      <c r="C28" t="s">
        <v>862</v>
      </c>
      <c r="D28" t="s">
        <v>863</v>
      </c>
    </row>
    <row r="29" spans="1:4">
      <c r="A29">
        <v>28</v>
      </c>
      <c r="B29" t="s">
        <v>727</v>
      </c>
      <c r="C29" t="s">
        <v>864</v>
      </c>
      <c r="D29" t="s">
        <v>865</v>
      </c>
    </row>
    <row r="30" spans="1:4">
      <c r="A30">
        <v>29</v>
      </c>
      <c r="B30" t="s">
        <v>727</v>
      </c>
      <c r="C30" t="s">
        <v>866</v>
      </c>
      <c r="D30" t="s">
        <v>867</v>
      </c>
    </row>
    <row r="31" spans="1:4">
      <c r="A31">
        <v>30</v>
      </c>
      <c r="B31" t="s">
        <v>727</v>
      </c>
      <c r="C31" t="s">
        <v>868</v>
      </c>
      <c r="D31" t="s">
        <v>869</v>
      </c>
    </row>
    <row r="32" spans="1:4">
      <c r="A32">
        <v>31</v>
      </c>
      <c r="B32" t="s">
        <v>727</v>
      </c>
      <c r="C32" t="s">
        <v>870</v>
      </c>
      <c r="D32" t="s">
        <v>871</v>
      </c>
    </row>
    <row r="33" spans="1:4">
      <c r="A33">
        <v>32</v>
      </c>
      <c r="B33" t="s">
        <v>727</v>
      </c>
      <c r="C33" t="s">
        <v>872</v>
      </c>
      <c r="D33" t="s">
        <v>873</v>
      </c>
    </row>
    <row r="34" spans="1:4">
      <c r="A34">
        <v>33</v>
      </c>
      <c r="B34" t="s">
        <v>727</v>
      </c>
      <c r="C34" t="s">
        <v>874</v>
      </c>
      <c r="D34" t="s">
        <v>875</v>
      </c>
    </row>
    <row r="35" spans="1:4">
      <c r="A35">
        <v>34</v>
      </c>
      <c r="B35" t="s">
        <v>727</v>
      </c>
      <c r="C35" t="s">
        <v>876</v>
      </c>
      <c r="D35" t="s">
        <v>877</v>
      </c>
    </row>
    <row r="36" spans="1:4">
      <c r="A36">
        <v>35</v>
      </c>
      <c r="B36" t="s">
        <v>734</v>
      </c>
      <c r="C36" t="s">
        <v>734</v>
      </c>
      <c r="D36" t="s">
        <v>735</v>
      </c>
    </row>
    <row r="37" spans="1:4">
      <c r="A37">
        <v>36</v>
      </c>
      <c r="B37" t="s">
        <v>734</v>
      </c>
      <c r="C37" t="s">
        <v>878</v>
      </c>
      <c r="D37" t="s">
        <v>879</v>
      </c>
    </row>
    <row r="38" spans="1:4">
      <c r="A38">
        <v>37</v>
      </c>
      <c r="B38" t="s">
        <v>734</v>
      </c>
      <c r="C38" t="s">
        <v>880</v>
      </c>
      <c r="D38" t="s">
        <v>881</v>
      </c>
    </row>
    <row r="39" spans="1:4">
      <c r="A39">
        <v>38</v>
      </c>
      <c r="B39" t="s">
        <v>734</v>
      </c>
      <c r="C39" t="s">
        <v>882</v>
      </c>
      <c r="D39" t="s">
        <v>883</v>
      </c>
    </row>
    <row r="40" spans="1:4">
      <c r="A40">
        <v>39</v>
      </c>
      <c r="B40" t="s">
        <v>734</v>
      </c>
      <c r="C40" t="s">
        <v>884</v>
      </c>
      <c r="D40" t="s">
        <v>885</v>
      </c>
    </row>
    <row r="41" spans="1:4">
      <c r="A41">
        <v>40</v>
      </c>
      <c r="B41" t="s">
        <v>734</v>
      </c>
      <c r="C41" t="s">
        <v>886</v>
      </c>
      <c r="D41" t="s">
        <v>887</v>
      </c>
    </row>
    <row r="42" spans="1:4">
      <c r="A42">
        <v>41</v>
      </c>
      <c r="B42" t="s">
        <v>734</v>
      </c>
      <c r="C42" t="s">
        <v>888</v>
      </c>
      <c r="D42" t="s">
        <v>889</v>
      </c>
    </row>
    <row r="43" spans="1:4">
      <c r="A43">
        <v>42</v>
      </c>
      <c r="B43" t="s">
        <v>734</v>
      </c>
      <c r="C43" t="s">
        <v>890</v>
      </c>
      <c r="D43" t="s">
        <v>891</v>
      </c>
    </row>
    <row r="44" spans="1:4">
      <c r="A44">
        <v>43</v>
      </c>
      <c r="B44" t="s">
        <v>734</v>
      </c>
      <c r="C44" t="s">
        <v>892</v>
      </c>
      <c r="D44" t="s">
        <v>893</v>
      </c>
    </row>
    <row r="45" spans="1:4">
      <c r="A45">
        <v>44</v>
      </c>
      <c r="B45" t="s">
        <v>734</v>
      </c>
      <c r="C45" t="s">
        <v>894</v>
      </c>
      <c r="D45" t="s">
        <v>895</v>
      </c>
    </row>
    <row r="46" spans="1:4">
      <c r="A46">
        <v>45</v>
      </c>
      <c r="B46" t="s">
        <v>675</v>
      </c>
      <c r="C46" t="s">
        <v>896</v>
      </c>
      <c r="D46" t="s">
        <v>897</v>
      </c>
    </row>
    <row r="47" spans="1:4">
      <c r="A47">
        <v>46</v>
      </c>
      <c r="B47" t="s">
        <v>675</v>
      </c>
      <c r="C47" t="s">
        <v>898</v>
      </c>
      <c r="D47" t="s">
        <v>899</v>
      </c>
    </row>
    <row r="48" spans="1:4">
      <c r="A48">
        <v>47</v>
      </c>
      <c r="B48" t="s">
        <v>675</v>
      </c>
      <c r="C48" t="s">
        <v>675</v>
      </c>
      <c r="D48" t="s">
        <v>676</v>
      </c>
    </row>
    <row r="49" spans="1:4">
      <c r="A49">
        <v>48</v>
      </c>
      <c r="B49" t="s">
        <v>675</v>
      </c>
      <c r="C49" t="s">
        <v>900</v>
      </c>
      <c r="D49" t="s">
        <v>901</v>
      </c>
    </row>
    <row r="50" spans="1:4">
      <c r="A50">
        <v>49</v>
      </c>
      <c r="B50" t="s">
        <v>675</v>
      </c>
      <c r="C50" t="s">
        <v>902</v>
      </c>
      <c r="D50" t="s">
        <v>903</v>
      </c>
    </row>
    <row r="51" spans="1:4">
      <c r="A51">
        <v>50</v>
      </c>
      <c r="B51" t="s">
        <v>675</v>
      </c>
      <c r="C51" t="s">
        <v>904</v>
      </c>
      <c r="D51" t="s">
        <v>905</v>
      </c>
    </row>
    <row r="52" spans="1:4">
      <c r="A52">
        <v>51</v>
      </c>
      <c r="B52" t="s">
        <v>675</v>
      </c>
      <c r="C52" t="s">
        <v>906</v>
      </c>
      <c r="D52" t="s">
        <v>907</v>
      </c>
    </row>
    <row r="53" spans="1:4">
      <c r="A53">
        <v>52</v>
      </c>
      <c r="B53" t="s">
        <v>675</v>
      </c>
      <c r="C53" t="s">
        <v>908</v>
      </c>
      <c r="D53" t="s">
        <v>909</v>
      </c>
    </row>
    <row r="54" spans="1:4">
      <c r="A54">
        <v>53</v>
      </c>
      <c r="B54" t="s">
        <v>675</v>
      </c>
      <c r="C54" t="s">
        <v>910</v>
      </c>
      <c r="D54" t="s">
        <v>911</v>
      </c>
    </row>
    <row r="55" spans="1:4">
      <c r="A55">
        <v>54</v>
      </c>
      <c r="B55" t="s">
        <v>675</v>
      </c>
      <c r="C55" t="s">
        <v>912</v>
      </c>
      <c r="D55" t="s">
        <v>913</v>
      </c>
    </row>
    <row r="56" spans="1:4">
      <c r="A56">
        <v>55</v>
      </c>
      <c r="B56" t="s">
        <v>675</v>
      </c>
      <c r="C56" t="s">
        <v>914</v>
      </c>
      <c r="D56" t="s">
        <v>915</v>
      </c>
    </row>
    <row r="57" spans="1:4">
      <c r="A57">
        <v>56</v>
      </c>
      <c r="B57" t="s">
        <v>675</v>
      </c>
      <c r="C57" t="s">
        <v>916</v>
      </c>
      <c r="D57" t="s">
        <v>917</v>
      </c>
    </row>
    <row r="58" spans="1:4">
      <c r="A58">
        <v>57</v>
      </c>
      <c r="B58" t="s">
        <v>675</v>
      </c>
      <c r="C58" t="s">
        <v>918</v>
      </c>
      <c r="D58" t="s">
        <v>919</v>
      </c>
    </row>
    <row r="59" spans="1:4">
      <c r="A59">
        <v>58</v>
      </c>
      <c r="B59" t="s">
        <v>675</v>
      </c>
      <c r="C59" t="s">
        <v>920</v>
      </c>
      <c r="D59" t="s">
        <v>921</v>
      </c>
    </row>
    <row r="60" spans="1:4">
      <c r="A60">
        <v>59</v>
      </c>
      <c r="B60" t="s">
        <v>675</v>
      </c>
      <c r="C60" t="s">
        <v>922</v>
      </c>
      <c r="D60" t="s">
        <v>923</v>
      </c>
    </row>
    <row r="61" spans="1:4">
      <c r="A61">
        <v>60</v>
      </c>
      <c r="B61" t="s">
        <v>675</v>
      </c>
      <c r="C61" t="s">
        <v>924</v>
      </c>
      <c r="D61" t="s">
        <v>925</v>
      </c>
    </row>
    <row r="62" spans="1:4">
      <c r="A62">
        <v>61</v>
      </c>
      <c r="B62" t="s">
        <v>675</v>
      </c>
      <c r="C62" t="s">
        <v>926</v>
      </c>
      <c r="D62" t="s">
        <v>927</v>
      </c>
    </row>
    <row r="63" spans="1:4">
      <c r="A63">
        <v>62</v>
      </c>
      <c r="B63" t="s">
        <v>675</v>
      </c>
      <c r="C63" t="s">
        <v>928</v>
      </c>
      <c r="D63" t="s">
        <v>929</v>
      </c>
    </row>
    <row r="64" spans="1:4">
      <c r="A64">
        <v>63</v>
      </c>
      <c r="B64" t="s">
        <v>675</v>
      </c>
      <c r="C64" t="s">
        <v>930</v>
      </c>
      <c r="D64" t="s">
        <v>931</v>
      </c>
    </row>
    <row r="65" spans="1:4">
      <c r="A65">
        <v>64</v>
      </c>
      <c r="B65" t="s">
        <v>675</v>
      </c>
      <c r="C65" t="s">
        <v>932</v>
      </c>
      <c r="D65" t="s">
        <v>933</v>
      </c>
    </row>
    <row r="66" spans="1:4">
      <c r="A66">
        <v>65</v>
      </c>
      <c r="B66" t="s">
        <v>789</v>
      </c>
      <c r="C66" t="s">
        <v>934</v>
      </c>
      <c r="D66" t="s">
        <v>935</v>
      </c>
    </row>
    <row r="67" spans="1:4">
      <c r="A67">
        <v>66</v>
      </c>
      <c r="B67" t="s">
        <v>789</v>
      </c>
      <c r="C67" t="s">
        <v>936</v>
      </c>
      <c r="D67" t="s">
        <v>937</v>
      </c>
    </row>
    <row r="68" spans="1:4">
      <c r="A68">
        <v>67</v>
      </c>
      <c r="B68" t="s">
        <v>789</v>
      </c>
      <c r="C68" t="s">
        <v>789</v>
      </c>
      <c r="D68" t="s">
        <v>790</v>
      </c>
    </row>
    <row r="69" spans="1:4">
      <c r="A69">
        <v>68</v>
      </c>
      <c r="B69" t="s">
        <v>789</v>
      </c>
      <c r="C69" t="s">
        <v>938</v>
      </c>
      <c r="D69" t="s">
        <v>939</v>
      </c>
    </row>
    <row r="70" spans="1:4">
      <c r="A70">
        <v>69</v>
      </c>
      <c r="B70" t="s">
        <v>789</v>
      </c>
      <c r="C70" t="s">
        <v>940</v>
      </c>
      <c r="D70" t="s">
        <v>941</v>
      </c>
    </row>
    <row r="71" spans="1:4">
      <c r="A71">
        <v>70</v>
      </c>
      <c r="B71" t="s">
        <v>789</v>
      </c>
      <c r="C71" t="s">
        <v>942</v>
      </c>
      <c r="D71" t="s">
        <v>943</v>
      </c>
    </row>
    <row r="72" spans="1:4">
      <c r="A72">
        <v>71</v>
      </c>
      <c r="B72" t="s">
        <v>789</v>
      </c>
      <c r="C72" t="s">
        <v>944</v>
      </c>
      <c r="D72" t="s">
        <v>945</v>
      </c>
    </row>
    <row r="73" spans="1:4">
      <c r="A73">
        <v>72</v>
      </c>
      <c r="B73" t="s">
        <v>789</v>
      </c>
      <c r="C73" t="s">
        <v>946</v>
      </c>
      <c r="D73" t="s">
        <v>947</v>
      </c>
    </row>
    <row r="74" spans="1:4">
      <c r="A74">
        <v>73</v>
      </c>
      <c r="B74" t="s">
        <v>789</v>
      </c>
      <c r="C74" t="s">
        <v>948</v>
      </c>
      <c r="D74" t="s">
        <v>949</v>
      </c>
    </row>
    <row r="75" spans="1:4">
      <c r="A75">
        <v>74</v>
      </c>
      <c r="B75" t="s">
        <v>789</v>
      </c>
      <c r="C75" t="s">
        <v>950</v>
      </c>
      <c r="D75" t="s">
        <v>951</v>
      </c>
    </row>
    <row r="76" spans="1:4">
      <c r="A76">
        <v>75</v>
      </c>
      <c r="B76" t="s">
        <v>789</v>
      </c>
      <c r="C76" t="s">
        <v>952</v>
      </c>
      <c r="D76" t="s">
        <v>953</v>
      </c>
    </row>
    <row r="77" spans="1:4">
      <c r="A77">
        <v>76</v>
      </c>
      <c r="B77" t="s">
        <v>789</v>
      </c>
      <c r="C77" t="s">
        <v>954</v>
      </c>
      <c r="D77" t="s">
        <v>955</v>
      </c>
    </row>
    <row r="78" spans="1:4">
      <c r="A78">
        <v>77</v>
      </c>
      <c r="B78" t="s">
        <v>789</v>
      </c>
      <c r="C78" t="s">
        <v>956</v>
      </c>
      <c r="D78" t="s">
        <v>957</v>
      </c>
    </row>
    <row r="79" spans="1:4">
      <c r="A79">
        <v>78</v>
      </c>
      <c r="B79" t="s">
        <v>789</v>
      </c>
      <c r="C79" t="s">
        <v>958</v>
      </c>
      <c r="D79" t="s">
        <v>959</v>
      </c>
    </row>
    <row r="80" spans="1:4">
      <c r="A80">
        <v>79</v>
      </c>
      <c r="B80" t="s">
        <v>789</v>
      </c>
      <c r="C80" t="s">
        <v>960</v>
      </c>
      <c r="D80" t="s">
        <v>961</v>
      </c>
    </row>
    <row r="81" spans="1:4">
      <c r="A81">
        <v>80</v>
      </c>
      <c r="B81" t="s">
        <v>729</v>
      </c>
      <c r="C81" t="s">
        <v>962</v>
      </c>
      <c r="D81" t="s">
        <v>963</v>
      </c>
    </row>
    <row r="82" spans="1:4">
      <c r="A82">
        <v>81</v>
      </c>
      <c r="B82" t="s">
        <v>729</v>
      </c>
      <c r="C82" t="s">
        <v>964</v>
      </c>
      <c r="D82" t="s">
        <v>965</v>
      </c>
    </row>
    <row r="83" spans="1:4">
      <c r="A83">
        <v>82</v>
      </c>
      <c r="B83" t="s">
        <v>729</v>
      </c>
      <c r="C83" t="s">
        <v>966</v>
      </c>
      <c r="D83" t="s">
        <v>967</v>
      </c>
    </row>
    <row r="84" spans="1:4">
      <c r="A84">
        <v>83</v>
      </c>
      <c r="B84" t="s">
        <v>729</v>
      </c>
      <c r="C84" t="s">
        <v>968</v>
      </c>
      <c r="D84" t="s">
        <v>969</v>
      </c>
    </row>
    <row r="85" spans="1:4">
      <c r="A85">
        <v>84</v>
      </c>
      <c r="B85" t="s">
        <v>729</v>
      </c>
      <c r="C85" t="s">
        <v>729</v>
      </c>
      <c r="D85" t="s">
        <v>730</v>
      </c>
    </row>
    <row r="86" spans="1:4">
      <c r="A86">
        <v>85</v>
      </c>
      <c r="B86" t="s">
        <v>729</v>
      </c>
      <c r="C86" t="s">
        <v>970</v>
      </c>
      <c r="D86" t="s">
        <v>971</v>
      </c>
    </row>
    <row r="87" spans="1:4">
      <c r="A87">
        <v>86</v>
      </c>
      <c r="B87" t="s">
        <v>729</v>
      </c>
      <c r="C87" t="s">
        <v>972</v>
      </c>
      <c r="D87" t="s">
        <v>973</v>
      </c>
    </row>
    <row r="88" spans="1:4">
      <c r="A88">
        <v>87</v>
      </c>
      <c r="B88" t="s">
        <v>729</v>
      </c>
      <c r="C88" t="s">
        <v>974</v>
      </c>
      <c r="D88" t="s">
        <v>975</v>
      </c>
    </row>
    <row r="89" spans="1:4">
      <c r="A89">
        <v>88</v>
      </c>
      <c r="B89" t="s">
        <v>729</v>
      </c>
      <c r="C89" t="s">
        <v>976</v>
      </c>
      <c r="D89" t="s">
        <v>977</v>
      </c>
    </row>
    <row r="90" spans="1:4">
      <c r="A90">
        <v>89</v>
      </c>
      <c r="B90" t="s">
        <v>729</v>
      </c>
      <c r="C90" t="s">
        <v>978</v>
      </c>
      <c r="D90" t="s">
        <v>979</v>
      </c>
    </row>
    <row r="91" spans="1:4">
      <c r="A91">
        <v>90</v>
      </c>
      <c r="B91" t="s">
        <v>729</v>
      </c>
      <c r="C91" t="s">
        <v>980</v>
      </c>
      <c r="D91" t="s">
        <v>981</v>
      </c>
    </row>
    <row r="92" spans="1:4">
      <c r="A92">
        <v>91</v>
      </c>
      <c r="B92" t="s">
        <v>729</v>
      </c>
      <c r="C92" t="s">
        <v>982</v>
      </c>
      <c r="D92" t="s">
        <v>983</v>
      </c>
    </row>
    <row r="93" spans="1:4">
      <c r="A93">
        <v>92</v>
      </c>
      <c r="B93" t="s">
        <v>729</v>
      </c>
      <c r="C93" t="s">
        <v>984</v>
      </c>
      <c r="D93" t="s">
        <v>985</v>
      </c>
    </row>
    <row r="94" spans="1:4">
      <c r="A94">
        <v>93</v>
      </c>
      <c r="B94" t="s">
        <v>729</v>
      </c>
      <c r="C94" t="s">
        <v>986</v>
      </c>
      <c r="D94" t="s">
        <v>987</v>
      </c>
    </row>
    <row r="95" spans="1:4">
      <c r="A95">
        <v>94</v>
      </c>
      <c r="B95" t="s">
        <v>729</v>
      </c>
      <c r="C95" t="s">
        <v>988</v>
      </c>
      <c r="D95" t="s">
        <v>989</v>
      </c>
    </row>
    <row r="96" spans="1:4">
      <c r="A96">
        <v>95</v>
      </c>
      <c r="B96" t="s">
        <v>729</v>
      </c>
      <c r="C96" t="s">
        <v>990</v>
      </c>
      <c r="D96" t="s">
        <v>991</v>
      </c>
    </row>
    <row r="97" spans="1:4">
      <c r="A97">
        <v>96</v>
      </c>
      <c r="B97" t="s">
        <v>710</v>
      </c>
      <c r="C97" t="s">
        <v>710</v>
      </c>
      <c r="D97" t="s">
        <v>711</v>
      </c>
    </row>
    <row r="98" spans="1:4">
      <c r="A98">
        <v>97</v>
      </c>
      <c r="B98" t="s">
        <v>685</v>
      </c>
      <c r="C98" t="s">
        <v>992</v>
      </c>
      <c r="D98" t="s">
        <v>993</v>
      </c>
    </row>
    <row r="99" spans="1:4">
      <c r="A99">
        <v>98</v>
      </c>
      <c r="B99" t="s">
        <v>685</v>
      </c>
      <c r="C99" t="s">
        <v>994</v>
      </c>
      <c r="D99" t="s">
        <v>995</v>
      </c>
    </row>
    <row r="100" spans="1:4">
      <c r="A100">
        <v>99</v>
      </c>
      <c r="B100" t="s">
        <v>685</v>
      </c>
      <c r="C100" t="s">
        <v>996</v>
      </c>
      <c r="D100" t="s">
        <v>997</v>
      </c>
    </row>
    <row r="101" spans="1:4">
      <c r="A101">
        <v>100</v>
      </c>
      <c r="B101" t="s">
        <v>685</v>
      </c>
      <c r="C101" t="s">
        <v>998</v>
      </c>
      <c r="D101" t="s">
        <v>999</v>
      </c>
    </row>
    <row r="102" spans="1:4">
      <c r="A102">
        <v>101</v>
      </c>
      <c r="B102" t="s">
        <v>685</v>
      </c>
      <c r="C102" t="s">
        <v>1000</v>
      </c>
      <c r="D102" t="s">
        <v>1001</v>
      </c>
    </row>
    <row r="103" spans="1:4">
      <c r="A103">
        <v>102</v>
      </c>
      <c r="B103" t="s">
        <v>685</v>
      </c>
      <c r="C103" t="s">
        <v>1002</v>
      </c>
      <c r="D103" t="s">
        <v>1003</v>
      </c>
    </row>
    <row r="104" spans="1:4">
      <c r="A104">
        <v>103</v>
      </c>
      <c r="B104" t="s">
        <v>685</v>
      </c>
      <c r="C104" t="s">
        <v>685</v>
      </c>
      <c r="D104" t="s">
        <v>686</v>
      </c>
    </row>
    <row r="105" spans="1:4">
      <c r="A105">
        <v>104</v>
      </c>
      <c r="B105" t="s">
        <v>685</v>
      </c>
      <c r="C105" t="s">
        <v>1004</v>
      </c>
      <c r="D105" t="s">
        <v>1005</v>
      </c>
    </row>
    <row r="106" spans="1:4">
      <c r="A106">
        <v>105</v>
      </c>
      <c r="B106" t="s">
        <v>685</v>
      </c>
      <c r="C106" t="s">
        <v>1006</v>
      </c>
      <c r="D106" t="s">
        <v>1007</v>
      </c>
    </row>
    <row r="107" spans="1:4">
      <c r="A107">
        <v>106</v>
      </c>
      <c r="B107" t="s">
        <v>685</v>
      </c>
      <c r="C107" t="s">
        <v>1008</v>
      </c>
      <c r="D107" t="s">
        <v>1009</v>
      </c>
    </row>
    <row r="108" spans="1:4">
      <c r="A108">
        <v>107</v>
      </c>
      <c r="B108" t="s">
        <v>685</v>
      </c>
      <c r="C108" t="s">
        <v>1010</v>
      </c>
      <c r="D108" t="s">
        <v>1011</v>
      </c>
    </row>
    <row r="109" spans="1:4">
      <c r="A109">
        <v>108</v>
      </c>
      <c r="B109" t="s">
        <v>685</v>
      </c>
      <c r="C109" t="s">
        <v>1012</v>
      </c>
      <c r="D109" t="s">
        <v>1013</v>
      </c>
    </row>
    <row r="110" spans="1:4">
      <c r="A110">
        <v>109</v>
      </c>
      <c r="B110" t="s">
        <v>685</v>
      </c>
      <c r="C110" t="s">
        <v>1014</v>
      </c>
      <c r="D110" t="s">
        <v>1015</v>
      </c>
    </row>
    <row r="111" spans="1:4">
      <c r="A111">
        <v>110</v>
      </c>
      <c r="B111" t="s">
        <v>685</v>
      </c>
      <c r="C111" t="s">
        <v>1016</v>
      </c>
      <c r="D111" t="s">
        <v>1017</v>
      </c>
    </row>
    <row r="112" spans="1:4">
      <c r="A112">
        <v>111</v>
      </c>
      <c r="B112" t="s">
        <v>685</v>
      </c>
      <c r="C112" t="s">
        <v>1018</v>
      </c>
      <c r="D112" t="s">
        <v>1019</v>
      </c>
    </row>
    <row r="113" spans="1:4">
      <c r="A113">
        <v>112</v>
      </c>
      <c r="B113" t="s">
        <v>685</v>
      </c>
      <c r="C113" t="s">
        <v>1020</v>
      </c>
      <c r="D113" t="s">
        <v>1021</v>
      </c>
    </row>
    <row r="114" spans="1:4">
      <c r="A114">
        <v>113</v>
      </c>
      <c r="B114" t="s">
        <v>685</v>
      </c>
      <c r="C114" t="s">
        <v>1022</v>
      </c>
      <c r="D114" t="s">
        <v>1023</v>
      </c>
    </row>
    <row r="115" spans="1:4">
      <c r="A115">
        <v>114</v>
      </c>
      <c r="B115" t="s">
        <v>665</v>
      </c>
      <c r="C115" t="s">
        <v>1024</v>
      </c>
      <c r="D115" t="s">
        <v>1025</v>
      </c>
    </row>
    <row r="116" spans="1:4">
      <c r="A116">
        <v>115</v>
      </c>
      <c r="B116" t="s">
        <v>665</v>
      </c>
      <c r="C116" t="s">
        <v>1026</v>
      </c>
      <c r="D116" t="s">
        <v>1027</v>
      </c>
    </row>
    <row r="117" spans="1:4">
      <c r="A117">
        <v>116</v>
      </c>
      <c r="B117" t="s">
        <v>665</v>
      </c>
      <c r="C117" t="s">
        <v>1028</v>
      </c>
      <c r="D117" t="s">
        <v>1029</v>
      </c>
    </row>
    <row r="118" spans="1:4">
      <c r="A118">
        <v>117</v>
      </c>
      <c r="B118" t="s">
        <v>665</v>
      </c>
      <c r="C118" t="s">
        <v>1030</v>
      </c>
      <c r="D118" t="s">
        <v>1031</v>
      </c>
    </row>
    <row r="119" spans="1:4">
      <c r="A119">
        <v>118</v>
      </c>
      <c r="B119" t="s">
        <v>665</v>
      </c>
      <c r="C119" t="s">
        <v>1032</v>
      </c>
      <c r="D119" t="s">
        <v>1033</v>
      </c>
    </row>
    <row r="120" spans="1:4">
      <c r="A120">
        <v>119</v>
      </c>
      <c r="B120" t="s">
        <v>665</v>
      </c>
      <c r="C120" t="s">
        <v>1034</v>
      </c>
      <c r="D120" t="s">
        <v>1035</v>
      </c>
    </row>
    <row r="121" spans="1:4">
      <c r="A121">
        <v>120</v>
      </c>
      <c r="B121" t="s">
        <v>665</v>
      </c>
      <c r="C121" t="s">
        <v>665</v>
      </c>
      <c r="D121" t="s">
        <v>666</v>
      </c>
    </row>
    <row r="122" spans="1:4">
      <c r="A122">
        <v>121</v>
      </c>
      <c r="B122" t="s">
        <v>665</v>
      </c>
      <c r="C122" t="s">
        <v>1036</v>
      </c>
      <c r="D122" t="s">
        <v>1037</v>
      </c>
    </row>
    <row r="123" spans="1:4">
      <c r="A123">
        <v>122</v>
      </c>
      <c r="B123" t="s">
        <v>665</v>
      </c>
      <c r="C123" t="s">
        <v>1038</v>
      </c>
      <c r="D123" t="s">
        <v>1039</v>
      </c>
    </row>
    <row r="124" spans="1:4">
      <c r="A124">
        <v>123</v>
      </c>
      <c r="B124" t="s">
        <v>665</v>
      </c>
      <c r="C124" t="s">
        <v>1040</v>
      </c>
      <c r="D124" t="s">
        <v>1041</v>
      </c>
    </row>
    <row r="125" spans="1:4">
      <c r="A125">
        <v>124</v>
      </c>
      <c r="B125" t="s">
        <v>665</v>
      </c>
      <c r="C125" t="s">
        <v>1042</v>
      </c>
      <c r="D125" t="s">
        <v>1043</v>
      </c>
    </row>
    <row r="126" spans="1:4">
      <c r="A126">
        <v>125</v>
      </c>
      <c r="B126" t="s">
        <v>665</v>
      </c>
      <c r="C126" t="s">
        <v>1044</v>
      </c>
      <c r="D126" t="s">
        <v>1045</v>
      </c>
    </row>
    <row r="127" spans="1:4">
      <c r="A127">
        <v>126</v>
      </c>
      <c r="B127" t="s">
        <v>665</v>
      </c>
      <c r="C127" t="s">
        <v>1046</v>
      </c>
      <c r="D127" t="s">
        <v>1047</v>
      </c>
    </row>
    <row r="128" spans="1:4">
      <c r="A128">
        <v>127</v>
      </c>
      <c r="B128" t="s">
        <v>665</v>
      </c>
      <c r="C128" t="s">
        <v>1048</v>
      </c>
      <c r="D128" t="s">
        <v>1049</v>
      </c>
    </row>
    <row r="129" spans="1:4">
      <c r="A129">
        <v>128</v>
      </c>
      <c r="B129" t="s">
        <v>665</v>
      </c>
      <c r="C129" t="s">
        <v>1050</v>
      </c>
      <c r="D129" t="s">
        <v>1051</v>
      </c>
    </row>
    <row r="130" spans="1:4">
      <c r="A130">
        <v>129</v>
      </c>
      <c r="B130" t="s">
        <v>665</v>
      </c>
      <c r="C130" t="s">
        <v>1052</v>
      </c>
      <c r="D130" t="s">
        <v>1053</v>
      </c>
    </row>
    <row r="131" spans="1:4">
      <c r="A131">
        <v>130</v>
      </c>
      <c r="B131" t="s">
        <v>665</v>
      </c>
      <c r="C131" t="s">
        <v>1054</v>
      </c>
      <c r="D131" t="s">
        <v>1055</v>
      </c>
    </row>
    <row r="132" spans="1:4">
      <c r="A132">
        <v>131</v>
      </c>
      <c r="B132" t="s">
        <v>665</v>
      </c>
      <c r="C132" t="s">
        <v>1056</v>
      </c>
      <c r="D132" t="s">
        <v>1057</v>
      </c>
    </row>
    <row r="133" spans="1:4">
      <c r="A133">
        <v>132</v>
      </c>
      <c r="B133" t="s">
        <v>665</v>
      </c>
      <c r="C133" t="s">
        <v>1058</v>
      </c>
      <c r="D133" t="s">
        <v>1059</v>
      </c>
    </row>
    <row r="134" spans="1:4">
      <c r="A134">
        <v>133</v>
      </c>
      <c r="B134" t="s">
        <v>665</v>
      </c>
      <c r="C134" t="s">
        <v>1060</v>
      </c>
      <c r="D134" t="s">
        <v>1061</v>
      </c>
    </row>
    <row r="135" spans="1:4">
      <c r="A135">
        <v>134</v>
      </c>
      <c r="B135" t="s">
        <v>665</v>
      </c>
      <c r="C135" t="s">
        <v>1062</v>
      </c>
      <c r="D135" t="s">
        <v>1063</v>
      </c>
    </row>
    <row r="136" spans="1:4">
      <c r="A136">
        <v>135</v>
      </c>
      <c r="B136" t="s">
        <v>665</v>
      </c>
      <c r="C136" t="s">
        <v>1064</v>
      </c>
      <c r="D136" t="s">
        <v>1065</v>
      </c>
    </row>
    <row r="137" spans="1:4">
      <c r="A137">
        <v>136</v>
      </c>
      <c r="B137" t="s">
        <v>665</v>
      </c>
      <c r="C137" t="s">
        <v>1066</v>
      </c>
      <c r="D137" t="s">
        <v>1067</v>
      </c>
    </row>
    <row r="138" spans="1:4">
      <c r="A138">
        <v>137</v>
      </c>
      <c r="B138" t="s">
        <v>691</v>
      </c>
      <c r="C138" t="s">
        <v>1068</v>
      </c>
      <c r="D138" t="s">
        <v>1069</v>
      </c>
    </row>
    <row r="139" spans="1:4">
      <c r="A139">
        <v>138</v>
      </c>
      <c r="B139" t="s">
        <v>691</v>
      </c>
      <c r="C139" t="s">
        <v>1070</v>
      </c>
      <c r="D139" t="s">
        <v>1071</v>
      </c>
    </row>
    <row r="140" spans="1:4">
      <c r="A140">
        <v>139</v>
      </c>
      <c r="B140" t="s">
        <v>691</v>
      </c>
      <c r="C140" t="s">
        <v>1072</v>
      </c>
      <c r="D140" t="s">
        <v>1073</v>
      </c>
    </row>
    <row r="141" spans="1:4">
      <c r="A141">
        <v>140</v>
      </c>
      <c r="B141" t="s">
        <v>691</v>
      </c>
      <c r="C141" t="s">
        <v>1074</v>
      </c>
      <c r="D141" t="s">
        <v>1075</v>
      </c>
    </row>
    <row r="142" spans="1:4">
      <c r="A142">
        <v>141</v>
      </c>
      <c r="B142" t="s">
        <v>691</v>
      </c>
      <c r="C142" t="s">
        <v>1076</v>
      </c>
      <c r="D142" t="s">
        <v>1077</v>
      </c>
    </row>
    <row r="143" spans="1:4">
      <c r="A143">
        <v>142</v>
      </c>
      <c r="B143" t="s">
        <v>691</v>
      </c>
      <c r="C143" t="s">
        <v>1078</v>
      </c>
      <c r="D143" t="s">
        <v>1079</v>
      </c>
    </row>
    <row r="144" spans="1:4">
      <c r="A144">
        <v>143</v>
      </c>
      <c r="B144" t="s">
        <v>691</v>
      </c>
      <c r="C144" t="s">
        <v>691</v>
      </c>
      <c r="D144" t="s">
        <v>692</v>
      </c>
    </row>
    <row r="145" spans="1:4">
      <c r="A145">
        <v>144</v>
      </c>
      <c r="B145" t="s">
        <v>691</v>
      </c>
      <c r="C145" t="s">
        <v>906</v>
      </c>
      <c r="D145" t="s">
        <v>1080</v>
      </c>
    </row>
    <row r="146" spans="1:4">
      <c r="A146">
        <v>145</v>
      </c>
      <c r="B146" t="s">
        <v>691</v>
      </c>
      <c r="C146" t="s">
        <v>1081</v>
      </c>
      <c r="D146" t="s">
        <v>1082</v>
      </c>
    </row>
    <row r="147" spans="1:4">
      <c r="A147">
        <v>146</v>
      </c>
      <c r="B147" t="s">
        <v>691</v>
      </c>
      <c r="C147" t="s">
        <v>1083</v>
      </c>
      <c r="D147" t="s">
        <v>1084</v>
      </c>
    </row>
    <row r="148" spans="1:4">
      <c r="A148">
        <v>147</v>
      </c>
      <c r="B148" t="s">
        <v>691</v>
      </c>
      <c r="C148" t="s">
        <v>1085</v>
      </c>
      <c r="D148" t="s">
        <v>1086</v>
      </c>
    </row>
    <row r="149" spans="1:4">
      <c r="A149">
        <v>148</v>
      </c>
      <c r="B149" t="s">
        <v>691</v>
      </c>
      <c r="C149" t="s">
        <v>1087</v>
      </c>
      <c r="D149" t="s">
        <v>1088</v>
      </c>
    </row>
    <row r="150" spans="1:4">
      <c r="A150">
        <v>149</v>
      </c>
      <c r="B150" t="s">
        <v>691</v>
      </c>
      <c r="C150" t="s">
        <v>1089</v>
      </c>
      <c r="D150" t="s">
        <v>1090</v>
      </c>
    </row>
    <row r="151" spans="1:4">
      <c r="A151">
        <v>150</v>
      </c>
      <c r="B151" t="s">
        <v>691</v>
      </c>
      <c r="C151" t="s">
        <v>1091</v>
      </c>
      <c r="D151" t="s">
        <v>1092</v>
      </c>
    </row>
    <row r="152" spans="1:4">
      <c r="A152">
        <v>151</v>
      </c>
      <c r="B152" t="s">
        <v>691</v>
      </c>
      <c r="C152" t="s">
        <v>1093</v>
      </c>
      <c r="D152" t="s">
        <v>1094</v>
      </c>
    </row>
    <row r="153" spans="1:4">
      <c r="A153">
        <v>152</v>
      </c>
      <c r="B153" t="s">
        <v>762</v>
      </c>
      <c r="C153" t="s">
        <v>1095</v>
      </c>
      <c r="D153" t="s">
        <v>1096</v>
      </c>
    </row>
    <row r="154" spans="1:4">
      <c r="A154">
        <v>153</v>
      </c>
      <c r="B154" t="s">
        <v>762</v>
      </c>
      <c r="C154" t="s">
        <v>1097</v>
      </c>
      <c r="D154" t="s">
        <v>1098</v>
      </c>
    </row>
    <row r="155" spans="1:4">
      <c r="A155">
        <v>154</v>
      </c>
      <c r="B155" t="s">
        <v>762</v>
      </c>
      <c r="C155" t="s">
        <v>1099</v>
      </c>
      <c r="D155" t="s">
        <v>1100</v>
      </c>
    </row>
    <row r="156" spans="1:4">
      <c r="A156">
        <v>155</v>
      </c>
      <c r="B156" t="s">
        <v>762</v>
      </c>
      <c r="C156" t="s">
        <v>1101</v>
      </c>
      <c r="D156" t="s">
        <v>1102</v>
      </c>
    </row>
    <row r="157" spans="1:4">
      <c r="A157">
        <v>156</v>
      </c>
      <c r="B157" t="s">
        <v>762</v>
      </c>
      <c r="C157" t="s">
        <v>1103</v>
      </c>
      <c r="D157" t="s">
        <v>1104</v>
      </c>
    </row>
    <row r="158" spans="1:4">
      <c r="A158">
        <v>157</v>
      </c>
      <c r="B158" t="s">
        <v>762</v>
      </c>
      <c r="C158" t="s">
        <v>1105</v>
      </c>
      <c r="D158" t="s">
        <v>1106</v>
      </c>
    </row>
    <row r="159" spans="1:4">
      <c r="A159">
        <v>158</v>
      </c>
      <c r="B159" t="s">
        <v>762</v>
      </c>
      <c r="C159" t="s">
        <v>1107</v>
      </c>
      <c r="D159" t="s">
        <v>1108</v>
      </c>
    </row>
    <row r="160" spans="1:4">
      <c r="A160">
        <v>159</v>
      </c>
      <c r="B160" t="s">
        <v>762</v>
      </c>
      <c r="C160" t="s">
        <v>1109</v>
      </c>
      <c r="D160" t="s">
        <v>1110</v>
      </c>
    </row>
    <row r="161" spans="1:4">
      <c r="A161">
        <v>160</v>
      </c>
      <c r="B161" t="s">
        <v>762</v>
      </c>
      <c r="C161" t="s">
        <v>1111</v>
      </c>
      <c r="D161" t="s">
        <v>1112</v>
      </c>
    </row>
    <row r="162" spans="1:4">
      <c r="A162">
        <v>161</v>
      </c>
      <c r="B162" t="s">
        <v>762</v>
      </c>
      <c r="C162" t="s">
        <v>762</v>
      </c>
      <c r="D162" t="s">
        <v>763</v>
      </c>
    </row>
    <row r="163" spans="1:4">
      <c r="A163">
        <v>162</v>
      </c>
      <c r="B163" t="s">
        <v>762</v>
      </c>
      <c r="C163" t="s">
        <v>1113</v>
      </c>
      <c r="D163" t="s">
        <v>1114</v>
      </c>
    </row>
    <row r="164" spans="1:4">
      <c r="A164">
        <v>163</v>
      </c>
      <c r="B164" t="s">
        <v>762</v>
      </c>
      <c r="C164" t="s">
        <v>1115</v>
      </c>
      <c r="D164" t="s">
        <v>1116</v>
      </c>
    </row>
    <row r="165" spans="1:4">
      <c r="A165">
        <v>164</v>
      </c>
      <c r="B165" t="s">
        <v>762</v>
      </c>
      <c r="C165" t="s">
        <v>1117</v>
      </c>
      <c r="D165" t="s">
        <v>1118</v>
      </c>
    </row>
    <row r="166" spans="1:4">
      <c r="A166">
        <v>165</v>
      </c>
      <c r="B166" t="s">
        <v>762</v>
      </c>
      <c r="C166" t="s">
        <v>1119</v>
      </c>
      <c r="D166" t="s">
        <v>1120</v>
      </c>
    </row>
    <row r="167" spans="1:4">
      <c r="A167">
        <v>166</v>
      </c>
      <c r="B167" t="s">
        <v>762</v>
      </c>
      <c r="C167" t="s">
        <v>1121</v>
      </c>
      <c r="D167" t="s">
        <v>1122</v>
      </c>
    </row>
    <row r="168" spans="1:4">
      <c r="A168">
        <v>167</v>
      </c>
      <c r="B168" t="s">
        <v>762</v>
      </c>
      <c r="C168" t="s">
        <v>1123</v>
      </c>
      <c r="D168" t="s">
        <v>1124</v>
      </c>
    </row>
    <row r="169" spans="1:4">
      <c r="A169">
        <v>168</v>
      </c>
      <c r="B169" t="s">
        <v>762</v>
      </c>
      <c r="C169" t="s">
        <v>1125</v>
      </c>
      <c r="D169" t="s">
        <v>1126</v>
      </c>
    </row>
    <row r="170" spans="1:4">
      <c r="A170">
        <v>169</v>
      </c>
      <c r="B170" t="s">
        <v>762</v>
      </c>
      <c r="C170" t="s">
        <v>1127</v>
      </c>
      <c r="D170" t="s">
        <v>1128</v>
      </c>
    </row>
    <row r="171" spans="1:4">
      <c r="A171">
        <v>170</v>
      </c>
      <c r="B171" t="s">
        <v>683</v>
      </c>
      <c r="C171" t="s">
        <v>1129</v>
      </c>
      <c r="D171" t="s">
        <v>1130</v>
      </c>
    </row>
    <row r="172" spans="1:4">
      <c r="A172">
        <v>171</v>
      </c>
      <c r="B172" t="s">
        <v>683</v>
      </c>
      <c r="C172" t="s">
        <v>1131</v>
      </c>
      <c r="D172" t="s">
        <v>1132</v>
      </c>
    </row>
    <row r="173" spans="1:4">
      <c r="A173">
        <v>172</v>
      </c>
      <c r="B173" t="s">
        <v>683</v>
      </c>
      <c r="C173" t="s">
        <v>1133</v>
      </c>
      <c r="D173" t="s">
        <v>1134</v>
      </c>
    </row>
    <row r="174" spans="1:4">
      <c r="A174">
        <v>173</v>
      </c>
      <c r="B174" t="s">
        <v>683</v>
      </c>
      <c r="C174" t="s">
        <v>886</v>
      </c>
      <c r="D174" t="s">
        <v>1135</v>
      </c>
    </row>
    <row r="175" spans="1:4">
      <c r="A175">
        <v>174</v>
      </c>
      <c r="B175" t="s">
        <v>683</v>
      </c>
      <c r="C175" t="s">
        <v>683</v>
      </c>
      <c r="D175" t="s">
        <v>684</v>
      </c>
    </row>
    <row r="176" spans="1:4">
      <c r="A176">
        <v>175</v>
      </c>
      <c r="B176" t="s">
        <v>683</v>
      </c>
      <c r="C176" t="s">
        <v>1136</v>
      </c>
      <c r="D176" t="s">
        <v>1137</v>
      </c>
    </row>
    <row r="177" spans="1:4">
      <c r="A177">
        <v>176</v>
      </c>
      <c r="B177" t="s">
        <v>683</v>
      </c>
      <c r="C177" t="s">
        <v>1138</v>
      </c>
      <c r="D177" t="s">
        <v>1139</v>
      </c>
    </row>
    <row r="178" spans="1:4">
      <c r="A178">
        <v>177</v>
      </c>
      <c r="B178" t="s">
        <v>683</v>
      </c>
      <c r="C178" t="s">
        <v>1140</v>
      </c>
      <c r="D178" t="s">
        <v>1141</v>
      </c>
    </row>
    <row r="179" spans="1:4">
      <c r="A179">
        <v>178</v>
      </c>
      <c r="B179" t="s">
        <v>683</v>
      </c>
      <c r="C179" t="s">
        <v>1142</v>
      </c>
      <c r="D179" t="s">
        <v>1143</v>
      </c>
    </row>
    <row r="180" spans="1:4">
      <c r="A180">
        <v>179</v>
      </c>
      <c r="B180" t="s">
        <v>801</v>
      </c>
      <c r="C180" t="s">
        <v>1144</v>
      </c>
      <c r="D180" t="s">
        <v>1145</v>
      </c>
    </row>
    <row r="181" spans="1:4">
      <c r="A181">
        <v>180</v>
      </c>
      <c r="B181" t="s">
        <v>801</v>
      </c>
      <c r="C181" t="s">
        <v>1146</v>
      </c>
      <c r="D181" t="s">
        <v>1147</v>
      </c>
    </row>
    <row r="182" spans="1:4">
      <c r="A182">
        <v>181</v>
      </c>
      <c r="B182" t="s">
        <v>801</v>
      </c>
      <c r="C182" t="s">
        <v>826</v>
      </c>
      <c r="D182" t="s">
        <v>1148</v>
      </c>
    </row>
    <row r="183" spans="1:4">
      <c r="A183">
        <v>182</v>
      </c>
      <c r="B183" t="s">
        <v>801</v>
      </c>
      <c r="C183" t="s">
        <v>1149</v>
      </c>
      <c r="D183" t="s">
        <v>1150</v>
      </c>
    </row>
    <row r="184" spans="1:4">
      <c r="A184">
        <v>183</v>
      </c>
      <c r="B184" t="s">
        <v>801</v>
      </c>
      <c r="C184" t="s">
        <v>1151</v>
      </c>
      <c r="D184" t="s">
        <v>1152</v>
      </c>
    </row>
    <row r="185" spans="1:4">
      <c r="A185">
        <v>184</v>
      </c>
      <c r="B185" t="s">
        <v>801</v>
      </c>
      <c r="C185" t="s">
        <v>1153</v>
      </c>
      <c r="D185" t="s">
        <v>1154</v>
      </c>
    </row>
    <row r="186" spans="1:4">
      <c r="A186">
        <v>185</v>
      </c>
      <c r="B186" t="s">
        <v>801</v>
      </c>
      <c r="C186" t="s">
        <v>1155</v>
      </c>
      <c r="D186" t="s">
        <v>1156</v>
      </c>
    </row>
    <row r="187" spans="1:4">
      <c r="A187">
        <v>186</v>
      </c>
      <c r="B187" t="s">
        <v>801</v>
      </c>
      <c r="C187" t="s">
        <v>801</v>
      </c>
      <c r="D187" t="s">
        <v>802</v>
      </c>
    </row>
    <row r="188" spans="1:4">
      <c r="A188">
        <v>187</v>
      </c>
      <c r="B188" t="s">
        <v>801</v>
      </c>
      <c r="C188" t="s">
        <v>1157</v>
      </c>
      <c r="D188" t="s">
        <v>1158</v>
      </c>
    </row>
    <row r="189" spans="1:4">
      <c r="A189">
        <v>188</v>
      </c>
      <c r="B189" t="s">
        <v>801</v>
      </c>
      <c r="C189" t="s">
        <v>1159</v>
      </c>
      <c r="D189" t="s">
        <v>1160</v>
      </c>
    </row>
    <row r="190" spans="1:4">
      <c r="A190">
        <v>189</v>
      </c>
      <c r="B190" t="s">
        <v>801</v>
      </c>
      <c r="C190" t="s">
        <v>1161</v>
      </c>
      <c r="D190" t="s">
        <v>1162</v>
      </c>
    </row>
    <row r="191" spans="1:4">
      <c r="A191">
        <v>190</v>
      </c>
      <c r="B191" t="s">
        <v>760</v>
      </c>
      <c r="C191" t="s">
        <v>1144</v>
      </c>
      <c r="D191" t="s">
        <v>1163</v>
      </c>
    </row>
    <row r="192" spans="1:4">
      <c r="A192">
        <v>191</v>
      </c>
      <c r="B192" t="s">
        <v>760</v>
      </c>
      <c r="C192" t="s">
        <v>1164</v>
      </c>
      <c r="D192" t="s">
        <v>1165</v>
      </c>
    </row>
    <row r="193" spans="1:4">
      <c r="A193">
        <v>192</v>
      </c>
      <c r="B193" t="s">
        <v>760</v>
      </c>
      <c r="C193" t="s">
        <v>1166</v>
      </c>
      <c r="D193" t="s">
        <v>1167</v>
      </c>
    </row>
    <row r="194" spans="1:4">
      <c r="A194">
        <v>193</v>
      </c>
      <c r="B194" t="s">
        <v>760</v>
      </c>
      <c r="C194" t="s">
        <v>1168</v>
      </c>
      <c r="D194" t="s">
        <v>1169</v>
      </c>
    </row>
    <row r="195" spans="1:4">
      <c r="A195">
        <v>194</v>
      </c>
      <c r="B195" t="s">
        <v>760</v>
      </c>
      <c r="C195" t="s">
        <v>1170</v>
      </c>
      <c r="D195" t="s">
        <v>1171</v>
      </c>
    </row>
    <row r="196" spans="1:4">
      <c r="A196">
        <v>195</v>
      </c>
      <c r="B196" t="s">
        <v>760</v>
      </c>
      <c r="C196" t="s">
        <v>1172</v>
      </c>
      <c r="D196" t="s">
        <v>1173</v>
      </c>
    </row>
    <row r="197" spans="1:4">
      <c r="A197">
        <v>196</v>
      </c>
      <c r="B197" t="s">
        <v>760</v>
      </c>
      <c r="C197" t="s">
        <v>760</v>
      </c>
      <c r="D197" t="s">
        <v>761</v>
      </c>
    </row>
    <row r="198" spans="1:4">
      <c r="A198">
        <v>197</v>
      </c>
      <c r="B198" t="s">
        <v>760</v>
      </c>
      <c r="C198" t="s">
        <v>1174</v>
      </c>
      <c r="D198" t="s">
        <v>1175</v>
      </c>
    </row>
    <row r="199" spans="1:4">
      <c r="A199">
        <v>198</v>
      </c>
      <c r="B199" t="s">
        <v>660</v>
      </c>
      <c r="C199" t="s">
        <v>1176</v>
      </c>
      <c r="D199" t="s">
        <v>1177</v>
      </c>
    </row>
    <row r="200" spans="1:4">
      <c r="A200">
        <v>199</v>
      </c>
      <c r="B200" t="s">
        <v>660</v>
      </c>
      <c r="C200" t="s">
        <v>1178</v>
      </c>
      <c r="D200" t="s">
        <v>1179</v>
      </c>
    </row>
    <row r="201" spans="1:4">
      <c r="A201">
        <v>200</v>
      </c>
      <c r="B201" t="s">
        <v>660</v>
      </c>
      <c r="C201" t="s">
        <v>1180</v>
      </c>
      <c r="D201" t="s">
        <v>1181</v>
      </c>
    </row>
    <row r="202" spans="1:4">
      <c r="A202">
        <v>201</v>
      </c>
      <c r="B202" t="s">
        <v>660</v>
      </c>
      <c r="C202" t="s">
        <v>1182</v>
      </c>
      <c r="D202" t="s">
        <v>1183</v>
      </c>
    </row>
    <row r="203" spans="1:4">
      <c r="A203">
        <v>202</v>
      </c>
      <c r="B203" t="s">
        <v>660</v>
      </c>
      <c r="C203" t="s">
        <v>1184</v>
      </c>
      <c r="D203" t="s">
        <v>1185</v>
      </c>
    </row>
    <row r="204" spans="1:4">
      <c r="A204">
        <v>203</v>
      </c>
      <c r="B204" t="s">
        <v>660</v>
      </c>
      <c r="C204" t="s">
        <v>1186</v>
      </c>
      <c r="D204" t="s">
        <v>1187</v>
      </c>
    </row>
    <row r="205" spans="1:4">
      <c r="A205">
        <v>204</v>
      </c>
      <c r="B205" t="s">
        <v>660</v>
      </c>
      <c r="C205" t="s">
        <v>1188</v>
      </c>
      <c r="D205" t="s">
        <v>1189</v>
      </c>
    </row>
    <row r="206" spans="1:4">
      <c r="A206">
        <v>205</v>
      </c>
      <c r="B206" t="s">
        <v>660</v>
      </c>
      <c r="C206" t="s">
        <v>1190</v>
      </c>
      <c r="D206" t="s">
        <v>1191</v>
      </c>
    </row>
    <row r="207" spans="1:4">
      <c r="A207">
        <v>206</v>
      </c>
      <c r="B207" t="s">
        <v>660</v>
      </c>
      <c r="C207" t="s">
        <v>940</v>
      </c>
      <c r="D207" t="s">
        <v>1192</v>
      </c>
    </row>
    <row r="208" spans="1:4">
      <c r="A208">
        <v>207</v>
      </c>
      <c r="B208" t="s">
        <v>660</v>
      </c>
      <c r="C208" t="s">
        <v>1193</v>
      </c>
      <c r="D208" t="s">
        <v>1194</v>
      </c>
    </row>
    <row r="209" spans="1:4">
      <c r="A209">
        <v>208</v>
      </c>
      <c r="B209" t="s">
        <v>660</v>
      </c>
      <c r="C209" t="s">
        <v>1195</v>
      </c>
      <c r="D209" t="s">
        <v>1196</v>
      </c>
    </row>
    <row r="210" spans="1:4">
      <c r="A210">
        <v>209</v>
      </c>
      <c r="B210" t="s">
        <v>660</v>
      </c>
      <c r="C210" t="s">
        <v>1197</v>
      </c>
      <c r="D210" t="s">
        <v>1198</v>
      </c>
    </row>
    <row r="211" spans="1:4">
      <c r="A211">
        <v>210</v>
      </c>
      <c r="B211" t="s">
        <v>660</v>
      </c>
      <c r="C211" t="s">
        <v>1199</v>
      </c>
      <c r="D211" t="s">
        <v>1200</v>
      </c>
    </row>
    <row r="212" spans="1:4">
      <c r="A212">
        <v>211</v>
      </c>
      <c r="B212" t="s">
        <v>660</v>
      </c>
      <c r="C212" t="s">
        <v>1201</v>
      </c>
      <c r="D212" t="s">
        <v>1202</v>
      </c>
    </row>
    <row r="213" spans="1:4">
      <c r="A213">
        <v>212</v>
      </c>
      <c r="B213" t="s">
        <v>660</v>
      </c>
      <c r="C213" t="s">
        <v>1203</v>
      </c>
      <c r="D213" t="s">
        <v>1204</v>
      </c>
    </row>
    <row r="214" spans="1:4">
      <c r="A214">
        <v>213</v>
      </c>
      <c r="B214" t="s">
        <v>660</v>
      </c>
      <c r="C214" t="s">
        <v>1205</v>
      </c>
      <c r="D214" t="s">
        <v>1206</v>
      </c>
    </row>
    <row r="215" spans="1:4">
      <c r="A215">
        <v>214</v>
      </c>
      <c r="B215" t="s">
        <v>660</v>
      </c>
      <c r="C215" t="s">
        <v>1207</v>
      </c>
      <c r="D215" t="s">
        <v>1208</v>
      </c>
    </row>
    <row r="216" spans="1:4">
      <c r="A216">
        <v>215</v>
      </c>
      <c r="B216" t="s">
        <v>660</v>
      </c>
      <c r="C216" t="s">
        <v>1209</v>
      </c>
      <c r="D216" t="s">
        <v>1210</v>
      </c>
    </row>
    <row r="217" spans="1:4">
      <c r="A217">
        <v>216</v>
      </c>
      <c r="B217" t="s">
        <v>660</v>
      </c>
      <c r="C217" t="s">
        <v>1211</v>
      </c>
      <c r="D217" t="s">
        <v>1212</v>
      </c>
    </row>
    <row r="218" spans="1:4">
      <c r="A218">
        <v>217</v>
      </c>
      <c r="B218" t="s">
        <v>660</v>
      </c>
      <c r="C218" t="s">
        <v>1213</v>
      </c>
      <c r="D218" t="s">
        <v>1214</v>
      </c>
    </row>
    <row r="219" spans="1:4">
      <c r="A219">
        <v>218</v>
      </c>
      <c r="B219" t="s">
        <v>660</v>
      </c>
      <c r="C219" t="s">
        <v>660</v>
      </c>
      <c r="D219" t="s">
        <v>661</v>
      </c>
    </row>
    <row r="220" spans="1:4">
      <c r="A220">
        <v>219</v>
      </c>
      <c r="B220" t="s">
        <v>660</v>
      </c>
      <c r="C220" t="s">
        <v>1215</v>
      </c>
      <c r="D220" t="s">
        <v>1216</v>
      </c>
    </row>
    <row r="221" spans="1:4">
      <c r="A221">
        <v>220</v>
      </c>
      <c r="B221" t="s">
        <v>660</v>
      </c>
      <c r="C221" t="s">
        <v>990</v>
      </c>
      <c r="D221" t="s">
        <v>1217</v>
      </c>
    </row>
    <row r="222" spans="1:4">
      <c r="A222">
        <v>221</v>
      </c>
      <c r="B222" t="s">
        <v>599</v>
      </c>
      <c r="C222" t="s">
        <v>1218</v>
      </c>
      <c r="D222" t="s">
        <v>1219</v>
      </c>
    </row>
    <row r="223" spans="1:4">
      <c r="A223">
        <v>222</v>
      </c>
      <c r="B223" t="s">
        <v>599</v>
      </c>
      <c r="C223" t="s">
        <v>752</v>
      </c>
      <c r="D223" t="s">
        <v>753</v>
      </c>
    </row>
    <row r="224" spans="1:4">
      <c r="A224">
        <v>223</v>
      </c>
      <c r="B224" t="s">
        <v>599</v>
      </c>
      <c r="C224" t="s">
        <v>689</v>
      </c>
      <c r="D224" t="s">
        <v>690</v>
      </c>
    </row>
    <row r="225" spans="1:4">
      <c r="A225">
        <v>224</v>
      </c>
      <c r="B225" t="s">
        <v>599</v>
      </c>
      <c r="C225" t="s">
        <v>662</v>
      </c>
      <c r="D225" t="s">
        <v>663</v>
      </c>
    </row>
    <row r="226" spans="1:4">
      <c r="A226">
        <v>225</v>
      </c>
      <c r="B226" t="s">
        <v>599</v>
      </c>
      <c r="C226" t="s">
        <v>796</v>
      </c>
      <c r="D226" t="s">
        <v>797</v>
      </c>
    </row>
    <row r="227" spans="1:4">
      <c r="A227">
        <v>226</v>
      </c>
      <c r="B227" t="s">
        <v>599</v>
      </c>
      <c r="C227" t="s">
        <v>601</v>
      </c>
      <c r="D227" t="s">
        <v>602</v>
      </c>
    </row>
    <row r="228" spans="1:4">
      <c r="A228">
        <v>227</v>
      </c>
      <c r="B228" t="s">
        <v>599</v>
      </c>
      <c r="C228" t="s">
        <v>1220</v>
      </c>
      <c r="D228" t="s">
        <v>1221</v>
      </c>
    </row>
    <row r="229" spans="1:4">
      <c r="A229">
        <v>228</v>
      </c>
      <c r="B229" t="s">
        <v>599</v>
      </c>
      <c r="C229" t="s">
        <v>793</v>
      </c>
      <c r="D229" t="s">
        <v>794</v>
      </c>
    </row>
    <row r="230" spans="1:4">
      <c r="A230">
        <v>229</v>
      </c>
      <c r="B230" t="s">
        <v>599</v>
      </c>
      <c r="C230" t="s">
        <v>687</v>
      </c>
      <c r="D230" t="s">
        <v>688</v>
      </c>
    </row>
    <row r="231" spans="1:4">
      <c r="A231">
        <v>230</v>
      </c>
      <c r="B231" t="s">
        <v>599</v>
      </c>
      <c r="C231" t="s">
        <v>745</v>
      </c>
      <c r="D231" t="s">
        <v>746</v>
      </c>
    </row>
    <row r="232" spans="1:4">
      <c r="A232">
        <v>231</v>
      </c>
      <c r="B232" t="s">
        <v>599</v>
      </c>
      <c r="C232" t="s">
        <v>1222</v>
      </c>
      <c r="D232" t="s">
        <v>1223</v>
      </c>
    </row>
    <row r="233" spans="1:4">
      <c r="A233">
        <v>232</v>
      </c>
      <c r="B233" t="s">
        <v>599</v>
      </c>
      <c r="C233" t="s">
        <v>750</v>
      </c>
      <c r="D233" t="s">
        <v>751</v>
      </c>
    </row>
    <row r="234" spans="1:4">
      <c r="A234">
        <v>233</v>
      </c>
      <c r="B234" t="s">
        <v>599</v>
      </c>
      <c r="C234" t="s">
        <v>1224</v>
      </c>
      <c r="D234" t="s">
        <v>1225</v>
      </c>
    </row>
    <row r="235" spans="1:4">
      <c r="A235">
        <v>234</v>
      </c>
      <c r="B235" t="s">
        <v>599</v>
      </c>
      <c r="C235" t="s">
        <v>668</v>
      </c>
      <c r="D235" t="s">
        <v>669</v>
      </c>
    </row>
    <row r="236" spans="1:4">
      <c r="A236">
        <v>235</v>
      </c>
      <c r="B236" t="s">
        <v>599</v>
      </c>
      <c r="C236" t="s">
        <v>624</v>
      </c>
      <c r="D236" t="s">
        <v>625</v>
      </c>
    </row>
    <row r="237" spans="1:4">
      <c r="A237">
        <v>236</v>
      </c>
      <c r="B237" t="s">
        <v>599</v>
      </c>
      <c r="C237" t="s">
        <v>791</v>
      </c>
      <c r="D237" t="s">
        <v>792</v>
      </c>
    </row>
    <row r="238" spans="1:4">
      <c r="A238">
        <v>237</v>
      </c>
      <c r="B238" t="s">
        <v>599</v>
      </c>
      <c r="C238" t="s">
        <v>613</v>
      </c>
      <c r="D238" t="s">
        <v>614</v>
      </c>
    </row>
    <row r="239" spans="1:4">
      <c r="A239">
        <v>238</v>
      </c>
      <c r="B239" t="s">
        <v>599</v>
      </c>
      <c r="C239" t="s">
        <v>629</v>
      </c>
      <c r="D239" t="s">
        <v>630</v>
      </c>
    </row>
    <row r="240" spans="1:4">
      <c r="A240">
        <v>239</v>
      </c>
      <c r="B240" t="s">
        <v>599</v>
      </c>
      <c r="C240" t="s">
        <v>1226</v>
      </c>
      <c r="D240" t="s">
        <v>1227</v>
      </c>
    </row>
    <row r="241" spans="1:4">
      <c r="A241">
        <v>240</v>
      </c>
      <c r="B241" t="s">
        <v>599</v>
      </c>
      <c r="C241" t="s">
        <v>599</v>
      </c>
      <c r="D241" t="s">
        <v>600</v>
      </c>
    </row>
    <row r="242" spans="1:4">
      <c r="A242">
        <v>241</v>
      </c>
      <c r="B242" t="s">
        <v>599</v>
      </c>
      <c r="C242" t="s">
        <v>697</v>
      </c>
      <c r="D242" t="s">
        <v>698</v>
      </c>
    </row>
    <row r="243" spans="1:4">
      <c r="A243">
        <v>242</v>
      </c>
      <c r="B243" t="s">
        <v>599</v>
      </c>
      <c r="C243" t="s">
        <v>784</v>
      </c>
      <c r="D243" t="s">
        <v>785</v>
      </c>
    </row>
    <row r="244" spans="1:4">
      <c r="A244">
        <v>243</v>
      </c>
      <c r="B244" t="s">
        <v>599</v>
      </c>
      <c r="C244" t="s">
        <v>607</v>
      </c>
      <c r="D244" t="s">
        <v>608</v>
      </c>
    </row>
    <row r="245" spans="1:4">
      <c r="A245">
        <v>244</v>
      </c>
      <c r="B245" t="s">
        <v>599</v>
      </c>
      <c r="C245" t="s">
        <v>699</v>
      </c>
      <c r="D245" t="s">
        <v>700</v>
      </c>
    </row>
    <row r="246" spans="1:4">
      <c r="A246">
        <v>245</v>
      </c>
      <c r="B246" t="s">
        <v>599</v>
      </c>
      <c r="C246" t="s">
        <v>740</v>
      </c>
      <c r="D246" t="s">
        <v>741</v>
      </c>
    </row>
    <row r="247" spans="1:4">
      <c r="A247">
        <v>246</v>
      </c>
      <c r="B247" t="s">
        <v>637</v>
      </c>
      <c r="C247" t="s">
        <v>1228</v>
      </c>
      <c r="D247" t="s">
        <v>1229</v>
      </c>
    </row>
    <row r="248" spans="1:4">
      <c r="A248">
        <v>247</v>
      </c>
      <c r="B248" t="s">
        <v>637</v>
      </c>
      <c r="C248" t="s">
        <v>1230</v>
      </c>
      <c r="D248" t="s">
        <v>1231</v>
      </c>
    </row>
    <row r="249" spans="1:4">
      <c r="A249">
        <v>248</v>
      </c>
      <c r="B249" t="s">
        <v>637</v>
      </c>
      <c r="C249" t="s">
        <v>1232</v>
      </c>
      <c r="D249" t="s">
        <v>1233</v>
      </c>
    </row>
    <row r="250" spans="1:4">
      <c r="A250">
        <v>249</v>
      </c>
      <c r="B250" t="s">
        <v>637</v>
      </c>
      <c r="C250" t="s">
        <v>840</v>
      </c>
      <c r="D250" t="s">
        <v>1234</v>
      </c>
    </row>
    <row r="251" spans="1:4">
      <c r="A251">
        <v>250</v>
      </c>
      <c r="B251" t="s">
        <v>637</v>
      </c>
      <c r="C251" t="s">
        <v>1235</v>
      </c>
      <c r="D251" t="s">
        <v>1236</v>
      </c>
    </row>
    <row r="252" spans="1:4">
      <c r="A252">
        <v>251</v>
      </c>
      <c r="B252" t="s">
        <v>637</v>
      </c>
      <c r="C252" t="s">
        <v>1237</v>
      </c>
      <c r="D252" t="s">
        <v>1238</v>
      </c>
    </row>
    <row r="253" spans="1:4">
      <c r="A253">
        <v>252</v>
      </c>
      <c r="B253" t="s">
        <v>637</v>
      </c>
      <c r="C253" t="s">
        <v>1239</v>
      </c>
      <c r="D253" t="s">
        <v>1240</v>
      </c>
    </row>
    <row r="254" spans="1:4">
      <c r="A254">
        <v>253</v>
      </c>
      <c r="B254" t="s">
        <v>637</v>
      </c>
      <c r="C254" t="s">
        <v>1241</v>
      </c>
      <c r="D254" t="s">
        <v>1242</v>
      </c>
    </row>
    <row r="255" spans="1:4">
      <c r="A255">
        <v>254</v>
      </c>
      <c r="B255" t="s">
        <v>637</v>
      </c>
      <c r="C255" t="s">
        <v>1243</v>
      </c>
      <c r="D255" t="s">
        <v>1244</v>
      </c>
    </row>
    <row r="256" spans="1:4">
      <c r="A256">
        <v>255</v>
      </c>
      <c r="B256" t="s">
        <v>637</v>
      </c>
      <c r="C256" t="s">
        <v>1245</v>
      </c>
      <c r="D256" t="s">
        <v>1246</v>
      </c>
    </row>
    <row r="257" spans="1:4">
      <c r="A257">
        <v>256</v>
      </c>
      <c r="B257" t="s">
        <v>637</v>
      </c>
      <c r="C257" t="s">
        <v>637</v>
      </c>
      <c r="D257" t="s">
        <v>638</v>
      </c>
    </row>
    <row r="258" spans="1:4">
      <c r="A258">
        <v>257</v>
      </c>
      <c r="B258" t="s">
        <v>637</v>
      </c>
      <c r="C258" t="s">
        <v>1247</v>
      </c>
      <c r="D258" t="s">
        <v>1248</v>
      </c>
    </row>
    <row r="259" spans="1:4">
      <c r="A259">
        <v>258</v>
      </c>
      <c r="B259" t="s">
        <v>637</v>
      </c>
      <c r="C259" t="s">
        <v>1249</v>
      </c>
      <c r="D259" t="s">
        <v>1250</v>
      </c>
    </row>
    <row r="260" spans="1:4">
      <c r="A260">
        <v>259</v>
      </c>
      <c r="B260" t="s">
        <v>637</v>
      </c>
      <c r="C260" t="s">
        <v>1251</v>
      </c>
      <c r="D260" t="s">
        <v>1252</v>
      </c>
    </row>
    <row r="261" spans="1:4">
      <c r="A261">
        <v>260</v>
      </c>
      <c r="B261" t="s">
        <v>673</v>
      </c>
      <c r="C261" t="s">
        <v>1253</v>
      </c>
      <c r="D261" t="s">
        <v>1254</v>
      </c>
    </row>
    <row r="262" spans="1:4">
      <c r="A262">
        <v>261</v>
      </c>
      <c r="B262" t="s">
        <v>673</v>
      </c>
      <c r="C262" t="s">
        <v>1255</v>
      </c>
      <c r="D262" t="s">
        <v>1256</v>
      </c>
    </row>
    <row r="263" spans="1:4">
      <c r="A263">
        <v>262</v>
      </c>
      <c r="B263" t="s">
        <v>673</v>
      </c>
      <c r="C263" t="s">
        <v>1257</v>
      </c>
      <c r="D263" t="s">
        <v>1258</v>
      </c>
    </row>
    <row r="264" spans="1:4">
      <c r="A264">
        <v>263</v>
      </c>
      <c r="B264" t="s">
        <v>673</v>
      </c>
      <c r="C264" t="s">
        <v>1259</v>
      </c>
      <c r="D264" t="s">
        <v>1260</v>
      </c>
    </row>
    <row r="265" spans="1:4">
      <c r="A265">
        <v>264</v>
      </c>
      <c r="B265" t="s">
        <v>673</v>
      </c>
      <c r="C265" t="s">
        <v>1261</v>
      </c>
      <c r="D265" t="s">
        <v>1262</v>
      </c>
    </row>
    <row r="266" spans="1:4">
      <c r="A266">
        <v>265</v>
      </c>
      <c r="B266" t="s">
        <v>673</v>
      </c>
      <c r="C266" t="s">
        <v>1263</v>
      </c>
      <c r="D266" t="s">
        <v>1264</v>
      </c>
    </row>
    <row r="267" spans="1:4">
      <c r="A267">
        <v>266</v>
      </c>
      <c r="B267" t="s">
        <v>673</v>
      </c>
      <c r="C267" t="s">
        <v>1265</v>
      </c>
      <c r="D267" t="s">
        <v>1266</v>
      </c>
    </row>
    <row r="268" spans="1:4">
      <c r="A268">
        <v>267</v>
      </c>
      <c r="B268" t="s">
        <v>673</v>
      </c>
      <c r="C268" t="s">
        <v>1267</v>
      </c>
      <c r="D268" t="s">
        <v>1268</v>
      </c>
    </row>
    <row r="269" spans="1:4">
      <c r="A269">
        <v>268</v>
      </c>
      <c r="B269" t="s">
        <v>673</v>
      </c>
      <c r="C269" t="s">
        <v>1269</v>
      </c>
      <c r="D269" t="s">
        <v>1270</v>
      </c>
    </row>
    <row r="270" spans="1:4">
      <c r="A270">
        <v>269</v>
      </c>
      <c r="B270" t="s">
        <v>673</v>
      </c>
      <c r="C270" t="s">
        <v>1271</v>
      </c>
      <c r="D270" t="s">
        <v>1272</v>
      </c>
    </row>
    <row r="271" spans="1:4">
      <c r="A271">
        <v>270</v>
      </c>
      <c r="B271" t="s">
        <v>673</v>
      </c>
      <c r="C271" t="s">
        <v>1273</v>
      </c>
      <c r="D271" t="s">
        <v>1274</v>
      </c>
    </row>
    <row r="272" spans="1:4">
      <c r="A272">
        <v>271</v>
      </c>
      <c r="B272" t="s">
        <v>673</v>
      </c>
      <c r="C272" t="s">
        <v>1275</v>
      </c>
      <c r="D272" t="s">
        <v>1276</v>
      </c>
    </row>
    <row r="273" spans="1:4">
      <c r="A273">
        <v>272</v>
      </c>
      <c r="B273" t="s">
        <v>673</v>
      </c>
      <c r="C273" t="s">
        <v>673</v>
      </c>
      <c r="D273" t="s">
        <v>674</v>
      </c>
    </row>
    <row r="274" spans="1:4">
      <c r="A274">
        <v>273</v>
      </c>
      <c r="B274" t="s">
        <v>673</v>
      </c>
      <c r="C274" t="s">
        <v>1277</v>
      </c>
      <c r="D274" t="s">
        <v>1278</v>
      </c>
    </row>
    <row r="275" spans="1:4">
      <c r="A275">
        <v>274</v>
      </c>
      <c r="B275" t="s">
        <v>673</v>
      </c>
      <c r="C275" t="s">
        <v>1279</v>
      </c>
      <c r="D275" t="s">
        <v>1280</v>
      </c>
    </row>
    <row r="276" spans="1:4">
      <c r="A276">
        <v>275</v>
      </c>
      <c r="B276" t="s">
        <v>812</v>
      </c>
      <c r="C276" t="s">
        <v>1281</v>
      </c>
      <c r="D276" t="s">
        <v>1282</v>
      </c>
    </row>
    <row r="277" spans="1:4">
      <c r="A277">
        <v>276</v>
      </c>
      <c r="B277" t="s">
        <v>812</v>
      </c>
      <c r="C277" t="s">
        <v>1283</v>
      </c>
      <c r="D277" t="s">
        <v>1284</v>
      </c>
    </row>
    <row r="278" spans="1:4">
      <c r="A278">
        <v>277</v>
      </c>
      <c r="B278" t="s">
        <v>812</v>
      </c>
      <c r="C278" t="s">
        <v>1285</v>
      </c>
      <c r="D278" t="s">
        <v>1286</v>
      </c>
    </row>
    <row r="279" spans="1:4">
      <c r="A279">
        <v>278</v>
      </c>
      <c r="B279" t="s">
        <v>812</v>
      </c>
      <c r="C279" t="s">
        <v>1287</v>
      </c>
      <c r="D279" t="s">
        <v>1288</v>
      </c>
    </row>
    <row r="280" spans="1:4">
      <c r="A280">
        <v>279</v>
      </c>
      <c r="B280" t="s">
        <v>812</v>
      </c>
      <c r="C280" t="s">
        <v>1289</v>
      </c>
      <c r="D280" t="s">
        <v>1290</v>
      </c>
    </row>
    <row r="281" spans="1:4">
      <c r="A281">
        <v>280</v>
      </c>
      <c r="B281" t="s">
        <v>812</v>
      </c>
      <c r="C281" t="s">
        <v>1291</v>
      </c>
      <c r="D281" t="s">
        <v>1292</v>
      </c>
    </row>
    <row r="282" spans="1:4">
      <c r="A282">
        <v>281</v>
      </c>
      <c r="B282" t="s">
        <v>812</v>
      </c>
      <c r="C282" t="s">
        <v>1293</v>
      </c>
      <c r="D282" t="s">
        <v>1294</v>
      </c>
    </row>
    <row r="283" spans="1:4">
      <c r="A283">
        <v>282</v>
      </c>
      <c r="B283" t="s">
        <v>812</v>
      </c>
      <c r="C283" t="s">
        <v>1295</v>
      </c>
      <c r="D283" t="s">
        <v>1296</v>
      </c>
    </row>
    <row r="284" spans="1:4">
      <c r="A284">
        <v>283</v>
      </c>
      <c r="B284" t="s">
        <v>812</v>
      </c>
      <c r="C284" t="s">
        <v>1297</v>
      </c>
      <c r="D284" t="s">
        <v>1298</v>
      </c>
    </row>
    <row r="285" spans="1:4">
      <c r="A285">
        <v>284</v>
      </c>
      <c r="B285" t="s">
        <v>812</v>
      </c>
      <c r="C285" t="s">
        <v>812</v>
      </c>
      <c r="D285" t="s">
        <v>813</v>
      </c>
    </row>
    <row r="286" spans="1:4">
      <c r="A286">
        <v>285</v>
      </c>
      <c r="B286" t="s">
        <v>812</v>
      </c>
      <c r="C286" t="s">
        <v>1299</v>
      </c>
      <c r="D286" t="s">
        <v>1300</v>
      </c>
    </row>
    <row r="287" spans="1:4">
      <c r="A287">
        <v>286</v>
      </c>
      <c r="B287" t="s">
        <v>718</v>
      </c>
      <c r="C287" t="s">
        <v>1301</v>
      </c>
      <c r="D287" t="s">
        <v>1302</v>
      </c>
    </row>
    <row r="288" spans="1:4">
      <c r="A288">
        <v>287</v>
      </c>
      <c r="B288" t="s">
        <v>718</v>
      </c>
      <c r="C288" t="s">
        <v>1303</v>
      </c>
      <c r="D288" t="s">
        <v>1304</v>
      </c>
    </row>
    <row r="289" spans="1:4">
      <c r="A289">
        <v>288</v>
      </c>
      <c r="B289" t="s">
        <v>718</v>
      </c>
      <c r="C289" t="s">
        <v>1305</v>
      </c>
      <c r="D289" t="s">
        <v>1306</v>
      </c>
    </row>
    <row r="290" spans="1:4">
      <c r="A290">
        <v>289</v>
      </c>
      <c r="B290" t="s">
        <v>718</v>
      </c>
      <c r="C290" t="s">
        <v>1307</v>
      </c>
      <c r="D290" t="s">
        <v>1308</v>
      </c>
    </row>
    <row r="291" spans="1:4">
      <c r="A291">
        <v>290</v>
      </c>
      <c r="B291" t="s">
        <v>718</v>
      </c>
      <c r="C291" t="s">
        <v>840</v>
      </c>
      <c r="D291" t="s">
        <v>1309</v>
      </c>
    </row>
    <row r="292" spans="1:4">
      <c r="A292">
        <v>291</v>
      </c>
      <c r="B292" t="s">
        <v>718</v>
      </c>
      <c r="C292" t="s">
        <v>1310</v>
      </c>
      <c r="D292" t="s">
        <v>1311</v>
      </c>
    </row>
    <row r="293" spans="1:4">
      <c r="A293">
        <v>292</v>
      </c>
      <c r="B293" t="s">
        <v>718</v>
      </c>
      <c r="C293" t="s">
        <v>1312</v>
      </c>
      <c r="D293" t="s">
        <v>1313</v>
      </c>
    </row>
    <row r="294" spans="1:4">
      <c r="A294">
        <v>293</v>
      </c>
      <c r="B294" t="s">
        <v>718</v>
      </c>
      <c r="C294" t="s">
        <v>1314</v>
      </c>
      <c r="D294" t="s">
        <v>1315</v>
      </c>
    </row>
    <row r="295" spans="1:4">
      <c r="A295">
        <v>294</v>
      </c>
      <c r="B295" t="s">
        <v>718</v>
      </c>
      <c r="C295" t="s">
        <v>1316</v>
      </c>
      <c r="D295" t="s">
        <v>1317</v>
      </c>
    </row>
    <row r="296" spans="1:4">
      <c r="A296">
        <v>295</v>
      </c>
      <c r="B296" t="s">
        <v>718</v>
      </c>
      <c r="C296" t="s">
        <v>1318</v>
      </c>
      <c r="D296" t="s">
        <v>1319</v>
      </c>
    </row>
    <row r="297" spans="1:4">
      <c r="A297">
        <v>296</v>
      </c>
      <c r="B297" t="s">
        <v>718</v>
      </c>
      <c r="C297" t="s">
        <v>1320</v>
      </c>
      <c r="D297" t="s">
        <v>1321</v>
      </c>
    </row>
    <row r="298" spans="1:4">
      <c r="A298">
        <v>297</v>
      </c>
      <c r="B298" t="s">
        <v>718</v>
      </c>
      <c r="C298" t="s">
        <v>1322</v>
      </c>
      <c r="D298" t="s">
        <v>1323</v>
      </c>
    </row>
    <row r="299" spans="1:4">
      <c r="A299">
        <v>298</v>
      </c>
      <c r="B299" t="s">
        <v>718</v>
      </c>
      <c r="C299" t="s">
        <v>1324</v>
      </c>
      <c r="D299" t="s">
        <v>1325</v>
      </c>
    </row>
    <row r="300" spans="1:4">
      <c r="A300">
        <v>299</v>
      </c>
      <c r="B300" t="s">
        <v>718</v>
      </c>
      <c r="C300" t="s">
        <v>1326</v>
      </c>
      <c r="D300" t="s">
        <v>1327</v>
      </c>
    </row>
    <row r="301" spans="1:4">
      <c r="A301">
        <v>300</v>
      </c>
      <c r="B301" t="s">
        <v>718</v>
      </c>
      <c r="C301" t="s">
        <v>1328</v>
      </c>
      <c r="D301" t="s">
        <v>1329</v>
      </c>
    </row>
    <row r="302" spans="1:4">
      <c r="A302">
        <v>301</v>
      </c>
      <c r="B302" t="s">
        <v>718</v>
      </c>
      <c r="C302" t="s">
        <v>718</v>
      </c>
      <c r="D302" t="s">
        <v>719</v>
      </c>
    </row>
    <row r="303" spans="1:4">
      <c r="A303">
        <v>302</v>
      </c>
      <c r="B303" t="s">
        <v>647</v>
      </c>
      <c r="C303" t="s">
        <v>1330</v>
      </c>
      <c r="D303" t="s">
        <v>1331</v>
      </c>
    </row>
    <row r="304" spans="1:4">
      <c r="A304">
        <v>303</v>
      </c>
      <c r="B304" t="s">
        <v>647</v>
      </c>
      <c r="C304" t="s">
        <v>1332</v>
      </c>
      <c r="D304" t="s">
        <v>1333</v>
      </c>
    </row>
    <row r="305" spans="1:4">
      <c r="A305">
        <v>304</v>
      </c>
      <c r="B305" t="s">
        <v>647</v>
      </c>
      <c r="C305" t="s">
        <v>902</v>
      </c>
      <c r="D305" t="s">
        <v>1334</v>
      </c>
    </row>
    <row r="306" spans="1:4">
      <c r="A306">
        <v>305</v>
      </c>
      <c r="B306" t="s">
        <v>647</v>
      </c>
      <c r="C306" t="s">
        <v>1335</v>
      </c>
      <c r="D306" t="s">
        <v>1336</v>
      </c>
    </row>
    <row r="307" spans="1:4">
      <c r="A307">
        <v>306</v>
      </c>
      <c r="B307" t="s">
        <v>647</v>
      </c>
      <c r="C307" t="s">
        <v>1337</v>
      </c>
      <c r="D307" t="s">
        <v>1338</v>
      </c>
    </row>
    <row r="308" spans="1:4">
      <c r="A308">
        <v>307</v>
      </c>
      <c r="B308" t="s">
        <v>647</v>
      </c>
      <c r="C308" t="s">
        <v>1339</v>
      </c>
      <c r="D308" t="s">
        <v>1340</v>
      </c>
    </row>
    <row r="309" spans="1:4">
      <c r="A309">
        <v>308</v>
      </c>
      <c r="B309" t="s">
        <v>647</v>
      </c>
      <c r="C309" t="s">
        <v>1341</v>
      </c>
      <c r="D309" t="s">
        <v>1342</v>
      </c>
    </row>
    <row r="310" spans="1:4">
      <c r="A310">
        <v>309</v>
      </c>
      <c r="B310" t="s">
        <v>647</v>
      </c>
      <c r="C310" t="s">
        <v>1343</v>
      </c>
      <c r="D310" t="s">
        <v>1344</v>
      </c>
    </row>
    <row r="311" spans="1:4">
      <c r="A311">
        <v>310</v>
      </c>
      <c r="B311" t="s">
        <v>647</v>
      </c>
      <c r="C311" t="s">
        <v>1172</v>
      </c>
      <c r="D311" t="s">
        <v>1345</v>
      </c>
    </row>
    <row r="312" spans="1:4">
      <c r="A312">
        <v>311</v>
      </c>
      <c r="B312" t="s">
        <v>647</v>
      </c>
      <c r="C312" t="s">
        <v>1174</v>
      </c>
      <c r="D312" t="s">
        <v>1346</v>
      </c>
    </row>
    <row r="313" spans="1:4">
      <c r="A313">
        <v>312</v>
      </c>
      <c r="B313" t="s">
        <v>647</v>
      </c>
      <c r="C313" t="s">
        <v>1347</v>
      </c>
      <c r="D313" t="s">
        <v>1348</v>
      </c>
    </row>
    <row r="314" spans="1:4">
      <c r="A314">
        <v>313</v>
      </c>
      <c r="B314" t="s">
        <v>647</v>
      </c>
      <c r="C314" t="s">
        <v>1349</v>
      </c>
      <c r="D314" t="s">
        <v>1350</v>
      </c>
    </row>
    <row r="315" spans="1:4">
      <c r="A315">
        <v>314</v>
      </c>
      <c r="B315" t="s">
        <v>647</v>
      </c>
      <c r="C315" t="s">
        <v>1351</v>
      </c>
      <c r="D315" t="s">
        <v>1352</v>
      </c>
    </row>
    <row r="316" spans="1:4">
      <c r="A316">
        <v>315</v>
      </c>
      <c r="B316" t="s">
        <v>647</v>
      </c>
      <c r="C316" t="s">
        <v>647</v>
      </c>
      <c r="D316" t="s">
        <v>648</v>
      </c>
    </row>
    <row r="317" spans="1:4">
      <c r="A317">
        <v>316</v>
      </c>
      <c r="B317" t="s">
        <v>647</v>
      </c>
      <c r="C317" t="s">
        <v>1353</v>
      </c>
      <c r="D317" t="s">
        <v>1354</v>
      </c>
    </row>
    <row r="318" spans="1:4">
      <c r="A318">
        <v>317</v>
      </c>
      <c r="B318" t="s">
        <v>621</v>
      </c>
      <c r="C318" t="s">
        <v>621</v>
      </c>
      <c r="D318" t="s">
        <v>622</v>
      </c>
    </row>
    <row r="319" spans="1:4">
      <c r="A319">
        <v>318</v>
      </c>
      <c r="B319" t="s">
        <v>777</v>
      </c>
      <c r="C319" t="s">
        <v>777</v>
      </c>
      <c r="D319" t="s">
        <v>778</v>
      </c>
    </row>
    <row r="320" spans="1:4">
      <c r="A320">
        <v>319</v>
      </c>
      <c r="B320" t="s">
        <v>615</v>
      </c>
      <c r="C320" t="s">
        <v>615</v>
      </c>
      <c r="D320" t="s">
        <v>616</v>
      </c>
    </row>
    <row r="321" spans="1:4">
      <c r="A321">
        <v>320</v>
      </c>
      <c r="B321" t="s">
        <v>652</v>
      </c>
      <c r="C321" t="s">
        <v>652</v>
      </c>
      <c r="D321" t="s">
        <v>653</v>
      </c>
    </row>
  </sheetData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2"/>
  <sheetViews>
    <sheetView showGridLines="0" topLeftCell="D31" zoomScaleNormal="100" workbookViewId="0">
      <selection activeCell="E57" sqref="E57"/>
    </sheetView>
  </sheetViews>
  <sheetFormatPr defaultRowHeight="11.25"/>
  <cols>
    <col min="1" max="1" width="29.85546875" style="135" hidden="1" customWidth="1"/>
    <col min="2" max="2" width="10.7109375" style="135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2" customWidth="1"/>
    <col min="10" max="16384" width="9.140625" style="27"/>
  </cols>
  <sheetData>
    <row r="1" spans="1:12" s="20" customFormat="1" ht="13.5" hidden="1" customHeight="1">
      <c r="A1" s="134"/>
      <c r="B1" s="135"/>
      <c r="F1" s="63">
        <v>26381312</v>
      </c>
      <c r="G1" s="21"/>
      <c r="I1" s="82"/>
      <c r="L1" s="149"/>
    </row>
    <row r="2" spans="1:12" s="20" customFormat="1" ht="12" hidden="1" customHeight="1">
      <c r="A2" s="134"/>
      <c r="B2" s="135"/>
      <c r="G2" s="21"/>
      <c r="I2" s="82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92" t="s">
        <v>553</v>
      </c>
      <c r="F5" s="392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5" t="s">
        <v>132</v>
      </c>
      <c r="G7" s="29"/>
    </row>
    <row r="8" spans="1:12" ht="3" customHeight="1">
      <c r="A8" s="136"/>
      <c r="D8" s="32"/>
      <c r="E8" s="30"/>
      <c r="F8" s="33"/>
      <c r="G8" s="34"/>
    </row>
    <row r="9" spans="1:12" ht="19.5">
      <c r="D9" s="28"/>
      <c r="E9" s="53" t="s">
        <v>206</v>
      </c>
      <c r="F9" s="81" t="s">
        <v>174</v>
      </c>
      <c r="G9" s="23"/>
    </row>
    <row r="10" spans="1:12" ht="3" customHeight="1">
      <c r="A10" s="136"/>
      <c r="D10" s="32"/>
      <c r="E10" s="30"/>
      <c r="F10" s="33"/>
      <c r="G10" s="34"/>
    </row>
    <row r="11" spans="1:12" ht="33.75">
      <c r="A11" s="135" t="s">
        <v>205</v>
      </c>
      <c r="D11" s="28"/>
      <c r="E11" s="53" t="s">
        <v>240</v>
      </c>
      <c r="F11" s="115" t="s">
        <v>47</v>
      </c>
      <c r="G11" s="23"/>
    </row>
    <row r="12" spans="1:12" ht="3" customHeight="1">
      <c r="A12" s="136"/>
      <c r="D12" s="32"/>
      <c r="E12" s="30"/>
      <c r="F12" s="33"/>
      <c r="G12" s="34"/>
    </row>
    <row r="13" spans="1:12" ht="20.100000000000001" customHeight="1">
      <c r="A13" s="137"/>
      <c r="D13" s="28"/>
      <c r="E13" s="53" t="s">
        <v>457</v>
      </c>
      <c r="F13" s="208">
        <v>2015</v>
      </c>
      <c r="G13" s="34"/>
    </row>
    <row r="14" spans="1:12" ht="3" customHeight="1">
      <c r="A14" s="136"/>
      <c r="D14" s="32"/>
      <c r="E14" s="30"/>
      <c r="F14" s="33"/>
      <c r="G14" s="34"/>
    </row>
    <row r="15" spans="1:12" ht="33.75">
      <c r="D15" s="28"/>
      <c r="E15" s="53" t="s">
        <v>137</v>
      </c>
      <c r="F15" s="11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4" t="s">
        <v>782</v>
      </c>
      <c r="G17" s="35"/>
      <c r="J17" s="43"/>
    </row>
    <row r="18" spans="1:10" ht="19.5">
      <c r="C18" s="36"/>
      <c r="D18" s="37"/>
      <c r="E18" s="76" t="s">
        <v>176</v>
      </c>
      <c r="F18" s="78"/>
      <c r="G18" s="35"/>
      <c r="J18" s="43"/>
    </row>
    <row r="19" spans="1:10" ht="19.5">
      <c r="C19" s="36"/>
      <c r="D19" s="37"/>
      <c r="E19" s="38" t="s">
        <v>10</v>
      </c>
      <c r="F19" s="44" t="s">
        <v>783</v>
      </c>
      <c r="G19" s="35"/>
      <c r="J19" s="43"/>
    </row>
    <row r="20" spans="1:10" ht="19.5">
      <c r="C20" s="36"/>
      <c r="D20" s="37"/>
      <c r="E20" s="38" t="s">
        <v>11</v>
      </c>
      <c r="F20" s="44" t="s">
        <v>620</v>
      </c>
      <c r="G20" s="35"/>
      <c r="H20" s="39"/>
      <c r="J20" s="43"/>
    </row>
    <row r="21" spans="1:10" ht="3.75" customHeight="1">
      <c r="A21" s="136"/>
      <c r="D21" s="32"/>
      <c r="E21" s="30"/>
      <c r="F21" s="33"/>
      <c r="G21" s="34"/>
    </row>
    <row r="22" spans="1:10" ht="22.5">
      <c r="D22" s="28"/>
      <c r="E22" s="38" t="s">
        <v>43</v>
      </c>
      <c r="F22" s="349" t="s">
        <v>589</v>
      </c>
      <c r="G22" s="23"/>
    </row>
    <row r="23" spans="1:10" ht="3.75" customHeight="1">
      <c r="A23" s="136"/>
      <c r="D23" s="32"/>
      <c r="E23" s="30"/>
      <c r="F23" s="33"/>
      <c r="G23" s="34"/>
    </row>
    <row r="24" spans="1:10" ht="20.100000000000001" customHeight="1">
      <c r="A24" s="136"/>
      <c r="D24" s="32"/>
      <c r="E24" s="53" t="s">
        <v>238</v>
      </c>
      <c r="F24" s="116" t="s">
        <v>177</v>
      </c>
      <c r="G24" s="34"/>
    </row>
    <row r="25" spans="1:10" ht="3" customHeight="1">
      <c r="A25" s="136"/>
      <c r="D25" s="32"/>
      <c r="E25" s="30"/>
      <c r="F25" s="33"/>
      <c r="G25" s="34"/>
    </row>
    <row r="26" spans="1:10" ht="33.75">
      <c r="A26" s="136"/>
      <c r="D26" s="32"/>
      <c r="E26" s="53" t="s">
        <v>263</v>
      </c>
      <c r="F26" s="115" t="s">
        <v>47</v>
      </c>
      <c r="G26" s="34"/>
    </row>
    <row r="27" spans="1:10" ht="3" customHeight="1">
      <c r="A27" s="136"/>
      <c r="D27" s="32"/>
      <c r="E27" s="30"/>
      <c r="F27" s="33"/>
      <c r="G27" s="34"/>
    </row>
    <row r="28" spans="1:10" ht="33.75">
      <c r="D28" s="28"/>
      <c r="E28" s="114" t="s">
        <v>264</v>
      </c>
      <c r="F28" s="112" t="s">
        <v>1459</v>
      </c>
      <c r="G28" s="23"/>
    </row>
    <row r="29" spans="1:10" ht="3" customHeight="1">
      <c r="A29" s="136"/>
      <c r="D29" s="32"/>
      <c r="E29" s="30"/>
      <c r="F29" s="33"/>
      <c r="G29" s="34"/>
    </row>
    <row r="30" spans="1:10" ht="33.75">
      <c r="A30" s="136"/>
      <c r="D30" s="32"/>
      <c r="E30" s="53" t="s">
        <v>265</v>
      </c>
      <c r="F30" s="115" t="s">
        <v>48</v>
      </c>
      <c r="G30" s="34"/>
    </row>
    <row r="31" spans="1:10" ht="3" customHeight="1">
      <c r="A31" s="136"/>
      <c r="D31" s="32"/>
      <c r="E31" s="30"/>
      <c r="F31" s="33"/>
      <c r="G31" s="34"/>
    </row>
    <row r="32" spans="1:10" ht="22.5">
      <c r="A32" s="136"/>
      <c r="D32" s="32"/>
      <c r="E32" s="53" t="s">
        <v>266</v>
      </c>
      <c r="F32" s="115" t="s">
        <v>47</v>
      </c>
      <c r="G32" s="34"/>
    </row>
    <row r="33" spans="1:7" ht="3" customHeight="1">
      <c r="A33" s="136"/>
      <c r="D33" s="32"/>
      <c r="E33" s="30"/>
      <c r="F33" s="33"/>
      <c r="G33" s="34"/>
    </row>
    <row r="34" spans="1:7" ht="45">
      <c r="A34" s="136" t="s">
        <v>272</v>
      </c>
      <c r="D34" s="32"/>
      <c r="E34" s="53" t="s">
        <v>267</v>
      </c>
      <c r="F34" s="115" t="s">
        <v>48</v>
      </c>
      <c r="G34" s="34"/>
    </row>
    <row r="35" spans="1:7">
      <c r="A35" s="136"/>
      <c r="D35" s="32"/>
      <c r="E35" s="30"/>
      <c r="F35" s="33"/>
      <c r="G35" s="34"/>
    </row>
    <row r="36" spans="1:7" ht="20.100000000000001" customHeight="1">
      <c r="A36" s="138"/>
      <c r="D36" s="23"/>
      <c r="F36" s="54" t="s">
        <v>44</v>
      </c>
      <c r="G36" s="34"/>
    </row>
    <row r="37" spans="1:7" ht="19.5">
      <c r="A37" s="138"/>
      <c r="B37" s="139"/>
      <c r="D37" s="41"/>
      <c r="E37" s="40" t="s">
        <v>39</v>
      </c>
      <c r="F37" s="348" t="s">
        <v>1355</v>
      </c>
      <c r="G37" s="34"/>
    </row>
    <row r="38" spans="1:7" ht="19.5">
      <c r="A38" s="138"/>
      <c r="B38" s="139"/>
      <c r="D38" s="41"/>
      <c r="E38" s="40" t="s">
        <v>40</v>
      </c>
      <c r="F38" s="348" t="s">
        <v>1355</v>
      </c>
      <c r="G38" s="34"/>
    </row>
    <row r="39" spans="1:7" ht="13.5" customHeight="1">
      <c r="D39" s="28"/>
      <c r="E39" s="30"/>
      <c r="F39" s="52"/>
      <c r="G39" s="23"/>
    </row>
    <row r="40" spans="1:7" ht="20.100000000000001" customHeight="1">
      <c r="A40" s="138"/>
      <c r="D40" s="23"/>
      <c r="F40" s="54" t="s">
        <v>139</v>
      </c>
      <c r="G40" s="34"/>
    </row>
    <row r="41" spans="1:7" ht="19.5">
      <c r="A41" s="138"/>
      <c r="B41" s="139"/>
      <c r="D41" s="41"/>
      <c r="E41" s="55" t="s">
        <v>54</v>
      </c>
      <c r="F41" s="42" t="s">
        <v>1356</v>
      </c>
      <c r="G41" s="34"/>
    </row>
    <row r="42" spans="1:7" ht="19.5">
      <c r="A42" s="138"/>
      <c r="B42" s="139"/>
      <c r="D42" s="41"/>
      <c r="E42" s="55" t="s">
        <v>138</v>
      </c>
      <c r="F42" s="348" t="s">
        <v>1357</v>
      </c>
      <c r="G42" s="34"/>
    </row>
    <row r="43" spans="1:7" ht="13.5" customHeight="1">
      <c r="D43" s="28"/>
      <c r="E43" s="30"/>
      <c r="F43" s="52"/>
      <c r="G43" s="23"/>
    </row>
    <row r="44" spans="1:7" ht="20.100000000000001" customHeight="1">
      <c r="A44" s="138"/>
      <c r="D44" s="23"/>
      <c r="F44" s="54" t="s">
        <v>140</v>
      </c>
      <c r="G44" s="34"/>
    </row>
    <row r="45" spans="1:7" ht="19.5">
      <c r="A45" s="138"/>
      <c r="B45" s="139"/>
      <c r="D45" s="41"/>
      <c r="E45" s="55" t="s">
        <v>54</v>
      </c>
      <c r="F45" s="42" t="s">
        <v>1358</v>
      </c>
      <c r="G45" s="34"/>
    </row>
    <row r="46" spans="1:7" ht="19.5">
      <c r="A46" s="138"/>
      <c r="B46" s="139"/>
      <c r="D46" s="41"/>
      <c r="E46" s="55" t="s">
        <v>138</v>
      </c>
      <c r="F46" s="348" t="s">
        <v>1359</v>
      </c>
      <c r="G46" s="34"/>
    </row>
    <row r="47" spans="1:7" ht="13.5" customHeight="1">
      <c r="D47" s="28"/>
      <c r="E47" s="30"/>
      <c r="F47" s="52"/>
      <c r="G47" s="23"/>
    </row>
    <row r="48" spans="1:7" ht="20.100000000000001" customHeight="1">
      <c r="A48" s="138"/>
      <c r="D48" s="23"/>
      <c r="F48" s="54" t="s">
        <v>141</v>
      </c>
      <c r="G48" s="34"/>
    </row>
    <row r="49" spans="1:7" ht="20.100000000000001" customHeight="1">
      <c r="A49" s="138"/>
      <c r="B49" s="139"/>
      <c r="D49" s="41"/>
      <c r="E49" s="40" t="s">
        <v>54</v>
      </c>
      <c r="F49" s="348" t="s">
        <v>1461</v>
      </c>
      <c r="G49" s="34"/>
    </row>
    <row r="50" spans="1:7" ht="20.100000000000001" customHeight="1">
      <c r="A50" s="138"/>
      <c r="B50" s="139"/>
      <c r="D50" s="41"/>
      <c r="E50" s="40" t="s">
        <v>55</v>
      </c>
      <c r="F50" s="348" t="s">
        <v>1462</v>
      </c>
      <c r="G50" s="34"/>
    </row>
    <row r="51" spans="1:7" ht="19.5">
      <c r="A51" s="138"/>
      <c r="B51" s="139"/>
      <c r="D51" s="41"/>
      <c r="E51" s="55" t="s">
        <v>138</v>
      </c>
      <c r="F51" s="348" t="s">
        <v>1360</v>
      </c>
      <c r="G51" s="34"/>
    </row>
    <row r="52" spans="1:7" ht="20.100000000000001" customHeight="1">
      <c r="A52" s="138"/>
      <c r="B52" s="139"/>
      <c r="D52" s="41"/>
      <c r="E52" s="40" t="s">
        <v>56</v>
      </c>
      <c r="F52" s="348" t="s">
        <v>1463</v>
      </c>
      <c r="G52" s="34"/>
    </row>
  </sheetData>
  <sheetProtection password="FA9C" sheet="1" objects="1" scenarios="1" formatColumns="0" formatRows="0"/>
  <dataConsolidate/>
  <customSheetViews>
    <customSheetView guid="{5E44D953-6EFA-4CA3-8CF5-63040BE3B29A}" showGridLines="0" hiddenRows="1" hiddenColumns="1" topLeftCell="D28">
      <selection activeCell="F13" sqref="F13"/>
      <pageMargins left="0.75" right="0.75" top="1" bottom="1" header="0.5" footer="0.5"/>
      <pageSetup paperSize="8" orientation="portrait" r:id="rId1"/>
      <headerFooter alignWithMargins="0"/>
    </customSheetView>
    <customSheetView guid="{3046FDBC-DFDB-496F-9246-3BEE5DF3F61A}" showGridLines="0" hiddenRows="1" hiddenColumns="1" topLeftCell="D28">
      <selection activeCell="F13" sqref="F13"/>
      <pageMargins left="0.75" right="0.75" top="1" bottom="1" header="0.5" footer="0.5"/>
      <pageSetup paperSize="8" orientation="portrait" r:id="rId2"/>
      <headerFooter alignWithMargins="0"/>
    </customSheetView>
    <customSheetView guid="{277EC687-3F02-4145-AE49-709C7BC93905}" showGridLines="0" hiddenRows="1" hiddenColumns="1" topLeftCell="D28">
      <selection activeCell="F13" sqref="F13"/>
      <pageMargins left="0.75" right="0.75" top="1" bottom="1" header="0.5" footer="0.5"/>
      <pageSetup paperSize="8" orientation="portrait" r:id="rId3"/>
      <headerFooter alignWithMargins="0"/>
    </customSheetView>
    <customSheetView guid="{42FF1CB5-C30D-4782-A9F2-9197745508E9}" showGridLines="0" hiddenRows="1" hiddenColumns="1" topLeftCell="D28">
      <selection activeCell="F13" sqref="F13"/>
      <pageMargins left="0.75" right="0.75" top="1" bottom="1" header="0.5" footer="0.5"/>
      <pageSetup paperSize="8" orientation="portrait" r:id="rId4"/>
      <headerFooter alignWithMargins="0"/>
    </customSheetView>
    <customSheetView guid="{F93E4943-D7DE-4FD5-B55B-996BB2575662}" showGridLines="0" hiddenRows="1" hiddenColumns="1" topLeftCell="D28">
      <selection activeCell="F13" sqref="F13"/>
      <pageMargins left="0.75" right="0.75" top="1" bottom="1" header="0.5" footer="0.5"/>
      <pageSetup paperSize="8" orientation="portrait" r:id="rId5"/>
      <headerFooter alignWithMargins="0"/>
    </customSheetView>
    <customSheetView guid="{2BFC22B2-D0E1-4EE1-8849-A4675BECC890}" showGridLines="0" hiddenRows="1" hiddenColumns="1" topLeftCell="D4">
      <selection activeCell="F13" sqref="F13"/>
      <pageMargins left="0.75" right="0.75" top="1" bottom="1" header="0.5" footer="0.5"/>
      <pageSetup paperSize="8" orientation="portrait" r:id="rId6"/>
      <headerFooter alignWithMargins="0"/>
    </customSheetView>
    <customSheetView guid="{4A3EB633-C3ED-4A1B-A2DB-2C67334D7535}" showGridLines="0" hiddenRows="1" hiddenColumns="1" topLeftCell="D28">
      <selection activeCell="F13" sqref="F13"/>
      <pageMargins left="0.75" right="0.75" top="1" bottom="1" header="0.5" footer="0.5"/>
      <pageSetup paperSize="8" orientation="portrait" r:id="rId7"/>
      <headerFooter alignWithMargins="0"/>
    </customSheetView>
    <customSheetView guid="{4ECD7521-225A-4D2A-8435-6ED6BB68D1D5}" showGridLines="0" hiddenRows="1" hiddenColumns="1" topLeftCell="D28">
      <selection activeCell="F13" sqref="F13"/>
      <pageMargins left="0.75" right="0.75" top="1" bottom="1" header="0.5" footer="0.5"/>
      <pageSetup paperSize="8" orientation="portrait" r:id="rId8"/>
      <headerFooter alignWithMargins="0"/>
    </customSheetView>
    <customSheetView guid="{34B54FDA-CE2C-45AC-BE2B-8E4FF6895BF7}" showGridLines="0" hiddenRows="1" hiddenColumns="1" topLeftCell="D28">
      <selection activeCell="H34" sqref="H34"/>
      <pageMargins left="0.75" right="0.75" top="1" bottom="1" header="0.5" footer="0.5"/>
      <pageSetup paperSize="8" orientation="portrait" r:id="rId9"/>
      <headerFooter alignWithMargins="0"/>
    </customSheetView>
    <customSheetView guid="{206CF4AC-71EC-4469-BF42-5CDC759CCDD5}" showGridLines="0" hiddenRows="1" hiddenColumns="1" topLeftCell="D28">
      <selection activeCell="H34" sqref="H34"/>
      <pageMargins left="0.75" right="0.75" top="1" bottom="1" header="0.5" footer="0.5"/>
      <pageSetup paperSize="8" orientation="portrait" r:id="rId10"/>
      <headerFooter alignWithMargins="0"/>
    </customSheetView>
  </customSheetViews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49:F52 F37:F38 F41:F42 F45:F46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 F15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1"/>
  <headerFooter alignWithMargins="0"/>
  <drawing r:id="rId1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E44D953-6EFA-4CA3-8CF5-63040BE3B29A}" showGridLines="0" state="veryHidden">
      <pageMargins left="0.7" right="0.7" top="0.75" bottom="0.75" header="0.3" footer="0.3"/>
    </customSheetView>
    <customSheetView guid="{3046FDBC-DFDB-496F-9246-3BEE5DF3F61A}" showGridLines="0" state="veryHidden">
      <pageMargins left="0.7" right="0.7" top="0.75" bottom="0.75" header="0.3" footer="0.3"/>
    </customSheetView>
    <customSheetView guid="{277EC687-3F02-4145-AE49-709C7BC93905}" showGridLines="0" state="veryHidden">
      <pageMargins left="0.7" right="0.7" top="0.75" bottom="0.75" header="0.3" footer="0.3"/>
    </customSheetView>
    <customSheetView guid="{42FF1CB5-C30D-4782-A9F2-9197745508E9}" showGridLines="0" state="veryHidden">
      <pageMargins left="0.7" right="0.7" top="0.75" bottom="0.75" header="0.3" footer="0.3"/>
    </customSheetView>
    <customSheetView guid="{F93E4943-D7DE-4FD5-B55B-996BB2575662}" showGridLines="0" state="veryHidden">
      <pageMargins left="0.7" right="0.7" top="0.75" bottom="0.75" header="0.3" footer="0.3"/>
    </customSheetView>
    <customSheetView guid="{2BFC22B2-D0E1-4EE1-8849-A4675BECC890}" showGridLines="0" state="veryHidden">
      <pageMargins left="0.7" right="0.7" top="0.75" bottom="0.75" header="0.3" footer="0.3"/>
    </customSheetView>
    <customSheetView guid="{4A3EB633-C3ED-4A1B-A2DB-2C67334D7535}" showGridLines="0" state="veryHidden">
      <pageMargins left="0.7" right="0.7" top="0.75" bottom="0.75" header="0.3" footer="0.3"/>
    </customSheetView>
    <customSheetView guid="{4ECD7521-225A-4D2A-8435-6ED6BB68D1D5}" showGridLines="0" state="veryHidden">
      <pageMargins left="0.7" right="0.7" top="0.75" bottom="0.75" header="0.3" footer="0.3"/>
    </customSheetView>
    <customSheetView guid="{34B54FDA-CE2C-45AC-BE2B-8E4FF6895BF7}" showGridLines="0" state="veryHidden">
      <pageMargins left="0.7" right="0.7" top="0.75" bottom="0.75" header="0.3" footer="0.3"/>
    </customSheetView>
    <customSheetView guid="{206CF4AC-71EC-4469-BF42-5CDC759CCDD5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zoomScaleNormal="100" workbookViewId="0"/>
  </sheetViews>
  <sheetFormatPr defaultRowHeight="12.75"/>
  <cols>
    <col min="1" max="16384" width="9.140625" style="205"/>
  </cols>
  <sheetData>
    <row r="12" spans="5:9">
      <c r="E12" s="205" t="s">
        <v>315</v>
      </c>
      <c r="G12" s="205" t="s">
        <v>59</v>
      </c>
      <c r="H12" s="205" t="s">
        <v>278</v>
      </c>
    </row>
    <row r="13" spans="5:9">
      <c r="H13" s="205" t="s">
        <v>278</v>
      </c>
      <c r="I13" s="205" t="s">
        <v>316</v>
      </c>
    </row>
  </sheetData>
  <customSheetViews>
    <customSheetView guid="{5E44D953-6EFA-4CA3-8CF5-63040BE3B29A}" showGridLines="0" state="veryHidden">
      <pageMargins left="0.75" right="0.75" top="1" bottom="1" header="0.5" footer="0.5"/>
      <headerFooter alignWithMargins="0"/>
    </customSheetView>
    <customSheetView guid="{3046FDBC-DFDB-496F-9246-3BEE5DF3F61A}" showGridLines="0" state="veryHidden">
      <pageMargins left="0.75" right="0.75" top="1" bottom="1" header="0.5" footer="0.5"/>
      <headerFooter alignWithMargins="0"/>
    </customSheetView>
    <customSheetView guid="{277EC687-3F02-4145-AE49-709C7BC93905}" showGridLines="0" state="veryHidden">
      <pageMargins left="0.75" right="0.75" top="1" bottom="1" header="0.5" footer="0.5"/>
      <headerFooter alignWithMargins="0"/>
    </customSheetView>
    <customSheetView guid="{42FF1CB5-C30D-4782-A9F2-9197745508E9}" showGridLines="0" state="veryHidden">
      <pageMargins left="0.75" right="0.75" top="1" bottom="1" header="0.5" footer="0.5"/>
      <headerFooter alignWithMargins="0"/>
    </customSheetView>
    <customSheetView guid="{F93E4943-D7DE-4FD5-B55B-996BB2575662}" showGridLines="0" state="veryHidden">
      <pageMargins left="0.75" right="0.75" top="1" bottom="1" header="0.5" footer="0.5"/>
      <headerFooter alignWithMargins="0"/>
    </customSheetView>
    <customSheetView guid="{2BFC22B2-D0E1-4EE1-8849-A4675BECC890}" showGridLines="0" state="veryHidden">
      <pageMargins left="0.75" right="0.75" top="1" bottom="1" header="0.5" footer="0.5"/>
      <headerFooter alignWithMargins="0"/>
    </customSheetView>
    <customSheetView guid="{4A3EB633-C3ED-4A1B-A2DB-2C67334D7535}" showGridLines="0" state="veryHidden">
      <pageMargins left="0.75" right="0.75" top="1" bottom="1" header="0.5" footer="0.5"/>
      <headerFooter alignWithMargins="0"/>
    </customSheetView>
    <customSheetView guid="{4ECD7521-225A-4D2A-8435-6ED6BB68D1D5}" showGridLines="0" state="veryHidden">
      <pageMargins left="0.75" right="0.75" top="1" bottom="1" header="0.5" footer="0.5"/>
      <headerFooter alignWithMargins="0"/>
    </customSheetView>
    <customSheetView guid="{34B54FDA-CE2C-45AC-BE2B-8E4FF6895BF7}" showGridLines="0" state="veryHidden">
      <pageMargins left="0.75" right="0.75" top="1" bottom="1" header="0.5" footer="0.5"/>
      <headerFooter alignWithMargins="0"/>
    </customSheetView>
    <customSheetView guid="{206CF4AC-71EC-4469-BF42-5CDC759CCDD5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9"/>
  <sheetViews>
    <sheetView showGridLines="0" topLeftCell="C3" zoomScaleNormal="100" workbookViewId="0">
      <selection activeCell="G24" sqref="G24"/>
    </sheetView>
  </sheetViews>
  <sheetFormatPr defaultColWidth="10.5703125" defaultRowHeight="14.25"/>
  <cols>
    <col min="1" max="1" width="9.140625" style="67" hidden="1" customWidth="1"/>
    <col min="2" max="2" width="9.140625" style="46" hidden="1" customWidth="1"/>
    <col min="3" max="3" width="3.7109375" style="71" customWidth="1"/>
    <col min="4" max="4" width="6.28515625" style="46" bestFit="1" customWidth="1"/>
    <col min="5" max="5" width="38.5703125" style="46" customWidth="1"/>
    <col min="6" max="6" width="6.7109375" style="46" customWidth="1"/>
    <col min="7" max="7" width="31.5703125" style="46" customWidth="1"/>
    <col min="8" max="8" width="9" style="46" customWidth="1"/>
    <col min="9" max="9" width="3.7109375" style="77" customWidth="1"/>
    <col min="10" max="16384" width="10.5703125" style="46"/>
  </cols>
  <sheetData>
    <row r="1" spans="1:9" ht="16.5" hidden="1" customHeight="1"/>
    <row r="2" spans="1:9" ht="16.5" hidden="1" customHeight="1"/>
    <row r="3" spans="1:9" ht="3" customHeight="1">
      <c r="C3" s="69"/>
      <c r="D3" s="47"/>
      <c r="E3" s="47"/>
      <c r="F3" s="47"/>
      <c r="G3" s="47"/>
      <c r="H3" s="48"/>
    </row>
    <row r="4" spans="1:9">
      <c r="C4" s="69"/>
      <c r="D4" s="396" t="s">
        <v>219</v>
      </c>
      <c r="E4" s="396"/>
      <c r="F4" s="396"/>
      <c r="G4" s="396"/>
      <c r="H4" s="396"/>
    </row>
    <row r="5" spans="1:9" ht="18.75" customHeight="1">
      <c r="C5" s="69"/>
      <c r="D5" s="397" t="str">
        <f>IF(org=0,"Не определено",org)</f>
        <v>ООО "Тюмень Водоканал"</v>
      </c>
      <c r="E5" s="397"/>
      <c r="F5" s="397"/>
      <c r="G5" s="397"/>
      <c r="H5" s="397"/>
    </row>
    <row r="6" spans="1:9" ht="3" customHeight="1">
      <c r="C6" s="69"/>
      <c r="D6" s="47"/>
      <c r="E6" s="51"/>
      <c r="F6" s="51"/>
      <c r="G6" s="51"/>
      <c r="H6" s="50"/>
    </row>
    <row r="7" spans="1:9" ht="20.100000000000001" customHeight="1">
      <c r="A7" s="84"/>
      <c r="C7" s="69"/>
      <c r="D7" s="47"/>
      <c r="E7" s="51"/>
      <c r="F7" s="398" t="s">
        <v>554</v>
      </c>
      <c r="G7" s="399"/>
      <c r="H7" s="399"/>
    </row>
    <row r="8" spans="1:9">
      <c r="A8" s="84"/>
      <c r="C8" s="69"/>
      <c r="D8" s="47"/>
      <c r="E8" s="85" t="s">
        <v>216</v>
      </c>
      <c r="F8" s="400">
        <v>1</v>
      </c>
      <c r="G8" s="401"/>
      <c r="H8" s="402"/>
    </row>
    <row r="9" spans="1:9">
      <c r="A9" s="84"/>
      <c r="C9" s="69"/>
      <c r="D9" s="47"/>
      <c r="E9" s="85" t="s">
        <v>217</v>
      </c>
      <c r="F9" s="403" t="s">
        <v>1361</v>
      </c>
      <c r="G9" s="404"/>
      <c r="H9" s="405"/>
    </row>
    <row r="10" spans="1:9" ht="3" customHeight="1">
      <c r="A10" s="84"/>
      <c r="C10" s="69"/>
      <c r="D10" s="47"/>
      <c r="E10" s="51"/>
      <c r="F10" s="51"/>
      <c r="G10" s="51"/>
      <c r="H10" s="50"/>
    </row>
    <row r="11" spans="1:9" ht="20.100000000000001" customHeight="1" thickBot="1">
      <c r="C11" s="69"/>
      <c r="D11" s="236" t="s">
        <v>59</v>
      </c>
      <c r="E11" s="237" t="s">
        <v>180</v>
      </c>
      <c r="F11" s="236" t="s">
        <v>59</v>
      </c>
      <c r="G11" s="237" t="s">
        <v>182</v>
      </c>
      <c r="H11" s="237" t="s">
        <v>181</v>
      </c>
    </row>
    <row r="12" spans="1:9" ht="12" customHeight="1" thickTop="1">
      <c r="C12" s="69"/>
      <c r="D12" s="235" t="s">
        <v>60</v>
      </c>
      <c r="E12" s="235" t="s">
        <v>5</v>
      </c>
      <c r="F12" s="235" t="s">
        <v>6</v>
      </c>
      <c r="G12" s="235" t="s">
        <v>7</v>
      </c>
      <c r="H12" s="235" t="s">
        <v>28</v>
      </c>
    </row>
    <row r="13" spans="1:9" ht="15" hidden="1" customHeight="1">
      <c r="A13" s="46"/>
      <c r="C13" s="69"/>
      <c r="D13" s="142">
        <v>0</v>
      </c>
      <c r="E13" s="143"/>
      <c r="F13" s="142">
        <v>0</v>
      </c>
      <c r="G13" s="143"/>
      <c r="H13" s="143"/>
    </row>
    <row r="14" spans="1:9" ht="15" customHeight="1">
      <c r="A14" s="46"/>
      <c r="C14" s="69"/>
      <c r="D14" s="393">
        <v>1</v>
      </c>
      <c r="E14" s="394" t="s">
        <v>615</v>
      </c>
      <c r="F14" s="233">
        <v>1</v>
      </c>
      <c r="G14" s="342" t="s">
        <v>615</v>
      </c>
      <c r="H14" s="285" t="s">
        <v>616</v>
      </c>
    </row>
    <row r="15" spans="1:9" ht="15" customHeight="1">
      <c r="A15" s="46"/>
      <c r="C15" s="69"/>
      <c r="D15" s="393"/>
      <c r="E15" s="395"/>
      <c r="F15" s="286"/>
      <c r="G15" s="247" t="s">
        <v>197</v>
      </c>
      <c r="H15" s="287"/>
      <c r="I15" s="46"/>
    </row>
    <row r="16" spans="1:9" ht="15" customHeight="1">
      <c r="A16" s="46"/>
      <c r="C16" s="69" t="s">
        <v>1362</v>
      </c>
      <c r="D16" s="393">
        <v>2</v>
      </c>
      <c r="E16" s="394" t="s">
        <v>599</v>
      </c>
      <c r="F16" s="233">
        <v>1</v>
      </c>
      <c r="G16" s="344" t="s">
        <v>599</v>
      </c>
      <c r="H16" s="285" t="s">
        <v>600</v>
      </c>
    </row>
    <row r="17" spans="1:9" ht="15" customHeight="1">
      <c r="A17" s="46"/>
      <c r="C17" s="69"/>
      <c r="D17" s="393"/>
      <c r="E17" s="395"/>
      <c r="F17" s="286"/>
      <c r="G17" s="247" t="s">
        <v>197</v>
      </c>
      <c r="H17" s="287"/>
      <c r="I17" s="46"/>
    </row>
    <row r="18" spans="1:9" ht="15" customHeight="1">
      <c r="A18" s="46"/>
      <c r="C18" s="69"/>
      <c r="D18" s="175"/>
      <c r="E18" s="173" t="s">
        <v>204</v>
      </c>
      <c r="F18" s="173"/>
      <c r="G18" s="173"/>
      <c r="H18" s="174"/>
    </row>
    <row r="19" spans="1:9" ht="11.25">
      <c r="C19" s="46"/>
      <c r="I19" s="46"/>
    </row>
  </sheetData>
  <sheetProtection password="FA9C" sheet="1" objects="1" scenarios="1" formatColumns="0" formatRows="0"/>
  <customSheetViews>
    <customSheetView guid="{5E44D953-6EFA-4CA3-8CF5-63040BE3B29A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3046FDBC-DFDB-496F-9246-3BEE5DF3F61A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277EC687-3F02-4145-AE49-709C7BC93905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42FF1CB5-C30D-4782-A9F2-9197745508E9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  <customSheetView guid="{F93E4943-D7DE-4FD5-B55B-996BB2575662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5"/>
      <headerFooter alignWithMargins="0"/>
    </customSheetView>
    <customSheetView guid="{2BFC22B2-D0E1-4EE1-8849-A4675BECC890}" showGridLines="0" fitToPage="1" hiddenRows="1" hiddenColumns="1" topLeftCell="C3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6"/>
      <headerFooter alignWithMargins="0"/>
    </customSheetView>
    <customSheetView guid="{4A3EB633-C3ED-4A1B-A2DB-2C67334D7535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7"/>
      <headerFooter alignWithMargins="0"/>
    </customSheetView>
    <customSheetView guid="{4ECD7521-225A-4D2A-8435-6ED6BB68D1D5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8"/>
      <headerFooter alignWithMargins="0"/>
    </customSheetView>
    <customSheetView guid="{34B54FDA-CE2C-45AC-BE2B-8E4FF6895BF7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9"/>
      <headerFooter alignWithMargins="0"/>
    </customSheetView>
    <customSheetView guid="{206CF4AC-71EC-4469-BF42-5CDC759CCDD5}" showGridLines="0" fitToPage="1" hiddenRows="1" hiddenColumns="1" topLeftCell="C6">
      <selection activeCell="E16" sqref="E16:E17"/>
      <pageMargins left="0" right="0" top="0" bottom="0" header="0" footer="0.78740157480314965"/>
      <printOptions horizontalCentered="1" verticalCentered="1"/>
      <pageSetup paperSize="9" fitToHeight="0" orientation="portrait" blackAndWhite="1" r:id="rId10"/>
      <headerFooter alignWithMargins="0"/>
    </customSheetView>
  </customSheetViews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</dataValidations>
  <printOptions horizontalCentered="1" verticalCentered="1"/>
  <pageMargins left="0" right="0" top="0" bottom="0" header="0" footer="0.78740157480314965"/>
  <pageSetup paperSize="9" fitToHeight="0" orientation="portrait" blackAndWhite="1" r:id="rId11"/>
  <headerFooter alignWithMargins="0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3"/>
  <sheetViews>
    <sheetView showGridLines="0" topLeftCell="C47" zoomScaleNormal="100" workbookViewId="0">
      <selection activeCell="G61" sqref="G61:G62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54.5703125" style="46" customWidth="1"/>
    <col min="6" max="6" width="15.28515625" style="46" bestFit="1" customWidth="1"/>
    <col min="7" max="7" width="20.85546875" style="46" customWidth="1"/>
    <col min="8" max="8" width="3.7109375" style="46" customWidth="1"/>
    <col min="9" max="16384" width="10.5703125" style="46"/>
  </cols>
  <sheetData>
    <row r="1" spans="1:8" hidden="1"/>
    <row r="2" spans="1:8" hidden="1"/>
    <row r="3" spans="1:8" hidden="1"/>
    <row r="4" spans="1:8" ht="12.6" customHeight="1">
      <c r="C4" s="47"/>
      <c r="D4" s="47"/>
      <c r="E4" s="47"/>
      <c r="F4" s="47"/>
      <c r="G4" s="339" t="s">
        <v>585</v>
      </c>
    </row>
    <row r="5" spans="1:8" ht="41.25" customHeight="1">
      <c r="C5" s="47"/>
      <c r="D5" s="407" t="s">
        <v>369</v>
      </c>
      <c r="E5" s="407"/>
      <c r="F5" s="407"/>
      <c r="G5" s="407"/>
    </row>
    <row r="6" spans="1:8" ht="12.75" customHeight="1">
      <c r="C6" s="47"/>
      <c r="D6" s="397" t="str">
        <f>IF(org=0,"Не определено",org)</f>
        <v>ООО "Тюмень Водоканал"</v>
      </c>
      <c r="E6" s="397"/>
      <c r="F6" s="397"/>
      <c r="G6" s="397"/>
    </row>
    <row r="7" spans="1:8" ht="3" customHeight="1">
      <c r="C7" s="47"/>
      <c r="D7" s="47"/>
      <c r="E7" s="118"/>
      <c r="F7" s="118"/>
      <c r="G7" s="117"/>
    </row>
    <row r="8" spans="1:8" ht="23.25" thickBot="1">
      <c r="D8" s="236" t="s">
        <v>59</v>
      </c>
      <c r="E8" s="237" t="s">
        <v>239</v>
      </c>
      <c r="F8" s="237" t="s">
        <v>276</v>
      </c>
      <c r="G8" s="237" t="s">
        <v>218</v>
      </c>
      <c r="H8" s="185"/>
    </row>
    <row r="9" spans="1:8" ht="12" thickTop="1">
      <c r="D9" s="238" t="s">
        <v>60</v>
      </c>
      <c r="E9" s="238" t="s">
        <v>5</v>
      </c>
      <c r="F9" s="238" t="s">
        <v>6</v>
      </c>
      <c r="G9" s="238" t="s">
        <v>7</v>
      </c>
      <c r="H9" s="180"/>
    </row>
    <row r="10" spans="1:8" ht="22.5">
      <c r="D10" s="239" t="s">
        <v>60</v>
      </c>
      <c r="E10" s="240" t="s">
        <v>306</v>
      </c>
      <c r="F10" s="241" t="s">
        <v>293</v>
      </c>
      <c r="G10" s="242">
        <f>SUM(G11:G13)</f>
        <v>683724.42537000007</v>
      </c>
      <c r="H10" s="185"/>
    </row>
    <row r="11" spans="1:8" hidden="1">
      <c r="D11" s="239" t="s">
        <v>292</v>
      </c>
      <c r="E11" s="243"/>
      <c r="F11" s="243"/>
      <c r="G11" s="244"/>
      <c r="H11" s="185"/>
    </row>
    <row r="12" spans="1:8" ht="22.5">
      <c r="A12" s="341"/>
      <c r="C12" s="71"/>
      <c r="D12" s="338" t="s">
        <v>592</v>
      </c>
      <c r="E12" s="166" t="s">
        <v>589</v>
      </c>
      <c r="F12" s="162" t="s">
        <v>293</v>
      </c>
      <c r="G12" s="207">
        <f>+'[2]показатели (факт)'!$D$10</f>
        <v>683724.42537000007</v>
      </c>
      <c r="H12" s="165"/>
    </row>
    <row r="13" spans="1:8" s="184" customFormat="1" ht="15" customHeight="1">
      <c r="A13" s="151"/>
      <c r="B13" s="133"/>
      <c r="C13" s="186"/>
      <c r="D13" s="245"/>
      <c r="E13" s="246" t="s">
        <v>288</v>
      </c>
      <c r="F13" s="247"/>
      <c r="G13" s="248"/>
      <c r="H13" s="183"/>
    </row>
    <row r="14" spans="1:8" ht="22.5">
      <c r="D14" s="239" t="s">
        <v>5</v>
      </c>
      <c r="E14" s="240" t="s">
        <v>277</v>
      </c>
      <c r="F14" s="241" t="s">
        <v>293</v>
      </c>
      <c r="G14" s="242">
        <f>SUM(G15:G16)+SUM(G19:G26)+G29+G32+G34+G36</f>
        <v>811749.0208399999</v>
      </c>
      <c r="H14" s="185"/>
    </row>
    <row r="15" spans="1:8" ht="22.5">
      <c r="D15" s="239" t="s">
        <v>486</v>
      </c>
      <c r="E15" s="249" t="s">
        <v>557</v>
      </c>
      <c r="F15" s="241" t="s">
        <v>293</v>
      </c>
      <c r="G15" s="250">
        <f>+'[2]показатели (факт)'!$D13</f>
        <v>0</v>
      </c>
      <c r="H15" s="160"/>
    </row>
    <row r="16" spans="1:8" ht="22.5">
      <c r="D16" s="239" t="s">
        <v>487</v>
      </c>
      <c r="E16" s="251" t="s">
        <v>279</v>
      </c>
      <c r="F16" s="241" t="s">
        <v>293</v>
      </c>
      <c r="G16" s="250">
        <f>+'[2]показатели (факт)'!$D14</f>
        <v>110954.82267000002</v>
      </c>
      <c r="H16" s="160"/>
    </row>
    <row r="17" spans="4:8" ht="22.5">
      <c r="D17" s="239" t="s">
        <v>505</v>
      </c>
      <c r="E17" s="252" t="s">
        <v>296</v>
      </c>
      <c r="F17" s="241" t="s">
        <v>294</v>
      </c>
      <c r="G17" s="250">
        <f>+G16/G18</f>
        <v>3.5227244864169567</v>
      </c>
      <c r="H17" s="185"/>
    </row>
    <row r="18" spans="4:8" ht="15" customHeight="1">
      <c r="D18" s="239" t="s">
        <v>518</v>
      </c>
      <c r="E18" s="253" t="s">
        <v>562</v>
      </c>
      <c r="F18" s="241" t="s">
        <v>297</v>
      </c>
      <c r="G18" s="254">
        <f>('[3]Свод эл 2015 12мес'!$AN$31+'[3]Свод эл 2015 12мес'!$AR$81)/1000</f>
        <v>31496.877799505321</v>
      </c>
      <c r="H18" s="185"/>
    </row>
    <row r="19" spans="4:8" ht="22.5">
      <c r="D19" s="239" t="s">
        <v>488</v>
      </c>
      <c r="E19" s="249" t="s">
        <v>473</v>
      </c>
      <c r="F19" s="241" t="s">
        <v>293</v>
      </c>
      <c r="G19" s="250">
        <f>+'[2]показатели (факт)'!$D17</f>
        <v>3120.9411299999997</v>
      </c>
      <c r="H19" s="185"/>
    </row>
    <row r="20" spans="4:8" ht="22.5">
      <c r="D20" s="239" t="s">
        <v>489</v>
      </c>
      <c r="E20" s="251" t="s">
        <v>280</v>
      </c>
      <c r="F20" s="241" t="s">
        <v>293</v>
      </c>
      <c r="G20" s="250">
        <f>+'[2]показатели (факт)'!$D18</f>
        <v>77215.06180000001</v>
      </c>
      <c r="H20" s="185"/>
    </row>
    <row r="21" spans="4:8" ht="22.5">
      <c r="D21" s="239" t="s">
        <v>490</v>
      </c>
      <c r="E21" s="251" t="s">
        <v>281</v>
      </c>
      <c r="F21" s="241" t="s">
        <v>293</v>
      </c>
      <c r="G21" s="250">
        <f>+'[2]показатели (факт)'!$D19</f>
        <v>22247.788069999999</v>
      </c>
      <c r="H21" s="185"/>
    </row>
    <row r="22" spans="4:8" ht="22.5">
      <c r="D22" s="239" t="s">
        <v>491</v>
      </c>
      <c r="E22" s="251" t="s">
        <v>282</v>
      </c>
      <c r="F22" s="241" t="s">
        <v>293</v>
      </c>
      <c r="G22" s="250">
        <f>+'[2]показатели (факт)'!$D20</f>
        <v>76974.82349000001</v>
      </c>
      <c r="H22" s="160"/>
    </row>
    <row r="23" spans="4:8" ht="22.5">
      <c r="D23" s="239" t="s">
        <v>492</v>
      </c>
      <c r="E23" s="251" t="s">
        <v>283</v>
      </c>
      <c r="F23" s="241" t="s">
        <v>293</v>
      </c>
      <c r="G23" s="250">
        <f>+'[2]показатели (факт)'!$D21</f>
        <v>19486.387480000001</v>
      </c>
      <c r="H23" s="160"/>
    </row>
    <row r="24" spans="4:8" ht="22.5">
      <c r="D24" s="239" t="s">
        <v>493</v>
      </c>
      <c r="E24" s="251" t="s">
        <v>284</v>
      </c>
      <c r="F24" s="241" t="s">
        <v>293</v>
      </c>
      <c r="G24" s="250">
        <f>+'[2]показатели (факт)'!$D22</f>
        <v>14986.095959999999</v>
      </c>
      <c r="H24" s="160"/>
    </row>
    <row r="25" spans="4:8" ht="22.5">
      <c r="D25" s="239" t="s">
        <v>494</v>
      </c>
      <c r="E25" s="249" t="s">
        <v>472</v>
      </c>
      <c r="F25" s="241" t="s">
        <v>293</v>
      </c>
      <c r="G25" s="250">
        <f>+'[2]показатели (факт)'!$D23</f>
        <v>126650.43942000001</v>
      </c>
      <c r="H25" s="160"/>
    </row>
    <row r="26" spans="4:8" ht="22.5">
      <c r="D26" s="239" t="s">
        <v>495</v>
      </c>
      <c r="E26" s="251" t="s">
        <v>305</v>
      </c>
      <c r="F26" s="241" t="s">
        <v>293</v>
      </c>
      <c r="G26" s="250">
        <f>+'[2]показатели (факт)'!$D24</f>
        <v>96449.30866000001</v>
      </c>
      <c r="H26" s="185"/>
    </row>
    <row r="27" spans="4:8">
      <c r="D27" s="239" t="s">
        <v>519</v>
      </c>
      <c r="E27" s="252" t="s">
        <v>302</v>
      </c>
      <c r="F27" s="241" t="s">
        <v>293</v>
      </c>
      <c r="G27" s="250">
        <f>+'[2]показатели (факт)'!$D25</f>
        <v>0</v>
      </c>
      <c r="H27" s="160"/>
    </row>
    <row r="28" spans="4:8">
      <c r="D28" s="239" t="s">
        <v>520</v>
      </c>
      <c r="E28" s="252" t="s">
        <v>303</v>
      </c>
      <c r="F28" s="241" t="s">
        <v>293</v>
      </c>
      <c r="G28" s="250">
        <f>+'[2]показатели (факт)'!$D26</f>
        <v>0</v>
      </c>
      <c r="H28" s="160"/>
    </row>
    <row r="29" spans="4:8" ht="22.5">
      <c r="D29" s="239" t="s">
        <v>496</v>
      </c>
      <c r="E29" s="251" t="s">
        <v>304</v>
      </c>
      <c r="F29" s="241" t="s">
        <v>293</v>
      </c>
      <c r="G29" s="250">
        <f>+'[2]показатели (факт)'!$D27</f>
        <v>126732.69667999996</v>
      </c>
      <c r="H29" s="185"/>
    </row>
    <row r="30" spans="4:8">
      <c r="D30" s="239" t="s">
        <v>506</v>
      </c>
      <c r="E30" s="252" t="s">
        <v>302</v>
      </c>
      <c r="F30" s="241" t="s">
        <v>293</v>
      </c>
      <c r="G30" s="250">
        <f>+'[2]показатели (факт)'!$D28</f>
        <v>0</v>
      </c>
      <c r="H30" s="160"/>
    </row>
    <row r="31" spans="4:8">
      <c r="D31" s="239" t="s">
        <v>507</v>
      </c>
      <c r="E31" s="252" t="s">
        <v>303</v>
      </c>
      <c r="F31" s="241" t="s">
        <v>293</v>
      </c>
      <c r="G31" s="250">
        <f>+'[2]показатели (факт)'!$D29</f>
        <v>0</v>
      </c>
      <c r="H31" s="160"/>
    </row>
    <row r="32" spans="4:8" ht="22.5">
      <c r="D32" s="239" t="s">
        <v>497</v>
      </c>
      <c r="E32" s="251" t="s">
        <v>299</v>
      </c>
      <c r="F32" s="241" t="s">
        <v>293</v>
      </c>
      <c r="G32" s="250">
        <f>+'[2]показатели (факт)'!$D30</f>
        <v>23274.748780000002</v>
      </c>
      <c r="H32" s="160"/>
    </row>
    <row r="33" spans="1:8" ht="45">
      <c r="D33" s="239" t="s">
        <v>498</v>
      </c>
      <c r="E33" s="252" t="s">
        <v>301</v>
      </c>
      <c r="F33" s="241" t="s">
        <v>271</v>
      </c>
      <c r="G33" s="255" t="s">
        <v>291</v>
      </c>
      <c r="H33" s="160"/>
    </row>
    <row r="34" spans="1:8" ht="33.75">
      <c r="A34" s="216"/>
      <c r="D34" s="239" t="s">
        <v>499</v>
      </c>
      <c r="E34" s="251" t="s">
        <v>508</v>
      </c>
      <c r="F34" s="241" t="s">
        <v>293</v>
      </c>
      <c r="G34" s="250">
        <f>+'[2]показатели (факт)'!$D32</f>
        <v>0</v>
      </c>
      <c r="H34" s="160"/>
    </row>
    <row r="35" spans="1:8" ht="45">
      <c r="A35" s="216"/>
      <c r="D35" s="239" t="s">
        <v>500</v>
      </c>
      <c r="E35" s="252" t="s">
        <v>301</v>
      </c>
      <c r="F35" s="241" t="s">
        <v>271</v>
      </c>
      <c r="G35" s="255" t="s">
        <v>291</v>
      </c>
      <c r="H35" s="160"/>
    </row>
    <row r="36" spans="1:8" ht="78.75">
      <c r="D36" s="239" t="s">
        <v>501</v>
      </c>
      <c r="E36" s="251" t="s">
        <v>513</v>
      </c>
      <c r="F36" s="241" t="s">
        <v>293</v>
      </c>
      <c r="G36" s="242">
        <f>SUM(G37:G52)</f>
        <v>113655.90669999999</v>
      </c>
      <c r="H36" s="160"/>
    </row>
    <row r="37" spans="1:8" hidden="1">
      <c r="A37" s="204"/>
      <c r="D37" s="239" t="s">
        <v>521</v>
      </c>
      <c r="E37" s="243"/>
      <c r="F37" s="243"/>
      <c r="G37" s="244"/>
      <c r="H37" s="185"/>
    </row>
    <row r="38" spans="1:8" ht="15">
      <c r="A38" s="343"/>
      <c r="C38" s="71" t="s">
        <v>1362</v>
      </c>
      <c r="D38" s="338" t="s">
        <v>1363</v>
      </c>
      <c r="E38" s="214" t="s">
        <v>1368</v>
      </c>
      <c r="F38" s="162" t="s">
        <v>293</v>
      </c>
      <c r="G38" s="207">
        <f>+'[2]показатели (факт)'!$D36</f>
        <v>5180.4642300000005</v>
      </c>
      <c r="H38" s="165"/>
    </row>
    <row r="39" spans="1:8" ht="15">
      <c r="A39" s="343"/>
      <c r="C39" s="71" t="s">
        <v>1362</v>
      </c>
      <c r="D39" s="338" t="s">
        <v>1364</v>
      </c>
      <c r="E39" s="214" t="s">
        <v>1369</v>
      </c>
      <c r="F39" s="162" t="s">
        <v>293</v>
      </c>
      <c r="G39" s="207">
        <f>+'[2]показатели (факт)'!$D37</f>
        <v>3364.4336799999996</v>
      </c>
      <c r="H39" s="165"/>
    </row>
    <row r="40" spans="1:8" ht="15">
      <c r="A40" s="343"/>
      <c r="C40" s="71" t="s">
        <v>1362</v>
      </c>
      <c r="D40" s="338" t="s">
        <v>1365</v>
      </c>
      <c r="E40" s="214" t="s">
        <v>1431</v>
      </c>
      <c r="F40" s="162" t="s">
        <v>293</v>
      </c>
      <c r="G40" s="207">
        <f>+'[2]показатели (факт)'!$D38</f>
        <v>10137.74014</v>
      </c>
      <c r="H40" s="165"/>
    </row>
    <row r="41" spans="1:8" ht="15">
      <c r="A41" s="343"/>
      <c r="C41" s="71" t="s">
        <v>1362</v>
      </c>
      <c r="D41" s="338" t="s">
        <v>1366</v>
      </c>
      <c r="E41" s="214" t="s">
        <v>1432</v>
      </c>
      <c r="F41" s="162" t="s">
        <v>293</v>
      </c>
      <c r="G41" s="207">
        <f>+'[2]показатели (факт)'!$D39</f>
        <v>145.21644000000001</v>
      </c>
      <c r="H41" s="165"/>
    </row>
    <row r="42" spans="1:8" ht="15">
      <c r="A42" s="363"/>
      <c r="C42" s="71" t="s">
        <v>1362</v>
      </c>
      <c r="D42" s="338" t="s">
        <v>1421</v>
      </c>
      <c r="E42" s="214" t="s">
        <v>1433</v>
      </c>
      <c r="F42" s="162" t="s">
        <v>293</v>
      </c>
      <c r="G42" s="207">
        <f>+'[2]показатели (факт)'!$D40</f>
        <v>8412.9095600000001</v>
      </c>
      <c r="H42" s="165"/>
    </row>
    <row r="43" spans="1:8" ht="45">
      <c r="A43" s="363"/>
      <c r="C43" s="71" t="s">
        <v>1362</v>
      </c>
      <c r="D43" s="338" t="s">
        <v>1422</v>
      </c>
      <c r="E43" s="214" t="s">
        <v>1434</v>
      </c>
      <c r="F43" s="162" t="s">
        <v>293</v>
      </c>
      <c r="G43" s="207">
        <f>+'[2]показатели (факт)'!$D41</f>
        <v>802.42170999999996</v>
      </c>
      <c r="H43" s="165"/>
    </row>
    <row r="44" spans="1:8" ht="15">
      <c r="A44" s="363"/>
      <c r="C44" s="71" t="s">
        <v>1362</v>
      </c>
      <c r="D44" s="338" t="s">
        <v>1423</v>
      </c>
      <c r="E44" s="214" t="s">
        <v>1435</v>
      </c>
      <c r="F44" s="162" t="s">
        <v>293</v>
      </c>
      <c r="G44" s="207">
        <f>+'[2]показатели (факт)'!$D42</f>
        <v>12012.809389999999</v>
      </c>
      <c r="H44" s="165"/>
    </row>
    <row r="45" spans="1:8" ht="15">
      <c r="A45" s="363"/>
      <c r="C45" s="71" t="s">
        <v>1362</v>
      </c>
      <c r="D45" s="338" t="s">
        <v>1424</v>
      </c>
      <c r="E45" s="214" t="s">
        <v>1436</v>
      </c>
      <c r="F45" s="162" t="s">
        <v>293</v>
      </c>
      <c r="G45" s="207">
        <f>+'[2]показатели (факт)'!$D43</f>
        <v>850.49387000000002</v>
      </c>
      <c r="H45" s="165"/>
    </row>
    <row r="46" spans="1:8" ht="15">
      <c r="A46" s="363"/>
      <c r="C46" s="71" t="s">
        <v>1362</v>
      </c>
      <c r="D46" s="338" t="s">
        <v>1425</v>
      </c>
      <c r="E46" s="214" t="s">
        <v>1437</v>
      </c>
      <c r="F46" s="162" t="s">
        <v>293</v>
      </c>
      <c r="G46" s="207">
        <f>+'[2]показатели (факт)'!$D44</f>
        <v>3593.2972400000003</v>
      </c>
      <c r="H46" s="165"/>
    </row>
    <row r="47" spans="1:8" ht="15">
      <c r="A47" s="363"/>
      <c r="C47" s="71" t="s">
        <v>1362</v>
      </c>
      <c r="D47" s="338" t="s">
        <v>1426</v>
      </c>
      <c r="E47" s="214" t="s">
        <v>1438</v>
      </c>
      <c r="F47" s="162" t="s">
        <v>293</v>
      </c>
      <c r="G47" s="207">
        <f>+'[2]показатели (факт)'!$D45</f>
        <v>359.38062000000002</v>
      </c>
      <c r="H47" s="165"/>
    </row>
    <row r="48" spans="1:8" ht="15">
      <c r="A48" s="363"/>
      <c r="C48" s="71" t="s">
        <v>1362</v>
      </c>
      <c r="D48" s="338" t="s">
        <v>1427</v>
      </c>
      <c r="E48" s="214" t="s">
        <v>1439</v>
      </c>
      <c r="F48" s="162" t="s">
        <v>293</v>
      </c>
      <c r="G48" s="207">
        <f>+'[2]показатели (факт)'!$D46</f>
        <v>35487.682740000004</v>
      </c>
      <c r="H48" s="165"/>
    </row>
    <row r="49" spans="1:8" ht="33.75">
      <c r="A49" s="363"/>
      <c r="C49" s="71" t="s">
        <v>1362</v>
      </c>
      <c r="D49" s="338" t="s">
        <v>1428</v>
      </c>
      <c r="E49" s="214" t="s">
        <v>1440</v>
      </c>
      <c r="F49" s="162" t="s">
        <v>293</v>
      </c>
      <c r="G49" s="207">
        <f>+'[2]показатели (факт)'!$D47</f>
        <v>1864.5538499999941</v>
      </c>
      <c r="H49" s="165"/>
    </row>
    <row r="50" spans="1:8" ht="15">
      <c r="A50" s="363"/>
      <c r="C50" s="71" t="s">
        <v>1362</v>
      </c>
      <c r="D50" s="338" t="s">
        <v>1429</v>
      </c>
      <c r="E50" s="214" t="s">
        <v>1441</v>
      </c>
      <c r="F50" s="162" t="s">
        <v>293</v>
      </c>
      <c r="G50" s="207">
        <f>+'[2]показатели (факт)'!$D48</f>
        <v>0</v>
      </c>
      <c r="H50" s="165"/>
    </row>
    <row r="51" spans="1:8" ht="15">
      <c r="A51" s="363"/>
      <c r="C51" s="71" t="s">
        <v>1362</v>
      </c>
      <c r="D51" s="338" t="s">
        <v>1430</v>
      </c>
      <c r="E51" s="214" t="s">
        <v>1367</v>
      </c>
      <c r="F51" s="162" t="s">
        <v>293</v>
      </c>
      <c r="G51" s="207">
        <f>+'[2]показатели (факт)'!$D49</f>
        <v>31444.503229999995</v>
      </c>
      <c r="H51" s="165"/>
    </row>
    <row r="52" spans="1:8" ht="15" customHeight="1">
      <c r="A52" s="204"/>
      <c r="D52" s="245"/>
      <c r="E52" s="256" t="s">
        <v>453</v>
      </c>
      <c r="F52" s="247"/>
      <c r="G52" s="248"/>
      <c r="H52" s="185"/>
    </row>
    <row r="53" spans="1:8" ht="22.5">
      <c r="D53" s="239" t="s">
        <v>6</v>
      </c>
      <c r="E53" s="240" t="s">
        <v>298</v>
      </c>
      <c r="F53" s="241" t="s">
        <v>293</v>
      </c>
      <c r="G53" s="250">
        <f>+'[2]показатели (факт)'!$D$51</f>
        <v>-43147.085359999684</v>
      </c>
      <c r="H53" s="185"/>
    </row>
    <row r="54" spans="1:8" ht="33.75">
      <c r="D54" s="239" t="s">
        <v>509</v>
      </c>
      <c r="E54" s="251" t="s">
        <v>514</v>
      </c>
      <c r="F54" s="241" t="s">
        <v>293</v>
      </c>
      <c r="G54" s="250">
        <v>13111.68</v>
      </c>
      <c r="H54" s="185"/>
    </row>
    <row r="55" spans="1:8" ht="33.75">
      <c r="D55" s="239" t="s">
        <v>7</v>
      </c>
      <c r="E55" s="240" t="s">
        <v>584</v>
      </c>
      <c r="F55" s="241" t="s">
        <v>293</v>
      </c>
      <c r="G55" s="250">
        <f>G56</f>
        <v>21667.084409999999</v>
      </c>
      <c r="H55" s="185"/>
    </row>
    <row r="56" spans="1:8">
      <c r="D56" s="239" t="s">
        <v>510</v>
      </c>
      <c r="E56" s="251" t="s">
        <v>515</v>
      </c>
      <c r="F56" s="241" t="s">
        <v>293</v>
      </c>
      <c r="G56" s="250">
        <v>21667.084409999999</v>
      </c>
      <c r="H56" s="185"/>
    </row>
    <row r="57" spans="1:8">
      <c r="A57" s="216"/>
      <c r="D57" s="239" t="s">
        <v>511</v>
      </c>
      <c r="E57" s="251" t="s">
        <v>300</v>
      </c>
      <c r="F57" s="241" t="s">
        <v>293</v>
      </c>
      <c r="G57" s="250">
        <v>0</v>
      </c>
      <c r="H57" s="185"/>
    </row>
    <row r="58" spans="1:8" ht="22.5">
      <c r="A58" s="231"/>
      <c r="D58" s="239" t="s">
        <v>28</v>
      </c>
      <c r="E58" s="240" t="s">
        <v>558</v>
      </c>
      <c r="F58" s="241" t="s">
        <v>293</v>
      </c>
      <c r="G58" s="250">
        <f>+List02_p1-List02_p3</f>
        <v>-128024.59546999983</v>
      </c>
      <c r="H58" s="185"/>
    </row>
    <row r="59" spans="1:8" ht="22.5">
      <c r="A59" s="216"/>
      <c r="D59" s="239" t="s">
        <v>29</v>
      </c>
      <c r="E59" s="240" t="s">
        <v>512</v>
      </c>
      <c r="F59" s="241" t="s">
        <v>293</v>
      </c>
      <c r="G59" s="250">
        <f>+List02_p1-List02_p3</f>
        <v>-128024.59546999983</v>
      </c>
      <c r="H59" s="185"/>
    </row>
    <row r="60" spans="1:8" ht="33.75">
      <c r="D60" s="239" t="s">
        <v>154</v>
      </c>
      <c r="E60" s="240" t="s">
        <v>516</v>
      </c>
      <c r="F60" s="241" t="s">
        <v>271</v>
      </c>
      <c r="G60" s="257" t="s">
        <v>1460</v>
      </c>
      <c r="H60" s="185"/>
    </row>
    <row r="61" spans="1:8" ht="22.5">
      <c r="D61" s="239" t="s">
        <v>155</v>
      </c>
      <c r="E61" s="240" t="s">
        <v>559</v>
      </c>
      <c r="F61" s="241" t="s">
        <v>362</v>
      </c>
      <c r="G61" s="254">
        <f>51104.244497-G62+[1]ПП!$AV$128</f>
        <v>50484.615836045479</v>
      </c>
      <c r="H61" s="185"/>
    </row>
    <row r="62" spans="1:8" ht="33.75">
      <c r="D62" s="239" t="s">
        <v>184</v>
      </c>
      <c r="E62" s="240" t="s">
        <v>560</v>
      </c>
      <c r="F62" s="241" t="s">
        <v>362</v>
      </c>
      <c r="G62" s="254">
        <v>723.55133000000001</v>
      </c>
      <c r="H62" s="160"/>
    </row>
    <row r="63" spans="1:8" ht="22.5">
      <c r="D63" s="239" t="s">
        <v>185</v>
      </c>
      <c r="E63" s="240" t="s">
        <v>561</v>
      </c>
      <c r="F63" s="241" t="s">
        <v>362</v>
      </c>
      <c r="G63" s="254">
        <v>67342.840999999986</v>
      </c>
      <c r="H63" s="160"/>
    </row>
    <row r="64" spans="1:8" ht="35.25" customHeight="1">
      <c r="D64" s="239" t="s">
        <v>186</v>
      </c>
      <c r="E64" s="240" t="s">
        <v>285</v>
      </c>
      <c r="F64" s="241" t="s">
        <v>295</v>
      </c>
      <c r="G64" s="250">
        <v>463</v>
      </c>
      <c r="H64" s="160"/>
    </row>
    <row r="65" spans="1:8" ht="3.75" hidden="1" customHeight="1">
      <c r="A65" s="231"/>
      <c r="D65" s="239" t="s">
        <v>187</v>
      </c>
      <c r="E65" s="240" t="s">
        <v>555</v>
      </c>
      <c r="F65" s="346" t="s">
        <v>595</v>
      </c>
      <c r="G65" s="347"/>
      <c r="H65" s="185"/>
    </row>
    <row r="66" spans="1:8" ht="3.75" hidden="1" customHeight="1">
      <c r="A66" s="231"/>
      <c r="D66" s="239" t="s">
        <v>188</v>
      </c>
      <c r="E66" s="240" t="s">
        <v>556</v>
      </c>
      <c r="F66" s="346" t="s">
        <v>595</v>
      </c>
      <c r="G66" s="347"/>
      <c r="H66" s="185"/>
    </row>
    <row r="67" spans="1:8" ht="15" customHeight="1">
      <c r="D67" s="258">
        <f>IF(region_name="Липецкая область",14,12)</f>
        <v>12</v>
      </c>
      <c r="E67" s="240" t="s">
        <v>12</v>
      </c>
      <c r="F67" s="241" t="s">
        <v>271</v>
      </c>
      <c r="G67" s="350" t="s">
        <v>1442</v>
      </c>
      <c r="H67" s="160"/>
    </row>
    <row r="68" spans="1:8" ht="15" customHeight="1">
      <c r="D68" s="259"/>
      <c r="E68" s="259"/>
      <c r="F68" s="259"/>
      <c r="G68" s="259"/>
    </row>
    <row r="69" spans="1:8" ht="11.25" customHeight="1">
      <c r="D69" s="191"/>
      <c r="E69" s="191"/>
      <c r="F69" s="191"/>
      <c r="G69" s="191"/>
      <c r="H69" s="180"/>
    </row>
    <row r="70" spans="1:8" ht="15" customHeight="1">
      <c r="D70" s="181" t="s">
        <v>286</v>
      </c>
      <c r="E70" s="406" t="s">
        <v>287</v>
      </c>
      <c r="F70" s="406"/>
      <c r="G70" s="406"/>
    </row>
    <row r="71" spans="1:8" ht="15" customHeight="1">
      <c r="A71" s="216"/>
      <c r="D71" s="181"/>
      <c r="E71" s="406" t="s">
        <v>523</v>
      </c>
      <c r="F71" s="406"/>
      <c r="G71" s="406"/>
    </row>
    <row r="72" spans="1:8" ht="48.75" customHeight="1">
      <c r="D72" s="203" t="s">
        <v>307</v>
      </c>
      <c r="E72" s="408" t="s">
        <v>522</v>
      </c>
      <c r="F72" s="408"/>
      <c r="G72" s="408"/>
    </row>
    <row r="73" spans="1:8">
      <c r="E73" s="406"/>
      <c r="F73" s="406"/>
      <c r="G73" s="406"/>
    </row>
  </sheetData>
  <sheetProtection password="FA9C" sheet="1" objects="1" scenarios="1" formatColumns="0" formatRows="0"/>
  <dataConsolidate/>
  <customSheetViews>
    <customSheetView guid="{5E44D953-6EFA-4CA3-8CF5-63040BE3B29A}" showGridLines="0" fitToPage="1" hiddenRows="1" hiddenColumns="1" topLeftCell="C44">
      <selection activeCell="G52" sqref="G52"/>
      <pageMargins left="0" right="0" top="0" bottom="0" header="0" footer="0.78740157480314965"/>
      <printOptions horizontalCentered="1" verticalCentered="1"/>
      <pageSetup paperSize="9" scale="56" fitToHeight="0" orientation="portrait" blackAndWhite="1" r:id="rId1"/>
      <headerFooter alignWithMargins="0"/>
    </customSheetView>
    <customSheetView guid="{3046FDBC-DFDB-496F-9246-3BEE5DF3F61A}" showGridLines="0" fitToPage="1" hiddenRows="1" hiddenColumns="1" topLeftCell="C41">
      <selection activeCell="G50" sqref="G50"/>
      <pageMargins left="0" right="0" top="0" bottom="0" header="0" footer="0.78740157480314965"/>
      <printOptions horizontalCentered="1" verticalCentered="1"/>
      <pageSetup paperSize="9" scale="56" fitToHeight="0" orientation="portrait" blackAndWhite="1" r:id="rId2"/>
      <headerFooter alignWithMargins="0"/>
    </customSheetView>
    <customSheetView guid="{277EC687-3F02-4145-AE49-709C7BC93905}" showGridLines="0" fitToPage="1" hiddenRows="1" hiddenColumns="1" topLeftCell="C6">
      <selection activeCell="G19" sqref="G19"/>
      <pageMargins left="0" right="0" top="0" bottom="0" header="0" footer="0.78740157480314965"/>
      <printOptions horizontalCentered="1" verticalCentered="1"/>
      <pageSetup paperSize="9" scale="56" fitToHeight="0" orientation="portrait" blackAndWhite="1" r:id="rId3"/>
      <headerFooter alignWithMargins="0"/>
    </customSheetView>
    <customSheetView guid="{42FF1CB5-C30D-4782-A9F2-9197745508E9}" showGridLines="0" fitToPage="1" hiddenRows="1" hiddenColumns="1" topLeftCell="C24">
      <selection activeCell="G50" sqref="G50"/>
      <pageMargins left="0" right="0" top="0" bottom="0" header="0" footer="0.78740157480314965"/>
      <printOptions horizontalCentered="1" verticalCentered="1"/>
      <pageSetup paperSize="9" scale="56" fitToHeight="0" orientation="portrait" blackAndWhite="1" r:id="rId4"/>
      <headerFooter alignWithMargins="0"/>
    </customSheetView>
    <customSheetView guid="{F93E4943-D7DE-4FD5-B55B-996BB2575662}" showGridLines="0" fitToPage="1" hiddenRows="1" hiddenColumns="1" topLeftCell="C24">
      <selection activeCell="G50" sqref="G50"/>
      <pageMargins left="0" right="0" top="0" bottom="0" header="0" footer="0.78740157480314965"/>
      <printOptions horizontalCentered="1" verticalCentered="1"/>
      <pageSetup paperSize="9" scale="56" fitToHeight="0" orientation="portrait" blackAndWhite="1" r:id="rId5"/>
      <headerFooter alignWithMargins="0"/>
    </customSheetView>
    <customSheetView guid="{2BFC22B2-D0E1-4EE1-8849-A4675BECC890}" showGridLines="0" fitToPage="1" hiddenRows="1" hiddenColumns="1" topLeftCell="C36">
      <selection activeCell="G53" sqref="G53"/>
      <pageMargins left="0" right="0" top="0" bottom="0" header="0" footer="0.78740157480314965"/>
      <printOptions horizontalCentered="1" verticalCentered="1"/>
      <pageSetup paperSize="9" scale="56" fitToHeight="0" orientation="portrait" blackAndWhite="1" r:id="rId6"/>
      <headerFooter alignWithMargins="0"/>
    </customSheetView>
    <customSheetView guid="{4A3EB633-C3ED-4A1B-A2DB-2C67334D7535}" showGridLines="0" fitToPage="1" hiddenRows="1" hiddenColumns="1" topLeftCell="C36">
      <selection activeCell="J54" sqref="J54"/>
      <pageMargins left="0" right="0" top="0" bottom="0" header="0" footer="0.78740157480314965"/>
      <printOptions horizontalCentered="1" verticalCentered="1"/>
      <pageSetup paperSize="9" scale="56" fitToHeight="0" orientation="portrait" blackAndWhite="1" r:id="rId7"/>
      <headerFooter alignWithMargins="0"/>
    </customSheetView>
    <customSheetView guid="{4ECD7521-225A-4D2A-8435-6ED6BB68D1D5}" showGridLines="0" fitToPage="1" hiddenRows="1" hiddenColumns="1" topLeftCell="C4">
      <selection activeCell="G51" sqref="G51"/>
      <pageMargins left="0" right="0" top="0" bottom="0" header="0" footer="0.78740157480314965"/>
      <printOptions horizontalCentered="1" verticalCentered="1"/>
      <pageSetup paperSize="9" scale="56" fitToHeight="0" orientation="portrait" blackAndWhite="1" r:id="rId8"/>
      <headerFooter alignWithMargins="0"/>
    </customSheetView>
    <customSheetView guid="{34B54FDA-CE2C-45AC-BE2B-8E4FF6895BF7}" showGridLines="0" fitToPage="1" hiddenRows="1" hiddenColumns="1" topLeftCell="C4">
      <selection activeCell="G53" sqref="G53"/>
      <pageMargins left="0" right="0" top="0" bottom="0" header="0" footer="0.78740157480314965"/>
      <printOptions horizontalCentered="1" verticalCentered="1"/>
      <pageSetup paperSize="9" scale="56" fitToHeight="0" orientation="portrait" blackAndWhite="1" r:id="rId9"/>
      <headerFooter alignWithMargins="0"/>
    </customSheetView>
    <customSheetView guid="{206CF4AC-71EC-4469-BF42-5CDC759CCDD5}" showGridLines="0" fitToPage="1" hiddenRows="1" hiddenColumns="1" topLeftCell="C35">
      <selection activeCell="G44" sqref="G44"/>
      <pageMargins left="0" right="0" top="0" bottom="0" header="0" footer="0.78740157480314965"/>
      <printOptions horizontalCentered="1" verticalCentered="1"/>
      <pageSetup paperSize="9" scale="56" fitToHeight="0" orientation="portrait" blackAndWhite="1" r:id="rId10"/>
      <headerFooter alignWithMargins="0"/>
    </customSheetView>
  </customSheetViews>
  <mergeCells count="6">
    <mergeCell ref="E70:G70"/>
    <mergeCell ref="D5:G5"/>
    <mergeCell ref="D6:G6"/>
    <mergeCell ref="E72:G72"/>
    <mergeCell ref="E73:G73"/>
    <mergeCell ref="E71:G71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G65:G67 E12 E38:E51">
      <formula1>900</formula1>
    </dataValidation>
    <dataValidation type="decimal" allowBlank="1" showErrorMessage="1" errorTitle="Ошибка" error="Допускается ввод только неотрицательных чисел!" sqref="G15:G32 G61:G64 G34 G12 G57 G54 G38:G5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только действительных чисел!" sqref="G55:G56 G58: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3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://www.vodokanal.info/about/information/2015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1"/>
  <headerFooter alignWithMargins="0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29.7109375" style="46" customWidth="1"/>
    <col min="6" max="6" width="3.7109375" style="46" customWidth="1"/>
    <col min="7" max="7" width="5.42578125" style="46" customWidth="1"/>
    <col min="8" max="8" width="24.5703125" style="46" bestFit="1" customWidth="1"/>
    <col min="9" max="9" width="24.42578125" style="46" customWidth="1"/>
    <col min="10" max="10" width="3.7109375" style="46" customWidth="1"/>
    <col min="11" max="11" width="6.28515625" style="46" bestFit="1" customWidth="1"/>
    <col min="12" max="12" width="25.85546875" style="46" customWidth="1"/>
    <col min="13" max="16" width="18.7109375" style="46" customWidth="1"/>
    <col min="17" max="17" width="3.7109375" style="46" customWidth="1"/>
    <col min="18" max="16384" width="10.5703125" style="46"/>
  </cols>
  <sheetData>
    <row r="1" spans="1:16" hidden="1"/>
    <row r="2" spans="1:16" hidden="1"/>
    <row r="3" spans="1:16" hidden="1"/>
    <row r="4" spans="1:16" ht="12.6" customHeight="1">
      <c r="C4" s="47"/>
      <c r="D4" s="47"/>
      <c r="E4" s="47"/>
      <c r="F4" s="47"/>
      <c r="G4" s="47"/>
      <c r="H4" s="47"/>
      <c r="I4" s="339" t="s">
        <v>586</v>
      </c>
      <c r="J4" s="48"/>
      <c r="K4" s="48"/>
    </row>
    <row r="5" spans="1:16" ht="17.100000000000001" customHeight="1">
      <c r="C5" s="47"/>
      <c r="D5" s="407" t="s">
        <v>314</v>
      </c>
      <c r="E5" s="407"/>
      <c r="F5" s="407"/>
      <c r="G5" s="407"/>
      <c r="H5" s="407"/>
      <c r="I5" s="407"/>
      <c r="J5" s="189"/>
      <c r="K5" s="189"/>
    </row>
    <row r="6" spans="1:16" ht="12.75" customHeight="1">
      <c r="C6" s="47"/>
      <c r="D6" s="397" t="str">
        <f>IF(org=0,"Не определено",org)</f>
        <v>ООО "Тюмень Водоканал"</v>
      </c>
      <c r="E6" s="397"/>
      <c r="F6" s="397"/>
      <c r="G6" s="397"/>
      <c r="H6" s="397"/>
      <c r="I6" s="397"/>
      <c r="J6" s="176"/>
      <c r="K6" s="176"/>
    </row>
    <row r="7" spans="1:16" ht="3" customHeight="1">
      <c r="C7" s="47"/>
      <c r="D7" s="47"/>
      <c r="E7" s="118"/>
      <c r="F7" s="118"/>
      <c r="G7" s="118"/>
      <c r="H7" s="118"/>
      <c r="I7" s="117"/>
      <c r="J7" s="117"/>
      <c r="K7" s="117"/>
    </row>
    <row r="8" spans="1:16" ht="34.5" thickBot="1">
      <c r="D8" s="236" t="s">
        <v>59</v>
      </c>
      <c r="E8" s="236" t="s">
        <v>315</v>
      </c>
      <c r="F8" s="236"/>
      <c r="G8" s="236" t="s">
        <v>59</v>
      </c>
      <c r="H8" s="236" t="s">
        <v>278</v>
      </c>
      <c r="I8" s="236" t="s">
        <v>316</v>
      </c>
      <c r="J8" s="236"/>
      <c r="K8" s="236" t="s">
        <v>59</v>
      </c>
      <c r="L8" s="236" t="s">
        <v>317</v>
      </c>
      <c r="M8" s="236" t="s">
        <v>318</v>
      </c>
      <c r="N8" s="236" t="s">
        <v>319</v>
      </c>
      <c r="O8" s="236" t="s">
        <v>320</v>
      </c>
      <c r="P8" s="236" t="s">
        <v>321</v>
      </c>
    </row>
    <row r="9" spans="1:16" ht="12" thickTop="1">
      <c r="D9" s="56" t="s">
        <v>60</v>
      </c>
      <c r="E9" s="56" t="s">
        <v>5</v>
      </c>
      <c r="F9" s="56"/>
      <c r="G9" s="56" t="s">
        <v>6</v>
      </c>
      <c r="H9" s="56" t="s">
        <v>7</v>
      </c>
      <c r="I9" s="56" t="s">
        <v>28</v>
      </c>
      <c r="J9" s="56"/>
      <c r="K9" s="56" t="s">
        <v>29</v>
      </c>
      <c r="L9" s="56" t="s">
        <v>154</v>
      </c>
      <c r="M9" s="56" t="s">
        <v>155</v>
      </c>
      <c r="N9" s="56" t="s">
        <v>184</v>
      </c>
      <c r="O9" s="56" t="s">
        <v>185</v>
      </c>
      <c r="P9" s="56" t="s">
        <v>186</v>
      </c>
    </row>
    <row r="10" spans="1:16" ht="26.25" hidden="1" customHeight="1">
      <c r="D10" s="219"/>
      <c r="E10" s="409" t="s">
        <v>524</v>
      </c>
      <c r="F10" s="410"/>
      <c r="G10" s="410"/>
      <c r="H10" s="410"/>
      <c r="I10" s="410"/>
      <c r="J10" s="410"/>
      <c r="K10" s="410"/>
      <c r="L10" s="410"/>
      <c r="M10" s="410"/>
      <c r="N10" s="411"/>
      <c r="O10" s="187">
        <f>List02_costs_OPS</f>
        <v>23274.748780000002</v>
      </c>
      <c r="P10" s="172"/>
    </row>
    <row r="11" spans="1:16" hidden="1">
      <c r="D11" s="188" t="s">
        <v>368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</row>
    <row r="12" spans="1:16" ht="15" hidden="1" customHeight="1">
      <c r="D12" s="175"/>
      <c r="E12" s="164" t="s">
        <v>258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1:16" ht="26.25" hidden="1" customHeight="1">
      <c r="A13" s="216"/>
      <c r="D13" s="219"/>
      <c r="E13" s="409" t="s">
        <v>525</v>
      </c>
      <c r="F13" s="410"/>
      <c r="G13" s="410"/>
      <c r="H13" s="410"/>
      <c r="I13" s="410"/>
      <c r="J13" s="410"/>
      <c r="K13" s="410"/>
      <c r="L13" s="410"/>
      <c r="M13" s="410"/>
      <c r="N13" s="411"/>
      <c r="O13" s="187">
        <f>List02_costs_PH</f>
        <v>0</v>
      </c>
      <c r="P13" s="172"/>
    </row>
    <row r="14" spans="1:16" hidden="1">
      <c r="A14" s="216"/>
      <c r="D14" s="188" t="s">
        <v>368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5" spans="1:16" ht="15" hidden="1" customHeight="1">
      <c r="A15" s="216"/>
      <c r="D15" s="175"/>
      <c r="E15" s="164" t="s">
        <v>258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ht="3" customHeight="1"/>
    <row r="17" spans="4:7">
      <c r="D17" s="181" t="s">
        <v>286</v>
      </c>
      <c r="E17" s="168" t="s">
        <v>287</v>
      </c>
    </row>
    <row r="18" spans="4:7" ht="12.75" customHeight="1">
      <c r="E18" s="220" t="s">
        <v>526</v>
      </c>
      <c r="F18" s="168"/>
      <c r="G18" s="168"/>
    </row>
  </sheetData>
  <sheetProtection password="FA9C" sheet="1" objects="1" scenarios="1" formatColumns="0" formatRows="0"/>
  <customSheetViews>
    <customSheetView guid="{5E44D953-6EFA-4CA3-8CF5-63040BE3B29A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3046FDBC-DFDB-496F-9246-3BEE5DF3F61A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277EC687-3F02-4145-AE49-709C7BC93905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42FF1CB5-C30D-4782-A9F2-9197745508E9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  <customSheetView guid="{F93E4943-D7DE-4FD5-B55B-996BB2575662}" showGridLines="0" hiddenRows="1" hiddenColumns="1" state="veryHidden" topLeftCell="C4">
      <pageMargins left="0.7" right="0.7" top="0.75" bottom="0.75" header="0.3" footer="0.3"/>
      <pageSetup paperSize="9" orientation="portrait" verticalDpi="0" r:id="rId5"/>
    </customSheetView>
    <customSheetView guid="{2BFC22B2-D0E1-4EE1-8849-A4675BECC890}" showGridLines="0" hiddenRows="1" hiddenColumns="1" state="veryHidden" topLeftCell="C4">
      <pageMargins left="0.7" right="0.7" top="0.75" bottom="0.75" header="0.3" footer="0.3"/>
      <pageSetup paperSize="9" orientation="portrait" verticalDpi="0" r:id="rId6"/>
    </customSheetView>
    <customSheetView guid="{4A3EB633-C3ED-4A1B-A2DB-2C67334D7535}" showGridLines="0" hiddenRows="1" hiddenColumns="1" state="veryHidden" topLeftCell="C4">
      <pageMargins left="0.7" right="0.7" top="0.75" bottom="0.75" header="0.3" footer="0.3"/>
      <pageSetup paperSize="9" orientation="portrait" verticalDpi="0" r:id="rId7"/>
    </customSheetView>
    <customSheetView guid="{4ECD7521-225A-4D2A-8435-6ED6BB68D1D5}" showGridLines="0" hiddenRows="1" hiddenColumns="1" state="veryHidden" topLeftCell="C4">
      <pageMargins left="0.7" right="0.7" top="0.75" bottom="0.75" header="0.3" footer="0.3"/>
      <pageSetup paperSize="9" orientation="portrait" verticalDpi="0" r:id="rId8"/>
    </customSheetView>
    <customSheetView guid="{34B54FDA-CE2C-45AC-BE2B-8E4FF6895BF7}" showGridLines="0" hiddenRows="1" hiddenColumns="1" state="veryHidden" topLeftCell="C4">
      <pageMargins left="0.7" right="0.7" top="0.75" bottom="0.75" header="0.3" footer="0.3"/>
      <pageSetup paperSize="9" orientation="portrait" verticalDpi="0" r:id="rId9"/>
    </customSheetView>
    <customSheetView guid="{206CF4AC-71EC-4469-BF42-5CDC759CCDD5}" showGridLines="0" hiddenRows="1" hiddenColumns="1" state="veryHidden" topLeftCell="C4">
      <pageMargins left="0.7" right="0.7" top="0.75" bottom="0.75" header="0.3" footer="0.3"/>
      <pageSetup paperSize="9" orientation="portrait" verticalDpi="0" r:id="rId10"/>
    </customSheetView>
  </customSheetViews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3"/>
  <sheetViews>
    <sheetView showGridLines="0" topLeftCell="C4" zoomScaleNormal="100" workbookViewId="0">
      <selection activeCell="F43" sqref="F43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6.28515625" style="46" bestFit="1" customWidth="1"/>
    <col min="5" max="5" width="66.5703125" style="46" customWidth="1"/>
    <col min="6" max="6" width="19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587</v>
      </c>
    </row>
    <row r="5" spans="3:7" ht="27" customHeight="1">
      <c r="C5" s="47"/>
      <c r="D5" s="407" t="s">
        <v>535</v>
      </c>
      <c r="E5" s="407"/>
      <c r="F5" s="407"/>
    </row>
    <row r="6" spans="3:7" ht="12.75" customHeight="1">
      <c r="C6" s="47"/>
      <c r="D6" s="397" t="str">
        <f>IF(org=0,"Не определено",org)</f>
        <v>ООО "Тюмень Водоканал"</v>
      </c>
      <c r="E6" s="397"/>
      <c r="F6" s="397"/>
    </row>
    <row r="7" spans="3:7" ht="3" customHeight="1">
      <c r="C7" s="47"/>
      <c r="D7" s="47"/>
      <c r="E7" s="118"/>
      <c r="F7" s="117"/>
    </row>
    <row r="8" spans="3:7" ht="20.25" customHeight="1" thickBot="1">
      <c r="D8" s="236" t="s">
        <v>59</v>
      </c>
      <c r="E8" s="237" t="s">
        <v>239</v>
      </c>
      <c r="F8" s="237" t="s">
        <v>218</v>
      </c>
      <c r="G8" s="178"/>
    </row>
    <row r="9" spans="3:7" ht="12" thickTop="1">
      <c r="D9" s="238" t="s">
        <v>60</v>
      </c>
      <c r="E9" s="238" t="s">
        <v>5</v>
      </c>
      <c r="F9" s="238" t="s">
        <v>6</v>
      </c>
    </row>
    <row r="10" spans="3:7">
      <c r="D10" s="179">
        <v>1</v>
      </c>
      <c r="E10" s="234" t="s">
        <v>583</v>
      </c>
      <c r="F10" s="229">
        <v>9.3260000000000005</v>
      </c>
      <c r="G10" s="228"/>
    </row>
    <row r="11" spans="3:7">
      <c r="D11" s="179" t="s">
        <v>5</v>
      </c>
      <c r="E11" s="234" t="s">
        <v>582</v>
      </c>
      <c r="F11" s="229">
        <v>9.3260000000000005</v>
      </c>
      <c r="G11" s="228"/>
    </row>
    <row r="12" spans="3:7" ht="22.5">
      <c r="D12" s="219" t="s">
        <v>6</v>
      </c>
      <c r="E12" s="221" t="s">
        <v>563</v>
      </c>
      <c r="F12" s="227">
        <v>12</v>
      </c>
      <c r="G12" s="228"/>
    </row>
    <row r="13" spans="3:7">
      <c r="D13" s="222" t="s">
        <v>509</v>
      </c>
      <c r="E13" s="230" t="s">
        <v>564</v>
      </c>
      <c r="F13" s="227">
        <v>12</v>
      </c>
      <c r="G13" s="228"/>
    </row>
    <row r="14" spans="3:7">
      <c r="D14" s="222" t="s">
        <v>565</v>
      </c>
      <c r="E14" s="230" t="s">
        <v>566</v>
      </c>
      <c r="F14" s="227">
        <v>12</v>
      </c>
    </row>
    <row r="15" spans="3:7">
      <c r="D15" s="222" t="s">
        <v>567</v>
      </c>
      <c r="E15" s="230" t="s">
        <v>568</v>
      </c>
      <c r="F15" s="227">
        <v>12</v>
      </c>
    </row>
    <row r="16" spans="3:7">
      <c r="D16" s="222" t="s">
        <v>569</v>
      </c>
      <c r="E16" s="230" t="s">
        <v>570</v>
      </c>
      <c r="F16" s="227">
        <v>12</v>
      </c>
    </row>
    <row r="17" spans="4:6">
      <c r="D17" s="222" t="s">
        <v>571</v>
      </c>
      <c r="E17" s="230" t="s">
        <v>572</v>
      </c>
      <c r="F17" s="227">
        <v>12</v>
      </c>
    </row>
    <row r="18" spans="4:6">
      <c r="D18" s="222" t="s">
        <v>573</v>
      </c>
      <c r="E18" s="230" t="s">
        <v>574</v>
      </c>
      <c r="F18" s="227">
        <v>12</v>
      </c>
    </row>
    <row r="19" spans="4:6">
      <c r="D19" s="222" t="s">
        <v>575</v>
      </c>
      <c r="E19" s="230" t="s">
        <v>576</v>
      </c>
      <c r="F19" s="227">
        <v>11</v>
      </c>
    </row>
    <row r="20" spans="4:6" ht="45">
      <c r="D20" s="222" t="s">
        <v>7</v>
      </c>
      <c r="E20" s="221" t="s">
        <v>577</v>
      </c>
      <c r="F20" s="227">
        <v>12</v>
      </c>
    </row>
    <row r="21" spans="4:6">
      <c r="D21" s="222" t="s">
        <v>510</v>
      </c>
      <c r="E21" s="230" t="s">
        <v>564</v>
      </c>
      <c r="F21" s="227">
        <v>0</v>
      </c>
    </row>
    <row r="22" spans="4:6">
      <c r="D22" s="222" t="s">
        <v>511</v>
      </c>
      <c r="E22" s="230" t="s">
        <v>566</v>
      </c>
      <c r="F22" s="227">
        <v>0</v>
      </c>
    </row>
    <row r="23" spans="4:6">
      <c r="D23" s="222" t="s">
        <v>527</v>
      </c>
      <c r="E23" s="230" t="s">
        <v>568</v>
      </c>
      <c r="F23" s="227">
        <v>0</v>
      </c>
    </row>
    <row r="24" spans="4:6">
      <c r="D24" s="222" t="s">
        <v>528</v>
      </c>
      <c r="E24" s="230" t="s">
        <v>570</v>
      </c>
      <c r="F24" s="227">
        <v>1</v>
      </c>
    </row>
    <row r="25" spans="4:6">
      <c r="D25" s="222" t="s">
        <v>529</v>
      </c>
      <c r="E25" s="230" t="s">
        <v>572</v>
      </c>
      <c r="F25" s="227">
        <v>0</v>
      </c>
    </row>
    <row r="26" spans="4:6">
      <c r="D26" s="222" t="s">
        <v>578</v>
      </c>
      <c r="E26" s="230" t="s">
        <v>574</v>
      </c>
      <c r="F26" s="227">
        <v>0</v>
      </c>
    </row>
    <row r="27" spans="4:6">
      <c r="D27" s="222" t="s">
        <v>579</v>
      </c>
      <c r="E27" s="230" t="s">
        <v>576</v>
      </c>
      <c r="F27" s="227">
        <v>11</v>
      </c>
    </row>
    <row r="28" spans="4:6" ht="22.5">
      <c r="D28" s="338" t="s">
        <v>28</v>
      </c>
      <c r="E28" s="221" t="s">
        <v>530</v>
      </c>
      <c r="F28" s="229">
        <v>100</v>
      </c>
    </row>
    <row r="29" spans="4:6" ht="22.5">
      <c r="D29" s="338" t="s">
        <v>29</v>
      </c>
      <c r="E29" s="232" t="s">
        <v>580</v>
      </c>
      <c r="F29" s="229">
        <v>30</v>
      </c>
    </row>
    <row r="30" spans="4:6" ht="15" customHeight="1">
      <c r="D30" s="338" t="s">
        <v>154</v>
      </c>
      <c r="E30" s="215" t="s">
        <v>12</v>
      </c>
      <c r="F30" s="351" t="s">
        <v>1444</v>
      </c>
    </row>
    <row r="31" spans="4:6" ht="3" customHeight="1"/>
    <row r="32" spans="4:6">
      <c r="D32" s="181" t="s">
        <v>286</v>
      </c>
      <c r="E32" s="226" t="s">
        <v>287</v>
      </c>
      <c r="F32" s="217"/>
    </row>
    <row r="33" spans="4:6" ht="11.25" customHeight="1">
      <c r="D33" s="170" t="s">
        <v>307</v>
      </c>
      <c r="E33" s="182" t="s">
        <v>308</v>
      </c>
      <c r="F33" s="182"/>
    </row>
  </sheetData>
  <sheetProtection password="FA9C" sheet="1" objects="1" scenarios="1" formatColumns="0" formatRows="0"/>
  <customSheetViews>
    <customSheetView guid="{5E44D953-6EFA-4CA3-8CF5-63040BE3B29A}" showGridLines="0" hiddenRows="1" hiddenColumns="1" topLeftCell="C16">
      <selection activeCell="F26" sqref="F26"/>
      <pageMargins left="0.7" right="0.7" top="0.75" bottom="0.75" header="0.3" footer="0.3"/>
      <pageSetup paperSize="9" orientation="portrait" verticalDpi="0" r:id="rId1"/>
    </customSheetView>
    <customSheetView guid="{3046FDBC-DFDB-496F-9246-3BEE5DF3F61A}" showGridLines="0" hiddenRows="1" hiddenColumns="1" topLeftCell="C16">
      <selection activeCell="F11" sqref="F11"/>
      <pageMargins left="0.7" right="0.7" top="0.75" bottom="0.75" header="0.3" footer="0.3"/>
      <pageSetup paperSize="9" orientation="portrait" verticalDpi="0" r:id="rId2"/>
    </customSheetView>
    <customSheetView guid="{277EC687-3F02-4145-AE49-709C7BC93905}" showGridLines="0" hiddenRows="1" hiddenColumns="1" topLeftCell="C4">
      <selection activeCell="F11" sqref="F11"/>
      <pageMargins left="0.7" right="0.7" top="0.75" bottom="0.75" header="0.3" footer="0.3"/>
      <pageSetup paperSize="9" orientation="portrait" verticalDpi="0" r:id="rId3"/>
    </customSheetView>
    <customSheetView guid="{42FF1CB5-C30D-4782-A9F2-9197745508E9}" showGridLines="0" hiddenRows="1" hiddenColumns="1" topLeftCell="C4">
      <selection activeCell="F30" sqref="F30"/>
      <pageMargins left="0.7" right="0.7" top="0.75" bottom="0.75" header="0.3" footer="0.3"/>
      <pageSetup paperSize="9" orientation="portrait" verticalDpi="0" r:id="rId4"/>
    </customSheetView>
    <customSheetView guid="{F93E4943-D7DE-4FD5-B55B-996BB2575662}" showGridLines="0" hiddenRows="1" hiddenColumns="1" topLeftCell="C4">
      <selection activeCell="F11" sqref="F11"/>
      <pageMargins left="0.7" right="0.7" top="0.75" bottom="0.75" header="0.3" footer="0.3"/>
      <pageSetup paperSize="9" orientation="portrait" verticalDpi="0" r:id="rId5"/>
    </customSheetView>
    <customSheetView guid="{2BFC22B2-D0E1-4EE1-8849-A4675BECC890}" showGridLines="0" hiddenRows="1" hiddenColumns="1" topLeftCell="C4">
      <selection activeCell="F11" sqref="F11"/>
      <pageMargins left="0.7" right="0.7" top="0.75" bottom="0.75" header="0.3" footer="0.3"/>
      <pageSetup paperSize="9" orientation="portrait" verticalDpi="0" r:id="rId6"/>
    </customSheetView>
    <customSheetView guid="{4A3EB633-C3ED-4A1B-A2DB-2C67334D7535}" showGridLines="0" hiddenRows="1" hiddenColumns="1" topLeftCell="C16">
      <selection activeCell="F11" sqref="F11"/>
      <pageMargins left="0.7" right="0.7" top="0.75" bottom="0.75" header="0.3" footer="0.3"/>
      <pageSetup paperSize="9" orientation="portrait" verticalDpi="0" r:id="rId7"/>
    </customSheetView>
    <customSheetView guid="{4ECD7521-225A-4D2A-8435-6ED6BB68D1D5}" showGridLines="0" hiddenRows="1" hiddenColumns="1" topLeftCell="C16">
      <selection activeCell="F26" sqref="F26"/>
      <pageMargins left="0.7" right="0.7" top="0.75" bottom="0.75" header="0.3" footer="0.3"/>
      <pageSetup paperSize="9" orientation="portrait" verticalDpi="0" r:id="rId8"/>
    </customSheetView>
    <customSheetView guid="{34B54FDA-CE2C-45AC-BE2B-8E4FF6895BF7}" showGridLines="0" hiddenRows="1" hiddenColumns="1" topLeftCell="C4">
      <selection activeCell="F27" sqref="F27"/>
      <pageMargins left="0.7" right="0.7" top="0.75" bottom="0.75" header="0.3" footer="0.3"/>
      <pageSetup paperSize="9" orientation="portrait" verticalDpi="0" r:id="rId9"/>
    </customSheetView>
    <customSheetView guid="{206CF4AC-71EC-4469-BF42-5CDC759CCDD5}" showGridLines="0" hiddenRows="1" hiddenColumns="1" topLeftCell="C4">
      <selection activeCell="F27" sqref="F27"/>
      <pageMargins left="0.7" right="0.7" top="0.75" bottom="0.75" header="0.3" footer="0.3"/>
      <pageSetup paperSize="9" orientation="portrait" verticalDpi="0" r:id="rId10"/>
    </customSheetView>
  </customSheetViews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29 F10:F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2:F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  <dataValidation type="decimal" allowBlank="1" showErrorMessage="1" errorTitle="Ошибка" error="Допускается ввод от 0 до 100%!" sqref="F28">
      <formula1>0</formula1>
      <formula2>100</formula2>
    </dataValidation>
  </dataValidations>
  <pageMargins left="0.7" right="0.7" top="0.75" bottom="0.75" header="0.3" footer="0.3"/>
  <pageSetup paperSize="9" orientation="portrait" verticalDpi="0" r:id="rId1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O106"/>
  <sheetViews>
    <sheetView showGridLines="0" topLeftCell="C4" zoomScaleNormal="100" workbookViewId="0">
      <pane ySplit="9" topLeftCell="A79" activePane="bottomLeft" state="frozen"/>
      <selection activeCell="C4" sqref="C4"/>
      <selection pane="bottomLeft" activeCell="M94" sqref="M94"/>
    </sheetView>
  </sheetViews>
  <sheetFormatPr defaultColWidth="10.5703125" defaultRowHeight="11.25"/>
  <cols>
    <col min="1" max="1" width="9.140625" style="201" hidden="1" customWidth="1"/>
    <col min="2" max="2" width="9.140625" style="132" hidden="1" customWidth="1"/>
    <col min="3" max="3" width="3.7109375" style="132" customWidth="1"/>
    <col min="4" max="4" width="3.7109375" style="46" customWidth="1"/>
    <col min="5" max="5" width="7.7109375" style="46" customWidth="1"/>
    <col min="6" max="6" width="41.7109375" style="46" customWidth="1"/>
    <col min="7" max="7" width="14" style="46" customWidth="1"/>
    <col min="8" max="8" width="39.5703125" style="46" customWidth="1"/>
    <col min="9" max="9" width="20.140625" style="46" hidden="1" customWidth="1"/>
    <col min="10" max="13" width="20.140625" style="46" customWidth="1"/>
    <col min="14" max="14" width="22.5703125" style="132" bestFit="1" customWidth="1"/>
    <col min="15" max="15" width="3.7109375" style="46" customWidth="1"/>
    <col min="16" max="16384" width="10.5703125" style="46"/>
  </cols>
  <sheetData>
    <row r="1" spans="4:15" hidden="1"/>
    <row r="2" spans="4:15" hidden="1"/>
    <row r="3" spans="4:15" hidden="1"/>
    <row r="4" spans="4:15" ht="12.6" customHeight="1">
      <c r="D4" s="47"/>
      <c r="E4" s="47"/>
      <c r="F4" s="47"/>
      <c r="G4" s="47"/>
      <c r="H4" s="339" t="s">
        <v>588</v>
      </c>
    </row>
    <row r="5" spans="4:15" ht="17.100000000000001" customHeight="1">
      <c r="D5" s="47"/>
      <c r="E5" s="407" t="s">
        <v>547</v>
      </c>
      <c r="F5" s="407"/>
      <c r="G5" s="407"/>
      <c r="H5" s="407"/>
    </row>
    <row r="6" spans="4:15" ht="12.75" customHeight="1">
      <c r="D6" s="47"/>
      <c r="E6" s="397" t="str">
        <f>IF(org=0,"Не определено",org)</f>
        <v>ООО "Тюмень Водоканал"</v>
      </c>
      <c r="F6" s="397"/>
      <c r="G6" s="397"/>
      <c r="H6" s="397"/>
    </row>
    <row r="7" spans="4:15" ht="3" customHeight="1">
      <c r="D7" s="47"/>
      <c r="E7" s="47"/>
      <c r="F7" s="118"/>
      <c r="G7" s="118"/>
      <c r="H7" s="117"/>
    </row>
    <row r="8" spans="4:15" ht="14.25">
      <c r="D8" s="47"/>
      <c r="E8" s="47"/>
      <c r="F8" s="118"/>
      <c r="G8" s="118"/>
      <c r="H8" s="117"/>
      <c r="J8" s="71" t="s">
        <v>1362</v>
      </c>
      <c r="K8" s="71" t="s">
        <v>1362</v>
      </c>
      <c r="L8" s="71" t="s">
        <v>1362</v>
      </c>
      <c r="M8" s="71" t="s">
        <v>1362</v>
      </c>
    </row>
    <row r="9" spans="4:15" ht="23.25" thickBot="1">
      <c r="E9" s="236" t="s">
        <v>59</v>
      </c>
      <c r="F9" s="237" t="s">
        <v>275</v>
      </c>
      <c r="G9" s="237" t="s">
        <v>276</v>
      </c>
      <c r="H9" s="237" t="s">
        <v>218</v>
      </c>
      <c r="I9" s="237" t="str">
        <f>"Мероприятие " &amp; I10-4</f>
        <v>Мероприятие 0</v>
      </c>
      <c r="J9" s="332" t="str">
        <f>"Мероприятие " &amp; J10-4</f>
        <v>Мероприятие 1</v>
      </c>
      <c r="K9" s="332" t="str">
        <f>"Мероприятие " &amp; K10-4</f>
        <v>Мероприятие 2</v>
      </c>
      <c r="L9" s="332" t="str">
        <f>"Мероприятие " &amp; L10-4</f>
        <v>Мероприятие 3</v>
      </c>
      <c r="M9" s="332" t="str">
        <f>"Мероприятие " &amp; M10-4</f>
        <v>Мероприятие 4</v>
      </c>
      <c r="N9" s="199" t="s">
        <v>309</v>
      </c>
    </row>
    <row r="10" spans="4:15" ht="12" thickTop="1">
      <c r="E10" s="238" t="s">
        <v>60</v>
      </c>
      <c r="F10" s="238" t="s">
        <v>5</v>
      </c>
      <c r="G10" s="238" t="s">
        <v>6</v>
      </c>
      <c r="H10" s="238" t="s">
        <v>7</v>
      </c>
      <c r="I10" s="238" t="s">
        <v>7</v>
      </c>
      <c r="J10" s="238" t="s">
        <v>28</v>
      </c>
      <c r="K10" s="238" t="s">
        <v>29</v>
      </c>
      <c r="L10" s="238" t="s">
        <v>154</v>
      </c>
      <c r="M10" s="238" t="s">
        <v>155</v>
      </c>
      <c r="N10" s="196"/>
      <c r="O10" s="169"/>
    </row>
    <row r="11" spans="4:15" ht="112.5">
      <c r="E11" s="260">
        <v>1</v>
      </c>
      <c r="F11" s="261" t="s">
        <v>310</v>
      </c>
      <c r="G11" s="262" t="s">
        <v>271</v>
      </c>
      <c r="H11" s="362" t="s">
        <v>1418</v>
      </c>
      <c r="I11" s="263"/>
      <c r="J11" s="359" t="s">
        <v>1408</v>
      </c>
      <c r="K11" s="359" t="s">
        <v>1409</v>
      </c>
      <c r="L11" s="359" t="s">
        <v>1410</v>
      </c>
      <c r="M11" s="359" t="s">
        <v>1411</v>
      </c>
      <c r="N11" s="195"/>
      <c r="O11" s="169"/>
    </row>
    <row r="12" spans="4:15" ht="15" customHeight="1">
      <c r="E12" s="260">
        <v>2</v>
      </c>
      <c r="F12" s="261" t="s">
        <v>371</v>
      </c>
      <c r="G12" s="262" t="s">
        <v>271</v>
      </c>
      <c r="H12" s="358" t="s">
        <v>1402</v>
      </c>
      <c r="I12" s="262" t="s">
        <v>271</v>
      </c>
      <c r="J12" s="275" t="s">
        <v>271</v>
      </c>
      <c r="K12" s="275" t="s">
        <v>271</v>
      </c>
      <c r="L12" s="275" t="s">
        <v>271</v>
      </c>
      <c r="M12" s="275" t="s">
        <v>271</v>
      </c>
      <c r="N12" s="195"/>
      <c r="O12" s="169"/>
    </row>
    <row r="13" spans="4:15" ht="56.25">
      <c r="E13" s="260" t="s">
        <v>6</v>
      </c>
      <c r="F13" s="261" t="s">
        <v>536</v>
      </c>
      <c r="G13" s="262" t="s">
        <v>271</v>
      </c>
      <c r="H13" s="265" t="s">
        <v>1407</v>
      </c>
      <c r="I13" s="262" t="s">
        <v>271</v>
      </c>
      <c r="J13" s="275" t="s">
        <v>271</v>
      </c>
      <c r="K13" s="275" t="s">
        <v>271</v>
      </c>
      <c r="L13" s="275" t="s">
        <v>271</v>
      </c>
      <c r="M13" s="275" t="s">
        <v>271</v>
      </c>
      <c r="N13" s="195"/>
      <c r="O13" s="169"/>
    </row>
    <row r="14" spans="4:15" ht="22.5">
      <c r="E14" s="260" t="s">
        <v>7</v>
      </c>
      <c r="F14" s="261" t="s">
        <v>537</v>
      </c>
      <c r="G14" s="262" t="s">
        <v>271</v>
      </c>
      <c r="H14" s="356" t="s">
        <v>1405</v>
      </c>
      <c r="I14" s="262" t="s">
        <v>271</v>
      </c>
      <c r="J14" s="275" t="s">
        <v>271</v>
      </c>
      <c r="K14" s="275" t="s">
        <v>271</v>
      </c>
      <c r="L14" s="275" t="s">
        <v>271</v>
      </c>
      <c r="M14" s="275" t="s">
        <v>271</v>
      </c>
      <c r="N14" s="195"/>
      <c r="O14" s="169"/>
    </row>
    <row r="15" spans="4:15" ht="33.75">
      <c r="E15" s="260" t="s">
        <v>28</v>
      </c>
      <c r="F15" s="261" t="s">
        <v>372</v>
      </c>
      <c r="G15" s="262" t="s">
        <v>271</v>
      </c>
      <c r="H15" s="356" t="s">
        <v>1406</v>
      </c>
      <c r="I15" s="262" t="s">
        <v>271</v>
      </c>
      <c r="J15" s="275" t="s">
        <v>271</v>
      </c>
      <c r="K15" s="275" t="s">
        <v>271</v>
      </c>
      <c r="L15" s="275" t="s">
        <v>271</v>
      </c>
      <c r="M15" s="275" t="s">
        <v>271</v>
      </c>
      <c r="N15" s="195"/>
      <c r="O15" s="169"/>
    </row>
    <row r="16" spans="4:15" ht="22.5">
      <c r="E16" s="260" t="s">
        <v>29</v>
      </c>
      <c r="F16" s="261" t="s">
        <v>538</v>
      </c>
      <c r="G16" s="262" t="s">
        <v>271</v>
      </c>
      <c r="H16" s="358" t="s">
        <v>1403</v>
      </c>
      <c r="I16" s="264"/>
      <c r="J16" s="360" t="s">
        <v>1403</v>
      </c>
      <c r="K16" s="360" t="s">
        <v>1414</v>
      </c>
      <c r="L16" s="360" t="s">
        <v>1415</v>
      </c>
      <c r="M16" s="360" t="s">
        <v>1414</v>
      </c>
      <c r="N16" s="195"/>
      <c r="O16" s="169"/>
    </row>
    <row r="17" spans="1:15" ht="22.5">
      <c r="E17" s="260" t="s">
        <v>154</v>
      </c>
      <c r="F17" s="261" t="s">
        <v>539</v>
      </c>
      <c r="G17" s="262" t="s">
        <v>271</v>
      </c>
      <c r="H17" s="361" t="s">
        <v>1416</v>
      </c>
      <c r="I17" s="264"/>
      <c r="J17" s="360" t="s">
        <v>1413</v>
      </c>
      <c r="K17" s="360" t="s">
        <v>1412</v>
      </c>
      <c r="L17" s="360" t="s">
        <v>1404</v>
      </c>
      <c r="M17" s="360" t="s">
        <v>1412</v>
      </c>
      <c r="N17" s="195"/>
      <c r="O17" s="169"/>
    </row>
    <row r="18" spans="1:15" ht="56.25">
      <c r="E18" s="260" t="s">
        <v>155</v>
      </c>
      <c r="F18" s="261" t="s">
        <v>540</v>
      </c>
      <c r="G18" s="262" t="s">
        <v>293</v>
      </c>
      <c r="H18" s="266">
        <f>SUM(I18:N18)</f>
        <v>11774.39</v>
      </c>
      <c r="I18" s="266">
        <f>SUMIF(List06_flag_year,"y",I19:I26)</f>
        <v>0</v>
      </c>
      <c r="J18" s="266">
        <f>SUMIF(List06_flag_year,"y",J19:J26)</f>
        <v>5323.35</v>
      </c>
      <c r="K18" s="266">
        <f>SUMIF(List06_flag_year,"y",K19:K26)</f>
        <v>0</v>
      </c>
      <c r="L18" s="266">
        <f>SUMIF(List06_flag_year,"y",L19:L26)</f>
        <v>6451.04</v>
      </c>
      <c r="M18" s="266">
        <f>SUMIF(List06_flag_year,"y",M19:M26)</f>
        <v>0</v>
      </c>
      <c r="N18" s="195"/>
      <c r="O18" s="169"/>
    </row>
    <row r="19" spans="1:15" ht="15" customHeight="1">
      <c r="A19" s="412" t="s">
        <v>417</v>
      </c>
      <c r="E19" s="260" t="str">
        <f>A19</f>
        <v>8.0</v>
      </c>
      <c r="F19" s="267"/>
      <c r="G19" s="262" t="s">
        <v>293</v>
      </c>
      <c r="H19" s="266">
        <f t="shared" ref="H19:M19" si="0">SUM(H20:H21)</f>
        <v>0</v>
      </c>
      <c r="I19" s="266">
        <f t="shared" si="0"/>
        <v>0</v>
      </c>
      <c r="J19" s="266">
        <f t="shared" si="0"/>
        <v>0</v>
      </c>
      <c r="K19" s="266">
        <f t="shared" si="0"/>
        <v>0</v>
      </c>
      <c r="L19" s="266">
        <f t="shared" si="0"/>
        <v>0</v>
      </c>
      <c r="M19" s="266">
        <f t="shared" si="0"/>
        <v>0</v>
      </c>
      <c r="N19" s="195" t="s">
        <v>221</v>
      </c>
      <c r="O19" s="169"/>
    </row>
    <row r="20" spans="1:15" ht="15" customHeight="1">
      <c r="A20" s="412"/>
      <c r="B20" s="132">
        <v>1</v>
      </c>
      <c r="E20" s="268" t="str">
        <f>A19&amp;"."&amp;B20</f>
        <v>8.0.1</v>
      </c>
      <c r="F20" s="269"/>
      <c r="G20" s="270" t="s">
        <v>293</v>
      </c>
      <c r="H20" s="357">
        <f>SUM(I20:N20)</f>
        <v>0</v>
      </c>
      <c r="I20" s="271"/>
      <c r="J20" s="271"/>
      <c r="K20" s="271"/>
      <c r="L20" s="271"/>
      <c r="M20" s="271"/>
      <c r="N20" s="195"/>
      <c r="O20" s="169"/>
    </row>
    <row r="21" spans="1:15" ht="15" customHeight="1">
      <c r="A21" s="412"/>
      <c r="E21" s="163"/>
      <c r="F21" s="200" t="s">
        <v>311</v>
      </c>
      <c r="G21" s="164"/>
      <c r="H21" s="161"/>
      <c r="I21" s="164"/>
      <c r="J21" s="164"/>
      <c r="K21" s="164"/>
      <c r="L21" s="164"/>
      <c r="M21" s="164"/>
      <c r="N21" s="195"/>
      <c r="O21" s="169"/>
    </row>
    <row r="22" spans="1:15" ht="15" customHeight="1">
      <c r="A22" s="412" t="s">
        <v>593</v>
      </c>
      <c r="C22" s="71"/>
      <c r="E22" s="260" t="str">
        <f>A22</f>
        <v>8.1</v>
      </c>
      <c r="F22" s="267">
        <v>2015</v>
      </c>
      <c r="G22" s="275" t="s">
        <v>293</v>
      </c>
      <c r="H22" s="266">
        <f t="shared" ref="H22:M22" si="1">SUM(H23:H25)</f>
        <v>11774.39</v>
      </c>
      <c r="I22" s="266">
        <f t="shared" si="1"/>
        <v>0</v>
      </c>
      <c r="J22" s="266">
        <f t="shared" si="1"/>
        <v>5323.35</v>
      </c>
      <c r="K22" s="266">
        <f t="shared" si="1"/>
        <v>0</v>
      </c>
      <c r="L22" s="266">
        <f t="shared" si="1"/>
        <v>6451.04</v>
      </c>
      <c r="M22" s="266">
        <f t="shared" si="1"/>
        <v>0</v>
      </c>
      <c r="N22" s="195" t="s">
        <v>221</v>
      </c>
      <c r="O22" s="169"/>
    </row>
    <row r="23" spans="1:15" ht="15" customHeight="1">
      <c r="A23" s="412"/>
      <c r="B23" s="132">
        <v>1</v>
      </c>
      <c r="E23" s="268" t="str">
        <f>A22&amp;"."&amp;B23</f>
        <v>8.1.1</v>
      </c>
      <c r="F23" s="269" t="s">
        <v>427</v>
      </c>
      <c r="G23" s="270" t="s">
        <v>293</v>
      </c>
      <c r="H23" s="357">
        <f>SUM(I23:N23)</f>
        <v>11774.39</v>
      </c>
      <c r="I23" s="271"/>
      <c r="J23" s="271">
        <v>5323.35</v>
      </c>
      <c r="K23" s="271">
        <v>0</v>
      </c>
      <c r="L23" s="271">
        <v>6451.04</v>
      </c>
      <c r="M23" s="271">
        <v>0</v>
      </c>
      <c r="N23" s="195"/>
      <c r="O23" s="169"/>
    </row>
    <row r="24" spans="1:15" ht="15" customHeight="1">
      <c r="A24" s="412"/>
      <c r="B24" s="132">
        <v>2</v>
      </c>
      <c r="D24" s="71" t="s">
        <v>1362</v>
      </c>
      <c r="E24" s="268" t="str">
        <f>$A$22&amp;"."&amp;$B$24</f>
        <v>8.1.2</v>
      </c>
      <c r="F24" s="269" t="s">
        <v>428</v>
      </c>
      <c r="G24" s="270" t="s">
        <v>293</v>
      </c>
      <c r="H24" s="357">
        <f>SUM(I24:N24)</f>
        <v>0</v>
      </c>
      <c r="I24" s="271"/>
      <c r="J24" s="271">
        <v>0</v>
      </c>
      <c r="K24" s="271">
        <v>0</v>
      </c>
      <c r="L24" s="271">
        <v>0</v>
      </c>
      <c r="M24" s="271">
        <v>0</v>
      </c>
      <c r="N24" s="195"/>
      <c r="O24" s="169"/>
    </row>
    <row r="25" spans="1:15" ht="15" customHeight="1">
      <c r="A25" s="412"/>
      <c r="E25" s="163"/>
      <c r="F25" s="200" t="s">
        <v>311</v>
      </c>
      <c r="G25" s="164"/>
      <c r="H25" s="161"/>
      <c r="I25" s="164"/>
      <c r="J25" s="164"/>
      <c r="K25" s="164"/>
      <c r="L25" s="164"/>
      <c r="M25" s="164"/>
      <c r="N25" s="195"/>
      <c r="O25" s="169"/>
    </row>
    <row r="26" spans="1:15" ht="15" customHeight="1">
      <c r="E26" s="163"/>
      <c r="F26" s="164" t="s">
        <v>373</v>
      </c>
      <c r="G26" s="161"/>
      <c r="H26" s="161"/>
      <c r="I26" s="164"/>
      <c r="J26" s="164"/>
      <c r="K26" s="164"/>
      <c r="L26" s="164"/>
      <c r="M26" s="164"/>
      <c r="N26" s="197"/>
      <c r="O26" s="169"/>
    </row>
    <row r="27" spans="1:15" ht="22.5">
      <c r="E27" s="260" t="s">
        <v>184</v>
      </c>
      <c r="F27" s="261" t="s">
        <v>374</v>
      </c>
      <c r="G27" s="262"/>
      <c r="H27" s="262" t="s">
        <v>271</v>
      </c>
      <c r="I27" s="262" t="s">
        <v>271</v>
      </c>
      <c r="J27" s="275" t="s">
        <v>271</v>
      </c>
      <c r="K27" s="275" t="s">
        <v>271</v>
      </c>
      <c r="L27" s="275" t="s">
        <v>271</v>
      </c>
      <c r="M27" s="275" t="s">
        <v>271</v>
      </c>
      <c r="N27" s="197"/>
      <c r="O27" s="169"/>
    </row>
    <row r="28" spans="1:15" ht="15" customHeight="1">
      <c r="E28" s="260" t="s">
        <v>324</v>
      </c>
      <c r="F28" s="272" t="s">
        <v>404</v>
      </c>
      <c r="G28" s="262" t="s">
        <v>405</v>
      </c>
      <c r="H28" s="262" t="s">
        <v>271</v>
      </c>
      <c r="I28" s="262" t="s">
        <v>271</v>
      </c>
      <c r="J28" s="275" t="s">
        <v>271</v>
      </c>
      <c r="K28" s="275" t="s">
        <v>271</v>
      </c>
      <c r="L28" s="275" t="s">
        <v>271</v>
      </c>
      <c r="M28" s="275" t="s">
        <v>271</v>
      </c>
      <c r="N28" s="197"/>
      <c r="O28" s="169"/>
    </row>
    <row r="29" spans="1:15">
      <c r="E29" s="260" t="s">
        <v>377</v>
      </c>
      <c r="F29" s="224" t="s">
        <v>375</v>
      </c>
      <c r="G29" s="262" t="s">
        <v>405</v>
      </c>
      <c r="H29" s="273">
        <v>0</v>
      </c>
      <c r="I29" s="273"/>
      <c r="J29" s="273">
        <v>0</v>
      </c>
      <c r="K29" s="273">
        <v>0</v>
      </c>
      <c r="L29" s="273">
        <v>0</v>
      </c>
      <c r="M29" s="273">
        <v>0</v>
      </c>
      <c r="N29" s="197"/>
      <c r="O29" s="169"/>
    </row>
    <row r="30" spans="1:15">
      <c r="E30" s="260" t="s">
        <v>378</v>
      </c>
      <c r="F30" s="224" t="s">
        <v>376</v>
      </c>
      <c r="G30" s="262" t="s">
        <v>405</v>
      </c>
      <c r="H30" s="273">
        <v>0</v>
      </c>
      <c r="I30" s="273">
        <v>0</v>
      </c>
      <c r="J30" s="273">
        <v>0</v>
      </c>
      <c r="K30" s="273">
        <v>0</v>
      </c>
      <c r="L30" s="273">
        <v>0</v>
      </c>
      <c r="M30" s="273">
        <v>0</v>
      </c>
      <c r="N30" s="197"/>
      <c r="O30" s="169"/>
    </row>
    <row r="31" spans="1:15" ht="22.5">
      <c r="E31" s="260" t="s">
        <v>325</v>
      </c>
      <c r="F31" s="272" t="s">
        <v>406</v>
      </c>
      <c r="G31" s="262" t="s">
        <v>407</v>
      </c>
      <c r="H31" s="262" t="s">
        <v>271</v>
      </c>
      <c r="I31" s="262" t="s">
        <v>271</v>
      </c>
      <c r="J31" s="275" t="s">
        <v>271</v>
      </c>
      <c r="K31" s="275" t="s">
        <v>271</v>
      </c>
      <c r="L31" s="275" t="s">
        <v>271</v>
      </c>
      <c r="M31" s="275" t="s">
        <v>271</v>
      </c>
      <c r="N31" s="197"/>
      <c r="O31" s="169"/>
    </row>
    <row r="32" spans="1:15" ht="22.5">
      <c r="E32" s="260" t="s">
        <v>379</v>
      </c>
      <c r="F32" s="224" t="s">
        <v>375</v>
      </c>
      <c r="G32" s="262" t="s">
        <v>407</v>
      </c>
      <c r="H32" s="273">
        <v>0</v>
      </c>
      <c r="I32" s="273"/>
      <c r="J32" s="273">
        <v>0</v>
      </c>
      <c r="K32" s="273">
        <v>0</v>
      </c>
      <c r="L32" s="273">
        <v>0</v>
      </c>
      <c r="M32" s="273">
        <v>0</v>
      </c>
      <c r="N32" s="197"/>
      <c r="O32" s="169"/>
    </row>
    <row r="33" spans="1:15" ht="22.5">
      <c r="E33" s="260" t="s">
        <v>380</v>
      </c>
      <c r="F33" s="224" t="s">
        <v>376</v>
      </c>
      <c r="G33" s="262" t="s">
        <v>407</v>
      </c>
      <c r="H33" s="273">
        <v>0</v>
      </c>
      <c r="I33" s="273">
        <v>0</v>
      </c>
      <c r="J33" s="273">
        <v>0</v>
      </c>
      <c r="K33" s="273">
        <v>0</v>
      </c>
      <c r="L33" s="273">
        <v>0</v>
      </c>
      <c r="M33" s="273">
        <v>0</v>
      </c>
      <c r="N33" s="197"/>
      <c r="O33" s="169"/>
    </row>
    <row r="34" spans="1:15" ht="22.5">
      <c r="E34" s="260" t="s">
        <v>326</v>
      </c>
      <c r="F34" s="272" t="s">
        <v>408</v>
      </c>
      <c r="G34" s="262" t="s">
        <v>409</v>
      </c>
      <c r="H34" s="262" t="s">
        <v>271</v>
      </c>
      <c r="I34" s="262" t="s">
        <v>271</v>
      </c>
      <c r="J34" s="275" t="s">
        <v>271</v>
      </c>
      <c r="K34" s="275" t="s">
        <v>271</v>
      </c>
      <c r="L34" s="275" t="s">
        <v>271</v>
      </c>
      <c r="M34" s="275" t="s">
        <v>271</v>
      </c>
      <c r="N34" s="197"/>
      <c r="O34" s="169"/>
    </row>
    <row r="35" spans="1:15" ht="15" customHeight="1">
      <c r="E35" s="260" t="s">
        <v>381</v>
      </c>
      <c r="F35" s="224" t="s">
        <v>375</v>
      </c>
      <c r="G35" s="262" t="s">
        <v>409</v>
      </c>
      <c r="H35" s="273">
        <v>0</v>
      </c>
      <c r="I35" s="273"/>
      <c r="J35" s="273">
        <v>0</v>
      </c>
      <c r="K35" s="273">
        <v>0</v>
      </c>
      <c r="L35" s="273">
        <v>0</v>
      </c>
      <c r="M35" s="273">
        <v>0</v>
      </c>
      <c r="N35" s="197"/>
      <c r="O35" s="169"/>
    </row>
    <row r="36" spans="1:15" ht="15" customHeight="1">
      <c r="E36" s="260" t="s">
        <v>382</v>
      </c>
      <c r="F36" s="224" t="s">
        <v>376</v>
      </c>
      <c r="G36" s="262" t="s">
        <v>409</v>
      </c>
      <c r="H36" s="273">
        <v>0</v>
      </c>
      <c r="I36" s="273">
        <v>0</v>
      </c>
      <c r="J36" s="273">
        <v>0</v>
      </c>
      <c r="K36" s="273">
        <v>0</v>
      </c>
      <c r="L36" s="273">
        <v>0</v>
      </c>
      <c r="M36" s="273">
        <v>0</v>
      </c>
      <c r="N36" s="197"/>
      <c r="O36" s="169"/>
    </row>
    <row r="37" spans="1:15" ht="15" customHeight="1">
      <c r="E37" s="260" t="s">
        <v>383</v>
      </c>
      <c r="F37" s="272" t="s">
        <v>410</v>
      </c>
      <c r="G37" s="262" t="s">
        <v>411</v>
      </c>
      <c r="H37" s="262" t="s">
        <v>271</v>
      </c>
      <c r="I37" s="262" t="s">
        <v>271</v>
      </c>
      <c r="J37" s="275" t="s">
        <v>271</v>
      </c>
      <c r="K37" s="275" t="s">
        <v>271</v>
      </c>
      <c r="L37" s="275" t="s">
        <v>271</v>
      </c>
      <c r="M37" s="275" t="s">
        <v>271</v>
      </c>
      <c r="N37" s="197"/>
      <c r="O37" s="169"/>
    </row>
    <row r="38" spans="1:15" ht="15" customHeight="1">
      <c r="E38" s="260" t="s">
        <v>384</v>
      </c>
      <c r="F38" s="224" t="s">
        <v>375</v>
      </c>
      <c r="G38" s="262" t="s">
        <v>411</v>
      </c>
      <c r="H38" s="273">
        <v>0</v>
      </c>
      <c r="I38" s="273"/>
      <c r="J38" s="273">
        <v>0</v>
      </c>
      <c r="K38" s="273">
        <v>0</v>
      </c>
      <c r="L38" s="273">
        <v>0</v>
      </c>
      <c r="M38" s="273">
        <v>0</v>
      </c>
      <c r="N38" s="197"/>
      <c r="O38" s="169"/>
    </row>
    <row r="39" spans="1:15" ht="15" customHeight="1">
      <c r="E39" s="260" t="s">
        <v>385</v>
      </c>
      <c r="F39" s="224" t="s">
        <v>376</v>
      </c>
      <c r="G39" s="262" t="s">
        <v>411</v>
      </c>
      <c r="H39" s="273">
        <v>0</v>
      </c>
      <c r="I39" s="273">
        <v>0</v>
      </c>
      <c r="J39" s="273">
        <v>0</v>
      </c>
      <c r="K39" s="273">
        <v>0</v>
      </c>
      <c r="L39" s="273">
        <v>0</v>
      </c>
      <c r="M39" s="273">
        <v>0</v>
      </c>
      <c r="N39" s="197"/>
      <c r="O39" s="169"/>
    </row>
    <row r="40" spans="1:15" ht="22.5">
      <c r="A40" s="218"/>
      <c r="E40" s="260" t="s">
        <v>386</v>
      </c>
      <c r="F40" s="274" t="s">
        <v>412</v>
      </c>
      <c r="G40" s="262" t="s">
        <v>411</v>
      </c>
      <c r="H40" s="262" t="s">
        <v>271</v>
      </c>
      <c r="I40" s="262" t="s">
        <v>271</v>
      </c>
      <c r="J40" s="275" t="s">
        <v>271</v>
      </c>
      <c r="K40" s="275" t="s">
        <v>271</v>
      </c>
      <c r="L40" s="275" t="s">
        <v>271</v>
      </c>
      <c r="M40" s="275" t="s">
        <v>271</v>
      </c>
      <c r="N40" s="197"/>
      <c r="O40" s="169"/>
    </row>
    <row r="41" spans="1:15" ht="15" customHeight="1">
      <c r="A41" s="218"/>
      <c r="E41" s="260" t="s">
        <v>387</v>
      </c>
      <c r="F41" s="224" t="s">
        <v>375</v>
      </c>
      <c r="G41" s="262" t="s">
        <v>411</v>
      </c>
      <c r="H41" s="273">
        <v>0</v>
      </c>
      <c r="I41" s="273"/>
      <c r="J41" s="273">
        <v>0</v>
      </c>
      <c r="K41" s="273">
        <v>0</v>
      </c>
      <c r="L41" s="273">
        <v>0</v>
      </c>
      <c r="M41" s="273">
        <v>0</v>
      </c>
      <c r="N41" s="197"/>
      <c r="O41" s="169"/>
    </row>
    <row r="42" spans="1:15" ht="15" customHeight="1">
      <c r="A42" s="218"/>
      <c r="E42" s="260" t="s">
        <v>388</v>
      </c>
      <c r="F42" s="224" t="s">
        <v>376</v>
      </c>
      <c r="G42" s="262" t="s">
        <v>411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3">
        <v>0</v>
      </c>
      <c r="N42" s="197"/>
      <c r="O42" s="169"/>
    </row>
    <row r="43" spans="1:15" ht="22.5">
      <c r="E43" s="260" t="s">
        <v>389</v>
      </c>
      <c r="F43" s="274" t="s">
        <v>543</v>
      </c>
      <c r="G43" s="275" t="s">
        <v>544</v>
      </c>
      <c r="H43" s="262" t="s">
        <v>271</v>
      </c>
      <c r="I43" s="262" t="s">
        <v>271</v>
      </c>
      <c r="J43" s="275" t="s">
        <v>271</v>
      </c>
      <c r="K43" s="275" t="s">
        <v>271</v>
      </c>
      <c r="L43" s="275" t="s">
        <v>271</v>
      </c>
      <c r="M43" s="275" t="s">
        <v>271</v>
      </c>
      <c r="N43" s="197"/>
      <c r="O43" s="169"/>
    </row>
    <row r="44" spans="1:15" ht="15" customHeight="1">
      <c r="E44" s="260" t="s">
        <v>390</v>
      </c>
      <c r="F44" s="224" t="s">
        <v>375</v>
      </c>
      <c r="G44" s="275" t="s">
        <v>544</v>
      </c>
      <c r="H44" s="273">
        <v>0</v>
      </c>
      <c r="I44" s="273"/>
      <c r="J44" s="273">
        <v>0</v>
      </c>
      <c r="K44" s="273">
        <v>0</v>
      </c>
      <c r="L44" s="273">
        <v>0</v>
      </c>
      <c r="M44" s="273">
        <v>0</v>
      </c>
      <c r="N44" s="197"/>
      <c r="O44" s="169"/>
    </row>
    <row r="45" spans="1:15" ht="15" customHeight="1">
      <c r="E45" s="260" t="s">
        <v>391</v>
      </c>
      <c r="F45" s="224" t="s">
        <v>376</v>
      </c>
      <c r="G45" s="275" t="s">
        <v>544</v>
      </c>
      <c r="H45" s="273">
        <v>0</v>
      </c>
      <c r="I45" s="273">
        <v>0</v>
      </c>
      <c r="J45" s="273">
        <v>0</v>
      </c>
      <c r="K45" s="273">
        <v>0</v>
      </c>
      <c r="L45" s="273">
        <v>0</v>
      </c>
      <c r="M45" s="273">
        <v>0</v>
      </c>
      <c r="N45" s="197"/>
      <c r="O45" s="169"/>
    </row>
    <row r="46" spans="1:15" ht="15" customHeight="1">
      <c r="E46" s="260" t="s">
        <v>392</v>
      </c>
      <c r="F46" s="274" t="s">
        <v>545</v>
      </c>
      <c r="G46" s="275" t="s">
        <v>546</v>
      </c>
      <c r="H46" s="262" t="s">
        <v>271</v>
      </c>
      <c r="I46" s="262" t="s">
        <v>271</v>
      </c>
      <c r="J46" s="275" t="s">
        <v>271</v>
      </c>
      <c r="K46" s="275" t="s">
        <v>271</v>
      </c>
      <c r="L46" s="275" t="s">
        <v>271</v>
      </c>
      <c r="M46" s="275" t="s">
        <v>271</v>
      </c>
      <c r="N46" s="197"/>
      <c r="O46" s="169"/>
    </row>
    <row r="47" spans="1:15" ht="15" customHeight="1">
      <c r="E47" s="260" t="s">
        <v>393</v>
      </c>
      <c r="F47" s="224" t="s">
        <v>375</v>
      </c>
      <c r="G47" s="275" t="s">
        <v>546</v>
      </c>
      <c r="H47" s="273">
        <v>0</v>
      </c>
      <c r="I47" s="273"/>
      <c r="J47" s="273">
        <v>0</v>
      </c>
      <c r="K47" s="273">
        <v>0</v>
      </c>
      <c r="L47" s="273">
        <v>0</v>
      </c>
      <c r="M47" s="273">
        <v>0</v>
      </c>
      <c r="N47" s="197"/>
      <c r="O47" s="169"/>
    </row>
    <row r="48" spans="1:15" ht="15" customHeight="1">
      <c r="E48" s="260" t="s">
        <v>394</v>
      </c>
      <c r="F48" s="224" t="s">
        <v>376</v>
      </c>
      <c r="G48" s="275" t="s">
        <v>546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197"/>
      <c r="O48" s="169"/>
    </row>
    <row r="49" spans="1:15" ht="22.5">
      <c r="E49" s="260" t="s">
        <v>395</v>
      </c>
      <c r="F49" s="274" t="s">
        <v>552</v>
      </c>
      <c r="G49" s="275" t="s">
        <v>542</v>
      </c>
      <c r="H49" s="262" t="s">
        <v>271</v>
      </c>
      <c r="I49" s="262" t="s">
        <v>271</v>
      </c>
      <c r="J49" s="275" t="s">
        <v>271</v>
      </c>
      <c r="K49" s="275" t="s">
        <v>271</v>
      </c>
      <c r="L49" s="275" t="s">
        <v>271</v>
      </c>
      <c r="M49" s="275" t="s">
        <v>271</v>
      </c>
      <c r="N49" s="197"/>
      <c r="O49" s="169"/>
    </row>
    <row r="50" spans="1:15" ht="15" customHeight="1">
      <c r="E50" s="260" t="s">
        <v>396</v>
      </c>
      <c r="F50" s="224" t="s">
        <v>375</v>
      </c>
      <c r="G50" s="275" t="s">
        <v>542</v>
      </c>
      <c r="H50" s="273">
        <v>0</v>
      </c>
      <c r="I50" s="273"/>
      <c r="J50" s="273">
        <v>0</v>
      </c>
      <c r="K50" s="273">
        <v>0</v>
      </c>
      <c r="L50" s="273">
        <v>0</v>
      </c>
      <c r="M50" s="273">
        <v>0</v>
      </c>
      <c r="N50" s="197"/>
      <c r="O50" s="169"/>
    </row>
    <row r="51" spans="1:15" ht="15" customHeight="1">
      <c r="E51" s="260" t="s">
        <v>397</v>
      </c>
      <c r="F51" s="224" t="s">
        <v>376</v>
      </c>
      <c r="G51" s="275" t="s">
        <v>542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197"/>
      <c r="O51" s="169"/>
    </row>
    <row r="52" spans="1:15" ht="22.5">
      <c r="E52" s="260" t="s">
        <v>398</v>
      </c>
      <c r="F52" s="274" t="s">
        <v>541</v>
      </c>
      <c r="G52" s="262" t="s">
        <v>413</v>
      </c>
      <c r="H52" s="262" t="s">
        <v>271</v>
      </c>
      <c r="I52" s="262" t="s">
        <v>271</v>
      </c>
      <c r="J52" s="275" t="s">
        <v>271</v>
      </c>
      <c r="K52" s="275" t="s">
        <v>271</v>
      </c>
      <c r="L52" s="275" t="s">
        <v>271</v>
      </c>
      <c r="M52" s="275" t="s">
        <v>271</v>
      </c>
      <c r="N52" s="197"/>
      <c r="O52" s="169"/>
    </row>
    <row r="53" spans="1:15" ht="15" customHeight="1">
      <c r="E53" s="260" t="s">
        <v>399</v>
      </c>
      <c r="F53" s="224" t="s">
        <v>375</v>
      </c>
      <c r="G53" s="262" t="s">
        <v>413</v>
      </c>
      <c r="H53" s="273">
        <v>0</v>
      </c>
      <c r="I53" s="273"/>
      <c r="J53" s="273">
        <v>0</v>
      </c>
      <c r="K53" s="273">
        <v>0</v>
      </c>
      <c r="L53" s="273">
        <v>0</v>
      </c>
      <c r="M53" s="273">
        <v>0</v>
      </c>
      <c r="N53" s="197"/>
      <c r="O53" s="169"/>
    </row>
    <row r="54" spans="1:15" ht="15" customHeight="1">
      <c r="E54" s="260" t="s">
        <v>400</v>
      </c>
      <c r="F54" s="224" t="s">
        <v>376</v>
      </c>
      <c r="G54" s="262" t="s">
        <v>413</v>
      </c>
      <c r="H54" s="273">
        <v>0</v>
      </c>
      <c r="I54" s="273">
        <v>0</v>
      </c>
      <c r="J54" s="273">
        <v>0</v>
      </c>
      <c r="K54" s="273">
        <v>0</v>
      </c>
      <c r="L54" s="273">
        <v>0</v>
      </c>
      <c r="M54" s="273">
        <v>0</v>
      </c>
      <c r="N54" s="197"/>
      <c r="O54" s="169"/>
    </row>
    <row r="55" spans="1:15" ht="15" customHeight="1">
      <c r="E55" s="260" t="s">
        <v>401</v>
      </c>
      <c r="F55" s="272" t="s">
        <v>414</v>
      </c>
      <c r="G55" s="262" t="s">
        <v>415</v>
      </c>
      <c r="H55" s="262" t="s">
        <v>271</v>
      </c>
      <c r="I55" s="262" t="s">
        <v>271</v>
      </c>
      <c r="J55" s="275" t="s">
        <v>271</v>
      </c>
      <c r="K55" s="275" t="s">
        <v>271</v>
      </c>
      <c r="L55" s="275" t="s">
        <v>271</v>
      </c>
      <c r="M55" s="275" t="s">
        <v>271</v>
      </c>
      <c r="N55" s="197"/>
      <c r="O55" s="169"/>
    </row>
    <row r="56" spans="1:15" ht="15" customHeight="1">
      <c r="E56" s="260" t="s">
        <v>402</v>
      </c>
      <c r="F56" s="224" t="s">
        <v>375</v>
      </c>
      <c r="G56" s="262" t="s">
        <v>415</v>
      </c>
      <c r="H56" s="273">
        <v>0</v>
      </c>
      <c r="I56" s="273"/>
      <c r="J56" s="273">
        <v>0</v>
      </c>
      <c r="K56" s="273">
        <v>0</v>
      </c>
      <c r="L56" s="273">
        <v>0</v>
      </c>
      <c r="M56" s="273">
        <v>0</v>
      </c>
      <c r="N56" s="197"/>
      <c r="O56" s="169"/>
    </row>
    <row r="57" spans="1:15" ht="15" customHeight="1">
      <c r="E57" s="260" t="s">
        <v>403</v>
      </c>
      <c r="F57" s="224" t="s">
        <v>376</v>
      </c>
      <c r="G57" s="262" t="s">
        <v>415</v>
      </c>
      <c r="H57" s="273">
        <v>0</v>
      </c>
      <c r="I57" s="273">
        <v>0</v>
      </c>
      <c r="J57" s="273">
        <v>0</v>
      </c>
      <c r="K57" s="273">
        <v>0</v>
      </c>
      <c r="L57" s="273">
        <v>0</v>
      </c>
      <c r="M57" s="273">
        <v>0</v>
      </c>
      <c r="N57" s="197"/>
      <c r="O57" s="169"/>
    </row>
    <row r="58" spans="1:15" ht="15" customHeight="1">
      <c r="A58" s="412" t="s">
        <v>401</v>
      </c>
      <c r="E58" s="260" t="str">
        <f>A58</f>
        <v>9.10</v>
      </c>
      <c r="F58" s="276"/>
      <c r="G58" s="277"/>
      <c r="H58" s="262" t="s">
        <v>271</v>
      </c>
      <c r="I58" s="262" t="s">
        <v>271</v>
      </c>
      <c r="J58" s="275" t="s">
        <v>271</v>
      </c>
      <c r="K58" s="275" t="s">
        <v>271</v>
      </c>
      <c r="L58" s="275" t="s">
        <v>271</v>
      </c>
      <c r="M58" s="275" t="s">
        <v>271</v>
      </c>
      <c r="N58" s="197"/>
      <c r="O58" s="169"/>
    </row>
    <row r="59" spans="1:15" ht="15" customHeight="1">
      <c r="A59" s="412"/>
      <c r="E59" s="223" t="str">
        <f>A58&amp;".1"</f>
        <v>9.10.1</v>
      </c>
      <c r="F59" s="224" t="s">
        <v>375</v>
      </c>
      <c r="G59" s="278" t="str">
        <f>IF(G58="","x",G58)</f>
        <v>x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197"/>
      <c r="O59" s="169"/>
    </row>
    <row r="60" spans="1:15" ht="15" customHeight="1">
      <c r="A60" s="412"/>
      <c r="E60" s="268" t="str">
        <f>A58&amp;".2"</f>
        <v>9.10.2</v>
      </c>
      <c r="F60" s="279" t="s">
        <v>376</v>
      </c>
      <c r="G60" s="280" t="str">
        <f>IF(G58="","x",G58)</f>
        <v>x</v>
      </c>
      <c r="H60" s="281">
        <v>0</v>
      </c>
      <c r="I60" s="281">
        <v>0</v>
      </c>
      <c r="J60" s="281">
        <v>0</v>
      </c>
      <c r="K60" s="281">
        <v>0</v>
      </c>
      <c r="L60" s="281">
        <v>0</v>
      </c>
      <c r="M60" s="281">
        <v>0</v>
      </c>
      <c r="N60" s="197"/>
      <c r="O60" s="169"/>
    </row>
    <row r="61" spans="1:15" ht="15" customHeight="1">
      <c r="A61" s="412" t="s">
        <v>1372</v>
      </c>
      <c r="D61" s="71" t="s">
        <v>1362</v>
      </c>
      <c r="E61" s="260" t="str">
        <f>A61</f>
        <v>9.11</v>
      </c>
      <c r="F61" s="354" t="s">
        <v>1373</v>
      </c>
      <c r="G61" s="277" t="s">
        <v>1374</v>
      </c>
      <c r="H61" s="275" t="s">
        <v>271</v>
      </c>
      <c r="I61" s="275" t="s">
        <v>271</v>
      </c>
      <c r="J61" s="275" t="s">
        <v>271</v>
      </c>
      <c r="K61" s="275" t="s">
        <v>271</v>
      </c>
      <c r="L61" s="275" t="s">
        <v>271</v>
      </c>
      <c r="M61" s="275" t="s">
        <v>271</v>
      </c>
      <c r="N61" s="197"/>
      <c r="O61" s="169"/>
    </row>
    <row r="62" spans="1:15">
      <c r="A62" s="412"/>
      <c r="E62" s="223" t="str">
        <f>A61&amp;".1"</f>
        <v>9.11.1</v>
      </c>
      <c r="F62" s="284" t="s">
        <v>375</v>
      </c>
      <c r="G62" s="278" t="str">
        <f>IF(G61="","x",G61)</f>
        <v xml:space="preserve">тыс. м3/сут </v>
      </c>
      <c r="H62" s="273">
        <v>44.11</v>
      </c>
      <c r="I62" s="273"/>
      <c r="J62" s="273">
        <v>44.11</v>
      </c>
      <c r="K62" s="273">
        <v>44.11</v>
      </c>
      <c r="L62" s="273">
        <v>44.11</v>
      </c>
      <c r="M62" s="273">
        <v>44.11</v>
      </c>
      <c r="N62" s="197"/>
      <c r="O62" s="169"/>
    </row>
    <row r="63" spans="1:15">
      <c r="A63" s="412"/>
      <c r="E63" s="268" t="str">
        <f>A61&amp;".2"</f>
        <v>9.11.2</v>
      </c>
      <c r="F63" s="279" t="s">
        <v>376</v>
      </c>
      <c r="G63" s="280" t="str">
        <f>IF(G61="","x",G61)</f>
        <v xml:space="preserve">тыс. м3/сут </v>
      </c>
      <c r="H63" s="281">
        <v>47.8</v>
      </c>
      <c r="I63" s="281">
        <v>47.8</v>
      </c>
      <c r="J63" s="281">
        <v>47.8</v>
      </c>
      <c r="K63" s="281">
        <v>47.8</v>
      </c>
      <c r="L63" s="281">
        <v>47.8</v>
      </c>
      <c r="M63" s="281">
        <v>47.8</v>
      </c>
      <c r="N63" s="197"/>
      <c r="O63" s="169"/>
    </row>
    <row r="64" spans="1:15" ht="15" customHeight="1">
      <c r="A64" s="412" t="s">
        <v>1375</v>
      </c>
      <c r="D64" s="71" t="s">
        <v>1362</v>
      </c>
      <c r="E64" s="260" t="str">
        <f>A64</f>
        <v>9.12</v>
      </c>
      <c r="F64" s="354" t="s">
        <v>1376</v>
      </c>
      <c r="G64" s="355" t="s">
        <v>411</v>
      </c>
      <c r="H64" s="275" t="s">
        <v>271</v>
      </c>
      <c r="I64" s="275" t="s">
        <v>271</v>
      </c>
      <c r="J64" s="275" t="s">
        <v>271</v>
      </c>
      <c r="K64" s="275" t="s">
        <v>271</v>
      </c>
      <c r="L64" s="275" t="s">
        <v>271</v>
      </c>
      <c r="M64" s="275" t="s">
        <v>271</v>
      </c>
      <c r="N64" s="197"/>
      <c r="O64" s="169"/>
    </row>
    <row r="65" spans="1:15">
      <c r="A65" s="412"/>
      <c r="E65" s="223" t="str">
        <f>A64&amp;".1"</f>
        <v>9.12.1</v>
      </c>
      <c r="F65" s="284" t="s">
        <v>375</v>
      </c>
      <c r="G65" s="278" t="str">
        <f>IF(G64="","x",G64)</f>
        <v>%</v>
      </c>
      <c r="H65" s="273">
        <v>23.72</v>
      </c>
      <c r="I65" s="273"/>
      <c r="J65" s="273">
        <v>23.72</v>
      </c>
      <c r="K65" s="273">
        <v>23.72</v>
      </c>
      <c r="L65" s="273">
        <v>23.72</v>
      </c>
      <c r="M65" s="273">
        <v>23.72</v>
      </c>
      <c r="N65" s="197"/>
      <c r="O65" s="169"/>
    </row>
    <row r="66" spans="1:15">
      <c r="A66" s="412"/>
      <c r="E66" s="268" t="str">
        <f>A64&amp;".2"</f>
        <v>9.12.2</v>
      </c>
      <c r="F66" s="279" t="s">
        <v>376</v>
      </c>
      <c r="G66" s="280" t="str">
        <f>IF(G64="","x",G64)</f>
        <v>%</v>
      </c>
      <c r="H66" s="281">
        <v>21.98</v>
      </c>
      <c r="I66" s="281">
        <v>21.98</v>
      </c>
      <c r="J66" s="281">
        <v>21.98</v>
      </c>
      <c r="K66" s="281">
        <v>21.98</v>
      </c>
      <c r="L66" s="281">
        <v>21.98</v>
      </c>
      <c r="M66" s="281">
        <v>21.98</v>
      </c>
      <c r="N66" s="197"/>
      <c r="O66" s="169"/>
    </row>
    <row r="67" spans="1:15" ht="22.5">
      <c r="A67" s="412" t="s">
        <v>1377</v>
      </c>
      <c r="D67" s="71" t="s">
        <v>1362</v>
      </c>
      <c r="E67" s="260" t="str">
        <f>A67</f>
        <v>9.13</v>
      </c>
      <c r="F67" s="354" t="s">
        <v>1378</v>
      </c>
      <c r="G67" s="277" t="s">
        <v>411</v>
      </c>
      <c r="H67" s="275" t="s">
        <v>271</v>
      </c>
      <c r="I67" s="275" t="s">
        <v>271</v>
      </c>
      <c r="J67" s="275" t="s">
        <v>271</v>
      </c>
      <c r="K67" s="275" t="s">
        <v>271</v>
      </c>
      <c r="L67" s="275" t="s">
        <v>271</v>
      </c>
      <c r="M67" s="275" t="s">
        <v>271</v>
      </c>
      <c r="N67" s="197"/>
      <c r="O67" s="169"/>
    </row>
    <row r="68" spans="1:15">
      <c r="A68" s="412"/>
      <c r="E68" s="223" t="str">
        <f>A67&amp;".1"</f>
        <v>9.13.1</v>
      </c>
      <c r="F68" s="284" t="s">
        <v>375</v>
      </c>
      <c r="G68" s="278" t="str">
        <f>IF(G67="","x",G67)</f>
        <v>%</v>
      </c>
      <c r="H68" s="273">
        <v>23</v>
      </c>
      <c r="I68" s="273"/>
      <c r="J68" s="273">
        <v>23</v>
      </c>
      <c r="K68" s="273">
        <v>23</v>
      </c>
      <c r="L68" s="273">
        <v>23</v>
      </c>
      <c r="M68" s="273">
        <v>23</v>
      </c>
      <c r="N68" s="197"/>
      <c r="O68" s="169"/>
    </row>
    <row r="69" spans="1:15">
      <c r="A69" s="412"/>
      <c r="E69" s="268" t="str">
        <f>A67&amp;".2"</f>
        <v>9.13.2</v>
      </c>
      <c r="F69" s="279" t="s">
        <v>376</v>
      </c>
      <c r="G69" s="280" t="str">
        <f>IF(G67="","x",G67)</f>
        <v>%</v>
      </c>
      <c r="H69" s="281">
        <v>25.6</v>
      </c>
      <c r="I69" s="281">
        <v>25.6</v>
      </c>
      <c r="J69" s="281">
        <v>25.6</v>
      </c>
      <c r="K69" s="281">
        <v>25.6</v>
      </c>
      <c r="L69" s="281">
        <v>25.6</v>
      </c>
      <c r="M69" s="281">
        <v>25.6</v>
      </c>
      <c r="N69" s="197"/>
      <c r="O69" s="169"/>
    </row>
    <row r="70" spans="1:15" ht="22.5">
      <c r="A70" s="412" t="s">
        <v>1379</v>
      </c>
      <c r="D70" s="71" t="s">
        <v>1362</v>
      </c>
      <c r="E70" s="260" t="str">
        <f>A70</f>
        <v>9.14</v>
      </c>
      <c r="F70" s="276" t="s">
        <v>1380</v>
      </c>
      <c r="G70" s="277" t="s">
        <v>1381</v>
      </c>
      <c r="H70" s="275" t="s">
        <v>271</v>
      </c>
      <c r="I70" s="275" t="s">
        <v>271</v>
      </c>
      <c r="J70" s="275" t="s">
        <v>271</v>
      </c>
      <c r="K70" s="275" t="s">
        <v>271</v>
      </c>
      <c r="L70" s="275" t="s">
        <v>271</v>
      </c>
      <c r="M70" s="275" t="s">
        <v>271</v>
      </c>
      <c r="N70" s="197"/>
      <c r="O70" s="169"/>
    </row>
    <row r="71" spans="1:15">
      <c r="A71" s="412"/>
      <c r="E71" s="223" t="str">
        <f>A70&amp;".1"</f>
        <v>9.14.1</v>
      </c>
      <c r="F71" s="284" t="s">
        <v>375</v>
      </c>
      <c r="G71" s="278" t="str">
        <f>IF(G70="","x",G70)</f>
        <v>кВтчас/м3</v>
      </c>
      <c r="H71" s="273">
        <v>0.46</v>
      </c>
      <c r="I71" s="273"/>
      <c r="J71" s="273">
        <v>0.46</v>
      </c>
      <c r="K71" s="273">
        <v>0.46</v>
      </c>
      <c r="L71" s="273">
        <v>0.46</v>
      </c>
      <c r="M71" s="273">
        <v>0.46</v>
      </c>
      <c r="N71" s="197"/>
      <c r="O71" s="169"/>
    </row>
    <row r="72" spans="1:15">
      <c r="A72" s="412"/>
      <c r="E72" s="268" t="str">
        <f>A70&amp;".2"</f>
        <v>9.14.2</v>
      </c>
      <c r="F72" s="279" t="s">
        <v>376</v>
      </c>
      <c r="G72" s="280" t="str">
        <f>IF(G70="","x",G70)</f>
        <v>кВтчас/м3</v>
      </c>
      <c r="H72" s="281">
        <v>0.4</v>
      </c>
      <c r="I72" s="281">
        <v>0.4</v>
      </c>
      <c r="J72" s="281">
        <v>0.4</v>
      </c>
      <c r="K72" s="281">
        <v>0.4</v>
      </c>
      <c r="L72" s="281">
        <v>0.4</v>
      </c>
      <c r="M72" s="281">
        <v>0.4</v>
      </c>
      <c r="N72" s="197"/>
      <c r="O72" s="169"/>
    </row>
    <row r="73" spans="1:15" ht="22.5">
      <c r="A73" s="412" t="s">
        <v>1382</v>
      </c>
      <c r="D73" s="71" t="s">
        <v>1362</v>
      </c>
      <c r="E73" s="260" t="str">
        <f>A73</f>
        <v>9.15</v>
      </c>
      <c r="F73" s="354" t="s">
        <v>1383</v>
      </c>
      <c r="G73" s="277" t="s">
        <v>411</v>
      </c>
      <c r="H73" s="275" t="s">
        <v>271</v>
      </c>
      <c r="I73" s="275" t="s">
        <v>271</v>
      </c>
      <c r="J73" s="275" t="s">
        <v>271</v>
      </c>
      <c r="K73" s="275" t="s">
        <v>271</v>
      </c>
      <c r="L73" s="275" t="s">
        <v>271</v>
      </c>
      <c r="M73" s="275" t="s">
        <v>271</v>
      </c>
      <c r="N73" s="197"/>
      <c r="O73" s="169"/>
    </row>
    <row r="74" spans="1:15">
      <c r="A74" s="412"/>
      <c r="E74" s="223" t="str">
        <f>A73&amp;".1"</f>
        <v>9.15.1</v>
      </c>
      <c r="F74" s="284" t="s">
        <v>375</v>
      </c>
      <c r="G74" s="278" t="str">
        <f>IF(G73="","x",G73)</f>
        <v>%</v>
      </c>
      <c r="H74" s="273">
        <v>79.760000000000005</v>
      </c>
      <c r="I74" s="273"/>
      <c r="J74" s="273">
        <v>79.760000000000005</v>
      </c>
      <c r="K74" s="273">
        <v>79.760000000000005</v>
      </c>
      <c r="L74" s="273">
        <v>79.760000000000005</v>
      </c>
      <c r="M74" s="273">
        <v>79.760000000000005</v>
      </c>
      <c r="N74" s="197"/>
      <c r="O74" s="169"/>
    </row>
    <row r="75" spans="1:15">
      <c r="A75" s="412"/>
      <c r="E75" s="268" t="str">
        <f>A73&amp;".2"</f>
        <v>9.15.2</v>
      </c>
      <c r="F75" s="279" t="s">
        <v>376</v>
      </c>
      <c r="G75" s="280" t="str">
        <f>IF(G73="","x",G73)</f>
        <v>%</v>
      </c>
      <c r="H75" s="281">
        <v>81</v>
      </c>
      <c r="I75" s="281">
        <v>81</v>
      </c>
      <c r="J75" s="281">
        <v>81</v>
      </c>
      <c r="K75" s="281">
        <v>81</v>
      </c>
      <c r="L75" s="281">
        <v>81</v>
      </c>
      <c r="M75" s="281">
        <v>81</v>
      </c>
      <c r="N75" s="197"/>
      <c r="O75" s="169"/>
    </row>
    <row r="76" spans="1:15" ht="22.5">
      <c r="A76" s="412" t="s">
        <v>1384</v>
      </c>
      <c r="D76" s="71" t="s">
        <v>1362</v>
      </c>
      <c r="E76" s="260" t="str">
        <f>A76</f>
        <v>9.16</v>
      </c>
      <c r="F76" s="354" t="s">
        <v>1385</v>
      </c>
      <c r="G76" s="277" t="s">
        <v>1386</v>
      </c>
      <c r="H76" s="275" t="s">
        <v>271</v>
      </c>
      <c r="I76" s="275" t="s">
        <v>271</v>
      </c>
      <c r="J76" s="275" t="s">
        <v>271</v>
      </c>
      <c r="K76" s="275" t="s">
        <v>271</v>
      </c>
      <c r="L76" s="275" t="s">
        <v>271</v>
      </c>
      <c r="M76" s="275" t="s">
        <v>271</v>
      </c>
      <c r="N76" s="197"/>
      <c r="O76" s="169"/>
    </row>
    <row r="77" spans="1:15">
      <c r="A77" s="412"/>
      <c r="E77" s="223" t="str">
        <f>A76&amp;".1"</f>
        <v>9.16.1</v>
      </c>
      <c r="F77" s="284" t="s">
        <v>375</v>
      </c>
      <c r="G77" s="278" t="str">
        <f>IF(G76="","x",G76)</f>
        <v>ед./км</v>
      </c>
      <c r="H77" s="273">
        <v>0.01</v>
      </c>
      <c r="I77" s="273"/>
      <c r="J77" s="273">
        <v>0.01</v>
      </c>
      <c r="K77" s="273">
        <v>0.01</v>
      </c>
      <c r="L77" s="273">
        <v>0.01</v>
      </c>
      <c r="M77" s="273">
        <v>0.01</v>
      </c>
      <c r="N77" s="197"/>
      <c r="O77" s="169"/>
    </row>
    <row r="78" spans="1:15">
      <c r="A78" s="412"/>
      <c r="E78" s="268" t="str">
        <f>A76&amp;".2"</f>
        <v>9.16.2</v>
      </c>
      <c r="F78" s="279" t="s">
        <v>376</v>
      </c>
      <c r="G78" s="280" t="str">
        <f>IF(G76="","x",G76)</f>
        <v>ед./км</v>
      </c>
      <c r="H78" s="281">
        <v>0.01</v>
      </c>
      <c r="I78" s="281">
        <v>0.01</v>
      </c>
      <c r="J78" s="281">
        <v>0.01</v>
      </c>
      <c r="K78" s="281">
        <v>0.01</v>
      </c>
      <c r="L78" s="281">
        <v>0.01</v>
      </c>
      <c r="M78" s="281">
        <v>0.01</v>
      </c>
      <c r="N78" s="197"/>
      <c r="O78" s="169"/>
    </row>
    <row r="79" spans="1:15" ht="15" customHeight="1">
      <c r="A79" s="412" t="s">
        <v>1387</v>
      </c>
      <c r="D79" s="71" t="s">
        <v>1362</v>
      </c>
      <c r="E79" s="260" t="str">
        <f>A79</f>
        <v>9.17</v>
      </c>
      <c r="F79" s="354" t="s">
        <v>1388</v>
      </c>
      <c r="G79" s="277" t="s">
        <v>411</v>
      </c>
      <c r="H79" s="275" t="s">
        <v>271</v>
      </c>
      <c r="I79" s="275" t="s">
        <v>271</v>
      </c>
      <c r="J79" s="275" t="s">
        <v>271</v>
      </c>
      <c r="K79" s="275" t="s">
        <v>271</v>
      </c>
      <c r="L79" s="275" t="s">
        <v>271</v>
      </c>
      <c r="M79" s="275" t="s">
        <v>271</v>
      </c>
      <c r="N79" s="197"/>
      <c r="O79" s="169"/>
    </row>
    <row r="80" spans="1:15">
      <c r="A80" s="412"/>
      <c r="E80" s="223" t="str">
        <f>A79&amp;".1"</f>
        <v>9.17.1</v>
      </c>
      <c r="F80" s="284" t="s">
        <v>375</v>
      </c>
      <c r="G80" s="278" t="str">
        <f>IF(G79="","x",G79)</f>
        <v>%</v>
      </c>
      <c r="H80" s="273">
        <v>82.45</v>
      </c>
      <c r="I80" s="273"/>
      <c r="J80" s="273">
        <v>82.45</v>
      </c>
      <c r="K80" s="273">
        <v>82.45</v>
      </c>
      <c r="L80" s="273">
        <v>82.45</v>
      </c>
      <c r="M80" s="273">
        <v>82.45</v>
      </c>
      <c r="N80" s="197"/>
      <c r="O80" s="169"/>
    </row>
    <row r="81" spans="1:15">
      <c r="A81" s="412"/>
      <c r="E81" s="268" t="str">
        <f>A79&amp;".2"</f>
        <v>9.17.2</v>
      </c>
      <c r="F81" s="279" t="s">
        <v>376</v>
      </c>
      <c r="G81" s="280" t="str">
        <f>IF(G79="","x",G79)</f>
        <v>%</v>
      </c>
      <c r="H81" s="281">
        <v>32.1</v>
      </c>
      <c r="I81" s="281">
        <v>32.1</v>
      </c>
      <c r="J81" s="281">
        <v>32.1</v>
      </c>
      <c r="K81" s="281">
        <v>32.1</v>
      </c>
      <c r="L81" s="281">
        <v>32.1</v>
      </c>
      <c r="M81" s="281">
        <v>32.1</v>
      </c>
      <c r="N81" s="197"/>
      <c r="O81" s="169"/>
    </row>
    <row r="82" spans="1:15" ht="15" customHeight="1">
      <c r="E82" s="163"/>
      <c r="F82" s="164" t="s">
        <v>312</v>
      </c>
      <c r="G82" s="164"/>
      <c r="H82" s="161"/>
      <c r="I82" s="164"/>
      <c r="J82" s="164"/>
      <c r="K82" s="164"/>
      <c r="L82" s="164"/>
      <c r="M82" s="164"/>
      <c r="N82" s="197"/>
      <c r="O82" s="169"/>
    </row>
    <row r="83" spans="1:15" ht="22.5">
      <c r="E83" s="260" t="s">
        <v>185</v>
      </c>
      <c r="F83" s="261" t="s">
        <v>416</v>
      </c>
      <c r="G83" s="262" t="s">
        <v>293</v>
      </c>
      <c r="H83" s="262" t="s">
        <v>271</v>
      </c>
      <c r="I83" s="262" t="s">
        <v>271</v>
      </c>
      <c r="J83" s="275" t="s">
        <v>271</v>
      </c>
      <c r="K83" s="275" t="s">
        <v>271</v>
      </c>
      <c r="L83" s="275" t="s">
        <v>271</v>
      </c>
      <c r="M83" s="275" t="s">
        <v>271</v>
      </c>
      <c r="N83" s="197"/>
      <c r="O83" s="169"/>
    </row>
    <row r="84" spans="1:15" ht="22.5">
      <c r="A84" s="412" t="s">
        <v>431</v>
      </c>
      <c r="E84" s="260" t="str">
        <f>A84</f>
        <v>10.0</v>
      </c>
      <c r="F84" s="272" t="s">
        <v>313</v>
      </c>
      <c r="G84" s="262" t="s">
        <v>293</v>
      </c>
      <c r="H84" s="266">
        <f>SUM(I84:N84)</f>
        <v>13111.678435254233</v>
      </c>
      <c r="I84" s="266">
        <f>SUM(I85:I88)</f>
        <v>0</v>
      </c>
      <c r="J84" s="266">
        <f>SUM(J85:J88)</f>
        <v>2714.6539871186424</v>
      </c>
      <c r="K84" s="266">
        <f>SUM(K85:K88)</f>
        <v>40.364419152542368</v>
      </c>
      <c r="L84" s="266">
        <f>SUM(L85:L88)</f>
        <v>8465.9405884745775</v>
      </c>
      <c r="M84" s="266">
        <f>SUM(M85:M88)</f>
        <v>1890.7194405084695</v>
      </c>
      <c r="N84" s="197"/>
      <c r="O84" s="169"/>
    </row>
    <row r="85" spans="1:15" ht="15" customHeight="1">
      <c r="A85" s="412"/>
      <c r="E85" s="223" t="str">
        <f>A84&amp;".1"</f>
        <v>10.0.1</v>
      </c>
      <c r="F85" s="224" t="s">
        <v>210</v>
      </c>
      <c r="G85" s="262" t="s">
        <v>293</v>
      </c>
      <c r="H85" s="266">
        <f>SUM(I85:N85)</f>
        <v>3262.4201483050774</v>
      </c>
      <c r="I85" s="266">
        <f t="shared" ref="I85:M88" si="2">SUMIF($F$89:$F$104,$F85,I$89:I$104)</f>
        <v>0</v>
      </c>
      <c r="J85" s="266">
        <f t="shared" si="2"/>
        <v>1131.76733254237</v>
      </c>
      <c r="K85" s="266">
        <f t="shared" si="2"/>
        <v>13.243419152542373</v>
      </c>
      <c r="L85" s="266">
        <f t="shared" si="2"/>
        <v>476.03288830508501</v>
      </c>
      <c r="M85" s="266">
        <f t="shared" si="2"/>
        <v>1641.3765083050801</v>
      </c>
      <c r="N85" s="197"/>
      <c r="O85" s="169"/>
    </row>
    <row r="86" spans="1:15" ht="15" customHeight="1">
      <c r="A86" s="412"/>
      <c r="E86" s="223" t="str">
        <f>A84&amp;".2"</f>
        <v>10.0.2</v>
      </c>
      <c r="F86" s="224" t="s">
        <v>211</v>
      </c>
      <c r="G86" s="262" t="s">
        <v>293</v>
      </c>
      <c r="H86" s="266">
        <f>SUM(I86:N86)</f>
        <v>83.886487457627197</v>
      </c>
      <c r="I86" s="266">
        <f t="shared" si="2"/>
        <v>0</v>
      </c>
      <c r="J86" s="266">
        <f t="shared" si="2"/>
        <v>34.274949152542398</v>
      </c>
      <c r="K86" s="266">
        <f t="shared" si="2"/>
        <v>0</v>
      </c>
      <c r="L86" s="266">
        <f t="shared" si="2"/>
        <v>38.594589152542397</v>
      </c>
      <c r="M86" s="266">
        <f t="shared" si="2"/>
        <v>11.0169491525424</v>
      </c>
      <c r="N86" s="197"/>
      <c r="O86" s="169"/>
    </row>
    <row r="87" spans="1:15" ht="15" customHeight="1">
      <c r="A87" s="412"/>
      <c r="E87" s="223" t="str">
        <f>A84&amp;".3"</f>
        <v>10.0.3</v>
      </c>
      <c r="F87" s="224" t="s">
        <v>212</v>
      </c>
      <c r="G87" s="262" t="s">
        <v>293</v>
      </c>
      <c r="H87" s="266">
        <f>SUM(I87:N87)</f>
        <v>3777.05959101695</v>
      </c>
      <c r="I87" s="266">
        <f t="shared" si="2"/>
        <v>0</v>
      </c>
      <c r="J87" s="266">
        <f t="shared" si="2"/>
        <v>34.887</v>
      </c>
      <c r="K87" s="266">
        <f t="shared" si="2"/>
        <v>27.120999999999999</v>
      </c>
      <c r="L87" s="266">
        <f t="shared" si="2"/>
        <v>3715.0515910169502</v>
      </c>
      <c r="M87" s="266">
        <f t="shared" si="2"/>
        <v>0</v>
      </c>
      <c r="N87" s="197"/>
      <c r="O87" s="169"/>
    </row>
    <row r="88" spans="1:15" ht="15" customHeight="1">
      <c r="A88" s="412"/>
      <c r="E88" s="223" t="str">
        <f>A84&amp;".4"</f>
        <v>10.0.4</v>
      </c>
      <c r="F88" s="224" t="s">
        <v>213</v>
      </c>
      <c r="G88" s="262" t="s">
        <v>293</v>
      </c>
      <c r="H88" s="266">
        <f>SUM(I88:N88)</f>
        <v>5988.3122084745773</v>
      </c>
      <c r="I88" s="266">
        <f t="shared" si="2"/>
        <v>0</v>
      </c>
      <c r="J88" s="266">
        <f t="shared" si="2"/>
        <v>1513.72470542373</v>
      </c>
      <c r="K88" s="266">
        <f t="shared" si="2"/>
        <v>0</v>
      </c>
      <c r="L88" s="266">
        <f t="shared" si="2"/>
        <v>4236.26152</v>
      </c>
      <c r="M88" s="266">
        <f t="shared" si="2"/>
        <v>238.32598305084699</v>
      </c>
      <c r="N88" s="197"/>
      <c r="O88" s="169"/>
    </row>
    <row r="89" spans="1:15" ht="15" hidden="1" customHeight="1">
      <c r="A89" s="412" t="s">
        <v>431</v>
      </c>
      <c r="E89" s="260" t="str">
        <f>A89</f>
        <v>10.0</v>
      </c>
      <c r="F89" s="282"/>
      <c r="G89" s="262" t="s">
        <v>293</v>
      </c>
      <c r="H89" s="266">
        <f t="shared" ref="H89:M89" si="3">SUM(H90:H93)</f>
        <v>0</v>
      </c>
      <c r="I89" s="266">
        <f t="shared" si="3"/>
        <v>0</v>
      </c>
      <c r="J89" s="266">
        <f t="shared" si="3"/>
        <v>0</v>
      </c>
      <c r="K89" s="266">
        <f t="shared" si="3"/>
        <v>0</v>
      </c>
      <c r="L89" s="266">
        <f t="shared" si="3"/>
        <v>0</v>
      </c>
      <c r="M89" s="266">
        <f t="shared" si="3"/>
        <v>0</v>
      </c>
      <c r="N89" s="197"/>
      <c r="O89" s="169"/>
    </row>
    <row r="90" spans="1:15" ht="15" hidden="1" customHeight="1">
      <c r="A90" s="412"/>
      <c r="E90" s="223" t="str">
        <f>A89&amp;".1"</f>
        <v>10.0.1</v>
      </c>
      <c r="F90" s="224" t="s">
        <v>210</v>
      </c>
      <c r="G90" s="262" t="s">
        <v>293</v>
      </c>
      <c r="H90" s="266">
        <f>SUM(I90:N90)</f>
        <v>0</v>
      </c>
      <c r="I90" s="283"/>
      <c r="J90" s="283"/>
      <c r="K90" s="283"/>
      <c r="L90" s="283"/>
      <c r="M90" s="283"/>
      <c r="N90" s="197"/>
      <c r="O90" s="169"/>
    </row>
    <row r="91" spans="1:15" ht="15" hidden="1" customHeight="1">
      <c r="A91" s="412"/>
      <c r="E91" s="223" t="str">
        <f>A89&amp;".2"</f>
        <v>10.0.2</v>
      </c>
      <c r="F91" s="224" t="s">
        <v>211</v>
      </c>
      <c r="G91" s="262" t="s">
        <v>293</v>
      </c>
      <c r="H91" s="266">
        <f>SUM(I91:N91)</f>
        <v>0</v>
      </c>
      <c r="I91" s="283"/>
      <c r="J91" s="283"/>
      <c r="K91" s="283"/>
      <c r="L91" s="283"/>
      <c r="M91" s="283"/>
      <c r="N91" s="197"/>
      <c r="O91" s="169"/>
    </row>
    <row r="92" spans="1:15" ht="15" hidden="1" customHeight="1">
      <c r="A92" s="412"/>
      <c r="E92" s="223" t="str">
        <f>A89&amp;".3"</f>
        <v>10.0.3</v>
      </c>
      <c r="F92" s="284" t="s">
        <v>212</v>
      </c>
      <c r="G92" s="262" t="s">
        <v>293</v>
      </c>
      <c r="H92" s="266">
        <f>SUM(I92:N92)</f>
        <v>0</v>
      </c>
      <c r="I92" s="283"/>
      <c r="J92" s="283"/>
      <c r="K92" s="283"/>
      <c r="L92" s="283"/>
      <c r="M92" s="283"/>
      <c r="N92" s="197"/>
      <c r="O92" s="169"/>
    </row>
    <row r="93" spans="1:15" ht="15" hidden="1" customHeight="1">
      <c r="A93" s="412"/>
      <c r="E93" s="268" t="str">
        <f>A89&amp;".4"</f>
        <v>10.0.4</v>
      </c>
      <c r="F93" s="279" t="s">
        <v>213</v>
      </c>
      <c r="G93" s="270" t="s">
        <v>293</v>
      </c>
      <c r="H93" s="357">
        <f>SUM(I93:N93)</f>
        <v>0</v>
      </c>
      <c r="I93" s="271"/>
      <c r="J93" s="271"/>
      <c r="K93" s="271"/>
      <c r="L93" s="271"/>
      <c r="M93" s="271"/>
      <c r="N93" s="197"/>
      <c r="O93" s="169"/>
    </row>
    <row r="94" spans="1:15" ht="15" customHeight="1">
      <c r="A94" s="412" t="s">
        <v>594</v>
      </c>
      <c r="D94" s="71"/>
      <c r="E94" s="260" t="str">
        <f>A94</f>
        <v>10.1</v>
      </c>
      <c r="F94" s="282" t="s">
        <v>425</v>
      </c>
      <c r="G94" s="275" t="s">
        <v>293</v>
      </c>
      <c r="H94" s="266">
        <f t="shared" ref="H94:M94" si="4">SUM(H95:H98)</f>
        <v>13111.678435254231</v>
      </c>
      <c r="I94" s="266">
        <f t="shared" si="4"/>
        <v>0</v>
      </c>
      <c r="J94" s="266">
        <f t="shared" si="4"/>
        <v>2714.6539871186424</v>
      </c>
      <c r="K94" s="266">
        <f t="shared" si="4"/>
        <v>40.364419152542368</v>
      </c>
      <c r="L94" s="266">
        <f t="shared" si="4"/>
        <v>8465.9405884745775</v>
      </c>
      <c r="M94" s="266">
        <f t="shared" si="4"/>
        <v>1890.7194405084695</v>
      </c>
      <c r="N94" s="197"/>
      <c r="O94" s="169"/>
    </row>
    <row r="95" spans="1:15">
      <c r="A95" s="412"/>
      <c r="E95" s="223" t="str">
        <f>A94&amp;".1"</f>
        <v>10.1.1</v>
      </c>
      <c r="F95" s="284" t="s">
        <v>210</v>
      </c>
      <c r="G95" s="275" t="s">
        <v>293</v>
      </c>
      <c r="H95" s="266">
        <f>SUM(I95:N95)</f>
        <v>3262.4201483050774</v>
      </c>
      <c r="I95" s="283"/>
      <c r="J95" s="283">
        <v>1131.76733254237</v>
      </c>
      <c r="K95" s="283">
        <v>13.243419152542373</v>
      </c>
      <c r="L95" s="283">
        <v>476.03288830508501</v>
      </c>
      <c r="M95" s="283">
        <v>1641.3765083050801</v>
      </c>
      <c r="N95" s="197"/>
      <c r="O95" s="169"/>
    </row>
    <row r="96" spans="1:15">
      <c r="A96" s="412"/>
      <c r="E96" s="223" t="str">
        <f>A94&amp;".2"</f>
        <v>10.1.2</v>
      </c>
      <c r="F96" s="284" t="s">
        <v>211</v>
      </c>
      <c r="G96" s="275" t="s">
        <v>293</v>
      </c>
      <c r="H96" s="266">
        <f>SUM(I96:N96)</f>
        <v>83.886487457627197</v>
      </c>
      <c r="I96" s="283"/>
      <c r="J96" s="283">
        <v>34.274949152542398</v>
      </c>
      <c r="K96" s="283">
        <v>0</v>
      </c>
      <c r="L96" s="283">
        <v>38.594589152542397</v>
      </c>
      <c r="M96" s="283">
        <v>11.0169491525424</v>
      </c>
      <c r="N96" s="197"/>
      <c r="O96" s="169"/>
    </row>
    <row r="97" spans="1:15">
      <c r="A97" s="412"/>
      <c r="E97" s="223" t="str">
        <f>A94&amp;".3"</f>
        <v>10.1.3</v>
      </c>
      <c r="F97" s="284" t="s">
        <v>212</v>
      </c>
      <c r="G97" s="275" t="s">
        <v>293</v>
      </c>
      <c r="H97" s="266">
        <f>SUM(I97:N97)</f>
        <v>3777.05959101695</v>
      </c>
      <c r="I97" s="283"/>
      <c r="J97" s="283">
        <v>34.887</v>
      </c>
      <c r="K97" s="283">
        <v>27.120999999999999</v>
      </c>
      <c r="L97" s="283">
        <v>3715.0515910169502</v>
      </c>
      <c r="M97" s="283">
        <v>0</v>
      </c>
      <c r="N97" s="197"/>
      <c r="O97" s="169"/>
    </row>
    <row r="98" spans="1:15">
      <c r="A98" s="412"/>
      <c r="E98" s="268" t="str">
        <f>A94&amp;".4"</f>
        <v>10.1.4</v>
      </c>
      <c r="F98" s="279" t="s">
        <v>213</v>
      </c>
      <c r="G98" s="270" t="s">
        <v>293</v>
      </c>
      <c r="H98" s="357">
        <f>SUM(I98:N98)</f>
        <v>5988.3122084745773</v>
      </c>
      <c r="I98" s="271"/>
      <c r="J98" s="271">
        <v>1513.72470542373</v>
      </c>
      <c r="K98" s="271">
        <v>0</v>
      </c>
      <c r="L98" s="271">
        <v>4236.26152</v>
      </c>
      <c r="M98" s="271">
        <v>238.32598305084699</v>
      </c>
      <c r="N98" s="197"/>
      <c r="O98" s="169"/>
    </row>
    <row r="99" spans="1:15" ht="15" customHeight="1">
      <c r="A99" s="412" t="s">
        <v>1417</v>
      </c>
      <c r="D99" s="71" t="s">
        <v>1362</v>
      </c>
      <c r="E99" s="260" t="str">
        <f>A99</f>
        <v>10.2</v>
      </c>
      <c r="F99" s="282" t="s">
        <v>428</v>
      </c>
      <c r="G99" s="275" t="s">
        <v>293</v>
      </c>
      <c r="H99" s="266">
        <f t="shared" ref="H99:M99" si="5">SUM(H100:H103)</f>
        <v>0</v>
      </c>
      <c r="I99" s="266">
        <f t="shared" si="5"/>
        <v>0</v>
      </c>
      <c r="J99" s="266">
        <f t="shared" si="5"/>
        <v>0</v>
      </c>
      <c r="K99" s="266">
        <f t="shared" si="5"/>
        <v>0</v>
      </c>
      <c r="L99" s="266">
        <f t="shared" si="5"/>
        <v>0</v>
      </c>
      <c r="M99" s="266">
        <f t="shared" si="5"/>
        <v>0</v>
      </c>
      <c r="N99" s="197"/>
      <c r="O99" s="169"/>
    </row>
    <row r="100" spans="1:15">
      <c r="A100" s="412"/>
      <c r="E100" s="223" t="str">
        <f>A99&amp;".1"</f>
        <v>10.2.1</v>
      </c>
      <c r="F100" s="284" t="s">
        <v>210</v>
      </c>
      <c r="G100" s="275" t="s">
        <v>293</v>
      </c>
      <c r="H100" s="266">
        <f>SUM(I100:N100)</f>
        <v>0</v>
      </c>
      <c r="I100" s="283"/>
      <c r="J100" s="283">
        <v>0</v>
      </c>
      <c r="K100" s="283">
        <v>0</v>
      </c>
      <c r="L100" s="283">
        <v>0</v>
      </c>
      <c r="M100" s="283">
        <v>0</v>
      </c>
      <c r="N100" s="197"/>
      <c r="O100" s="169"/>
    </row>
    <row r="101" spans="1:15">
      <c r="A101" s="412"/>
      <c r="E101" s="223" t="str">
        <f>A99&amp;".2"</f>
        <v>10.2.2</v>
      </c>
      <c r="F101" s="284" t="s">
        <v>211</v>
      </c>
      <c r="G101" s="275" t="s">
        <v>293</v>
      </c>
      <c r="H101" s="266">
        <f>SUM(I101:N101)</f>
        <v>0</v>
      </c>
      <c r="I101" s="283"/>
      <c r="J101" s="283">
        <v>0</v>
      </c>
      <c r="K101" s="283">
        <v>0</v>
      </c>
      <c r="L101" s="283">
        <v>0</v>
      </c>
      <c r="M101" s="283">
        <v>0</v>
      </c>
      <c r="N101" s="197"/>
      <c r="O101" s="169"/>
    </row>
    <row r="102" spans="1:15">
      <c r="A102" s="412"/>
      <c r="E102" s="223" t="str">
        <f>A99&amp;".3"</f>
        <v>10.2.3</v>
      </c>
      <c r="F102" s="284" t="s">
        <v>212</v>
      </c>
      <c r="G102" s="275" t="s">
        <v>293</v>
      </c>
      <c r="H102" s="266">
        <f>SUM(I102:N102)</f>
        <v>0</v>
      </c>
      <c r="I102" s="283"/>
      <c r="J102" s="283">
        <v>0</v>
      </c>
      <c r="K102" s="283">
        <v>0</v>
      </c>
      <c r="L102" s="283">
        <v>0</v>
      </c>
      <c r="M102" s="283">
        <v>0</v>
      </c>
      <c r="N102" s="197"/>
      <c r="O102" s="169"/>
    </row>
    <row r="103" spans="1:15">
      <c r="A103" s="412"/>
      <c r="E103" s="268" t="str">
        <f>A99&amp;".4"</f>
        <v>10.2.4</v>
      </c>
      <c r="F103" s="279" t="s">
        <v>213</v>
      </c>
      <c r="G103" s="270" t="s">
        <v>293</v>
      </c>
      <c r="H103" s="357">
        <f>SUM(I103:N103)</f>
        <v>0</v>
      </c>
      <c r="I103" s="271"/>
      <c r="J103" s="271">
        <v>0</v>
      </c>
      <c r="K103" s="271">
        <v>0</v>
      </c>
      <c r="L103" s="271">
        <v>0</v>
      </c>
      <c r="M103" s="271">
        <v>0</v>
      </c>
      <c r="N103" s="197"/>
      <c r="O103" s="169"/>
    </row>
    <row r="104" spans="1:15" ht="15" customHeight="1">
      <c r="E104" s="163"/>
      <c r="F104" s="164" t="s">
        <v>311</v>
      </c>
      <c r="G104" s="164"/>
      <c r="H104" s="161"/>
      <c r="I104" s="164"/>
      <c r="J104" s="164"/>
      <c r="K104" s="164"/>
      <c r="L104" s="164"/>
      <c r="M104" s="164"/>
      <c r="N104" s="197"/>
      <c r="O104" s="169"/>
    </row>
    <row r="105" spans="1:15" ht="3" customHeight="1">
      <c r="E105" s="191"/>
      <c r="F105" s="191"/>
      <c r="G105" s="191"/>
      <c r="H105" s="191"/>
      <c r="I105" s="192"/>
      <c r="J105" s="192"/>
      <c r="K105" s="192"/>
      <c r="L105" s="192"/>
      <c r="M105" s="192"/>
    </row>
    <row r="106" spans="1:15">
      <c r="E106" s="193" t="s">
        <v>286</v>
      </c>
      <c r="F106" s="194" t="s">
        <v>287</v>
      </c>
      <c r="G106" s="194"/>
      <c r="H106" s="190"/>
      <c r="I106" s="169"/>
      <c r="J106" s="169"/>
      <c r="K106" s="169"/>
      <c r="L106" s="169"/>
      <c r="M106" s="169"/>
      <c r="N106" s="198"/>
      <c r="O106" s="169"/>
    </row>
  </sheetData>
  <sheetProtection password="FA9C" sheet="1" objects="1" scenarios="1" formatColumns="0" formatRows="0"/>
  <customSheetViews>
    <customSheetView guid="{5E44D953-6EFA-4CA3-8CF5-63040BE3B29A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1"/>
    </customSheetView>
    <customSheetView guid="{3046FDBC-DFDB-496F-9246-3BEE5DF3F61A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2"/>
    </customSheetView>
    <customSheetView guid="{277EC687-3F02-4145-AE49-709C7BC93905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3"/>
    </customSheetView>
    <customSheetView guid="{42FF1CB5-C30D-4782-A9F2-9197745508E9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4"/>
    </customSheetView>
    <customSheetView guid="{F93E4943-D7DE-4FD5-B55B-996BB2575662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5"/>
    </customSheetView>
    <customSheetView guid="{2BFC22B2-D0E1-4EE1-8849-A4675BECC890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6"/>
    </customSheetView>
    <customSheetView guid="{4A3EB633-C3ED-4A1B-A2DB-2C67334D7535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7"/>
    </customSheetView>
    <customSheetView guid="{4ECD7521-225A-4D2A-8435-6ED6BB68D1D5}" showGridLines="0" hiddenRows="1" hiddenColumns="1" topLeftCell="C15">
      <selection activeCell="J99" sqref="J99"/>
      <pageMargins left="0.7" right="0.7" top="0.75" bottom="0.75" header="0.3" footer="0.3"/>
      <pageSetup paperSize="9" orientation="portrait" verticalDpi="0" r:id="rId8"/>
    </customSheetView>
    <customSheetView guid="{34B54FDA-CE2C-45AC-BE2B-8E4FF6895BF7}" showGridLines="0" hiddenRows="1" hiddenColumns="1" topLeftCell="C75">
      <selection activeCell="F94" sqref="F94"/>
      <pageMargins left="0.7" right="0.7" top="0.75" bottom="0.75" header="0.3" footer="0.3"/>
      <pageSetup paperSize="9" orientation="portrait" verticalDpi="0" r:id="rId9"/>
    </customSheetView>
    <customSheetView guid="{206CF4AC-71EC-4469-BF42-5CDC759CCDD5}" showGridLines="0" hiddenRows="1" hiddenColumns="1" topLeftCell="C70">
      <selection activeCell="N16" sqref="N16"/>
      <pageMargins left="0.7" right="0.7" top="0.75" bottom="0.75" header="0.3" footer="0.3"/>
      <pageSetup paperSize="9" orientation="portrait" verticalDpi="0" r:id="rId10"/>
    </customSheetView>
  </customSheetViews>
  <mergeCells count="16">
    <mergeCell ref="A19:A21"/>
    <mergeCell ref="A58:A60"/>
    <mergeCell ref="E5:H5"/>
    <mergeCell ref="E6:H6"/>
    <mergeCell ref="A70:A72"/>
    <mergeCell ref="A22:A25"/>
    <mergeCell ref="A99:A103"/>
    <mergeCell ref="A76:A78"/>
    <mergeCell ref="A79:A81"/>
    <mergeCell ref="A61:A63"/>
    <mergeCell ref="A64:A66"/>
    <mergeCell ref="A67:A69"/>
    <mergeCell ref="A94:A98"/>
    <mergeCell ref="A84:A88"/>
    <mergeCell ref="A89:A93"/>
    <mergeCell ref="A73:A75"/>
  </mergeCells>
  <dataValidations count="8">
    <dataValidation type="decimal" allowBlank="1" showErrorMessage="1" errorTitle="Ошибка" error="Допускается ввод только неотрицательных чисел!" sqref="H90:M93 H23:M24 H59:M60 H62:M63 H65:M66 H68:M69 H71:M72 H74:M75 H77:M78 H80:M81 H56:M57 H20:M20 H47:M48 H50:M51 H53:M54 H35:M36 H32:M33 H29:M30 I44:M45 H95:M98 H100:M10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9 F20 F94 F23:F24 F99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F79:G79 F61:G61 F64:G64 F67:G67 F70:G70 F73:G73 F76:G76 H11:M11">
      <formula1>900</formula1>
    </dataValidation>
    <dataValidation type="decimal" allowBlank="1" showInputMessage="1" showErrorMessage="1" error="Введите значение от 0 до 100%" sqref="H41:M42 H38:M39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M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155</vt:i4>
      </vt:variant>
    </vt:vector>
  </HeadingPairs>
  <TitlesOfParts>
    <vt:vector size="165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List02_cons_ee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водоотведение</dc:title>
  <dc:subject>Показатели, подлежащие раскрытию организациями, осуществляющими водоотведение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2021-07-19T10:57:53Z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